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504001 - IO 01 Přeložení..." sheetId="2" r:id="rId2"/>
    <sheet name="2504002 - IO02 Přeložení ..." sheetId="3" r:id="rId3"/>
    <sheet name="2504003 - IO 02.1 Přepoje..." sheetId="4" r:id="rId4"/>
    <sheet name="2504004 - IO 02.2 Přepoje..." sheetId="5" r:id="rId5"/>
    <sheet name="2504005 - IO 03 Oprava ko..." sheetId="6" r:id="rId6"/>
    <sheet name="2504006 - IO 04.1 Odstran..." sheetId="7" r:id="rId7"/>
    <sheet name="2504007 - IO 04.2 Odstran..." sheetId="8" r:id="rId8"/>
    <sheet name="2504008 - Vedlejší a osta..." sheetId="9" r:id="rId9"/>
    <sheet name="Pokyny pro vyplnění" sheetId="10" r:id="rId10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'2504001 - IO 01 Přeložení...'!$C$85:$K$288</definedName>
    <definedName name="_xlnm.Print_Area" localSheetId="1">'2504001 - IO 01 Přeložení...'!$C$4:$J$39,'2504001 - IO 01 Přeložení...'!$C$45:$J$67,'2504001 - IO 01 Přeložení...'!$C$73:$K$288</definedName>
    <definedName name="_xlnm.Print_Titles" localSheetId="1">'2504001 - IO 01 Přeložení...'!$85:$85</definedName>
    <definedName name="_xlnm._FilterDatabase" localSheetId="2" hidden="1">'2504002 - IO02 Přeložení ...'!$C$86:$K$556</definedName>
    <definedName name="_xlnm.Print_Area" localSheetId="2">'2504002 - IO02 Přeložení ...'!$C$4:$J$39,'2504002 - IO02 Přeložení ...'!$C$45:$J$68,'2504002 - IO02 Přeložení ...'!$C$74:$K$556</definedName>
    <definedName name="_xlnm.Print_Titles" localSheetId="2">'2504002 - IO02 Přeložení ...'!$86:$86</definedName>
    <definedName name="_xlnm._FilterDatabase" localSheetId="3" hidden="1">'2504003 - IO 02.1 Přepoje...'!$C$84:$K$247</definedName>
    <definedName name="_xlnm.Print_Area" localSheetId="3">'2504003 - IO 02.1 Přepoje...'!$C$4:$J$39,'2504003 - IO 02.1 Přepoje...'!$C$45:$J$66,'2504003 - IO 02.1 Přepoje...'!$C$72:$K$247</definedName>
    <definedName name="_xlnm.Print_Titles" localSheetId="3">'2504003 - IO 02.1 Přepoje...'!$84:$84</definedName>
    <definedName name="_xlnm._FilterDatabase" localSheetId="4" hidden="1">'2504004 - IO 02.2 Přepoje...'!$C$83:$K$268</definedName>
    <definedName name="_xlnm.Print_Area" localSheetId="4">'2504004 - IO 02.2 Přepoje...'!$C$4:$J$39,'2504004 - IO 02.2 Přepoje...'!$C$45:$J$65,'2504004 - IO 02.2 Přepoje...'!$C$71:$K$268</definedName>
    <definedName name="_xlnm.Print_Titles" localSheetId="4">'2504004 - IO 02.2 Přepoje...'!$83:$83</definedName>
    <definedName name="_xlnm._FilterDatabase" localSheetId="5" hidden="1">'2504005 - IO 03 Oprava ko...'!$C$84:$K$234</definedName>
    <definedName name="_xlnm.Print_Area" localSheetId="5">'2504005 - IO 03 Oprava ko...'!$C$4:$J$39,'2504005 - IO 03 Oprava ko...'!$C$45:$J$66,'2504005 - IO 03 Oprava ko...'!$C$72:$K$234</definedName>
    <definedName name="_xlnm.Print_Titles" localSheetId="5">'2504005 - IO 03 Oprava ko...'!$84:$84</definedName>
    <definedName name="_xlnm._FilterDatabase" localSheetId="6" hidden="1">'2504006 - IO 04.1 Odstran...'!$C$84:$K$114</definedName>
    <definedName name="_xlnm.Print_Area" localSheetId="6">'2504006 - IO 04.1 Odstran...'!$C$4:$J$39,'2504006 - IO 04.1 Odstran...'!$C$45:$J$66,'2504006 - IO 04.1 Odstran...'!$C$72:$K$114</definedName>
    <definedName name="_xlnm.Print_Titles" localSheetId="6">'2504006 - IO 04.1 Odstran...'!$84:$84</definedName>
    <definedName name="_xlnm._FilterDatabase" localSheetId="7" hidden="1">'2504007 - IO 04.2 Odstran...'!$C$82:$K$133</definedName>
    <definedName name="_xlnm.Print_Area" localSheetId="7">'2504007 - IO 04.2 Odstran...'!$C$4:$J$39,'2504007 - IO 04.2 Odstran...'!$C$45:$J$64,'2504007 - IO 04.2 Odstran...'!$C$70:$K$133</definedName>
    <definedName name="_xlnm.Print_Titles" localSheetId="7">'2504007 - IO 04.2 Odstran...'!$82:$82</definedName>
    <definedName name="_xlnm._FilterDatabase" localSheetId="8" hidden="1">'2504008 - Vedlejší a osta...'!$C$81:$K$127</definedName>
    <definedName name="_xlnm.Print_Area" localSheetId="8">'2504008 - Vedlejší a osta...'!$C$4:$J$39,'2504008 - Vedlejší a osta...'!$C$45:$J$63,'2504008 - Vedlejší a osta...'!$C$69:$K$127</definedName>
    <definedName name="_xlnm.Print_Titles" localSheetId="8">'2504008 - Vedlejší a osta...'!$81:$81</definedName>
    <definedName name="_xlnm.Print_Area" localSheetId="9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9" l="1" r="J37"/>
  <c r="J36"/>
  <c i="1" r="AY62"/>
  <c i="9" r="J35"/>
  <c i="1" r="AX62"/>
  <c i="9"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J79"/>
  <c r="J78"/>
  <c r="F78"/>
  <c r="F76"/>
  <c r="E74"/>
  <c r="J55"/>
  <c r="J54"/>
  <c r="F54"/>
  <c r="F52"/>
  <c r="E50"/>
  <c r="J18"/>
  <c r="E18"/>
  <c r="F55"/>
  <c r="J17"/>
  <c r="J12"/>
  <c r="J52"/>
  <c r="E7"/>
  <c r="E72"/>
  <c i="8" r="J37"/>
  <c r="J36"/>
  <c i="1" r="AY61"/>
  <c i="8" r="J35"/>
  <c i="1" r="AX61"/>
  <c i="8" r="BI132"/>
  <c r="BH132"/>
  <c r="BG132"/>
  <c r="BF132"/>
  <c r="T132"/>
  <c r="T131"/>
  <c r="R132"/>
  <c r="R131"/>
  <c r="P132"/>
  <c r="P131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3"/>
  <c r="BH103"/>
  <c r="BG103"/>
  <c r="BF103"/>
  <c r="T103"/>
  <c r="R103"/>
  <c r="P103"/>
  <c r="BI98"/>
  <c r="BH98"/>
  <c r="BG98"/>
  <c r="BF98"/>
  <c r="T98"/>
  <c r="R98"/>
  <c r="P98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52"/>
  <c r="E7"/>
  <c r="E73"/>
  <c i="7" r="J37"/>
  <c r="J36"/>
  <c i="1" r="AY60"/>
  <c i="7" r="J35"/>
  <c i="1" r="AX60"/>
  <c i="7" r="BI111"/>
  <c r="BH111"/>
  <c r="BG111"/>
  <c r="BF111"/>
  <c r="T111"/>
  <c r="T110"/>
  <c r="T109"/>
  <c r="R111"/>
  <c r="R110"/>
  <c r="R109"/>
  <c r="P111"/>
  <c r="P110"/>
  <c r="P109"/>
  <c r="BI107"/>
  <c r="BH107"/>
  <c r="BG107"/>
  <c r="BF107"/>
  <c r="T107"/>
  <c r="T106"/>
  <c r="R107"/>
  <c r="R106"/>
  <c r="P107"/>
  <c r="P106"/>
  <c r="BI104"/>
  <c r="BH104"/>
  <c r="BG104"/>
  <c r="BF104"/>
  <c r="T104"/>
  <c r="R104"/>
  <c r="P104"/>
  <c r="BI101"/>
  <c r="BH101"/>
  <c r="BG101"/>
  <c r="BF101"/>
  <c r="T101"/>
  <c r="R101"/>
  <c r="P101"/>
  <c r="BI99"/>
  <c r="BH99"/>
  <c r="BG99"/>
  <c r="BF99"/>
  <c r="T99"/>
  <c r="R99"/>
  <c r="P99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55"/>
  <c r="J17"/>
  <c r="J12"/>
  <c r="J79"/>
  <c r="E7"/>
  <c r="E75"/>
  <c i="6" r="J37"/>
  <c r="J36"/>
  <c i="1" r="AY59"/>
  <c i="6" r="J35"/>
  <c i="1" r="AX59"/>
  <c i="6"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BI121"/>
  <c r="BH121"/>
  <c r="BG121"/>
  <c r="BF121"/>
  <c r="T121"/>
  <c r="R121"/>
  <c r="P121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48"/>
  <c i="5" r="J37"/>
  <c r="J36"/>
  <c i="1" r="AY58"/>
  <c i="5" r="J35"/>
  <c i="1" r="AX58"/>
  <c i="5" r="BI267"/>
  <c r="BH267"/>
  <c r="BG267"/>
  <c r="BF267"/>
  <c r="T267"/>
  <c r="R267"/>
  <c r="P267"/>
  <c r="BI264"/>
  <c r="BH264"/>
  <c r="BG264"/>
  <c r="BF264"/>
  <c r="T264"/>
  <c r="R264"/>
  <c r="P264"/>
  <c r="BI262"/>
  <c r="BH262"/>
  <c r="BG262"/>
  <c r="BF262"/>
  <c r="T262"/>
  <c r="R262"/>
  <c r="P262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T212"/>
  <c r="R213"/>
  <c r="R212"/>
  <c r="P213"/>
  <c r="P212"/>
  <c r="BI210"/>
  <c r="BH210"/>
  <c r="BG210"/>
  <c r="BF210"/>
  <c r="T210"/>
  <c r="R210"/>
  <c r="P210"/>
  <c r="BI206"/>
  <c r="BH206"/>
  <c r="BG206"/>
  <c r="BF206"/>
  <c r="T206"/>
  <c r="R206"/>
  <c r="P206"/>
  <c r="BI204"/>
  <c r="BH204"/>
  <c r="BG204"/>
  <c r="BF204"/>
  <c r="T204"/>
  <c r="R204"/>
  <c r="P204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2"/>
  <c r="BH172"/>
  <c r="BG172"/>
  <c r="BF172"/>
  <c r="T172"/>
  <c r="R172"/>
  <c r="P172"/>
  <c r="BI165"/>
  <c r="BH165"/>
  <c r="BG165"/>
  <c r="BF165"/>
  <c r="T165"/>
  <c r="R165"/>
  <c r="P165"/>
  <c r="BI163"/>
  <c r="BH163"/>
  <c r="BG163"/>
  <c r="BF163"/>
  <c r="T163"/>
  <c r="R163"/>
  <c r="P163"/>
  <c r="BI131"/>
  <c r="BH131"/>
  <c r="BG131"/>
  <c r="BF131"/>
  <c r="T131"/>
  <c r="R131"/>
  <c r="P131"/>
  <c r="BI116"/>
  <c r="BH116"/>
  <c r="BG116"/>
  <c r="BF116"/>
  <c r="T116"/>
  <c r="R116"/>
  <c r="P116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52"/>
  <c r="E7"/>
  <c r="E48"/>
  <c i="4" r="J37"/>
  <c r="J36"/>
  <c i="1" r="AY57"/>
  <c i="4" r="J35"/>
  <c i="1" r="AX57"/>
  <c i="4" r="BI246"/>
  <c r="BH246"/>
  <c r="BG246"/>
  <c r="BF246"/>
  <c r="T246"/>
  <c r="T245"/>
  <c r="R246"/>
  <c r="R245"/>
  <c r="P246"/>
  <c r="P245"/>
  <c r="BI243"/>
  <c r="BH243"/>
  <c r="BG243"/>
  <c r="BF243"/>
  <c r="T243"/>
  <c r="R243"/>
  <c r="P243"/>
  <c r="BI235"/>
  <c r="BH235"/>
  <c r="BG235"/>
  <c r="BF235"/>
  <c r="T235"/>
  <c r="R235"/>
  <c r="P235"/>
  <c r="BI234"/>
  <c r="BH234"/>
  <c r="BG234"/>
  <c r="BF234"/>
  <c r="T234"/>
  <c r="R234"/>
  <c r="P234"/>
  <c r="BI231"/>
  <c r="BH231"/>
  <c r="BG231"/>
  <c r="BF231"/>
  <c r="T231"/>
  <c r="R231"/>
  <c r="P231"/>
  <c r="BI230"/>
  <c r="BH230"/>
  <c r="BG230"/>
  <c r="BF230"/>
  <c r="T230"/>
  <c r="R230"/>
  <c r="P230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67"/>
  <c r="BH167"/>
  <c r="BG167"/>
  <c r="BF167"/>
  <c r="T167"/>
  <c r="R167"/>
  <c r="P167"/>
  <c r="BI162"/>
  <c r="BH162"/>
  <c r="BG162"/>
  <c r="BF162"/>
  <c r="T162"/>
  <c r="R162"/>
  <c r="P162"/>
  <c r="BI159"/>
  <c r="BH159"/>
  <c r="BG159"/>
  <c r="BF159"/>
  <c r="T159"/>
  <c r="T158"/>
  <c r="R159"/>
  <c r="R158"/>
  <c r="P159"/>
  <c r="P158"/>
  <c r="BI156"/>
  <c r="BH156"/>
  <c r="BG156"/>
  <c r="BF156"/>
  <c r="T156"/>
  <c r="R156"/>
  <c r="P156"/>
  <c r="BI149"/>
  <c r="BH149"/>
  <c r="BG149"/>
  <c r="BF149"/>
  <c r="T149"/>
  <c r="R149"/>
  <c r="P149"/>
  <c r="BI146"/>
  <c r="BH146"/>
  <c r="BG146"/>
  <c r="BF146"/>
  <c r="T146"/>
  <c r="R146"/>
  <c r="P146"/>
  <c r="BI139"/>
  <c r="BH139"/>
  <c r="BG139"/>
  <c r="BF139"/>
  <c r="T139"/>
  <c r="R139"/>
  <c r="P139"/>
  <c r="BI132"/>
  <c r="BH132"/>
  <c r="BG132"/>
  <c r="BF132"/>
  <c r="T132"/>
  <c r="R132"/>
  <c r="P132"/>
  <c r="BI129"/>
  <c r="BH129"/>
  <c r="BG129"/>
  <c r="BF129"/>
  <c r="T129"/>
  <c r="R129"/>
  <c r="P129"/>
  <c r="BI125"/>
  <c r="BH125"/>
  <c r="BG125"/>
  <c r="BF125"/>
  <c r="T125"/>
  <c r="R125"/>
  <c r="P125"/>
  <c r="BI122"/>
  <c r="BH122"/>
  <c r="BG122"/>
  <c r="BF122"/>
  <c r="T122"/>
  <c r="R122"/>
  <c r="P122"/>
  <c r="BI115"/>
  <c r="BH115"/>
  <c r="BG115"/>
  <c r="BF115"/>
  <c r="T115"/>
  <c r="R115"/>
  <c r="P115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8"/>
  <c r="BH98"/>
  <c r="BG98"/>
  <c r="BF98"/>
  <c r="T98"/>
  <c r="R98"/>
  <c r="P98"/>
  <c r="BI96"/>
  <c r="BH96"/>
  <c r="BG96"/>
  <c r="BF96"/>
  <c r="T96"/>
  <c r="R96"/>
  <c r="P96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48"/>
  <c i="3" r="J37"/>
  <c r="J36"/>
  <c i="1" r="AY56"/>
  <c i="3" r="J35"/>
  <c i="1" r="AX56"/>
  <c i="3" r="BI555"/>
  <c r="BH555"/>
  <c r="BG555"/>
  <c r="BF555"/>
  <c r="T555"/>
  <c r="R555"/>
  <c r="P555"/>
  <c r="BI554"/>
  <c r="BH554"/>
  <c r="BG554"/>
  <c r="BF554"/>
  <c r="T554"/>
  <c r="R554"/>
  <c r="P554"/>
  <c r="BI552"/>
  <c r="BH552"/>
  <c r="BG552"/>
  <c r="BF552"/>
  <c r="T552"/>
  <c r="R552"/>
  <c r="P552"/>
  <c r="BI549"/>
  <c r="BH549"/>
  <c r="BG549"/>
  <c r="BF549"/>
  <c r="T549"/>
  <c r="R549"/>
  <c r="P549"/>
  <c r="BI547"/>
  <c r="BH547"/>
  <c r="BG547"/>
  <c r="BF547"/>
  <c r="T547"/>
  <c r="R547"/>
  <c r="P547"/>
  <c r="BI543"/>
  <c r="BH543"/>
  <c r="BG543"/>
  <c r="BF543"/>
  <c r="T543"/>
  <c r="R543"/>
  <c r="P543"/>
  <c r="BI541"/>
  <c r="BH541"/>
  <c r="BG541"/>
  <c r="BF541"/>
  <c r="T541"/>
  <c r="R541"/>
  <c r="P541"/>
  <c r="BI537"/>
  <c r="BH537"/>
  <c r="BG537"/>
  <c r="BF537"/>
  <c r="T537"/>
  <c r="R537"/>
  <c r="P537"/>
  <c r="BI533"/>
  <c r="BH533"/>
  <c r="BG533"/>
  <c r="BF533"/>
  <c r="T533"/>
  <c r="T532"/>
  <c r="R533"/>
  <c r="R532"/>
  <c r="P533"/>
  <c r="P532"/>
  <c r="BI531"/>
  <c r="BH531"/>
  <c r="BG531"/>
  <c r="BF531"/>
  <c r="T531"/>
  <c r="R531"/>
  <c r="P531"/>
  <c r="BI529"/>
  <c r="BH529"/>
  <c r="BG529"/>
  <c r="BF529"/>
  <c r="T529"/>
  <c r="R529"/>
  <c r="P529"/>
  <c r="BI520"/>
  <c r="BH520"/>
  <c r="BG520"/>
  <c r="BF520"/>
  <c r="T520"/>
  <c r="R520"/>
  <c r="P520"/>
  <c r="BI519"/>
  <c r="BH519"/>
  <c r="BG519"/>
  <c r="BF519"/>
  <c r="T519"/>
  <c r="R519"/>
  <c r="P519"/>
  <c r="BI517"/>
  <c r="BH517"/>
  <c r="BG517"/>
  <c r="BF517"/>
  <c r="T517"/>
  <c r="R517"/>
  <c r="P517"/>
  <c r="BI514"/>
  <c r="BH514"/>
  <c r="BG514"/>
  <c r="BF514"/>
  <c r="T514"/>
  <c r="R514"/>
  <c r="P514"/>
  <c r="BI513"/>
  <c r="BH513"/>
  <c r="BG513"/>
  <c r="BF513"/>
  <c r="T513"/>
  <c r="R513"/>
  <c r="P513"/>
  <c r="BI512"/>
  <c r="BH512"/>
  <c r="BG512"/>
  <c r="BF512"/>
  <c r="T512"/>
  <c r="R512"/>
  <c r="P512"/>
  <c r="BI508"/>
  <c r="BH508"/>
  <c r="BG508"/>
  <c r="BF508"/>
  <c r="T508"/>
  <c r="R508"/>
  <c r="P508"/>
  <c r="BI507"/>
  <c r="BH507"/>
  <c r="BG507"/>
  <c r="BF507"/>
  <c r="T507"/>
  <c r="R507"/>
  <c r="P507"/>
  <c r="BI503"/>
  <c r="BH503"/>
  <c r="BG503"/>
  <c r="BF503"/>
  <c r="T503"/>
  <c r="R503"/>
  <c r="P503"/>
  <c r="BI500"/>
  <c r="BH500"/>
  <c r="BG500"/>
  <c r="BF500"/>
  <c r="T500"/>
  <c r="R500"/>
  <c r="P500"/>
  <c r="BI497"/>
  <c r="BH497"/>
  <c r="BG497"/>
  <c r="BF497"/>
  <c r="T497"/>
  <c r="R497"/>
  <c r="P497"/>
  <c r="BI496"/>
  <c r="BH496"/>
  <c r="BG496"/>
  <c r="BF496"/>
  <c r="T496"/>
  <c r="R496"/>
  <c r="P496"/>
  <c r="BI495"/>
  <c r="BH495"/>
  <c r="BG495"/>
  <c r="BF495"/>
  <c r="T495"/>
  <c r="R495"/>
  <c r="P495"/>
  <c r="BI494"/>
  <c r="BH494"/>
  <c r="BG494"/>
  <c r="BF494"/>
  <c r="T494"/>
  <c r="R494"/>
  <c r="P494"/>
  <c r="BI492"/>
  <c r="BH492"/>
  <c r="BG492"/>
  <c r="BF492"/>
  <c r="T492"/>
  <c r="R492"/>
  <c r="P492"/>
  <c r="BI490"/>
  <c r="BH490"/>
  <c r="BG490"/>
  <c r="BF490"/>
  <c r="T490"/>
  <c r="R490"/>
  <c r="P490"/>
  <c r="BI488"/>
  <c r="BH488"/>
  <c r="BG488"/>
  <c r="BF488"/>
  <c r="T488"/>
  <c r="R488"/>
  <c r="P488"/>
  <c r="BI485"/>
  <c r="BH485"/>
  <c r="BG485"/>
  <c r="BF485"/>
  <c r="T485"/>
  <c r="R485"/>
  <c r="P485"/>
  <c r="BI483"/>
  <c r="BH483"/>
  <c r="BG483"/>
  <c r="BF483"/>
  <c r="T483"/>
  <c r="R483"/>
  <c r="P483"/>
  <c r="BI479"/>
  <c r="BH479"/>
  <c r="BG479"/>
  <c r="BF479"/>
  <c r="T479"/>
  <c r="R479"/>
  <c r="P479"/>
  <c r="BI478"/>
  <c r="BH478"/>
  <c r="BG478"/>
  <c r="BF478"/>
  <c r="T478"/>
  <c r="R478"/>
  <c r="P478"/>
  <c r="BI476"/>
  <c r="BH476"/>
  <c r="BG476"/>
  <c r="BF476"/>
  <c r="T476"/>
  <c r="R476"/>
  <c r="P476"/>
  <c r="BI475"/>
  <c r="BH475"/>
  <c r="BG475"/>
  <c r="BF475"/>
  <c r="T475"/>
  <c r="R475"/>
  <c r="P475"/>
  <c r="BI474"/>
  <c r="BH474"/>
  <c r="BG474"/>
  <c r="BF474"/>
  <c r="T474"/>
  <c r="R474"/>
  <c r="P474"/>
  <c r="BI473"/>
  <c r="BH473"/>
  <c r="BG473"/>
  <c r="BF473"/>
  <c r="T473"/>
  <c r="R473"/>
  <c r="P473"/>
  <c r="BI472"/>
  <c r="BH472"/>
  <c r="BG472"/>
  <c r="BF472"/>
  <c r="T472"/>
  <c r="R472"/>
  <c r="P472"/>
  <c r="BI471"/>
  <c r="BH471"/>
  <c r="BG471"/>
  <c r="BF471"/>
  <c r="T471"/>
  <c r="R471"/>
  <c r="P471"/>
  <c r="BI470"/>
  <c r="BH470"/>
  <c r="BG470"/>
  <c r="BF470"/>
  <c r="T470"/>
  <c r="R470"/>
  <c r="P470"/>
  <c r="BI463"/>
  <c r="BH463"/>
  <c r="BG463"/>
  <c r="BF463"/>
  <c r="T463"/>
  <c r="R463"/>
  <c r="P463"/>
  <c r="BI461"/>
  <c r="BH461"/>
  <c r="BG461"/>
  <c r="BF461"/>
  <c r="T461"/>
  <c r="R461"/>
  <c r="P461"/>
  <c r="BI460"/>
  <c r="BH460"/>
  <c r="BG460"/>
  <c r="BF460"/>
  <c r="T460"/>
  <c r="R460"/>
  <c r="P460"/>
  <c r="BI459"/>
  <c r="BH459"/>
  <c r="BG459"/>
  <c r="BF459"/>
  <c r="T459"/>
  <c r="R459"/>
  <c r="P459"/>
  <c r="BI452"/>
  <c r="BH452"/>
  <c r="BG452"/>
  <c r="BF452"/>
  <c r="T452"/>
  <c r="R452"/>
  <c r="P452"/>
  <c r="BI451"/>
  <c r="BH451"/>
  <c r="BG451"/>
  <c r="BF451"/>
  <c r="T451"/>
  <c r="R451"/>
  <c r="P451"/>
  <c r="BI449"/>
  <c r="BH449"/>
  <c r="BG449"/>
  <c r="BF449"/>
  <c r="T449"/>
  <c r="R449"/>
  <c r="P449"/>
  <c r="BI448"/>
  <c r="BH448"/>
  <c r="BG448"/>
  <c r="BF448"/>
  <c r="T448"/>
  <c r="R448"/>
  <c r="P448"/>
  <c r="BI441"/>
  <c r="BH441"/>
  <c r="BG441"/>
  <c r="BF441"/>
  <c r="T441"/>
  <c r="R441"/>
  <c r="P441"/>
  <c r="BI440"/>
  <c r="BH440"/>
  <c r="BG440"/>
  <c r="BF440"/>
  <c r="T440"/>
  <c r="R440"/>
  <c r="P440"/>
  <c r="BI439"/>
  <c r="BH439"/>
  <c r="BG439"/>
  <c r="BF439"/>
  <c r="T439"/>
  <c r="R439"/>
  <c r="P439"/>
  <c r="BI437"/>
  <c r="BH437"/>
  <c r="BG437"/>
  <c r="BF437"/>
  <c r="T437"/>
  <c r="R437"/>
  <c r="P437"/>
  <c r="BI436"/>
  <c r="BH436"/>
  <c r="BG436"/>
  <c r="BF436"/>
  <c r="T436"/>
  <c r="R436"/>
  <c r="P436"/>
  <c r="BI435"/>
  <c r="BH435"/>
  <c r="BG435"/>
  <c r="BF435"/>
  <c r="T435"/>
  <c r="R435"/>
  <c r="P435"/>
  <c r="BI433"/>
  <c r="BH433"/>
  <c r="BG433"/>
  <c r="BF433"/>
  <c r="T433"/>
  <c r="R433"/>
  <c r="P433"/>
  <c r="BI432"/>
  <c r="BH432"/>
  <c r="BG432"/>
  <c r="BF432"/>
  <c r="T432"/>
  <c r="R432"/>
  <c r="P432"/>
  <c r="BI430"/>
  <c r="BH430"/>
  <c r="BG430"/>
  <c r="BF430"/>
  <c r="T430"/>
  <c r="R430"/>
  <c r="P430"/>
  <c r="BI429"/>
  <c r="BH429"/>
  <c r="BG429"/>
  <c r="BF429"/>
  <c r="T429"/>
  <c r="R429"/>
  <c r="P429"/>
  <c r="BI427"/>
  <c r="BH427"/>
  <c r="BG427"/>
  <c r="BF427"/>
  <c r="T427"/>
  <c r="R427"/>
  <c r="P427"/>
  <c r="BI422"/>
  <c r="BH422"/>
  <c r="BG422"/>
  <c r="BF422"/>
  <c r="T422"/>
  <c r="R422"/>
  <c r="P422"/>
  <c r="BI418"/>
  <c r="BH418"/>
  <c r="BG418"/>
  <c r="BF418"/>
  <c r="T418"/>
  <c r="R418"/>
  <c r="P418"/>
  <c r="BI416"/>
  <c r="BH416"/>
  <c r="BG416"/>
  <c r="BF416"/>
  <c r="T416"/>
  <c r="R416"/>
  <c r="P416"/>
  <c r="BI414"/>
  <c r="BH414"/>
  <c r="BG414"/>
  <c r="BF414"/>
  <c r="T414"/>
  <c r="R414"/>
  <c r="P414"/>
  <c r="BI411"/>
  <c r="BH411"/>
  <c r="BG411"/>
  <c r="BF411"/>
  <c r="T411"/>
  <c r="R411"/>
  <c r="P411"/>
  <c r="BI410"/>
  <c r="BH410"/>
  <c r="BG410"/>
  <c r="BF410"/>
  <c r="T410"/>
  <c r="R410"/>
  <c r="P410"/>
  <c r="BI409"/>
  <c r="BH409"/>
  <c r="BG409"/>
  <c r="BF409"/>
  <c r="T409"/>
  <c r="R409"/>
  <c r="P409"/>
  <c r="BI408"/>
  <c r="BH408"/>
  <c r="BG408"/>
  <c r="BF408"/>
  <c r="T408"/>
  <c r="R408"/>
  <c r="P408"/>
  <c r="BI407"/>
  <c r="BH407"/>
  <c r="BG407"/>
  <c r="BF407"/>
  <c r="T407"/>
  <c r="R407"/>
  <c r="P407"/>
  <c r="BI406"/>
  <c r="BH406"/>
  <c r="BG406"/>
  <c r="BF406"/>
  <c r="T406"/>
  <c r="R406"/>
  <c r="P406"/>
  <c r="BI404"/>
  <c r="BH404"/>
  <c r="BG404"/>
  <c r="BF404"/>
  <c r="T404"/>
  <c r="R404"/>
  <c r="P404"/>
  <c r="BI403"/>
  <c r="BH403"/>
  <c r="BG403"/>
  <c r="BF403"/>
  <c r="T403"/>
  <c r="R403"/>
  <c r="P403"/>
  <c r="BI400"/>
  <c r="BH400"/>
  <c r="BG400"/>
  <c r="BF400"/>
  <c r="T400"/>
  <c r="R400"/>
  <c r="P400"/>
  <c r="BI397"/>
  <c r="BH397"/>
  <c r="BG397"/>
  <c r="BF397"/>
  <c r="T397"/>
  <c r="R397"/>
  <c r="P397"/>
  <c r="BI394"/>
  <c r="BH394"/>
  <c r="BG394"/>
  <c r="BF394"/>
  <c r="T394"/>
  <c r="R394"/>
  <c r="P394"/>
  <c r="BI391"/>
  <c r="BH391"/>
  <c r="BG391"/>
  <c r="BF391"/>
  <c r="T391"/>
  <c r="R391"/>
  <c r="P391"/>
  <c r="BI390"/>
  <c r="BH390"/>
  <c r="BG390"/>
  <c r="BF390"/>
  <c r="T390"/>
  <c r="R390"/>
  <c r="P390"/>
  <c r="BI389"/>
  <c r="BH389"/>
  <c r="BG389"/>
  <c r="BF389"/>
  <c r="T389"/>
  <c r="R389"/>
  <c r="P389"/>
  <c r="BI388"/>
  <c r="BH388"/>
  <c r="BG388"/>
  <c r="BF388"/>
  <c r="T388"/>
  <c r="R388"/>
  <c r="P388"/>
  <c r="BI387"/>
  <c r="BH387"/>
  <c r="BG387"/>
  <c r="BF387"/>
  <c r="T387"/>
  <c r="R387"/>
  <c r="P387"/>
  <c r="BI386"/>
  <c r="BH386"/>
  <c r="BG386"/>
  <c r="BF386"/>
  <c r="T386"/>
  <c r="R386"/>
  <c r="P386"/>
  <c r="BI383"/>
  <c r="BH383"/>
  <c r="BG383"/>
  <c r="BF383"/>
  <c r="T383"/>
  <c r="R383"/>
  <c r="P383"/>
  <c r="BI381"/>
  <c r="BH381"/>
  <c r="BG381"/>
  <c r="BF381"/>
  <c r="T381"/>
  <c r="R381"/>
  <c r="P381"/>
  <c r="BI378"/>
  <c r="BH378"/>
  <c r="BG378"/>
  <c r="BF378"/>
  <c r="T378"/>
  <c r="R378"/>
  <c r="P378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4"/>
  <c r="BH354"/>
  <c r="BG354"/>
  <c r="BF354"/>
  <c r="T354"/>
  <c r="R354"/>
  <c r="P354"/>
  <c r="BI352"/>
  <c r="BH352"/>
  <c r="BG352"/>
  <c r="BF352"/>
  <c r="T352"/>
  <c r="R352"/>
  <c r="P352"/>
  <c r="BI348"/>
  <c r="BH348"/>
  <c r="BG348"/>
  <c r="BF348"/>
  <c r="T348"/>
  <c r="R348"/>
  <c r="P348"/>
  <c r="BI335"/>
  <c r="BH335"/>
  <c r="BG335"/>
  <c r="BF335"/>
  <c r="T335"/>
  <c r="R335"/>
  <c r="P335"/>
  <c r="BI328"/>
  <c r="BH328"/>
  <c r="BG328"/>
  <c r="BF328"/>
  <c r="T328"/>
  <c r="R328"/>
  <c r="P328"/>
  <c r="BI324"/>
  <c r="BH324"/>
  <c r="BG324"/>
  <c r="BF324"/>
  <c r="T324"/>
  <c r="R324"/>
  <c r="P324"/>
  <c r="BI321"/>
  <c r="BH321"/>
  <c r="BG321"/>
  <c r="BF321"/>
  <c r="T321"/>
  <c r="T320"/>
  <c r="R321"/>
  <c r="R320"/>
  <c r="P321"/>
  <c r="P320"/>
  <c r="BI318"/>
  <c r="BH318"/>
  <c r="BG318"/>
  <c r="BF318"/>
  <c r="T318"/>
  <c r="R318"/>
  <c r="P318"/>
  <c r="BI316"/>
  <c r="BH316"/>
  <c r="BG316"/>
  <c r="BF316"/>
  <c r="T316"/>
  <c r="R316"/>
  <c r="P316"/>
  <c r="BI313"/>
  <c r="BH313"/>
  <c r="BG313"/>
  <c r="BF313"/>
  <c r="T313"/>
  <c r="R313"/>
  <c r="P313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0"/>
  <c r="BH300"/>
  <c r="BG300"/>
  <c r="BF300"/>
  <c r="T300"/>
  <c r="R300"/>
  <c r="P300"/>
  <c r="BI297"/>
  <c r="BH297"/>
  <c r="BG297"/>
  <c r="BF297"/>
  <c r="T297"/>
  <c r="R297"/>
  <c r="P297"/>
  <c r="BI247"/>
  <c r="BH247"/>
  <c r="BG247"/>
  <c r="BF247"/>
  <c r="T247"/>
  <c r="R247"/>
  <c r="P247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198"/>
  <c r="BH198"/>
  <c r="BG198"/>
  <c r="BF198"/>
  <c r="T198"/>
  <c r="R198"/>
  <c r="P198"/>
  <c r="BI166"/>
  <c r="BH166"/>
  <c r="BG166"/>
  <c r="BF166"/>
  <c r="T166"/>
  <c r="R166"/>
  <c r="P166"/>
  <c r="BI136"/>
  <c r="BH136"/>
  <c r="BG136"/>
  <c r="BF136"/>
  <c r="T136"/>
  <c r="R136"/>
  <c r="P136"/>
  <c r="BI118"/>
  <c r="BH118"/>
  <c r="BG118"/>
  <c r="BF118"/>
  <c r="T118"/>
  <c r="R118"/>
  <c r="P118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55"/>
  <c r="J17"/>
  <c r="J12"/>
  <c r="J52"/>
  <c r="E7"/>
  <c r="E77"/>
  <c i="2" r="J37"/>
  <c r="J36"/>
  <c i="1" r="AY55"/>
  <c i="2" r="J35"/>
  <c i="1" r="AX55"/>
  <c i="2" r="BI287"/>
  <c r="BH287"/>
  <c r="BG287"/>
  <c r="BF287"/>
  <c r="T287"/>
  <c r="T286"/>
  <c r="R287"/>
  <c r="R286"/>
  <c r="P287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3"/>
  <c r="BH203"/>
  <c r="BG203"/>
  <c r="BF203"/>
  <c r="T203"/>
  <c r="T202"/>
  <c r="R203"/>
  <c r="R202"/>
  <c r="P203"/>
  <c r="P202"/>
  <c r="BI198"/>
  <c r="BH198"/>
  <c r="BG198"/>
  <c r="BF198"/>
  <c r="T198"/>
  <c r="T197"/>
  <c r="R198"/>
  <c r="R197"/>
  <c r="P198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78"/>
  <c r="BH178"/>
  <c r="BG178"/>
  <c r="BF178"/>
  <c r="T178"/>
  <c r="R178"/>
  <c r="P178"/>
  <c r="BI175"/>
  <c r="BH175"/>
  <c r="BG175"/>
  <c r="BF175"/>
  <c r="T175"/>
  <c r="R175"/>
  <c r="P175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BI111"/>
  <c r="BH111"/>
  <c r="BG111"/>
  <c r="BF111"/>
  <c r="T111"/>
  <c r="R111"/>
  <c r="P111"/>
  <c r="BI104"/>
  <c r="BH104"/>
  <c r="BG104"/>
  <c r="BF104"/>
  <c r="T104"/>
  <c r="R104"/>
  <c r="P104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80"/>
  <c r="E7"/>
  <c r="E76"/>
  <c i="1" r="L50"/>
  <c r="AM50"/>
  <c r="AM49"/>
  <c r="L49"/>
  <c r="AM47"/>
  <c r="L47"/>
  <c r="L45"/>
  <c r="L44"/>
  <c i="2" r="BK189"/>
  <c r="F35"/>
  <c i="3" r="BK306"/>
  <c i="4" r="BK174"/>
  <c i="5" r="J198"/>
  <c i="6" r="BK210"/>
  <c r="BK229"/>
  <c i="8" r="BK114"/>
  <c i="2" r="BK251"/>
  <c r="J158"/>
  <c r="J141"/>
  <c r="J161"/>
  <c i="3" r="J335"/>
  <c r="BK207"/>
  <c r="BK488"/>
  <c r="J94"/>
  <c i="4" r="BK189"/>
  <c r="J220"/>
  <c r="J224"/>
  <c r="BK234"/>
  <c i="5" r="BK198"/>
  <c r="J179"/>
  <c r="J257"/>
  <c i="6" r="J180"/>
  <c r="J217"/>
  <c r="BK217"/>
  <c i="9" r="J100"/>
  <c i="2" r="BK242"/>
  <c r="J241"/>
  <c i="5" r="J189"/>
  <c i="6" r="J192"/>
  <c r="BK152"/>
  <c i="2" r="BK245"/>
  <c i="3" r="J390"/>
  <c r="J475"/>
  <c r="J459"/>
  <c r="J411"/>
  <c i="6" r="BK227"/>
  <c i="3" r="BK470"/>
  <c r="J297"/>
  <c r="J449"/>
  <c r="J316"/>
  <c i="5" r="J267"/>
  <c i="7" r="BK104"/>
  <c i="9" r="J84"/>
  <c i="2" r="BK238"/>
  <c r="J248"/>
  <c i="3" r="J537"/>
  <c r="BK496"/>
  <c r="BK226"/>
  <c i="4" r="J234"/>
  <c r="BK149"/>
  <c i="5" r="J206"/>
  <c i="7" r="J88"/>
  <c i="2" r="BK230"/>
  <c r="BK249"/>
  <c i="3" r="BK435"/>
  <c r="J503"/>
  <c r="J324"/>
  <c i="6" r="BK178"/>
  <c i="7" r="BK101"/>
  <c i="9" r="BK84"/>
  <c i="2" r="BK147"/>
  <c r="BK246"/>
  <c r="J258"/>
  <c i="3" r="J409"/>
  <c r="J497"/>
  <c r="BK357"/>
  <c r="J198"/>
  <c r="BK494"/>
  <c r="BK328"/>
  <c i="4" r="BK192"/>
  <c r="J225"/>
  <c r="BK235"/>
  <c r="J235"/>
  <c i="5" r="J244"/>
  <c r="BK165"/>
  <c r="BK257"/>
  <c i="6" r="BK165"/>
  <c i="9" r="BK96"/>
  <c i="2" r="F34"/>
  <c i="3" r="BK408"/>
  <c r="J471"/>
  <c r="J547"/>
  <c i="4" r="J199"/>
  <c i="6" r="BK143"/>
  <c r="J152"/>
  <c i="2" r="BK183"/>
  <c i="4" r="J194"/>
  <c r="J246"/>
  <c i="5" r="BK179"/>
  <c i="6" r="BK180"/>
  <c i="7" r="BK90"/>
  <c i="2" r="J287"/>
  <c r="J243"/>
  <c i="6" r="J208"/>
  <c r="J224"/>
  <c i="8" r="J132"/>
  <c i="6" r="J110"/>
  <c i="2" r="J104"/>
  <c i="3" r="J427"/>
  <c r="J111"/>
  <c r="J386"/>
  <c i="4" r="BK210"/>
  <c i="9" r="BK90"/>
  <c i="2" r="J251"/>
  <c r="J274"/>
  <c r="J246"/>
  <c i="3" r="J519"/>
  <c r="BK390"/>
  <c r="J226"/>
  <c i="4" r="BK243"/>
  <c r="BK146"/>
  <c r="J190"/>
  <c r="BK188"/>
  <c i="5" r="J262"/>
  <c i="6" r="BK198"/>
  <c i="7" r="J99"/>
  <c i="9" r="BK88"/>
  <c r="J102"/>
  <c i="2" r="J125"/>
  <c i="6" r="J198"/>
  <c i="9" r="BK122"/>
  <c i="2" r="J266"/>
  <c i="3" r="J414"/>
  <c r="J118"/>
  <c i="4" r="BK98"/>
  <c i="3" r="BK554"/>
  <c r="J370"/>
  <c i="4" r="BK180"/>
  <c i="5" r="BK262"/>
  <c i="2" r="J250"/>
  <c r="J143"/>
  <c i="3" r="BK411"/>
  <c r="J136"/>
  <c r="J476"/>
  <c i="4" r="J129"/>
  <c r="BK219"/>
  <c i="5" r="J224"/>
  <c r="BK253"/>
  <c i="6" r="J165"/>
  <c i="2" r="BK203"/>
  <c i="3" r="J90"/>
  <c r="BK429"/>
  <c i="5" r="BK204"/>
  <c i="6" r="BK185"/>
  <c r="J222"/>
  <c i="8" r="BK88"/>
  <c i="2" r="BK285"/>
  <c i="3" r="BK374"/>
  <c r="BK514"/>
  <c i="6" r="J128"/>
  <c i="9" r="BK98"/>
  <c i="3" r="BK198"/>
  <c r="BK400"/>
  <c i="4" r="BK202"/>
  <c i="5" r="BK250"/>
  <c r="J258"/>
  <c i="6" r="BK188"/>
  <c i="2" r="BK252"/>
  <c r="J275"/>
  <c i="4" r="J162"/>
  <c i="5" r="J252"/>
  <c i="6" r="BK158"/>
  <c i="9" r="J110"/>
  <c i="2" r="BK250"/>
  <c i="6" r="J219"/>
  <c i="9" r="J115"/>
  <c i="2" r="J259"/>
  <c i="3" r="BK361"/>
  <c r="J436"/>
  <c i="4" r="J125"/>
  <c i="5" r="J116"/>
  <c i="8" r="BK132"/>
  <c i="9" r="BK86"/>
  <c i="2" r="J285"/>
  <c r="BK236"/>
  <c r="F36"/>
  <c i="3" r="BK427"/>
  <c r="J494"/>
  <c i="4" r="J139"/>
  <c i="5" r="BK189"/>
  <c i="3" r="J92"/>
  <c r="BK388"/>
  <c i="5" r="J91"/>
  <c i="7" r="J104"/>
  <c i="2" r="BK167"/>
  <c i="3" r="BK513"/>
  <c r="J102"/>
  <c i="4" r="J188"/>
  <c r="J184"/>
  <c i="5" r="BK163"/>
  <c i="6" r="BK192"/>
  <c i="9" r="J104"/>
  <c i="2" r="BK185"/>
  <c i="3" r="BK541"/>
  <c r="BK378"/>
  <c r="BK394"/>
  <c i="5" r="J242"/>
  <c r="J182"/>
  <c i="6" r="BK96"/>
  <c i="2" r="J34"/>
  <c r="J233"/>
  <c i="3" r="J240"/>
  <c r="J517"/>
  <c r="BK94"/>
  <c r="J435"/>
  <c i="6" r="BK224"/>
  <c i="8" r="J103"/>
  <c i="2" r="J231"/>
  <c i="3" r="J352"/>
  <c r="BK452"/>
  <c i="5" r="BK252"/>
  <c i="6" r="BK147"/>
  <c i="7" r="J90"/>
  <c i="9" r="J122"/>
  <c i="2" r="J239"/>
  <c i="5" r="BK251"/>
  <c i="6" r="J233"/>
  <c i="8" r="J94"/>
  <c i="2" r="BK158"/>
  <c r="J213"/>
  <c i="7" r="BK92"/>
  <c i="9" r="BK100"/>
  <c i="3" r="J470"/>
  <c r="BK472"/>
  <c i="4" r="BK213"/>
  <c i="5" r="J226"/>
  <c i="6" r="BK196"/>
  <c i="2" r="J247"/>
  <c r="J264"/>
  <c i="3" r="J388"/>
  <c r="BK474"/>
  <c r="BK354"/>
  <c i="4" r="J192"/>
  <c r="BK129"/>
  <c i="5" r="J253"/>
  <c r="BK192"/>
  <c i="6" r="J147"/>
  <c r="J170"/>
  <c i="2" r="BK261"/>
  <c r="J272"/>
  <c i="6" r="J182"/>
  <c i="2" r="BK248"/>
  <c r="BK275"/>
  <c i="3" r="BK503"/>
  <c r="BK136"/>
  <c i="4" r="BK175"/>
  <c i="2" r="BK209"/>
  <c i="3" r="J508"/>
  <c i="4" r="J205"/>
  <c i="6" r="J145"/>
  <c i="9" r="J94"/>
  <c i="2" r="J193"/>
  <c r="J154"/>
  <c i="3" r="BK383"/>
  <c i="4" r="BK125"/>
  <c r="J208"/>
  <c r="J202"/>
  <c i="5" r="BK206"/>
  <c i="6" r="J155"/>
  <c i="3" r="J430"/>
  <c r="J513"/>
  <c i="4" r="J193"/>
  <c i="5" r="J220"/>
  <c i="6" r="BK135"/>
  <c i="2" r="J256"/>
  <c r="BK279"/>
  <c i="3" r="J520"/>
  <c r="J495"/>
  <c r="BK473"/>
  <c r="J105"/>
  <c r="BK441"/>
  <c r="BK102"/>
  <c i="4" r="BK122"/>
  <c r="BK139"/>
  <c i="5" r="BK241"/>
  <c r="J234"/>
  <c i="8" r="BK129"/>
  <c i="2" r="BK161"/>
  <c i="3" r="BK407"/>
  <c r="BK387"/>
  <c r="BK440"/>
  <c r="J354"/>
  <c i="6" r="J178"/>
  <c i="9" r="J88"/>
  <c i="2" r="J97"/>
  <c i="3" r="BK105"/>
  <c i="4" r="BK187"/>
  <c i="5" r="BK116"/>
  <c i="6" r="BK110"/>
  <c i="8" r="J112"/>
  <c i="2" r="BK266"/>
  <c i="4" r="BK156"/>
  <c i="5" r="BK185"/>
  <c i="6" r="J92"/>
  <c r="J227"/>
  <c i="8" r="J114"/>
  <c i="2" r="J235"/>
  <c r="J151"/>
  <c i="3" r="BK463"/>
  <c r="BK520"/>
  <c r="BK448"/>
  <c r="J483"/>
  <c i="6" r="BK163"/>
  <c i="7" r="J94"/>
  <c i="8" r="BK124"/>
  <c i="2" r="J111"/>
  <c r="J189"/>
  <c r="BK151"/>
  <c i="3" r="J554"/>
  <c r="BK508"/>
  <c r="J422"/>
  <c r="BK111"/>
  <c i="4" r="J186"/>
  <c r="BK105"/>
  <c i="5" r="J213"/>
  <c r="BK255"/>
  <c i="6" r="J102"/>
  <c r="BK99"/>
  <c i="8" r="J86"/>
  <c i="6" r="BK233"/>
  <c r="J185"/>
  <c i="2" r="BK283"/>
  <c i="3" r="J529"/>
  <c i="5" r="BK259"/>
  <c i="3" r="J490"/>
  <c r="J328"/>
  <c i="4" r="J213"/>
  <c i="9" r="BK94"/>
  <c i="3" r="J361"/>
  <c r="BK404"/>
  <c i="4" r="J231"/>
  <c r="J174"/>
  <c i="5" r="BK195"/>
  <c r="BK131"/>
  <c i="3" r="J410"/>
  <c r="J463"/>
  <c i="4" r="BK159"/>
  <c i="5" r="BK236"/>
  <c i="6" r="BK94"/>
  <c i="2" r="J101"/>
  <c r="J93"/>
  <c r="BK215"/>
  <c i="3" r="BK476"/>
  <c r="BK537"/>
  <c r="BK234"/>
  <c r="BK478"/>
  <c r="J247"/>
  <c i="4" r="BK211"/>
  <c r="BK186"/>
  <c r="J210"/>
  <c i="5" r="BK89"/>
  <c i="7" r="BK94"/>
  <c i="2" r="BK243"/>
  <c r="BK143"/>
  <c i="3" r="BK492"/>
  <c r="J488"/>
  <c r="J403"/>
  <c i="7" r="J107"/>
  <c i="9" r="J96"/>
  <c i="2" r="J279"/>
  <c i="3" r="BK552"/>
  <c r="J514"/>
  <c r="BK335"/>
  <c i="4" r="J132"/>
  <c i="5" r="BK264"/>
  <c i="6" r="BK204"/>
  <c r="J161"/>
  <c i="9" r="BK118"/>
  <c i="2" r="J164"/>
  <c i="4" r="J98"/>
  <c r="J230"/>
  <c i="5" r="J248"/>
  <c i="6" r="J176"/>
  <c r="J94"/>
  <c r="BK150"/>
  <c i="9" r="J86"/>
  <c i="2" r="J282"/>
  <c r="F37"/>
  <c r="BK89"/>
  <c r="J128"/>
  <c i="3" r="BK240"/>
  <c r="BK403"/>
  <c r="J397"/>
  <c r="J207"/>
  <c i="4" r="BK205"/>
  <c r="J149"/>
  <c r="J217"/>
  <c r="J182"/>
  <c r="J102"/>
  <c i="5" r="BK216"/>
  <c i="6" r="J99"/>
  <c r="BK118"/>
  <c i="8" r="BK122"/>
  <c i="9" r="BK120"/>
  <c r="BK106"/>
  <c i="2" r="BK128"/>
  <c i="6" r="BK102"/>
  <c i="8" r="BK86"/>
  <c i="2" r="J207"/>
  <c r="J178"/>
  <c i="3" r="BK324"/>
  <c r="J533"/>
  <c r="J313"/>
  <c i="4" r="BK207"/>
  <c r="J108"/>
  <c i="5" r="BK222"/>
  <c i="3" r="BK166"/>
  <c r="BK512"/>
  <c r="BK416"/>
  <c i="4" r="J243"/>
  <c i="6" r="BK106"/>
  <c i="8" r="J122"/>
  <c i="2" r="BK239"/>
  <c i="3" r="BK247"/>
  <c r="J492"/>
  <c r="BK531"/>
  <c r="BK381"/>
  <c r="BK533"/>
  <c i="4" r="BK220"/>
  <c r="J223"/>
  <c i="5" r="BK226"/>
  <c r="J236"/>
  <c r="J195"/>
  <c i="9" r="J92"/>
  <c i="2" r="J277"/>
  <c i="3" r="J485"/>
  <c r="J441"/>
  <c r="BK213"/>
  <c i="6" r="J196"/>
  <c i="8" r="J98"/>
  <c i="2" r="BK191"/>
  <c r="BK259"/>
  <c r="J187"/>
  <c r="BK231"/>
  <c i="3" r="J451"/>
  <c r="BK437"/>
  <c r="BK414"/>
  <c r="J541"/>
  <c r="BK479"/>
  <c r="BK517"/>
  <c r="BK118"/>
  <c i="4" r="BK96"/>
  <c r="BK176"/>
  <c r="J214"/>
  <c r="BK182"/>
  <c i="5" r="BK87"/>
  <c r="J222"/>
  <c r="J210"/>
  <c i="8" r="J110"/>
  <c i="3" r="J433"/>
  <c r="J213"/>
  <c r="BK321"/>
  <c r="J507"/>
  <c r="J311"/>
  <c r="J348"/>
  <c i="6" r="J90"/>
  <c i="8" r="BK112"/>
  <c i="4" r="BK230"/>
  <c r="J159"/>
  <c i="5" r="J204"/>
  <c i="6" r="J172"/>
  <c r="J121"/>
  <c i="7" r="J111"/>
  <c i="8" r="BK94"/>
  <c i="9" r="J106"/>
  <c i="2" r="BK195"/>
  <c i="8" r="BK127"/>
  <c i="9" r="BK115"/>
  <c i="2" r="J230"/>
  <c r="J89"/>
  <c i="3" r="BK409"/>
  <c r="J374"/>
  <c r="BK313"/>
  <c r="J512"/>
  <c r="BK212"/>
  <c i="5" r="BK227"/>
  <c i="6" r="J125"/>
  <c r="BK176"/>
  <c i="2" r="BK154"/>
  <c r="BK258"/>
  <c r="J211"/>
  <c r="J191"/>
  <c r="BK232"/>
  <c i="3" r="BK410"/>
  <c r="BK372"/>
  <c r="J432"/>
  <c r="J404"/>
  <c r="BK311"/>
  <c r="BK90"/>
  <c i="4" r="BK190"/>
  <c r="J191"/>
  <c i="5" r="BK245"/>
  <c r="BK244"/>
  <c r="J172"/>
  <c r="J238"/>
  <c i="7" r="BK111"/>
  <c i="8" r="BK110"/>
  <c i="9" r="J126"/>
  <c i="2" r="J198"/>
  <c r="BK198"/>
  <c i="6" r="BK121"/>
  <c i="2" r="J183"/>
  <c r="J234"/>
  <c i="3" r="J552"/>
  <c r="J500"/>
  <c r="BK316"/>
  <c r="J452"/>
  <c i="4" r="J115"/>
  <c i="5" r="BK242"/>
  <c i="6" r="BK145"/>
  <c i="3" r="J300"/>
  <c r="BK460"/>
  <c r="J381"/>
  <c i="5" r="BK182"/>
  <c i="6" r="BK215"/>
  <c i="9" r="J108"/>
  <c i="2" r="J209"/>
  <c r="BK277"/>
  <c r="BK211"/>
  <c i="3" r="J308"/>
  <c r="J387"/>
  <c i="4" r="J156"/>
  <c r="BK223"/>
  <c r="J211"/>
  <c i="5" r="J251"/>
  <c r="BK232"/>
  <c i="8" r="J127"/>
  <c i="2" r="J284"/>
  <c r="BK235"/>
  <c i="3" r="BK519"/>
  <c r="BK318"/>
  <c i="4" r="J226"/>
  <c i="5" r="J218"/>
  <c r="BK220"/>
  <c i="6" r="J141"/>
  <c i="7" r="BK99"/>
  <c i="2" r="BK264"/>
  <c r="BK284"/>
  <c r="BK187"/>
  <c i="3" r="BK547"/>
  <c r="BK368"/>
  <c r="BK352"/>
  <c r="BK98"/>
  <c r="BK459"/>
  <c r="J448"/>
  <c r="J439"/>
  <c r="BK308"/>
  <c i="4" r="BK226"/>
  <c r="BK224"/>
  <c i="5" r="J241"/>
  <c r="J239"/>
  <c i="7" r="J92"/>
  <c i="9" r="J124"/>
  <c i="2" r="J232"/>
  <c r="BK97"/>
  <c i="3" r="J406"/>
  <c r="BK359"/>
  <c r="J543"/>
  <c r="J234"/>
  <c i="6" r="J163"/>
  <c r="J229"/>
  <c r="J139"/>
  <c i="4" r="J189"/>
  <c i="5" r="J216"/>
  <c i="9" r="J118"/>
  <c i="2" r="BK104"/>
  <c i="6" r="J158"/>
  <c i="2" r="BK241"/>
  <c i="3" r="J479"/>
  <c r="BK500"/>
  <c r="J98"/>
  <c i="4" r="BK162"/>
  <c i="6" r="BK182"/>
  <c i="2" r="J262"/>
  <c r="BK282"/>
  <c r="J252"/>
  <c i="3" r="BK370"/>
  <c r="J496"/>
  <c r="BK529"/>
  <c i="4" r="BK167"/>
  <c r="J207"/>
  <c i="3" r="BK449"/>
  <c i="5" r="J185"/>
  <c i="2" r="BK254"/>
  <c i="3" r="BK549"/>
  <c r="J437"/>
  <c r="J318"/>
  <c r="J391"/>
  <c i="4" r="BK199"/>
  <c i="5" r="BK234"/>
  <c r="BK210"/>
  <c i="6" r="BK172"/>
  <c i="2" r="BK270"/>
  <c i="3" r="BK483"/>
  <c i="4" r="BK194"/>
  <c i="6" r="J135"/>
  <c r="BK141"/>
  <c i="2" r="BK213"/>
  <c r="J147"/>
  <c i="3" r="BK485"/>
  <c r="J473"/>
  <c r="J237"/>
  <c r="BK363"/>
  <c r="J418"/>
  <c i="4" r="BK193"/>
  <c r="J175"/>
  <c r="BK197"/>
  <c i="5" r="J163"/>
  <c r="J192"/>
  <c r="BK258"/>
  <c i="2" r="BK125"/>
  <c r="BK178"/>
  <c i="3" r="BK439"/>
  <c r="BK237"/>
  <c r="BK432"/>
  <c i="4" r="J146"/>
  <c i="6" r="J201"/>
  <c i="8" r="BK92"/>
  <c i="2" r="J254"/>
  <c i="3" r="J400"/>
  <c r="BK490"/>
  <c i="4" r="J180"/>
  <c i="6" r="BK222"/>
  <c r="J132"/>
  <c i="9" r="BK102"/>
  <c i="2" r="BK193"/>
  <c i="4" r="BK184"/>
  <c i="6" r="J106"/>
  <c r="BK132"/>
  <c i="3" r="J230"/>
  <c r="J440"/>
  <c r="J321"/>
  <c i="4" r="BK191"/>
  <c r="J176"/>
  <c i="5" r="BK239"/>
  <c r="J87"/>
  <c i="6" r="BK125"/>
  <c i="2" r="BK287"/>
  <c r="BK256"/>
  <c i="6" r="J118"/>
  <c i="9" r="BK104"/>
  <c i="2" r="BK141"/>
  <c i="3" r="BK471"/>
  <c i="5" r="J227"/>
  <c i="6" r="J213"/>
  <c i="3" r="J407"/>
  <c r="BK497"/>
  <c i="5" r="J232"/>
  <c i="6" r="BK208"/>
  <c i="2" r="J238"/>
  <c r="J249"/>
  <c r="J268"/>
  <c r="BK164"/>
  <c i="3" r="J372"/>
  <c r="BK507"/>
  <c r="BK391"/>
  <c i="4" r="J187"/>
  <c r="BK132"/>
  <c r="J195"/>
  <c i="5" r="J131"/>
  <c r="J259"/>
  <c i="6" r="J174"/>
  <c i="2" r="BK233"/>
  <c i="3" r="BK543"/>
  <c r="BK366"/>
  <c i="4" r="BK225"/>
  <c i="6" r="BK114"/>
  <c r="J96"/>
  <c i="9" r="J90"/>
  <c i="5" r="J247"/>
  <c r="BK91"/>
  <c i="6" r="BK161"/>
  <c r="J150"/>
  <c i="5" r="J89"/>
  <c i="6" r="J215"/>
  <c i="2" r="J185"/>
  <c i="3" r="J210"/>
  <c r="J376"/>
  <c r="J429"/>
  <c r="BK475"/>
  <c i="4" r="J185"/>
  <c i="5" r="BK238"/>
  <c i="2" r="J255"/>
  <c i="3" r="J478"/>
  <c i="4" r="J122"/>
  <c r="J172"/>
  <c r="BK102"/>
  <c i="5" r="BK248"/>
  <c r="BK247"/>
  <c i="8" r="J124"/>
  <c i="2" r="J236"/>
  <c r="BK132"/>
  <c i="3" r="J368"/>
  <c r="J474"/>
  <c i="4" r="J216"/>
  <c i="5" r="BK213"/>
  <c i="6" r="BK170"/>
  <c i="8" r="J129"/>
  <c i="9" r="BK113"/>
  <c i="2" r="J132"/>
  <c i="3" r="BK297"/>
  <c r="J306"/>
  <c r="BK433"/>
  <c r="BK495"/>
  <c r="BK406"/>
  <c i="4" r="BK231"/>
  <c i="2" r="BK268"/>
  <c i="3" r="J549"/>
  <c r="J460"/>
  <c r="BK430"/>
  <c i="5" r="J255"/>
  <c i="6" r="BK219"/>
  <c r="BK92"/>
  <c i="8" r="J90"/>
  <c i="9" r="J120"/>
  <c i="4" r="J88"/>
  <c r="J219"/>
  <c r="BK88"/>
  <c i="5" r="J264"/>
  <c i="6" r="J210"/>
  <c r="BK139"/>
  <c i="8" r="J88"/>
  <c i="9" r="BK92"/>
  <c i="2" r="BK272"/>
  <c r="BK262"/>
  <c i="6" r="BK213"/>
  <c i="8" r="BK103"/>
  <c i="2" r="BK247"/>
  <c i="3" r="J357"/>
  <c r="J212"/>
  <c r="BK418"/>
  <c r="J531"/>
  <c r="J108"/>
  <c i="5" r="J250"/>
  <c i="6" r="J88"/>
  <c i="7" r="J101"/>
  <c i="9" r="J113"/>
  <c i="2" r="BK207"/>
  <c r="J270"/>
  <c r="J242"/>
  <c i="3" r="BK436"/>
  <c r="BK555"/>
  <c r="BK348"/>
  <c r="J394"/>
  <c i="4" r="J197"/>
  <c r="BK214"/>
  <c r="J167"/>
  <c r="BK115"/>
  <c r="J222"/>
  <c i="5" r="J245"/>
  <c r="BK224"/>
  <c i="6" r="J204"/>
  <c r="BK128"/>
  <c r="J231"/>
  <c i="8" r="J92"/>
  <c i="2" r="BK255"/>
  <c r="J283"/>
  <c i="6" r="BK155"/>
  <c i="9" r="BK124"/>
  <c i="2" r="J167"/>
  <c r="BK101"/>
  <c i="3" r="BK389"/>
  <c r="J555"/>
  <c r="J461"/>
  <c i="4" r="BK195"/>
  <c r="BK217"/>
  <c i="5" r="BK218"/>
  <c i="6" r="BK90"/>
  <c i="3" r="BK461"/>
  <c r="J166"/>
  <c i="5" r="J165"/>
  <c i="6" r="BK231"/>
  <c i="8" r="BK90"/>
  <c i="2" r="J261"/>
  <c r="BK93"/>
  <c i="3" r="J363"/>
  <c r="J378"/>
  <c r="J383"/>
  <c r="BK422"/>
  <c r="J408"/>
  <c i="4" r="BK185"/>
  <c r="BK108"/>
  <c i="5" r="BK267"/>
  <c i="6" r="J143"/>
  <c i="9" r="BK126"/>
  <c i="3" r="BK376"/>
  <c r="BK230"/>
  <c r="BK451"/>
  <c r="BK92"/>
  <c i="4" r="BK246"/>
  <c i="8" r="BK98"/>
  <c i="9" r="BK108"/>
  <c i="2" r="BK274"/>
  <c r="J203"/>
  <c r="J215"/>
  <c r="BK111"/>
  <c i="3" r="J416"/>
  <c r="BK386"/>
  <c r="J366"/>
  <c i="4" r="BK216"/>
  <c r="BK208"/>
  <c r="J96"/>
  <c r="BK172"/>
  <c i="5" r="BK172"/>
  <c i="6" r="BK88"/>
  <c i="9" r="J98"/>
  <c i="2" r="BK175"/>
  <c i="1" r="AS54"/>
  <c i="3" r="BK210"/>
  <c i="6" r="J188"/>
  <c r="BK201"/>
  <c i="7" r="BK88"/>
  <c i="2" r="J195"/>
  <c i="3" r="J389"/>
  <c r="BK300"/>
  <c i="4" r="J105"/>
  <c i="6" r="BK174"/>
  <c i="7" r="BK107"/>
  <c i="6" r="J114"/>
  <c i="9" r="BK110"/>
  <c i="2" r="J175"/>
  <c i="3" r="J359"/>
  <c i="2" r="BK234"/>
  <c r="J245"/>
  <c i="3" r="J472"/>
  <c r="BK108"/>
  <c r="BK397"/>
  <c i="4" r="BK222"/>
  <c i="2" l="1" r="P88"/>
  <c r="P281"/>
  <c i="3" r="BK356"/>
  <c r="J356"/>
  <c r="J64"/>
  <c i="4" r="T161"/>
  <c i="5" r="T215"/>
  <c i="6" r="BK169"/>
  <c r="J169"/>
  <c r="J63"/>
  <c r="BK221"/>
  <c r="J221"/>
  <c r="J65"/>
  <c i="7" r="BK87"/>
  <c i="2" r="R281"/>
  <c i="3" r="R89"/>
  <c r="P536"/>
  <c r="P535"/>
  <c i="4" r="BK87"/>
  <c i="5" r="P261"/>
  <c i="6" r="R87"/>
  <c r="P200"/>
  <c i="7" r="T87"/>
  <c i="8" r="BK121"/>
  <c r="J121"/>
  <c r="J62"/>
  <c i="2" r="T206"/>
  <c i="3" r="BK89"/>
  <c r="T536"/>
  <c r="T535"/>
  <c i="4" r="R171"/>
  <c i="8" r="P85"/>
  <c i="2" r="T88"/>
  <c r="BK281"/>
  <c r="J281"/>
  <c r="J65"/>
  <c i="3" r="R356"/>
  <c i="4" r="T171"/>
  <c i="5" r="P215"/>
  <c i="6" r="R154"/>
  <c i="8" r="BK85"/>
  <c i="4" r="BK171"/>
  <c r="J171"/>
  <c r="J64"/>
  <c i="5" r="R215"/>
  <c i="6" r="BK200"/>
  <c r="J200"/>
  <c r="J64"/>
  <c i="2" r="R206"/>
  <c i="3" r="T89"/>
  <c r="R323"/>
  <c i="5" r="BK86"/>
  <c i="6" r="BK87"/>
  <c r="J87"/>
  <c r="J61"/>
  <c r="P169"/>
  <c r="R221"/>
  <c i="7" r="T98"/>
  <c i="2" r="BK88"/>
  <c r="J88"/>
  <c r="J61"/>
  <c i="3" r="P323"/>
  <c r="R536"/>
  <c r="R535"/>
  <c i="4" r="T87"/>
  <c r="T86"/>
  <c r="T85"/>
  <c r="P161"/>
  <c i="5" r="BK215"/>
  <c r="J215"/>
  <c r="J63"/>
  <c i="2" r="R88"/>
  <c r="R87"/>
  <c r="R86"/>
  <c i="3" r="P89"/>
  <c r="T323"/>
  <c i="4" r="R87"/>
  <c r="R86"/>
  <c r="R85"/>
  <c r="R161"/>
  <c i="5" r="R261"/>
  <c i="6" r="BK154"/>
  <c r="J154"/>
  <c r="J62"/>
  <c r="T154"/>
  <c r="T200"/>
  <c i="7" r="P87"/>
  <c r="R98"/>
  <c i="8" r="P121"/>
  <c i="2" r="T281"/>
  <c i="3" r="P356"/>
  <c i="4" r="P171"/>
  <c i="5" r="P86"/>
  <c r="P85"/>
  <c r="P84"/>
  <c i="1" r="AU58"/>
  <c i="5" r="T261"/>
  <c i="6" r="T87"/>
  <c r="R169"/>
  <c r="T221"/>
  <c i="7" r="R87"/>
  <c r="R86"/>
  <c r="R85"/>
  <c r="P98"/>
  <c i="8" r="T121"/>
  <c i="9" r="R83"/>
  <c i="2" r="BK206"/>
  <c r="J206"/>
  <c r="J64"/>
  <c i="3" r="T356"/>
  <c i="5" r="R86"/>
  <c r="R85"/>
  <c r="R84"/>
  <c i="6" r="P87"/>
  <c r="P86"/>
  <c r="P85"/>
  <c i="1" r="AU59"/>
  <c i="6" r="R200"/>
  <c i="8" r="T85"/>
  <c r="T84"/>
  <c r="T83"/>
  <c i="9" r="T83"/>
  <c i="4" r="BK161"/>
  <c r="J161"/>
  <c r="J63"/>
  <c i="5" r="BK261"/>
  <c r="J261"/>
  <c r="J64"/>
  <c i="6" r="P154"/>
  <c r="P221"/>
  <c i="8" r="R85"/>
  <c i="9" r="BK83"/>
  <c r="J83"/>
  <c r="J60"/>
  <c r="T112"/>
  <c i="2" r="P206"/>
  <c i="3" r="BK323"/>
  <c r="J323"/>
  <c r="J63"/>
  <c r="BK536"/>
  <c r="J536"/>
  <c r="J67"/>
  <c i="4" r="P87"/>
  <c r="P86"/>
  <c r="P85"/>
  <c i="1" r="AU57"/>
  <c i="5" r="T86"/>
  <c r="T85"/>
  <c r="T84"/>
  <c i="6" r="T169"/>
  <c i="7" r="BK98"/>
  <c r="J98"/>
  <c r="J62"/>
  <c i="8" r="R121"/>
  <c i="9" r="P83"/>
  <c r="BK112"/>
  <c r="J112"/>
  <c r="J61"/>
  <c r="P112"/>
  <c r="R112"/>
  <c r="BK117"/>
  <c r="J117"/>
  <c r="J62"/>
  <c r="P117"/>
  <c r="R117"/>
  <c r="T117"/>
  <c i="2" r="BK197"/>
  <c r="J197"/>
  <c r="J62"/>
  <c r="BK202"/>
  <c r="J202"/>
  <c r="J63"/>
  <c i="3" r="BK320"/>
  <c r="J320"/>
  <c r="J62"/>
  <c i="7" r="BK106"/>
  <c r="J106"/>
  <c r="J63"/>
  <c i="4" r="BK158"/>
  <c r="J158"/>
  <c r="J62"/>
  <c r="BK245"/>
  <c r="J245"/>
  <c r="J65"/>
  <c i="3" r="BK532"/>
  <c r="J532"/>
  <c r="J65"/>
  <c i="5" r="BK212"/>
  <c r="J212"/>
  <c r="J62"/>
  <c i="7" r="BK110"/>
  <c r="J110"/>
  <c r="J65"/>
  <c i="8" r="BK131"/>
  <c r="J131"/>
  <c r="J63"/>
  <c i="2" r="BK286"/>
  <c r="J286"/>
  <c r="J66"/>
  <c i="9" r="E48"/>
  <c r="BE86"/>
  <c r="BE100"/>
  <c r="BE124"/>
  <c r="BE126"/>
  <c i="8" r="J85"/>
  <c r="J61"/>
  <c i="9" r="F79"/>
  <c r="J76"/>
  <c r="BE96"/>
  <c r="BE94"/>
  <c r="BE102"/>
  <c r="BE110"/>
  <c r="BE88"/>
  <c r="BE104"/>
  <c r="BE120"/>
  <c r="BE106"/>
  <c r="BE113"/>
  <c r="BE122"/>
  <c r="BE115"/>
  <c r="BE84"/>
  <c r="BE90"/>
  <c r="BE92"/>
  <c r="BE108"/>
  <c r="BE118"/>
  <c r="BE98"/>
  <c i="7" r="J87"/>
  <c r="J61"/>
  <c i="8" r="E48"/>
  <c r="J77"/>
  <c r="BE92"/>
  <c r="BE98"/>
  <c r="BE110"/>
  <c r="BE122"/>
  <c r="BE132"/>
  <c i="7" r="BK109"/>
  <c r="J109"/>
  <c r="J64"/>
  <c i="8" r="F55"/>
  <c r="BE86"/>
  <c r="BE88"/>
  <c r="BE90"/>
  <c r="BE94"/>
  <c r="BE103"/>
  <c r="BE129"/>
  <c r="BE112"/>
  <c r="BE127"/>
  <c r="BE114"/>
  <c r="BE124"/>
  <c i="6" r="BK86"/>
  <c r="J86"/>
  <c r="J60"/>
  <c i="7" r="BE88"/>
  <c r="BE101"/>
  <c r="F82"/>
  <c r="E48"/>
  <c r="BE92"/>
  <c r="BE99"/>
  <c r="J52"/>
  <c r="BE90"/>
  <c r="BE104"/>
  <c r="BE111"/>
  <c r="BE107"/>
  <c r="BE94"/>
  <c i="6" r="BE158"/>
  <c r="BE180"/>
  <c r="BE188"/>
  <c r="BE198"/>
  <c r="J52"/>
  <c r="BE114"/>
  <c r="BE210"/>
  <c r="BE227"/>
  <c r="F55"/>
  <c r="BE96"/>
  <c r="BE152"/>
  <c r="BE165"/>
  <c r="BE170"/>
  <c r="BE192"/>
  <c r="BE196"/>
  <c r="BE201"/>
  <c r="BE213"/>
  <c r="E75"/>
  <c r="BE94"/>
  <c r="BE132"/>
  <c r="BE155"/>
  <c r="BE163"/>
  <c r="BE172"/>
  <c r="BE222"/>
  <c r="BE229"/>
  <c i="5" r="J86"/>
  <c r="J61"/>
  <c i="6" r="BE90"/>
  <c r="BE92"/>
  <c r="BE110"/>
  <c r="BE128"/>
  <c r="BE135"/>
  <c r="BE143"/>
  <c r="BE145"/>
  <c r="BE150"/>
  <c r="BE161"/>
  <c r="BE174"/>
  <c r="BE176"/>
  <c r="BE178"/>
  <c r="BE182"/>
  <c r="BE185"/>
  <c r="BE204"/>
  <c r="BE219"/>
  <c r="BE224"/>
  <c r="BE88"/>
  <c r="BE99"/>
  <c r="BE102"/>
  <c r="BE118"/>
  <c r="BE139"/>
  <c r="BE147"/>
  <c r="BE106"/>
  <c r="BE121"/>
  <c r="BE141"/>
  <c r="BE208"/>
  <c r="BE217"/>
  <c r="BE231"/>
  <c r="BE233"/>
  <c r="BE125"/>
  <c r="BE215"/>
  <c i="4" r="J87"/>
  <c r="J61"/>
  <c i="5" r="BE89"/>
  <c r="BE116"/>
  <c r="BE244"/>
  <c r="BE239"/>
  <c r="BE241"/>
  <c r="BE242"/>
  <c r="BE248"/>
  <c r="BE252"/>
  <c r="BE255"/>
  <c r="BE258"/>
  <c r="BE259"/>
  <c r="BE262"/>
  <c r="BE264"/>
  <c r="BE267"/>
  <c r="E74"/>
  <c r="BE131"/>
  <c r="BE163"/>
  <c r="BE179"/>
  <c r="BE189"/>
  <c r="BE172"/>
  <c r="BE206"/>
  <c r="BE216"/>
  <c r="BE224"/>
  <c r="J78"/>
  <c r="BE165"/>
  <c r="BE182"/>
  <c r="BE204"/>
  <c r="BE218"/>
  <c r="BE220"/>
  <c r="BE222"/>
  <c r="BE227"/>
  <c r="BE232"/>
  <c r="BE236"/>
  <c r="BE247"/>
  <c r="F81"/>
  <c r="BE87"/>
  <c r="BE91"/>
  <c r="BE185"/>
  <c r="BE198"/>
  <c r="BE226"/>
  <c r="BE257"/>
  <c r="BE195"/>
  <c r="BE213"/>
  <c r="BE238"/>
  <c r="BE245"/>
  <c r="BE250"/>
  <c r="BE192"/>
  <c r="BE210"/>
  <c r="BE251"/>
  <c r="BE253"/>
  <c r="BE234"/>
  <c i="4" r="J52"/>
  <c r="BE122"/>
  <c r="BE129"/>
  <c r="BE193"/>
  <c r="BE146"/>
  <c r="BE180"/>
  <c r="BE223"/>
  <c i="3" r="J89"/>
  <c r="J61"/>
  <c i="4" r="BE190"/>
  <c r="BE213"/>
  <c r="BE162"/>
  <c r="BE172"/>
  <c r="BE176"/>
  <c r="BE211"/>
  <c r="BE210"/>
  <c r="BE226"/>
  <c r="F55"/>
  <c r="BE98"/>
  <c r="BE115"/>
  <c r="BE167"/>
  <c r="BE186"/>
  <c r="BE188"/>
  <c r="BE194"/>
  <c r="BE199"/>
  <c r="BE202"/>
  <c r="BE132"/>
  <c r="BE185"/>
  <c r="BE192"/>
  <c r="BE207"/>
  <c r="BE217"/>
  <c r="BE224"/>
  <c r="BE225"/>
  <c r="BE243"/>
  <c i="3" r="BK535"/>
  <c r="J535"/>
  <c r="J66"/>
  <c i="4" r="BE214"/>
  <c r="E75"/>
  <c r="BE125"/>
  <c r="BE149"/>
  <c r="BE182"/>
  <c r="BE184"/>
  <c r="BE187"/>
  <c r="BE191"/>
  <c r="BE195"/>
  <c r="BE197"/>
  <c r="BE205"/>
  <c r="BE208"/>
  <c r="BE216"/>
  <c r="BE220"/>
  <c r="BE222"/>
  <c r="BE88"/>
  <c r="BE96"/>
  <c r="BE156"/>
  <c r="BE174"/>
  <c r="BE105"/>
  <c r="BE108"/>
  <c r="BE139"/>
  <c r="BE159"/>
  <c r="BE175"/>
  <c r="BE189"/>
  <c r="BE219"/>
  <c r="BE230"/>
  <c r="BE231"/>
  <c r="BE234"/>
  <c r="BE235"/>
  <c r="BE246"/>
  <c r="BE102"/>
  <c i="3" r="J81"/>
  <c r="F84"/>
  <c r="BE207"/>
  <c r="BE234"/>
  <c r="BE240"/>
  <c r="BE247"/>
  <c r="BE363"/>
  <c r="BE378"/>
  <c r="BE386"/>
  <c r="BE387"/>
  <c r="BE390"/>
  <c r="BE397"/>
  <c r="BE409"/>
  <c r="BE410"/>
  <c r="BE411"/>
  <c r="BE422"/>
  <c r="BE433"/>
  <c r="BE451"/>
  <c r="BE459"/>
  <c r="BE472"/>
  <c r="BE479"/>
  <c r="BE492"/>
  <c r="BE503"/>
  <c r="BE507"/>
  <c r="BE512"/>
  <c r="BE531"/>
  <c r="BE102"/>
  <c r="BE111"/>
  <c r="BE136"/>
  <c r="BE335"/>
  <c r="BE357"/>
  <c r="BE381"/>
  <c r="BE460"/>
  <c r="BE463"/>
  <c r="BE476"/>
  <c r="BE494"/>
  <c r="BE496"/>
  <c r="BE92"/>
  <c r="BE407"/>
  <c r="BE488"/>
  <c r="BE308"/>
  <c r="BE321"/>
  <c r="BE400"/>
  <c r="BE408"/>
  <c r="BE439"/>
  <c r="BE441"/>
  <c r="BE483"/>
  <c r="BE495"/>
  <c r="BE500"/>
  <c r="BE529"/>
  <c r="BE533"/>
  <c r="BE543"/>
  <c r="BE370"/>
  <c r="BE391"/>
  <c r="BE404"/>
  <c r="BE473"/>
  <c r="BE490"/>
  <c r="BE497"/>
  <c r="BE541"/>
  <c r="BE547"/>
  <c r="BE555"/>
  <c i="2" r="BK87"/>
  <c r="BK86"/>
  <c r="J86"/>
  <c r="J59"/>
  <c i="3" r="BE105"/>
  <c r="BE166"/>
  <c r="BE210"/>
  <c r="BE366"/>
  <c r="BE383"/>
  <c r="BE388"/>
  <c r="BE389"/>
  <c r="BE406"/>
  <c r="BE416"/>
  <c r="BE429"/>
  <c r="BE437"/>
  <c r="BE452"/>
  <c r="BE461"/>
  <c r="BE474"/>
  <c r="BE508"/>
  <c r="BE513"/>
  <c r="BE514"/>
  <c r="BE519"/>
  <c r="BE520"/>
  <c r="BE537"/>
  <c r="BE554"/>
  <c r="E48"/>
  <c r="BE94"/>
  <c r="BE98"/>
  <c r="BE108"/>
  <c r="BE118"/>
  <c r="BE213"/>
  <c r="BE306"/>
  <c r="BE313"/>
  <c r="BE318"/>
  <c r="BE352"/>
  <c r="BE368"/>
  <c r="BE372"/>
  <c r="BE374"/>
  <c r="BE403"/>
  <c r="BE414"/>
  <c r="BE432"/>
  <c r="BE448"/>
  <c r="BE470"/>
  <c r="BE471"/>
  <c r="BE517"/>
  <c r="BE212"/>
  <c r="BE226"/>
  <c r="BE311"/>
  <c r="BE328"/>
  <c r="BE198"/>
  <c r="BE297"/>
  <c r="BE324"/>
  <c r="BE348"/>
  <c r="BE359"/>
  <c r="BE436"/>
  <c r="BE475"/>
  <c r="BE230"/>
  <c r="BE237"/>
  <c r="BE300"/>
  <c r="BE354"/>
  <c r="BE394"/>
  <c r="BE478"/>
  <c r="BE485"/>
  <c r="BE316"/>
  <c r="BE361"/>
  <c r="BE418"/>
  <c r="BE430"/>
  <c r="BE552"/>
  <c r="BE90"/>
  <c r="BE376"/>
  <c r="BE427"/>
  <c r="BE435"/>
  <c r="BE440"/>
  <c r="BE449"/>
  <c r="BE549"/>
  <c i="1" r="BC55"/>
  <c i="2" r="BE101"/>
  <c r="BE143"/>
  <c r="BE167"/>
  <c r="BE178"/>
  <c r="BE183"/>
  <c r="BE234"/>
  <c r="BE238"/>
  <c r="BE242"/>
  <c r="BE243"/>
  <c r="BE249"/>
  <c r="BE250"/>
  <c r="BE251"/>
  <c i="1" r="AW55"/>
  <c i="2" r="F55"/>
  <c r="BE128"/>
  <c r="BE158"/>
  <c r="BE175"/>
  <c r="BE187"/>
  <c r="BE195"/>
  <c r="BE203"/>
  <c r="BE231"/>
  <c r="BE235"/>
  <c r="BE277"/>
  <c r="BE285"/>
  <c r="E48"/>
  <c r="BE93"/>
  <c r="BE97"/>
  <c r="BE147"/>
  <c r="BE198"/>
  <c r="BE207"/>
  <c r="BE211"/>
  <c r="BE215"/>
  <c r="BE230"/>
  <c r="BE233"/>
  <c r="BE241"/>
  <c r="BE246"/>
  <c r="BE252"/>
  <c r="BE259"/>
  <c r="BE262"/>
  <c r="BE264"/>
  <c r="BE266"/>
  <c r="BE274"/>
  <c r="BE279"/>
  <c r="BE282"/>
  <c r="BE283"/>
  <c r="BE284"/>
  <c r="BE287"/>
  <c r="J52"/>
  <c r="BE89"/>
  <c r="BE111"/>
  <c r="BE125"/>
  <c r="BE132"/>
  <c r="BE154"/>
  <c r="BE164"/>
  <c r="BE189"/>
  <c r="BE213"/>
  <c r="BE236"/>
  <c r="BE254"/>
  <c r="BE255"/>
  <c r="BE256"/>
  <c r="BE258"/>
  <c r="BE261"/>
  <c r="BE268"/>
  <c r="BE270"/>
  <c r="BE272"/>
  <c i="1" r="BB55"/>
  <c r="BA55"/>
  <c i="2" r="BE104"/>
  <c r="BE141"/>
  <c r="BE151"/>
  <c r="BE161"/>
  <c r="BE185"/>
  <c r="BE191"/>
  <c r="BE193"/>
  <c r="BE209"/>
  <c r="BE232"/>
  <c r="BE239"/>
  <c r="BE245"/>
  <c r="BE247"/>
  <c r="BE248"/>
  <c r="BE275"/>
  <c i="1" r="BD55"/>
  <c i="6" r="J34"/>
  <c i="1" r="AW59"/>
  <c i="3" r="J34"/>
  <c i="1" r="AW56"/>
  <c i="6" r="F35"/>
  <c i="1" r="BB59"/>
  <c i="7" r="F35"/>
  <c i="1" r="BB60"/>
  <c i="9" r="F37"/>
  <c i="1" r="BD62"/>
  <c i="7" r="F36"/>
  <c i="1" r="BC60"/>
  <c i="5" r="J34"/>
  <c i="1" r="AW58"/>
  <c i="6" r="F37"/>
  <c i="1" r="BD59"/>
  <c i="6" r="F34"/>
  <c i="1" r="BA59"/>
  <c i="8" r="F34"/>
  <c i="1" r="BA61"/>
  <c i="8" r="J34"/>
  <c i="1" r="AW61"/>
  <c i="4" r="F37"/>
  <c i="1" r="BD57"/>
  <c i="4" r="F36"/>
  <c i="1" r="BC57"/>
  <c i="9" r="F36"/>
  <c i="1" r="BC62"/>
  <c i="5" r="F36"/>
  <c i="1" r="BC58"/>
  <c i="5" r="F37"/>
  <c i="1" r="BD58"/>
  <c i="7" r="J34"/>
  <c i="1" r="AW60"/>
  <c i="3" r="F35"/>
  <c i="1" r="BB56"/>
  <c i="9" r="F34"/>
  <c i="1" r="BA62"/>
  <c i="7" r="F34"/>
  <c i="1" r="BA60"/>
  <c i="9" r="J34"/>
  <c i="1" r="AW62"/>
  <c i="5" r="F35"/>
  <c i="1" r="BB58"/>
  <c i="9" r="F35"/>
  <c i="1" r="BB62"/>
  <c i="7" r="F37"/>
  <c i="1" r="BD60"/>
  <c i="4" r="J34"/>
  <c i="1" r="AW57"/>
  <c i="5" r="F34"/>
  <c i="1" r="BA58"/>
  <c i="3" r="F34"/>
  <c i="1" r="BA56"/>
  <c i="4" r="F34"/>
  <c i="1" r="BA57"/>
  <c i="3" r="F37"/>
  <c i="1" r="BD56"/>
  <c i="8" r="F36"/>
  <c i="1" r="BC61"/>
  <c i="4" r="F35"/>
  <c i="1" r="BB57"/>
  <c i="6" r="F36"/>
  <c i="1" r="BC59"/>
  <c i="8" r="F35"/>
  <c i="1" r="BB61"/>
  <c i="8" r="F37"/>
  <c i="1" r="BD61"/>
  <c i="3" r="F36"/>
  <c i="1" r="BC56"/>
  <c i="3" l="1" r="P88"/>
  <c r="P87"/>
  <c i="1" r="AU56"/>
  <c i="8" r="R84"/>
  <c r="R83"/>
  <c i="2" r="T87"/>
  <c r="T86"/>
  <c i="3" r="BK88"/>
  <c r="J88"/>
  <c r="J60"/>
  <c i="7" r="T86"/>
  <c r="T85"/>
  <c i="5" r="BK85"/>
  <c r="BK84"/>
  <c r="J84"/>
  <c r="J59"/>
  <c i="4" r="BK86"/>
  <c r="J86"/>
  <c r="J60"/>
  <c i="3" r="R88"/>
  <c r="R87"/>
  <c i="9" r="R82"/>
  <c i="7" r="P86"/>
  <c r="P85"/>
  <c i="1" r="AU60"/>
  <c i="3" r="T88"/>
  <c r="T87"/>
  <c i="6" r="R86"/>
  <c r="R85"/>
  <c i="8" r="BK84"/>
  <c r="J84"/>
  <c r="J60"/>
  <c r="P84"/>
  <c r="P83"/>
  <c i="1" r="AU61"/>
  <c i="6" r="T86"/>
  <c r="T85"/>
  <c i="7" r="BK86"/>
  <c r="J86"/>
  <c r="J60"/>
  <c i="9" r="T82"/>
  <c r="P82"/>
  <c i="1" r="AU62"/>
  <c i="2" r="P87"/>
  <c r="P86"/>
  <c i="1" r="AU55"/>
  <c i="9" r="BK82"/>
  <c r="J82"/>
  <c r="J59"/>
  <c i="7" r="BK85"/>
  <c r="J85"/>
  <c r="J59"/>
  <c i="6" r="BK85"/>
  <c r="J85"/>
  <c i="3" r="BK87"/>
  <c r="J87"/>
  <c i="2" r="J87"/>
  <c r="J60"/>
  <c i="3" r="J33"/>
  <c i="1" r="AV56"/>
  <c r="AT56"/>
  <c i="2" r="J30"/>
  <c i="1" r="AG55"/>
  <c i="2" r="F33"/>
  <c i="1" r="AZ55"/>
  <c i="5" r="J33"/>
  <c i="1" r="AV58"/>
  <c r="AT58"/>
  <c i="5" r="F33"/>
  <c i="1" r="AZ58"/>
  <c i="6" r="J30"/>
  <c i="1" r="AG59"/>
  <c i="6" r="F33"/>
  <c i="1" r="AZ59"/>
  <c i="4" r="J33"/>
  <c i="1" r="AV57"/>
  <c r="AT57"/>
  <c i="7" r="F33"/>
  <c i="1" r="AZ60"/>
  <c r="BA54"/>
  <c r="W30"/>
  <c i="9" r="F33"/>
  <c i="1" r="AZ62"/>
  <c i="2" r="J33"/>
  <c i="1" r="AV55"/>
  <c r="AT55"/>
  <c i="8" r="F33"/>
  <c i="1" r="AZ61"/>
  <c r="BD54"/>
  <c r="W33"/>
  <c i="3" r="F33"/>
  <c i="1" r="AZ56"/>
  <c r="BB54"/>
  <c r="AX54"/>
  <c i="8" r="J33"/>
  <c i="1" r="AV61"/>
  <c r="AT61"/>
  <c i="6" r="J33"/>
  <c i="1" r="AV59"/>
  <c r="AT59"/>
  <c i="7" r="J33"/>
  <c i="1" r="AV60"/>
  <c r="AT60"/>
  <c r="BC54"/>
  <c r="AY54"/>
  <c i="4" r="F33"/>
  <c i="1" r="AZ57"/>
  <c i="9" r="J33"/>
  <c i="1" r="AV62"/>
  <c r="AT62"/>
  <c i="3" r="J30"/>
  <c i="1" r="AG56"/>
  <c i="5" l="1" r="J85"/>
  <c r="J60"/>
  <c i="8" r="BK83"/>
  <c r="J83"/>
  <c r="J59"/>
  <c i="4" r="BK85"/>
  <c r="J85"/>
  <c i="1" r="AN59"/>
  <c i="6" r="J59"/>
  <c r="J39"/>
  <c i="1" r="AN56"/>
  <c i="3" r="J59"/>
  <c i="1" r="AN55"/>
  <c i="3" r="J39"/>
  <c i="2" r="J39"/>
  <c i="5" r="J30"/>
  <c i="1" r="AG58"/>
  <c r="AZ54"/>
  <c r="AV54"/>
  <c r="AK29"/>
  <c r="AU54"/>
  <c r="AW54"/>
  <c r="AK30"/>
  <c i="4" r="J30"/>
  <c i="1" r="AG57"/>
  <c i="9" r="J30"/>
  <c i="1" r="AG62"/>
  <c r="W31"/>
  <c r="W32"/>
  <c i="7" r="J30"/>
  <c i="1" r="AG60"/>
  <c r="AN60"/>
  <c i="4" l="1" r="J39"/>
  <c i="5" r="J39"/>
  <c i="9" r="J39"/>
  <c i="4" r="J59"/>
  <c i="7" r="J39"/>
  <c i="1" r="AN58"/>
  <c r="AN57"/>
  <c r="AN62"/>
  <c r="AT54"/>
  <c i="8" r="J30"/>
  <c i="1" r="AG61"/>
  <c r="AN61"/>
  <c r="W29"/>
  <c i="8" l="1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<sst xmlns="http://schemas.openxmlformats.org/spreadsheetml/2006/main">
  <si>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</si>
  <si>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</si>
  <si>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</si>
  <si>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</si>
  <si>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</si>
  <si>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{4cdeb2f8-3176-4507-8191-816b3334ac67}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</si>
  <si>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</si>
  <si>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</si>
  <si>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</si>
  <si>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</si>
  <si>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</si>
  <si>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0,001</t>
  </si>
  <si>
    <t>Kód:</t>
  </si>
  <si>
    <t>25040</t>
  </si>
  <si>
    <t>Stavba:</t>
  </si>
  <si>
    <t>Rekonstrukce vodovodu a kanalizace ul.Vítkovická</t>
  </si>
  <si>
    <t>KSO:</t>
  </si>
  <si>
    <t>827 21 12</t>
  </si>
  <si>
    <t>CC-CZ:</t>
  </si>
  <si>
    <t/>
  </si>
  <si>
    <t>Místo:</t>
  </si>
  <si>
    <t>Ostrava</t>
  </si>
  <si>
    <t>Datum:</t>
  </si>
  <si>
    <t>10. 9. 2025</t>
  </si>
  <si>
    <t>CZ-CPV:</t>
  </si>
  <si>
    <t>45231300-8stav.práce</t>
  </si>
  <si>
    <t>Zadavatel:</t>
  </si>
  <si>
    <t>IČ:</t>
  </si>
  <si>
    <t>Statutární město Ostrava</t>
  </si>
  <si>
    <t>DIČ:</t>
  </si>
  <si>
    <t>Zhotovitel:</t>
  </si>
  <si>
    <t xml:space="preserve"> </t>
  </si>
  <si>
    <t>Projektant:</t>
  </si>
  <si>
    <t>Báňské projekty Ostrava s.r.o</t>
  </si>
  <si>
    <t>True</t>
  </si>
  <si>
    <t>Zpracovatel:</t>
  </si>
  <si>
    <t>Anna Mužná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</si>
  <si>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</si>
  <si>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</si>
  <si>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</si>
  <si>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</si>
  <si>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</si>
  <si>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</si>
  <si>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</si>
  <si>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</si>
  <si>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</si>
  <si>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</si>
  <si>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</si>
  <si>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</si>
  <si>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</si>
  <si>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</si>
  <si>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</si>
  <si>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</si>
  <si>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</si>
  <si>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</si>
  <si>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</si>
  <si>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</si>
  <si>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</si>
  <si>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</si>
  <si>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</si>
  <si>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</si>
  <si>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</si>
  <si>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</si>
  <si>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</si>
  <si>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</si>
  <si>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</si>
  <si>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</si>
  <si>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</si>
  <si>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</si>
  <si>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</si>
  <si>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</si>
  <si>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</si>
  <si>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</si>
  <si>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</si>
  <si>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</si>
  <si>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</si>
  <si>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</si>
  <si>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</si>
  <si>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2504001</t>
  </si>
  <si>
    <t>IO 01 Přeložení vodovodu v ul.Vítkovická</t>
  </si>
  <si>
    <t>STA</t>
  </si>
  <si>
    <t>1</t>
  </si>
  <si>
    <t>{c77959ef-d7d0-4663-8c35-d806e8e9a9ea}</t>
  </si>
  <si>
    <t>827 11 12</t>
  </si>
  <si>
    <t>2</t>
  </si>
  <si>
    <t>2504002</t>
  </si>
  <si>
    <t>IO02 Přeložení kanalizace v ul.Vítkovická</t>
  </si>
  <si>
    <t>{18ff798c-5f46-4210-9d42-9fe83115e1b0}</t>
  </si>
  <si>
    <t>2504003</t>
  </si>
  <si>
    <t>IO 02.1 Přepojení kanalizačních přípojek</t>
  </si>
  <si>
    <t>{332190fe-3279-480a-b67e-7fee08693822}</t>
  </si>
  <si>
    <t>2504004</t>
  </si>
  <si>
    <t>IO 02.2 Přepojení uličních vpustí</t>
  </si>
  <si>
    <t>{9d89a20d-1cf9-496d-8cff-a1bb2e33aaaf}</t>
  </si>
  <si>
    <t>2504005</t>
  </si>
  <si>
    <t>IO 03 Oprava komunikace</t>
  </si>
  <si>
    <t>{e3db2a4f-0de7-433a-ae61-ed0a94c7ead5}</t>
  </si>
  <si>
    <t>2504006</t>
  </si>
  <si>
    <t>IO 04.1 Odstranění vodovodního řádu</t>
  </si>
  <si>
    <t>{611eada8-3204-43ad-8c42-79519dcde084}</t>
  </si>
  <si>
    <t>2504007</t>
  </si>
  <si>
    <t>IO 04.2 Odstranění kanalizace</t>
  </si>
  <si>
    <t>{4f5fb91a-0a65-4dce-96b6-52ca8a55a761}</t>
  </si>
  <si>
    <t>2504008</t>
  </si>
  <si>
    <t>Vedlejší a ostatní náklady</t>
  </si>
  <si>
    <t>{a72c1ce1-14aa-412d-a18b-332a0ae7d185}</t>
  </si>
  <si>
    <t>KRYCÍ LIST SOUPISU PRACÍ</t>
  </si>
  <si>
    <t>Objekt:</t>
  </si>
  <si>
    <t>2504001 - IO 01 Přeložení vodovodu v ul.Vítkovická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</si>
  <si>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</si>
  <si>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</si>
  <si>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</si>
  <si>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</si>
  <si>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</si>
  <si>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</si>
  <si>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</si>
  <si>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</si>
  <si>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</si>
  <si>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</si>
  <si>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</si>
  <si>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</si>
  <si>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</si>
  <si>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</si>
  <si>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</si>
  <si>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</si>
  <si>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</si>
  <si>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</si>
  <si>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</si>
  <si>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</si>
  <si>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</si>
  <si>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</si>
  <si>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</si>
  <si>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</si>
  <si>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</si>
  <si>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</si>
  <si>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</si>
  <si>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</si>
  <si>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</si>
  <si>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115101201</t>
  </si>
  <si>
    <t>Čerpání vody na dopravní výšku do 10 m s uvažovaným průměrným přítokem do 500 l/min</t>
  </si>
  <si>
    <t>hod</t>
  </si>
  <si>
    <t>CS ÚRS 2025 02</t>
  </si>
  <si>
    <t>4</t>
  </si>
  <si>
    <t>302964288</t>
  </si>
  <si>
    <t>Online PSC</t>
  </si>
  <si>
    <t>https://podminky.urs.cz/item/CS_URS_2025_02/115101201</t>
  </si>
  <si>
    <t>VV</t>
  </si>
  <si>
    <t>předpoklad-účtovat dle skutečnosti</t>
  </si>
  <si>
    <t>100</t>
  </si>
  <si>
    <t>115101301</t>
  </si>
  <si>
    <t>Pohotovost záložní čerpací soupravy pro dopravní výšku do 10 m s uvažovaným průměrným přítokem do 500 l/min</t>
  </si>
  <si>
    <t>den</t>
  </si>
  <si>
    <t>53699333</t>
  </si>
  <si>
    <t>https://podminky.urs.cz/item/CS_URS_2025_02/115101301</t>
  </si>
  <si>
    <t>50</t>
  </si>
  <si>
    <t>3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</si>
  <si>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</si>
  <si>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</si>
  <si>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m</t>
  </si>
  <si>
    <t>-527878909</t>
  </si>
  <si>
    <t>https://podminky.urs.cz/item/CS_URS_2025_02/119001405</t>
  </si>
  <si>
    <t>Plynovod</t>
  </si>
  <si>
    <t>2,0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</si>
  <si>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</si>
  <si>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</si>
  <si>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47126134</t>
  </si>
  <si>
    <t>https://podminky.urs.cz/item/CS_URS_2025_02/119001421</t>
  </si>
  <si>
    <t>2,0*4</t>
  </si>
  <si>
    <t>5</t>
  </si>
  <si>
    <t>121151103</t>
  </si>
  <si>
    <t>Sejmutí ornice strojně při souvislé ploše do 100 m2, tl. vrstvy do 200 mm</t>
  </si>
  <si>
    <t>m2</t>
  </si>
  <si>
    <t>1968924939</t>
  </si>
  <si>
    <t>https://podminky.urs.cz/item/CS_URS_2025_02/121151103</t>
  </si>
  <si>
    <t xml:space="preserve"> ŘAD 1</t>
  </si>
  <si>
    <t>(258,29-15,0-1,5-12,0-4,8-13,0-6,0-12,0)*1,1</t>
  </si>
  <si>
    <t>ŘAD2</t>
  </si>
  <si>
    <t>3,6*1,1</t>
  </si>
  <si>
    <t>Součet</t>
  </si>
  <si>
    <t>6</t>
  </si>
  <si>
    <t>132254205</t>
  </si>
  <si>
    <t>Hloubení zapažených rýh šířky přes 800 do 2 000 mm strojně s urovnáním dna do předepsaného profilu a spádu v hornině třídy těžitelnosti I skupiny 3 přes 500 do 1 000 m3</t>
  </si>
  <si>
    <t>m3</t>
  </si>
  <si>
    <t>1846760049</t>
  </si>
  <si>
    <t>https://podminky.urs.cz/item/CS_URS_2025_02/132254205</t>
  </si>
  <si>
    <t>(1,7+1,77*2+1,8+1,82+1,89+1,98+1,55+1,57+1,81+1,93+1,94+1,82)/13*1,1*(86,75-0,5)</t>
  </si>
  <si>
    <t>(14,99-2,96)*(1,92+1,9)/2*1,1</t>
  </si>
  <si>
    <t>(1,89+1,87+1,78+1,82+1,84+1,99+2,0+1,93+1,89+1,85+1,76+1,66+1,69+1,77+1,91+1,96+1,84+1,87+1,88+2,07+2,09+2,11+1,93)/23*(215,37-120,03)*1,1</t>
  </si>
  <si>
    <t>odečet komunikace</t>
  </si>
  <si>
    <t>-(91,22-78,22)*1,1*0,54</t>
  </si>
  <si>
    <t>-(202,95-178,53)*1,1*0,54</t>
  </si>
  <si>
    <t>-(225,51-217,12)*1,1*0,54</t>
  </si>
  <si>
    <t>Mezisoučet</t>
  </si>
  <si>
    <t>2,7*(2,05+1,98+1,9+1,89)/4*1,1</t>
  </si>
  <si>
    <t>7</t>
  </si>
  <si>
    <t>139001101</t>
  </si>
  <si>
    <t>Příplatek k cenám hloubených vykopávek za ztížení vykopávky v blízkosti podzemního vedení nebo výbušnin pro jakoukoliv třídu horniny</t>
  </si>
  <si>
    <t>80501330</t>
  </si>
  <si>
    <t>https://podminky.urs.cz/item/CS_URS_2025_02/139001101</t>
  </si>
  <si>
    <t>2,0*9*1,1*1,5</t>
  </si>
  <si>
    <t>8</t>
  </si>
  <si>
    <t>141720015</t>
  </si>
  <si>
    <t>Neřízený zemní protlak v hornině třídy těžitelnosti I a II, skupiny 3 a 4 průměru protlaku přes 90 do 110 mm</t>
  </si>
  <si>
    <t>-145581646</t>
  </si>
  <si>
    <t>https://podminky.urs.cz/item/CS_URS_2025_02/141720015</t>
  </si>
  <si>
    <t>ŘAD 1</t>
  </si>
  <si>
    <t>15,0+4,8+12,0</t>
  </si>
  <si>
    <t>9</t>
  </si>
  <si>
    <t>151811131</t>
  </si>
  <si>
    <t>Zřízení pažicích boxů pro pažení a rozepření stěn rýh podzemního vedení hloubka výkopu do 4 m, šířka do 1,2 m</t>
  </si>
  <si>
    <t>301763966</t>
  </si>
  <si>
    <t>https://podminky.urs.cz/item/CS_URS_2025_02/151811131</t>
  </si>
  <si>
    <t>(1,7+1,77*2+1,8+1,82+1,89+1,98+1,55+1,57+1,81+1,93+1,94+1,82)/13*86,75*2</t>
  </si>
  <si>
    <t>(14,99-2,96)*(1,92+1,9)/2*2</t>
  </si>
  <si>
    <t>(1,89+1,87+1,78+1,82+1,84+1,99+2,0+1,93+1,89+1,85+1,76+1,66+1,69+1,77+1,91+1,96+1,84+1,87+1,88+2,07+2,09+2,11+1,93)/23*(215,37-120,03)*2</t>
  </si>
  <si>
    <t>2,7*(2,05+1,98+1,9+1,89)/4*2</t>
  </si>
  <si>
    <t>10</t>
  </si>
  <si>
    <t>151811231</t>
  </si>
  <si>
    <t>Odstranění pažicích boxů pro pažení a rozepření stěn rýh podzemního vedení hloubka výkopu do 4 m, šířka do 1,2 m</t>
  </si>
  <si>
    <t>97527659</t>
  </si>
  <si>
    <t>https://podminky.urs.cz/item/CS_URS_2025_02/151811231</t>
  </si>
  <si>
    <t>11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</si>
  <si>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</si>
  <si>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</si>
  <si>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-1812979483</t>
  </si>
  <si>
    <t>https://podminky.urs.cz/item/CS_URS_2025_02/162251102</t>
  </si>
  <si>
    <t>meziskládka ornice a zpět pro ohumusování</t>
  </si>
  <si>
    <t>217,349*0,15*2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</si>
  <si>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</si>
  <si>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</si>
  <si>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-421994185</t>
  </si>
  <si>
    <t>https://podminky.urs.cz/item/CS_URS_2025_02/162751117</t>
  </si>
  <si>
    <t>přebytečná zemina</t>
  </si>
  <si>
    <t>372,173-342,958</t>
  </si>
  <si>
    <t>13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</si>
  <si>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</si>
  <si>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</si>
  <si>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1659491260</t>
  </si>
  <si>
    <t>https://podminky.urs.cz/item/CS_URS_2025_02/162751119</t>
  </si>
  <si>
    <t>29,15*4</t>
  </si>
  <si>
    <t>14</t>
  </si>
  <si>
    <t>167151101</t>
  </si>
  <si>
    <t>Nakládání, skládání a překládání neulehlého výkopku nebo sypaniny strojně nakládání, množství do 100 m3, z horniny třídy těžitelnosti I, skupiny 1 až 3</t>
  </si>
  <si>
    <t>1241521556</t>
  </si>
  <si>
    <t>https://podminky.urs.cz/item/CS_URS_2025_02/167151101</t>
  </si>
  <si>
    <t>pro zásyp</t>
  </si>
  <si>
    <t>29,195</t>
  </si>
  <si>
    <t>15</t>
  </si>
  <si>
    <t>171201231</t>
  </si>
  <si>
    <t>Poplatek za uložení stavebního odpadu na recyklační skládce (skládkovné) zeminy a kamení zatříděného do Katalogu odpadů pod kódem 17 05 04</t>
  </si>
  <si>
    <t>t</t>
  </si>
  <si>
    <t>737027005</t>
  </si>
  <si>
    <t>https://podminky.urs.cz/item/CS_URS_2025_02/171201231</t>
  </si>
  <si>
    <t>29,15*1,7</t>
  </si>
  <si>
    <t>16</t>
  </si>
  <si>
    <t>-932931396</t>
  </si>
  <si>
    <t>29,215*1,7</t>
  </si>
  <si>
    <t>17</t>
  </si>
  <si>
    <t>171251201</t>
  </si>
  <si>
    <t>Uložení sypaniny na skládky nebo meziskládky bez hutnění s upravením uložené sypaniny do předepsaného tvaru</t>
  </si>
  <si>
    <t>-148496329</t>
  </si>
  <si>
    <t>https://podminky.urs.cz/item/CS_URS_2025_02/171251201</t>
  </si>
  <si>
    <t>29,15</t>
  </si>
  <si>
    <t>18</t>
  </si>
  <si>
    <t>174151101</t>
  </si>
  <si>
    <t>Zásyp sypaninou z jakékoliv horniny strojně s uložením výkopku ve vrstvách se zhutněním jam, šachet, rýh nebo kolem objektů v těchto vykopávkách</t>
  </si>
  <si>
    <t>1150226512</t>
  </si>
  <si>
    <t>https://podminky.urs.cz/item/CS_URS_2025_02/174151101</t>
  </si>
  <si>
    <t xml:space="preserve">průměrná hloubka je 1,88m </t>
  </si>
  <si>
    <t>mimo komunikace</t>
  </si>
  <si>
    <t>(247,8+37,4+3,6-15,0-4,8-13,0-6,0-12,0)*1,1*(1,88-0,57)</t>
  </si>
  <si>
    <t>v komunikaci-mimo protlaky</t>
  </si>
  <si>
    <t>(1,5+13,0+6,0)*1,1*(1,88-0,54-0,42)</t>
  </si>
  <si>
    <t>19</t>
  </si>
  <si>
    <t>M</t>
  </si>
  <si>
    <t>58344197</t>
  </si>
  <si>
    <t>štěrkodrť frakce 0/63</t>
  </si>
  <si>
    <t>772060023</t>
  </si>
  <si>
    <t>26,385*2,0</t>
  </si>
  <si>
    <t>20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</si>
  <si>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</si>
  <si>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</si>
  <si>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436670088</t>
  </si>
  <si>
    <t>https://podminky.urs.cz/item/CS_URS_2025_02/175151101</t>
  </si>
  <si>
    <t>(247,8+37,4+3,6-15,0-4,8-12,0)*1,1*0,32</t>
  </si>
  <si>
    <t>-((247,8-31,8)*3,14*0,113*0,113+37,4*3,14*0,055*0,055+3,6*3,14*0,1*0,1)</t>
  </si>
  <si>
    <t>58331351</t>
  </si>
  <si>
    <t>kamenivo těžené drobné frakce 0/4</t>
  </si>
  <si>
    <t>-214701871</t>
  </si>
  <si>
    <t>81,335*2 "Přepočtené koeficientem množství</t>
  </si>
  <si>
    <t>22</t>
  </si>
  <si>
    <t>181351003</t>
  </si>
  <si>
    <t>Rozprostření a urovnání ornice v rovině nebo ve svahu sklonu do 1:5 strojně při souvislé ploše do 100 m2, tl. vrstvy do 200 mm</t>
  </si>
  <si>
    <t>654438034</t>
  </si>
  <si>
    <t>https://podminky.urs.cz/item/CS_URS_2025_02/181351003</t>
  </si>
  <si>
    <t>23</t>
  </si>
  <si>
    <t>181411131</t>
  </si>
  <si>
    <t>Založení trávníku na půdě předem připravené plochy do 1000 m2 výsevem včetně utažení parkového v rovině nebo na svahu do 1:5</t>
  </si>
  <si>
    <t>44712901</t>
  </si>
  <si>
    <t>https://podminky.urs.cz/item/CS_URS_2025_02/181411131</t>
  </si>
  <si>
    <t>24</t>
  </si>
  <si>
    <t>00572410</t>
  </si>
  <si>
    <t>osivo směs travní parková</t>
  </si>
  <si>
    <t>kg</t>
  </si>
  <si>
    <t>-1883027405</t>
  </si>
  <si>
    <t>217,349*0,02 "Přepočtené koeficientem množství</t>
  </si>
  <si>
    <t>25</t>
  </si>
  <si>
    <t>183403153</t>
  </si>
  <si>
    <t>Obdělání půdy hrabáním v rovině nebo na svahu do 1:5</t>
  </si>
  <si>
    <t>265318670</t>
  </si>
  <si>
    <t>https://podminky.urs.cz/item/CS_URS_2025_02/183403153</t>
  </si>
  <si>
    <t>26</t>
  </si>
  <si>
    <t>183403161</t>
  </si>
  <si>
    <t>Obdělání půdy válením v rovině nebo na svahu do 1:5</t>
  </si>
  <si>
    <t>-1826460654</t>
  </si>
  <si>
    <t>https://podminky.urs.cz/item/CS_URS_2025_02/183403161</t>
  </si>
  <si>
    <t>27</t>
  </si>
  <si>
    <t>184818232</t>
  </si>
  <si>
    <t>Ochrana kmene bedněním před poškozením stavebním provozem zřízení včetně odstranění výšky bednění do 2 m průměru kmene přes 300 do 500 mm</t>
  </si>
  <si>
    <t>kus</t>
  </si>
  <si>
    <t>1101498702</t>
  </si>
  <si>
    <t>https://podminky.urs.cz/item/CS_URS_2025_02/184818232</t>
  </si>
  <si>
    <t>Zakládání</t>
  </si>
  <si>
    <t>28</t>
  </si>
  <si>
    <t>275313511</t>
  </si>
  <si>
    <t>Základy z betonu prostého patky a bloky z betonu kamenem neprokládaného tř. C 12/15</t>
  </si>
  <si>
    <t>1972056647</t>
  </si>
  <si>
    <t>https://podminky.urs.cz/item/CS_URS_2025_02/275313511</t>
  </si>
  <si>
    <t>betonový blok</t>
  </si>
  <si>
    <t>0,5</t>
  </si>
  <si>
    <t>Vodorovné konstrukce</t>
  </si>
  <si>
    <t>29</t>
  </si>
  <si>
    <t>451572111</t>
  </si>
  <si>
    <t>Lože pod potrubí, stoky a drobné objekty v otevřeném výkopu z kameniva drobného těženého 0 až 4 mm</t>
  </si>
  <si>
    <t>870211363</t>
  </si>
  <si>
    <t>https://podminky.urs.cz/item/CS_URS_2025_02/451572111</t>
  </si>
  <si>
    <t>(251,4+37,4)*1,1*0,1</t>
  </si>
  <si>
    <t>Trubní vedení</t>
  </si>
  <si>
    <t>30</t>
  </si>
  <si>
    <t>871251141</t>
  </si>
  <si>
    <t>Montáž vodovodního potrubí z polyetylenu PE100 RC v otevřeném výkopu svařovaných na tupo SDR 11/PN16 d 110 x 10,0 mm</t>
  </si>
  <si>
    <t>963681812</t>
  </si>
  <si>
    <t>https://podminky.urs.cz/item/CS_URS_2025_02/871251141</t>
  </si>
  <si>
    <t>31</t>
  </si>
  <si>
    <t>28613116</t>
  </si>
  <si>
    <t>potrubí vodovodní jednovrstvé PE100 RC PN 16 SDR11 110x10,0mm</t>
  </si>
  <si>
    <t>1924832046</t>
  </si>
  <si>
    <t>37,4*1,015 "Přepočtené koeficientem množství</t>
  </si>
  <si>
    <t>32</t>
  </si>
  <si>
    <t>871351142</t>
  </si>
  <si>
    <t>Montáž vodovodního potrubí z polyetylenu PE100 RC v otevřeném výkopu svařovaných na tupo SDR 11/PN16 d 225 x 20,5 mm</t>
  </si>
  <si>
    <t>-3368699</t>
  </si>
  <si>
    <t>https://podminky.urs.cz/item/CS_URS_2025_02/871351142</t>
  </si>
  <si>
    <t>33</t>
  </si>
  <si>
    <t>28613181</t>
  </si>
  <si>
    <t>potrubí vodovodní jednovrstvé PE100 RC PN 16 SDR11 225x20,5mm</t>
  </si>
  <si>
    <t>-1274881653</t>
  </si>
  <si>
    <t>251,4*1,015 "Přepočtené koeficientem množství</t>
  </si>
  <si>
    <t>34</t>
  </si>
  <si>
    <t>877251101</t>
  </si>
  <si>
    <t>Montáž tvarovek na vodovodním plastovém potrubí z polyetylenu PE 100 elektrotvarovek SDR 11/PN16 spojek, oblouků nebo redukcí d 110</t>
  </si>
  <si>
    <t>1366016269</t>
  </si>
  <si>
    <t>https://podminky.urs.cz/item/CS_URS_2025_02/877251101</t>
  </si>
  <si>
    <t>lemový nákružek D 110</t>
  </si>
  <si>
    <t>Otočná příruba PP-ocel DN 100, PN 16</t>
  </si>
  <si>
    <t xml:space="preserve">oblouk D 100-45st   PE 100, SDR 11</t>
  </si>
  <si>
    <t xml:space="preserve">oblouk D 100-30st   PE 100, SDR 11</t>
  </si>
  <si>
    <t xml:space="preserve">oblouk D 100-11st   PE 100, SDR 11</t>
  </si>
  <si>
    <t>kotevní třmeny</t>
  </si>
  <si>
    <t>35</t>
  </si>
  <si>
    <t>PRC 1</t>
  </si>
  <si>
    <t>Lemový nákružek d110</t>
  </si>
  <si>
    <t>vlastní</t>
  </si>
  <si>
    <t>-1613799203</t>
  </si>
  <si>
    <t>36</t>
  </si>
  <si>
    <t>PRC 2</t>
  </si>
  <si>
    <t>Otočná příruba PP-ocel, DN100, PN16</t>
  </si>
  <si>
    <t>ks</t>
  </si>
  <si>
    <t>1157999167</t>
  </si>
  <si>
    <t>37</t>
  </si>
  <si>
    <t>PRC 3</t>
  </si>
  <si>
    <t>Oblouk d110-45°, PE100, SDR11</t>
  </si>
  <si>
    <t>1696193635</t>
  </si>
  <si>
    <t>38</t>
  </si>
  <si>
    <t>PRC 4</t>
  </si>
  <si>
    <t>Oblouk d110-30, PE100, SDR11</t>
  </si>
  <si>
    <t>178961522</t>
  </si>
  <si>
    <t>39</t>
  </si>
  <si>
    <t>PRC 5</t>
  </si>
  <si>
    <t>Oblouk d110-11, PE100, SDR11</t>
  </si>
  <si>
    <t>531147799</t>
  </si>
  <si>
    <t>40</t>
  </si>
  <si>
    <t>PRC 20</t>
  </si>
  <si>
    <t>Kotevní třmeny se sedlem pro potrubí DN100 (upevnění v kolektoru na stáv. podpěry)</t>
  </si>
  <si>
    <t>-128206693</t>
  </si>
  <si>
    <t>41</t>
  </si>
  <si>
    <t>877321101</t>
  </si>
  <si>
    <t>Montáž tvarovek na vodovodním plastovém potrubí z polyetylenu PE 100 elektrotvarovek SDR 11/PN16 spojek, oblouků nebo redukcí d 160</t>
  </si>
  <si>
    <t>-1507675774</t>
  </si>
  <si>
    <t>https://podminky.urs.cz/item/CS_URS_2025_02/877321101</t>
  </si>
  <si>
    <t>42</t>
  </si>
  <si>
    <t>PRC6</t>
  </si>
  <si>
    <t xml:space="preserve">PE Elektroredukce 160/110 </t>
  </si>
  <si>
    <t>-654305322</t>
  </si>
  <si>
    <t>43</t>
  </si>
  <si>
    <t>877351101</t>
  </si>
  <si>
    <t>Montáž tvarovek na vodovodním plastovém potrubí z polyetylenu PE 100 elektrotvarovek SDR 11/PN16 spojek, oblouků nebo redukcí d 200</t>
  </si>
  <si>
    <t>-1346517327</t>
  </si>
  <si>
    <t>https://podminky.urs.cz/item/CS_URS_2025_02/877351101</t>
  </si>
  <si>
    <t>44</t>
  </si>
  <si>
    <t>PRC 7</t>
  </si>
  <si>
    <t>Litinová redukce 200/100</t>
  </si>
  <si>
    <t>-622614873</t>
  </si>
  <si>
    <t>45</t>
  </si>
  <si>
    <t>PRC 8</t>
  </si>
  <si>
    <t>Otočná příruba PP-ocel, DN200, PN16</t>
  </si>
  <si>
    <t>2139370014</t>
  </si>
  <si>
    <t>46</t>
  </si>
  <si>
    <t>877351102</t>
  </si>
  <si>
    <t>Montáž tvarovek na vodovodním plastovém potrubí z polyetylenu PE 100 elektrotvarovek SDR 11/PN16 spojek, oblouků nebo redukcí d 225</t>
  </si>
  <si>
    <t>1321588757</t>
  </si>
  <si>
    <t>https://podminky.urs.cz/item/CS_URS_2025_02/877351102</t>
  </si>
  <si>
    <t>47</t>
  </si>
  <si>
    <t>PRC9</t>
  </si>
  <si>
    <t xml:space="preserve">Spojka jištěná proti posunutí DN200 (hrdlo D225/ příruba DN200) </t>
  </si>
  <si>
    <t>-1952176198</t>
  </si>
  <si>
    <t>48</t>
  </si>
  <si>
    <t>PRC10</t>
  </si>
  <si>
    <t>Lemový nákružek d225</t>
  </si>
  <si>
    <t>926156167</t>
  </si>
  <si>
    <t>49</t>
  </si>
  <si>
    <t>PRC 11</t>
  </si>
  <si>
    <t>Elektrospojka d225, PE100, SDR11</t>
  </si>
  <si>
    <t>449935651</t>
  </si>
  <si>
    <t>PRC 12</t>
  </si>
  <si>
    <t>-1772131959</t>
  </si>
  <si>
    <t>51</t>
  </si>
  <si>
    <t>PRC 13</t>
  </si>
  <si>
    <t>EPE-T-kus ( Elektrotvarovka) 225/225 PN16</t>
  </si>
  <si>
    <t>1793373217</t>
  </si>
  <si>
    <t>52</t>
  </si>
  <si>
    <t>PRC 14</t>
  </si>
  <si>
    <t>PE Redukce 225/160</t>
  </si>
  <si>
    <t>-2139644648</t>
  </si>
  <si>
    <t>53</t>
  </si>
  <si>
    <t>PRC 15</t>
  </si>
  <si>
    <t>Oblouk d225-45°, PE100, SDR11</t>
  </si>
  <si>
    <t>-1935208409</t>
  </si>
  <si>
    <t>54</t>
  </si>
  <si>
    <t>891261112</t>
  </si>
  <si>
    <t>Montáž vodovodních armatur na potrubí šoupátek nebo klapek uzavíracích v otevřeném výkopu nebo v šachtách s osazením zemní soupravy (bez poklopů) DN 100</t>
  </si>
  <si>
    <t>739577548</t>
  </si>
  <si>
    <t>https://podminky.urs.cz/item/CS_URS_2025_02/891261112</t>
  </si>
  <si>
    <t>55</t>
  </si>
  <si>
    <t>PRC 16</t>
  </si>
  <si>
    <t>Ruční kolo pro šoupě ŠDN100</t>
  </si>
  <si>
    <t>-501691256</t>
  </si>
  <si>
    <t>56</t>
  </si>
  <si>
    <t>PRC 17</t>
  </si>
  <si>
    <t>Zemní šoupátko s přírubami DN100 PN16, tvárná litina s epoxidovou ochrannou vrstvou vč. těsnění a šroubů</t>
  </si>
  <si>
    <t>256609659</t>
  </si>
  <si>
    <t>57</t>
  </si>
  <si>
    <t>891351112</t>
  </si>
  <si>
    <t>Montáž vodovodních armatur na potrubí šoupátek nebo klapek uzavíracích v otevřeném výkopu nebo v šachtách s osazením zemní soupravy (bez poklopů) DN 200</t>
  </si>
  <si>
    <t>-111421840</t>
  </si>
  <si>
    <t>https://podminky.urs.cz/item/CS_URS_2025_02/891351112</t>
  </si>
  <si>
    <t>58</t>
  </si>
  <si>
    <t>PRC 18</t>
  </si>
  <si>
    <t>Zemní šoupátko s přírubami DN200 PN16, tvárná litina s epoxidovou ochrannou vrstvou vč. těsnění a šroubů</t>
  </si>
  <si>
    <t>1052617493</t>
  </si>
  <si>
    <t>59</t>
  </si>
  <si>
    <t>-1637219420</t>
  </si>
  <si>
    <t>60</t>
  </si>
  <si>
    <t>PRC 19</t>
  </si>
  <si>
    <t>Zemní souprava teleskopická DN200</t>
  </si>
  <si>
    <t>1001652266</t>
  </si>
  <si>
    <t>61</t>
  </si>
  <si>
    <t>892271111</t>
  </si>
  <si>
    <t>Tlakové zkoušky vodou na potrubí DN 100 nebo 125</t>
  </si>
  <si>
    <t>-1693190812</t>
  </si>
  <si>
    <t>https://podminky.urs.cz/item/CS_URS_2025_02/892271111</t>
  </si>
  <si>
    <t>62</t>
  </si>
  <si>
    <t>892273122</t>
  </si>
  <si>
    <t>Proplach a dezinfekce vodovodního potrubí DN od 80 do 125</t>
  </si>
  <si>
    <t>-1499337093</t>
  </si>
  <si>
    <t>https://podminky.urs.cz/item/CS_URS_2025_02/892273122</t>
  </si>
  <si>
    <t>63</t>
  </si>
  <si>
    <t>892372111</t>
  </si>
  <si>
    <t>Tlakové zkoušky vodou zabezpečení konců potrubí při tlakových zkouškách DN do 300</t>
  </si>
  <si>
    <t>-1681441731</t>
  </si>
  <si>
    <t>https://podminky.urs.cz/item/CS_URS_2025_02/892372111</t>
  </si>
  <si>
    <t>64</t>
  </si>
  <si>
    <t>892381111</t>
  </si>
  <si>
    <t>Tlakové zkoušky vodou na potrubí DN 250, 300 nebo 350</t>
  </si>
  <si>
    <t>1743499136</t>
  </si>
  <si>
    <t>https://podminky.urs.cz/item/CS_URS_2025_02/892381111</t>
  </si>
  <si>
    <t>65</t>
  </si>
  <si>
    <t>892383122</t>
  </si>
  <si>
    <t>Proplach a dezinfekce vodovodního potrubí DN 250, 300 nebo 350</t>
  </si>
  <si>
    <t>1866832855</t>
  </si>
  <si>
    <t>https://podminky.urs.cz/item/CS_URS_2025_02/892383122</t>
  </si>
  <si>
    <t>66</t>
  </si>
  <si>
    <t>899401112</t>
  </si>
  <si>
    <t>Osazení poklopů uličních s pevným rámem litinových šoupátkových</t>
  </si>
  <si>
    <t>-1958241109</t>
  </si>
  <si>
    <t>https://podminky.urs.cz/item/CS_URS_2025_02/899401112</t>
  </si>
  <si>
    <t>67</t>
  </si>
  <si>
    <t>42291352</t>
  </si>
  <si>
    <t>poklop litinový šoupátkový pro zemní soupravy osazení do terénu a do vozovky</t>
  </si>
  <si>
    <t>-1351954131</t>
  </si>
  <si>
    <t>68</t>
  </si>
  <si>
    <t>899713111</t>
  </si>
  <si>
    <t>Orientační tabulky na vodovodních a kanalizačních řadech na sloupku ocelovém nebo betonovém</t>
  </si>
  <si>
    <t>1201273895</t>
  </si>
  <si>
    <t>https://podminky.urs.cz/item/CS_URS_2025_02/899713111</t>
  </si>
  <si>
    <t>69</t>
  </si>
  <si>
    <t>899721112</t>
  </si>
  <si>
    <t>Signalizační vodič na potrubí DN nad 150 mm</t>
  </si>
  <si>
    <t>286452514</t>
  </si>
  <si>
    <t>https://podminky.urs.cz/item/CS_URS_2025_02/899721112</t>
  </si>
  <si>
    <t>70</t>
  </si>
  <si>
    <t>899722113</t>
  </si>
  <si>
    <t>Krytí potrubí z plastů výstražnou fólií z PVC šířky přes 25 do 34 cm</t>
  </si>
  <si>
    <t>708590223</t>
  </si>
  <si>
    <t>https://podminky.urs.cz/item/CS_URS_2025_02/899722113</t>
  </si>
  <si>
    <t>Ostatní konstrukce a práce, bourání</t>
  </si>
  <si>
    <t>71</t>
  </si>
  <si>
    <t>SOUPRAVA PRO SPOJENÍ PŘÍRUBOVÝCH TVAROVEK DN100, DN200 PN16, DLE ČSN EN 1092-2 (PLOCHÉ TĚSNĚNÍ, ŠROUBY A MATICE Z NEREZOVÉ OCELI A2, NEREZOVÉ PODLOŽKY, VŠE S OCHRANOU PROTI ZADÍRÁNÍ)</t>
  </si>
  <si>
    <t>kpl</t>
  </si>
  <si>
    <t>1269841554</t>
  </si>
  <si>
    <t>72</t>
  </si>
  <si>
    <t>PRC 21</t>
  </si>
  <si>
    <t>ÚPRAVA STÁVAJÍCÍHO VSTUPU POTRUBÍ DO STÁV.ŠACHTY V MÍSTĚ V3 A DO STÁVAJÍCÍHO KOLEKTORU (bobtnavý pásek, k+ zatěsnění maltou…)</t>
  </si>
  <si>
    <t>55865277</t>
  </si>
  <si>
    <t>73</t>
  </si>
  <si>
    <t>PRC 22</t>
  </si>
  <si>
    <t>Prověrka funkčnosti identifikačního kabelu soub 1,000 7 000,00</t>
  </si>
  <si>
    <t>soubor</t>
  </si>
  <si>
    <t>1609890214</t>
  </si>
  <si>
    <t>74</t>
  </si>
  <si>
    <t>odstávka vodovodu (náklady na případné přistavení cisterny, součinnost s provozovatelem vodovodu OVak, apod)</t>
  </si>
  <si>
    <t>sada</t>
  </si>
  <si>
    <t>-988813222</t>
  </si>
  <si>
    <t>998</t>
  </si>
  <si>
    <t>Přesun hmot</t>
  </si>
  <si>
    <t>75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</si>
  <si>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</si>
  <si>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</si>
  <si>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115948905</t>
  </si>
  <si>
    <t>https://podminky.urs.cz/item/CS_URS_2025_02/998276101</t>
  </si>
  <si>
    <t>2504002 - IO02 Přeložení kanalizace v ul.Vítkovická</t>
  </si>
  <si>
    <t xml:space="preserve">    3 - Svislé a kompletní konstrukce</t>
  </si>
  <si>
    <t>PSV - Práce a dodávky PSV</t>
  </si>
  <si>
    <t xml:space="preserve">    715 - Izolace proti chemickým vlivům</t>
  </si>
  <si>
    <t>-1480002759</t>
  </si>
  <si>
    <t>1719332771</t>
  </si>
  <si>
    <t>119001401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</si>
  <si>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</si>
  <si>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266574868</t>
  </si>
  <si>
    <t>https://podminky.urs.cz/item/CS_URS_2025_02/119001401</t>
  </si>
  <si>
    <t>plynové vedení</t>
  </si>
  <si>
    <t>1*3,0</t>
  </si>
  <si>
    <t>119001407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</si>
  <si>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přes 500 do 700 mm</t>
  </si>
  <si>
    <t>405799799</t>
  </si>
  <si>
    <t>https://podminky.urs.cz/item/CS_URS_2025_02/119001407</t>
  </si>
  <si>
    <t>vodovodní řád</t>
  </si>
  <si>
    <t>119001411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</si>
  <si>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do 200 mm</t>
  </si>
  <si>
    <t>119599113</t>
  </si>
  <si>
    <t>https://podminky.urs.cz/item/CS_URS_2025_02/119001411</t>
  </si>
  <si>
    <t>(14+4)*3,0</t>
  </si>
  <si>
    <t>119001412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</si>
  <si>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přes 200 do 500 mm</t>
  </si>
  <si>
    <t>536716506</t>
  </si>
  <si>
    <t>https://podminky.urs.cz/item/CS_URS_2025_02/119001412</t>
  </si>
  <si>
    <t>(4+5)*3,0</t>
  </si>
  <si>
    <t>-525316215</t>
  </si>
  <si>
    <t>(2+7)*3,0</t>
  </si>
  <si>
    <t>-1295073149</t>
  </si>
  <si>
    <t xml:space="preserve">213,9 až 223,81 </t>
  </si>
  <si>
    <t>9,9*2,3</t>
  </si>
  <si>
    <t>230,97 až 280,27</t>
  </si>
  <si>
    <t>43,9*2,3</t>
  </si>
  <si>
    <t>131251206</t>
  </si>
  <si>
    <t>Hloubení zapažených jam a zářezů strojně s urovnáním dna do předepsaného profilu a spádu v hornině třídy těžitelnosti I skupiny 3 přes 1 000 do 5 000 m3</t>
  </si>
  <si>
    <t>1863467878</t>
  </si>
  <si>
    <t>https://podminky.urs.cz/item/CS_URS_2025_02/131251206</t>
  </si>
  <si>
    <t>stoka A</t>
  </si>
  <si>
    <t>0 až 17,25 průměrná, hl.3,725</t>
  </si>
  <si>
    <t>17,25*2,3*(3,725-0,54)</t>
  </si>
  <si>
    <t>17,25 až 123,53 průměrná hl.4,234</t>
  </si>
  <si>
    <t>106,28*2,3*(4,234-0,54)</t>
  </si>
  <si>
    <t>123,53 až 213,9 průměrná hl.3,717</t>
  </si>
  <si>
    <t>90,37*2,3*(3,717-0,54)</t>
  </si>
  <si>
    <t>213,9 až 223,81 průměrná hl.3,648</t>
  </si>
  <si>
    <t>9,91*2,3*(3,648-0,15)</t>
  </si>
  <si>
    <t>223,81 až230,97 průměrná hl.3,58</t>
  </si>
  <si>
    <t>7,16*2,3*(3,58-0,54)</t>
  </si>
  <si>
    <t>230,97 až 280,27 průměrná hl.3,511</t>
  </si>
  <si>
    <t>50,0*2,3*(3,511-0,15)</t>
  </si>
  <si>
    <t>rozšíření pro monolit.šachty ŠA1 aŠA9</t>
  </si>
  <si>
    <t>3,4*0,8*(3,6+3,8-0,54)</t>
  </si>
  <si>
    <t>132254204</t>
  </si>
  <si>
    <t>Hloubení zapažených rýh šířky přes 800 do 2 000 mm strojně s urovnáním dna do předepsaného profilu a spádu v hornině třídy těžitelnosti I skupiny 3 přes 100 do 500 m3</t>
  </si>
  <si>
    <t>-1367067899</t>
  </si>
  <si>
    <t>https://podminky.urs.cz/item/CS_URS_2025_02/132254204</t>
  </si>
  <si>
    <t>stoka AB</t>
  </si>
  <si>
    <t>0 až 8,83 průměrná hl.3,97</t>
  </si>
  <si>
    <t>8,83*1,982*(3,97-0,15)</t>
  </si>
  <si>
    <t>8,83 až 23,16 průměrná hloubka 4,156</t>
  </si>
  <si>
    <t>14,35*1,982*(4,156-0,54)</t>
  </si>
  <si>
    <t>rozšíření pro šachtu ŠAB1</t>
  </si>
  <si>
    <t>2,7*0,7*4,11</t>
  </si>
  <si>
    <t>stoka AC</t>
  </si>
  <si>
    <t>1,97- až 9,63 průměrná hl.3,601</t>
  </si>
  <si>
    <t>7,66*1,492*(3,601-0,15)</t>
  </si>
  <si>
    <t xml:space="preserve">0 až1,97+9,63 až 15,64  průměrná hloubka 3,988</t>
  </si>
  <si>
    <t>7,98*1,492*(3,988-0,54)</t>
  </si>
  <si>
    <t>rozšíření pro šachtu ŠAC 1</t>
  </si>
  <si>
    <t>2,7*1,2*(4,14-0,54)</t>
  </si>
  <si>
    <t>stoka AD</t>
  </si>
  <si>
    <t>3.58 až 9.88 průměrná hl-2,587</t>
  </si>
  <si>
    <t>(19,9-7,5)*1,492*(2,587-0,15)+7,5*1,492*(2,587-0,15)</t>
  </si>
  <si>
    <t>rozšíření pro šachtu ŠAD1</t>
  </si>
  <si>
    <t>2,7*1,2*(2,67-0,15)</t>
  </si>
  <si>
    <t>stoka B průměrná hloubka 3,245</t>
  </si>
  <si>
    <t>3,5*1,492*(3,245-0,15)</t>
  </si>
  <si>
    <t>rozšíření pro šachtu ŠB1</t>
  </si>
  <si>
    <t>2,7*1,2*3,245</t>
  </si>
  <si>
    <t>151811132</t>
  </si>
  <si>
    <t>Zřízení pažicích boxů pro pažení a rozepření stěn rýh podzemního vedení hloubka výkopu do 4 m, šířka přes 1,2 do 2,5 m</t>
  </si>
  <si>
    <t>303155092</t>
  </si>
  <si>
    <t>https://podminky.urs.cz/item/CS_URS_2025_02/151811132</t>
  </si>
  <si>
    <t>17,25*3,725*2</t>
  </si>
  <si>
    <t>90,37*3,717*2</t>
  </si>
  <si>
    <t>9,91*3,648*2</t>
  </si>
  <si>
    <t>7,16*3,58*2</t>
  </si>
  <si>
    <t>50,0*3,511*2</t>
  </si>
  <si>
    <t>8,83*3,97*2</t>
  </si>
  <si>
    <t>7,66*3,601*2</t>
  </si>
  <si>
    <t>7,98*3,988*2</t>
  </si>
  <si>
    <t>(19,9-7,5)*2,587*2+7,5*2,587*2</t>
  </si>
  <si>
    <t>3,5*3,245*2</t>
  </si>
  <si>
    <t>151811142</t>
  </si>
  <si>
    <t>Zřízení pažicích boxů pro pažení a rozepření stěn rýh podzemního vedení hloubka výkopu přes 4 do 6 m, šířka přes 1,2 do 2,5 m</t>
  </si>
  <si>
    <t>-1085129196</t>
  </si>
  <si>
    <t>https://podminky.urs.cz/item/CS_URS_2025_02/151811142</t>
  </si>
  <si>
    <t>106,28*4,234*2</t>
  </si>
  <si>
    <t>14,35*4,156*2</t>
  </si>
  <si>
    <t>odečet pažení u monolitických šachet</t>
  </si>
  <si>
    <t>-4,3*2*4,234</t>
  </si>
  <si>
    <t>151811232</t>
  </si>
  <si>
    <t>Odstranění pažicích boxů pro pažení a rozepření stěn rýh podzemního vedení hloubka výkopu do 4 m, šířka přes 1,2 do 2,5 m</t>
  </si>
  <si>
    <t>695989849</t>
  </si>
  <si>
    <t>https://podminky.urs.cz/item/CS_URS_2025_02/151811232</t>
  </si>
  <si>
    <t>1589,596</t>
  </si>
  <si>
    <t>151811242</t>
  </si>
  <si>
    <t>Odstranění pažicích boxů pro pažení a rozepření stěn rýh podzemního vedení hloubka výkopu přes 4 do 6 m, šířka přes 1,2 do 2,5 m</t>
  </si>
  <si>
    <t>730059063</t>
  </si>
  <si>
    <t>https://podminky.urs.cz/item/CS_URS_2025_02/151811242</t>
  </si>
  <si>
    <t>15189PRC</t>
  </si>
  <si>
    <t>Ocelové pažení kolem monolitických šachtic ŠA 1 a ŠA 9 Dodávka+montáž+demontáž</t>
  </si>
  <si>
    <t>1154541534</t>
  </si>
  <si>
    <t>161151103</t>
  </si>
  <si>
    <t>Svislé přemístění výkopku strojně bez naložení do dopravní nádoby avšak s vyprázdněním dopravní nádoby na hromadu nebo do dopravního prostředku z horniny třídy těžitelnosti I skupiny 1 až 3 při hloubce výkopu přes 4 do 8 m</t>
  </si>
  <si>
    <t>-1909005543</t>
  </si>
  <si>
    <t>https://podminky.urs.cz/item/CS_URS_2025_02/161151103</t>
  </si>
  <si>
    <t>1807937403</t>
  </si>
  <si>
    <t>123,74*0,15*2</t>
  </si>
  <si>
    <t>801604469</t>
  </si>
  <si>
    <t>376,821+2224,651-295,866</t>
  </si>
  <si>
    <t>-864116261</t>
  </si>
  <si>
    <t>2305,606*4</t>
  </si>
  <si>
    <t>129</t>
  </si>
  <si>
    <t>CS ÚRS 2024 02</t>
  </si>
  <si>
    <t>1343553430</t>
  </si>
  <si>
    <t>https://podminky.urs.cz/item/CS_URS_2024_02/171201231</t>
  </si>
  <si>
    <t>2305,606*1,7</t>
  </si>
  <si>
    <t>1716388502</t>
  </si>
  <si>
    <t>ornice</t>
  </si>
  <si>
    <t>230,0*0,15</t>
  </si>
  <si>
    <t>přebytečný vzýkopek</t>
  </si>
  <si>
    <t>2305,606</t>
  </si>
  <si>
    <t>29527125</t>
  </si>
  <si>
    <t>zemina</t>
  </si>
  <si>
    <t>mimo komunikace-zemina</t>
  </si>
  <si>
    <t>9,91*2,3*(3,648-0,15-0,444)</t>
  </si>
  <si>
    <t>49,3*2,3*(3,511-0,15-1,53)</t>
  </si>
  <si>
    <t>v komunikaci-kamenivo</t>
  </si>
  <si>
    <t>17,25*2,3*(3,725-0,54-1,53)</t>
  </si>
  <si>
    <t>106,28*2,3*(4,234-0,54-1,53)</t>
  </si>
  <si>
    <t>90,37*2,3*(3,717-0,54-1,53)</t>
  </si>
  <si>
    <t>7,16*2,3*(3,58-0,54-1,53)</t>
  </si>
  <si>
    <t>drážní těleso</t>
  </si>
  <si>
    <t>8,83*1,982*(3,97-0,15-1,22)</t>
  </si>
  <si>
    <t>2,7*0,7*(4,11-0,15)</t>
  </si>
  <si>
    <t>7,66*1,492*(3,601-0,15-0,89)</t>
  </si>
  <si>
    <t>(19,9-7,5)*1,492*(2,587-0,15-0,266)+7,5*1,492*(2,587-0,15-0,89)</t>
  </si>
  <si>
    <t>3,5*1,492*(3,245-0,15-0,89)</t>
  </si>
  <si>
    <t>2,7*1,2*(3,245-0,15)</t>
  </si>
  <si>
    <t>v komunikaci</t>
  </si>
  <si>
    <t>14,35*1,982*(4,156-0,54-0,359)</t>
  </si>
  <si>
    <t>7,98*1,492*(3,988-0,54-0,266)</t>
  </si>
  <si>
    <t>2022915023</t>
  </si>
  <si>
    <t>(1569,347-295,886)*2,0</t>
  </si>
  <si>
    <t>850977997</t>
  </si>
  <si>
    <t>280,27*2,3*((1,53-0,444)-3,14*0,5*0,5)</t>
  </si>
  <si>
    <t>(23,18-6,1)*1,982*((1,22-0,359)-3,14*0,35*0,35)</t>
  </si>
  <si>
    <t>(15,64-6,1+19,9-6,1+3,5)*1,492*((0,89-0,266)-3,14*0,2*0,2)</t>
  </si>
  <si>
    <t>1401623162</t>
  </si>
  <si>
    <t>910360750</t>
  </si>
  <si>
    <t>123,74</t>
  </si>
  <si>
    <t>1278301729</t>
  </si>
  <si>
    <t>-1075318235</t>
  </si>
  <si>
    <t>230,0</t>
  </si>
  <si>
    <t>230*0,02 "Přepočtené koeficientem množství</t>
  </si>
  <si>
    <t>-1377751120</t>
  </si>
  <si>
    <t>457609773</t>
  </si>
  <si>
    <t>Svislé a kompletní konstrukce</t>
  </si>
  <si>
    <t>359901211</t>
  </si>
  <si>
    <t>Monitoring stok (kamerový systém) jakékoli výšky nová kanalizace</t>
  </si>
  <si>
    <t>-179500836</t>
  </si>
  <si>
    <t>https://podminky.urs.cz/item/CS_URS_2025_02/359901211</t>
  </si>
  <si>
    <t>451573111</t>
  </si>
  <si>
    <t>Lože pod potrubí, stoky a drobné objekty v otevřeném výkopu z písku a štěrkopísku do 63 mm</t>
  </si>
  <si>
    <t>-590896070</t>
  </si>
  <si>
    <t>https://podminky.urs.cz/item/CS_URS_2025_02/451573111</t>
  </si>
  <si>
    <t>ŠA1a9</t>
  </si>
  <si>
    <t>4,3*4,3*0,15*2</t>
  </si>
  <si>
    <t>452311141</t>
  </si>
  <si>
    <t>Podkladní a zajišťovací konstrukce z betonu prostého v otevřeném výkopu bez zvýšených nároků na prostředí desky pod potrubí, stoky a drobné objekty z betonu tř. C 16/20</t>
  </si>
  <si>
    <t>190579576</t>
  </si>
  <si>
    <t>https://podminky.urs.cz/item/CS_URS_2025_02/452311141</t>
  </si>
  <si>
    <t>2,6*2,6*0,15*2</t>
  </si>
  <si>
    <t>prefa šachty</t>
  </si>
  <si>
    <t>(3,14*0,8*0,8*9+3,14*0,75*0,75*1+3,14*0,76*0,76*3)*0,15</t>
  </si>
  <si>
    <t>452312131</t>
  </si>
  <si>
    <t>Podkladní a zajišťovací konstrukce z betonu prostého v otevřeném výkopu bez zvýšených nároků na prostředí sedlové lože pod potrubí z betonu tř. C 12/15</t>
  </si>
  <si>
    <t>83839241</t>
  </si>
  <si>
    <t>https://podminky.urs.cz/item/CS_URS_2025_02/452312131</t>
  </si>
  <si>
    <t>280,27*2,3*0,444</t>
  </si>
  <si>
    <t xml:space="preserve">stoka AB </t>
  </si>
  <si>
    <t>(23,18-5,2)*1,982*0,359</t>
  </si>
  <si>
    <t>(15,64-6,1)*1,492*0,266</t>
  </si>
  <si>
    <t>(19,9-6,3)*1,492*0,266</t>
  </si>
  <si>
    <t>stoka B</t>
  </si>
  <si>
    <t>3,5*1,492*0,266</t>
  </si>
  <si>
    <t>452368211</t>
  </si>
  <si>
    <t>Výztuž podkladních desek, bloků nebo pražců v otevřeném výkopu ze svařovaných sítí typu Kari</t>
  </si>
  <si>
    <t>-2144761964</t>
  </si>
  <si>
    <t>https://podminky.urs.cz/item/CS_URS_2025_02/452368211</t>
  </si>
  <si>
    <t>2,6*2,6*7,9*0,001*2</t>
  </si>
  <si>
    <t>452387111</t>
  </si>
  <si>
    <t>Podkladní a vyrovnávací konstrukce z betonu vyrovnávací rámy z prostého betonu tř. C 25/30 pod poklopy a mříže, výšky do 100 mm</t>
  </si>
  <si>
    <t>-1975797688</t>
  </si>
  <si>
    <t>https://podminky.urs.cz/item/CS_URS_2025_02/452387111</t>
  </si>
  <si>
    <t>452387121</t>
  </si>
  <si>
    <t>Podkladní a vyrovnávací konstrukce z betonu vyrovnávací rámy z prostého betonu tř. C 25/30 pod poklopy a mříže, výšky přes 100 do 200 mm</t>
  </si>
  <si>
    <t>-1083550953</t>
  </si>
  <si>
    <t>https://podminky.urs.cz/item/CS_URS_2025_02/452387121</t>
  </si>
  <si>
    <t>831392121</t>
  </si>
  <si>
    <t>Montáž potrubí z trub kameninových hrdlových s integrovaným těsněním v otevřeném výkopu ve sklonu do 20 % DN 400</t>
  </si>
  <si>
    <t>655639674</t>
  </si>
  <si>
    <t>https://podminky.urs.cz/item/CS_URS_2025_02/831392121</t>
  </si>
  <si>
    <t>597107NC</t>
  </si>
  <si>
    <t>trouba kameninová glazovaná DN 400 dl 2,50m spojovací systém C Třída 200</t>
  </si>
  <si>
    <t>1813709612</t>
  </si>
  <si>
    <t>13,7931034482759*1,015 "Přepočtené koeficientem množství</t>
  </si>
  <si>
    <t>59710854</t>
  </si>
  <si>
    <t>trouba kameninová glazovaná zkrácená DN 400 dl 60(75)cm třída 160 spojovací systém C</t>
  </si>
  <si>
    <t>597381408</t>
  </si>
  <si>
    <t>4,75633528265107*1,015 "Přepočtené koeficientem množství</t>
  </si>
  <si>
    <t>8314421 R1</t>
  </si>
  <si>
    <t>Montáž potrubí z trub kameninových hrdlových s integrovaným těsněním v otevřeném výkopu ve sklonu do 20 % DN 700</t>
  </si>
  <si>
    <t>-1886083984</t>
  </si>
  <si>
    <t>23,18</t>
  </si>
  <si>
    <t>597107 PRC</t>
  </si>
  <si>
    <t>trouba kameninová glazovaná DN 700 dl 2,0m spojovací systém C Třída 120</t>
  </si>
  <si>
    <t>180557493</t>
  </si>
  <si>
    <t>23,18*1,015 "Přepočtené koeficientem množství</t>
  </si>
  <si>
    <t>597108PRC</t>
  </si>
  <si>
    <t>trouba kameninová glazovaná zkrácená DN 700 dl 60(75)cm třída 120 spojovací systém C</t>
  </si>
  <si>
    <t>1793186833</t>
  </si>
  <si>
    <t>2*1,015 "Přepočtené koeficientem množství</t>
  </si>
  <si>
    <t>831442R2</t>
  </si>
  <si>
    <t>Montáž potrubí z trub kameninových hrdlových s integrovaným těsněním v otevřeném výkopu ve sklonu do 20 % DN 1000</t>
  </si>
  <si>
    <t>-82215160</t>
  </si>
  <si>
    <t>https://podminky.urs.cz/item/CS_URS_2025_02/831442R2</t>
  </si>
  <si>
    <t>597107PRC</t>
  </si>
  <si>
    <t>trouba kameninová glazovaná DN 1000 dl 2,0m spojovací systém C Třída 95</t>
  </si>
  <si>
    <t>28827873</t>
  </si>
  <si>
    <t>280,27*1,015 "Přepočtené koeficientem množství</t>
  </si>
  <si>
    <t>5971086PRC1</t>
  </si>
  <si>
    <t>trouba kameninová glazovaná zkrácená DN 1000 dl 60(75)cm třída 95 spojovací systém C</t>
  </si>
  <si>
    <t>-847697146</t>
  </si>
  <si>
    <t>10,8823508648076*1,015 "Přepočtené koeficientem množství</t>
  </si>
  <si>
    <t>59710860PRC2</t>
  </si>
  <si>
    <t>621531545</t>
  </si>
  <si>
    <t>5*1,015 "Přepočtené koeficientem množství</t>
  </si>
  <si>
    <t>83149 PRC1</t>
  </si>
  <si>
    <t>NÍZKOTLAKÁ NEREZOVÁ PRUŽNÁ SPOJKA 2B, SC560 PRO POTRUBÍ DN400 KAM. - BET. (NUTNO OVĚŘIT DLE SKUTEČNOSTI NA STAVBĚ)</t>
  </si>
  <si>
    <t>-2110872030</t>
  </si>
  <si>
    <t>(NUTNO OVĚŘIT DLE SKUTEČNOSTI NA STAVBĚ)</t>
  </si>
  <si>
    <t>83149 PRC2</t>
  </si>
  <si>
    <t xml:space="preserve"> D+M NÍZKOTLAKÁ NEREZOVÁ PRUŽNÁ SPOJKA 2B, SC490 (KAM-KAM DN400) </t>
  </si>
  <si>
    <t>-946820577</t>
  </si>
  <si>
    <t>83149 PRC3</t>
  </si>
  <si>
    <t xml:space="preserve">D+M VNÍZKOTLAKÁ NEREZOVÁ PRUŽNÁ SPOJKA 2B, LC990 PRO POTRUBÍ DN700 KAM. - BET. </t>
  </si>
  <si>
    <t>1365102683</t>
  </si>
  <si>
    <t>83149 PRC4</t>
  </si>
  <si>
    <t xml:space="preserve">D+M NÍZKOTLAKÁ NEREZOVÁ PRUŽNÁ SPOJKA 2B, LC840 (KAM-KAM DN700) </t>
  </si>
  <si>
    <t>-1067950552</t>
  </si>
  <si>
    <t>83149 PRC5</t>
  </si>
  <si>
    <t>D+M NÍZKOTLAKÁ NEREZOVÁ PRUŽNÁ SPOJKA 2B, LC1330 PRO POTRUBÍ DN1000 KAM. - BET. (NUTNO OVĚŘIT DLE SKUTEČNOSTI NA STAVBĚ)</t>
  </si>
  <si>
    <t>-199261181</t>
  </si>
  <si>
    <t>83149 PRC6</t>
  </si>
  <si>
    <t xml:space="preserve">D+M NÍZKOTLAKÁ NEREZOVÁ PRUŽNÁ SPOJKA 2B,LC1165 (KAM-KAM DN1000) </t>
  </si>
  <si>
    <t>-1356752336</t>
  </si>
  <si>
    <t>83159 PRC1</t>
  </si>
  <si>
    <t>D+M VYROVNÁVACÍ KROUŽEK NA STÁV.POTRUBÍ BETON DN400 (PROPOJENÍ KAM-BET) BC32/490</t>
  </si>
  <si>
    <t>800114988</t>
  </si>
  <si>
    <t>83159 PRC2</t>
  </si>
  <si>
    <t>VYROVNÁVACÍ KROUŽKY NA STÁV.POTRUBÍ BETON DN700 (PROPOJENÍ KAM-BET) BC 24/870</t>
  </si>
  <si>
    <t>-518348916</t>
  </si>
  <si>
    <t>83159 PRC3</t>
  </si>
  <si>
    <t xml:space="preserve">D+M VYROVNÁVACÍ KROUŽKY NA STÁV.POTRUBÍ BETON DN700 (PROPOJENÍ KAM-BET)BC 16/870 </t>
  </si>
  <si>
    <t>-15392804</t>
  </si>
  <si>
    <t>Nutno ověřit stáv.potrubí na stavbě</t>
  </si>
  <si>
    <t>83159 PRC4</t>
  </si>
  <si>
    <t>D+M VYROVNÁVACÍ KROUŽKY NA STÁV.POTRUBÍ BETON DN700 (PROPOJENÍ KAM-BET)BC32/916</t>
  </si>
  <si>
    <t>-597207054</t>
  </si>
  <si>
    <t>nutno ověřit stáv.potrubí na stavbě</t>
  </si>
  <si>
    <t>83159 PRC5</t>
  </si>
  <si>
    <t>D+M VYROVNÁVACÍ KROUŽKY NA STÁV.POTRUBÍ BETON DN1000 (PROPOJENÍ KAM-BET BC 32/1164</t>
  </si>
  <si>
    <t>-1771559352</t>
  </si>
  <si>
    <t>nutno ověřit stáv.potrubí na stavbš</t>
  </si>
  <si>
    <t>83159 PRC6</t>
  </si>
  <si>
    <t>D+M VYROVNÁVACÍ KROUŽKY NA STÁV.POTRUBÍ BETON DN1000 (PROPOJENÍ KAM-BET BC 32/1230</t>
  </si>
  <si>
    <t>1250992348</t>
  </si>
  <si>
    <t>nutné věřit stávající potrubí na stavbě</t>
  </si>
  <si>
    <t>83159 PRC7</t>
  </si>
  <si>
    <t>D+M VYROVNÁVACÍ KROUŽKY NA STÁV.POTRUBÍ BETON DN1000 (PROPOJENÍ KAM-BET)BC 16/1294</t>
  </si>
  <si>
    <t>-1347648972</t>
  </si>
  <si>
    <t>877390PRC</t>
  </si>
  <si>
    <t>Montáž šachtových vložek pro kameninové potrubí DN 400</t>
  </si>
  <si>
    <t>1160540961</t>
  </si>
  <si>
    <t>šachtová vložka DN400</t>
  </si>
  <si>
    <t>62992311</t>
  </si>
  <si>
    <t>877470 PRC</t>
  </si>
  <si>
    <t>Šachtová vložka pro kameninové potrubí DN 700</t>
  </si>
  <si>
    <t>292469381</t>
  </si>
  <si>
    <t>šachtová vložka DN700</t>
  </si>
  <si>
    <t>84677804</t>
  </si>
  <si>
    <t>877490PRC</t>
  </si>
  <si>
    <t>Šachtová vložka pro kameninové potrubí DN 1000</t>
  </si>
  <si>
    <t>1621158074</t>
  </si>
  <si>
    <t xml:space="preserve"> šachtová vložka DN1000</t>
  </si>
  <si>
    <t>1770163213</t>
  </si>
  <si>
    <t>892421111</t>
  </si>
  <si>
    <t>Tlakové zkoušky vodou na potrubí DN 400 nebo 500</t>
  </si>
  <si>
    <t>276821648</t>
  </si>
  <si>
    <t>https://podminky.urs.cz/item/CS_URS_2025_02/892421111</t>
  </si>
  <si>
    <t>16,64+20,9+3,5</t>
  </si>
  <si>
    <t>892471111</t>
  </si>
  <si>
    <t>Tlakové zkoušky vodou na potrubí DN 800</t>
  </si>
  <si>
    <t>1181357448</t>
  </si>
  <si>
    <t>https://podminky.urs.cz/item/CS_URS_2025_02/892471111</t>
  </si>
  <si>
    <t>892491111</t>
  </si>
  <si>
    <t>Tlakové zkoušky vodou na potrubí DN 1000</t>
  </si>
  <si>
    <t>-1662103693</t>
  </si>
  <si>
    <t>https://podminky.urs.cz/item/CS_URS_2025_02/892491111</t>
  </si>
  <si>
    <t>894302162</t>
  </si>
  <si>
    <t>Ostatní konstrukce na trubním vedení ze železobetonu stěny šachet tloušťky přes 200 mm z betonu se zvýšenými nároky na prostředí tř. C 30/37</t>
  </si>
  <si>
    <t>406872810</t>
  </si>
  <si>
    <t>https://podminky.urs.cz/item/CS_URS_2025_02/894302162</t>
  </si>
  <si>
    <t>ŠA1+ŠA9 stěny</t>
  </si>
  <si>
    <t>(2,6+2,0)*2*2,8*0,3</t>
  </si>
  <si>
    <t>894302262</t>
  </si>
  <si>
    <t>Ostatní konstrukce na trubním vedení ze železobetonu strop šachet vodovodních nebo kanalizačních z betonu se zvýšenými nároky na prostředí tř. C 30/37</t>
  </si>
  <si>
    <t>598006058</t>
  </si>
  <si>
    <t>https://podminky.urs.cz/item/CS_URS_2025_02/894302262</t>
  </si>
  <si>
    <t>ŠA1+ŠA9</t>
  </si>
  <si>
    <t>strop+dno</t>
  </si>
  <si>
    <t>2,6*2,6*0,3*2</t>
  </si>
  <si>
    <t>894410102</t>
  </si>
  <si>
    <t>Osazení betonových dílců šachet kanalizačních dno DN 1000, výšky 800 mm</t>
  </si>
  <si>
    <t>2059116186</t>
  </si>
  <si>
    <t>https://podminky.urs.cz/item/CS_URS_2025_02/894410102</t>
  </si>
  <si>
    <t>59224338</t>
  </si>
  <si>
    <t>dno betonové šachty DN 1000 kanalizační výšky 80cm</t>
  </si>
  <si>
    <t>686888767</t>
  </si>
  <si>
    <t>894410103</t>
  </si>
  <si>
    <t>Osazení betonových dílců šachet kanalizačních dno DN 1000, výšky 1000 mm</t>
  </si>
  <si>
    <t>-1875813298</t>
  </si>
  <si>
    <t>https://podminky.urs.cz/item/CS_URS_2025_02/894410103</t>
  </si>
  <si>
    <t>59224339</t>
  </si>
  <si>
    <t>dno betonové šachty DN 1000 kanalizační výšky 100cm</t>
  </si>
  <si>
    <t>-552926577</t>
  </si>
  <si>
    <t>894410114</t>
  </si>
  <si>
    <t>Osazení betonových dílců šachet kanalizačních dno DN 1200, výšky 1200 mm</t>
  </si>
  <si>
    <t>1827484654</t>
  </si>
  <si>
    <t>https://podminky.urs.cz/item/CS_URS_2025_02/894410114</t>
  </si>
  <si>
    <t>76</t>
  </si>
  <si>
    <t>59224431</t>
  </si>
  <si>
    <t>dno betonové šachty DN 1200 kanalizační výšky 120cm přímé 120x120 max. zaústění potrubí V60/90</t>
  </si>
  <si>
    <t>-854326139</t>
  </si>
  <si>
    <t>77</t>
  </si>
  <si>
    <t>59224440</t>
  </si>
  <si>
    <t>dno betonové šachty DN 1500 kanalizační výšky 150cm přímé 180x183,5 max. zaústění potrubí V120</t>
  </si>
  <si>
    <t>467522308</t>
  </si>
  <si>
    <t>78</t>
  </si>
  <si>
    <t>894410211</t>
  </si>
  <si>
    <t>Osazení betonových dílců šachet kanalizačních skruž rovná DN 1000, výšky 250 mm</t>
  </si>
  <si>
    <t>401642400</t>
  </si>
  <si>
    <t>https://podminky.urs.cz/item/CS_URS_2025_02/894410211</t>
  </si>
  <si>
    <t>79</t>
  </si>
  <si>
    <t>59224160</t>
  </si>
  <si>
    <t>skruž betonová kanalizační se stupadly 100x25x12cm</t>
  </si>
  <si>
    <t>-969150553</t>
  </si>
  <si>
    <t>80</t>
  </si>
  <si>
    <t>PRC.1121561</t>
  </si>
  <si>
    <t>Deska přechodová TZK-Q.1 150-100/25 typ Q.1</t>
  </si>
  <si>
    <t>1600190154</t>
  </si>
  <si>
    <t>81</t>
  </si>
  <si>
    <t>894410212</t>
  </si>
  <si>
    <t>Osazení betonových dílců šachet kanalizačních skruž rovná DN 1000, výšky 500 mm</t>
  </si>
  <si>
    <t>-950900429</t>
  </si>
  <si>
    <t>https://podminky.urs.cz/item/CS_URS_2025_02/894410212</t>
  </si>
  <si>
    <t>ŠA1</t>
  </si>
  <si>
    <t>82</t>
  </si>
  <si>
    <t>59224161</t>
  </si>
  <si>
    <t>skruž betonová kanalizační se stupadly 100x50x12cm</t>
  </si>
  <si>
    <t>-923049801</t>
  </si>
  <si>
    <t>83</t>
  </si>
  <si>
    <t>894410213</t>
  </si>
  <si>
    <t>Osazení betonových dílců šachet kanalizačních skruž rovná DN 1000, výšky 1000 mm</t>
  </si>
  <si>
    <t>1931740644</t>
  </si>
  <si>
    <t>https://podminky.urs.cz/item/CS_URS_2025_02/894410213</t>
  </si>
  <si>
    <t>84</t>
  </si>
  <si>
    <t>59224162</t>
  </si>
  <si>
    <t>skruž betonová kanalizační se stupadly 100x100x12cm</t>
  </si>
  <si>
    <t>1981950175</t>
  </si>
  <si>
    <t>85</t>
  </si>
  <si>
    <t>894410232</t>
  </si>
  <si>
    <t>Osazení betonových dílců šachet kanalizačních skruž přechodová (konus) DN 1000</t>
  </si>
  <si>
    <t>493143770</t>
  </si>
  <si>
    <t>https://podminky.urs.cz/item/CS_URS_2025_02/894410232</t>
  </si>
  <si>
    <t>9+1+13</t>
  </si>
  <si>
    <t>86</t>
  </si>
  <si>
    <t>59224414</t>
  </si>
  <si>
    <t>konus betonové šachty DN 1000 kanalizační 100x62,5x58cm tl stěny 10 stupadla poplastovaná</t>
  </si>
  <si>
    <t>-651485914</t>
  </si>
  <si>
    <t>87</t>
  </si>
  <si>
    <t>PRC.1121651</t>
  </si>
  <si>
    <t>Deska přechodová TZK-Q.1 120-100/25 typ Q.1</t>
  </si>
  <si>
    <t>1233471859</t>
  </si>
  <si>
    <t>88</t>
  </si>
  <si>
    <t>894410241</t>
  </si>
  <si>
    <t>Osazení betonových dílců šachet kanalizačních skruž rovná DN 1500, výšky 250 mm</t>
  </si>
  <si>
    <t>1359994807</t>
  </si>
  <si>
    <t>https://podminky.urs.cz/item/CS_URS_2025_02/894410241</t>
  </si>
  <si>
    <t>89</t>
  </si>
  <si>
    <t>894411311</t>
  </si>
  <si>
    <t>Osazení betonových nebo železobetonových dílců pro šachty skruží rovných</t>
  </si>
  <si>
    <t>-977286002</t>
  </si>
  <si>
    <t>https://podminky.urs.cz/item/CS_URS_2025_02/894411311</t>
  </si>
  <si>
    <t>4+5</t>
  </si>
  <si>
    <t>90</t>
  </si>
  <si>
    <t>-86217540</t>
  </si>
  <si>
    <t>91</t>
  </si>
  <si>
    <t>59224010</t>
  </si>
  <si>
    <t>prstenec šachtový vyrovnávací betonový 625x100x40mm</t>
  </si>
  <si>
    <t>-1099862418</t>
  </si>
  <si>
    <t>92</t>
  </si>
  <si>
    <t>59224011</t>
  </si>
  <si>
    <t>prstenec šachtový vyrovnávací betonový 625x100x60mm</t>
  </si>
  <si>
    <t>670788427</t>
  </si>
  <si>
    <t>93</t>
  </si>
  <si>
    <t>59224012</t>
  </si>
  <si>
    <t>prstenec šachtový vyrovnávací betonový 625x100x80mm</t>
  </si>
  <si>
    <t>1530926457</t>
  </si>
  <si>
    <t>94</t>
  </si>
  <si>
    <t>59224013</t>
  </si>
  <si>
    <t>prstenec šachtový vyrovnávací betonový 625x100x100mm</t>
  </si>
  <si>
    <t>-1810366612</t>
  </si>
  <si>
    <t>95</t>
  </si>
  <si>
    <t>59224014</t>
  </si>
  <si>
    <t>prstenec šachtový vyrovnávací betonový 625x100x120mm</t>
  </si>
  <si>
    <t>1530747885</t>
  </si>
  <si>
    <t>96</t>
  </si>
  <si>
    <t>894412411</t>
  </si>
  <si>
    <t>Osazení betonových nebo železobetonových dílců pro šachty skruží přechodových</t>
  </si>
  <si>
    <t>-1479192662</t>
  </si>
  <si>
    <t>https://podminky.urs.cz/item/CS_URS_2025_02/894412411</t>
  </si>
  <si>
    <t>97</t>
  </si>
  <si>
    <t>59224167</t>
  </si>
  <si>
    <t>skruž betonová přechodová 62,5/100x60x12cm stupadla poplastovaná</t>
  </si>
  <si>
    <t>-361952799</t>
  </si>
  <si>
    <t>98</t>
  </si>
  <si>
    <t>894501111</t>
  </si>
  <si>
    <t>Bednění konstrukcí na trubním vedení stěn šachet pravoúhlých nebo čtyř a vícehranných oboustranné zřízení</t>
  </si>
  <si>
    <t>1340464055</t>
  </si>
  <si>
    <t>https://podminky.urs.cz/item/CS_URS_2025_02/894501111</t>
  </si>
  <si>
    <t>ŠA1 a 9</t>
  </si>
  <si>
    <t>2,6*4*3,6*2</t>
  </si>
  <si>
    <t>99</t>
  </si>
  <si>
    <t>894501112</t>
  </si>
  <si>
    <t>Bednění konstrukcí na trubním vedení stěn šachet pravoúhlých nebo čtyř a vícehranných oboustranné odstranění</t>
  </si>
  <si>
    <t>-1913536687</t>
  </si>
  <si>
    <t>https://podminky.urs.cz/item/CS_URS_2025_02/894501112</t>
  </si>
  <si>
    <t>894501211</t>
  </si>
  <si>
    <t>Bednění konstrukcí na trubním vedení deskových stropů šachet zřízení</t>
  </si>
  <si>
    <t>-97208134</t>
  </si>
  <si>
    <t>https://podminky.urs.cz/item/CS_URS_2025_02/894501211</t>
  </si>
  <si>
    <t>2,0*2,0*2</t>
  </si>
  <si>
    <t>101</t>
  </si>
  <si>
    <t>894501212</t>
  </si>
  <si>
    <t>Bednění konstrukcí na trubním vedení deskových stropů šachet odstranění</t>
  </si>
  <si>
    <t>618388886</t>
  </si>
  <si>
    <t>https://podminky.urs.cz/item/CS_URS_2025_02/894501212</t>
  </si>
  <si>
    <t>102</t>
  </si>
  <si>
    <t>894501221</t>
  </si>
  <si>
    <t>Bednění konstrukcí na trubním vedení podpěrná konstrukce stropů šachet zřízení</t>
  </si>
  <si>
    <t>-327769285</t>
  </si>
  <si>
    <t>https://podminky.urs.cz/item/CS_URS_2025_02/894501221</t>
  </si>
  <si>
    <t>103</t>
  </si>
  <si>
    <t>894501222</t>
  </si>
  <si>
    <t>Bednění konstrukcí na trubním vedení podpěrná konstrukce stropů šachet odstranění</t>
  </si>
  <si>
    <t>1412457085</t>
  </si>
  <si>
    <t>https://podminky.urs.cz/item/CS_URS_2025_02/894501222</t>
  </si>
  <si>
    <t>104</t>
  </si>
  <si>
    <t>89459 PRC</t>
  </si>
  <si>
    <t>Těsnění pro DN 1000</t>
  </si>
  <si>
    <t>880592874</t>
  </si>
  <si>
    <t>105</t>
  </si>
  <si>
    <t>89459 PRC2</t>
  </si>
  <si>
    <t>Těsnění pro DN 1200</t>
  </si>
  <si>
    <t>-101332737</t>
  </si>
  <si>
    <t>106</t>
  </si>
  <si>
    <t>89459 PRC3</t>
  </si>
  <si>
    <t>Těsnění pro DN 1500</t>
  </si>
  <si>
    <t>1222403821</t>
  </si>
  <si>
    <t>107</t>
  </si>
  <si>
    <t>894608112</t>
  </si>
  <si>
    <t>Výztuž šachet z betonářské oceli 10 505 (R) nebo BSt 500</t>
  </si>
  <si>
    <t>6843953</t>
  </si>
  <si>
    <t>https://podminky.urs.cz/item/CS_URS_2025_02/894608112</t>
  </si>
  <si>
    <t>(29,62+394,6+24,6+343,19)*0,001</t>
  </si>
  <si>
    <t>108</t>
  </si>
  <si>
    <t>894608211</t>
  </si>
  <si>
    <t>Výztuž šachet ze svařovaných sítí typu Kari</t>
  </si>
  <si>
    <t>-1846841823</t>
  </si>
  <si>
    <t>https://podminky.urs.cz/item/CS_URS_2025_02/894608211</t>
  </si>
  <si>
    <t>948,0*2*0,001</t>
  </si>
  <si>
    <t>109</t>
  </si>
  <si>
    <t>894703011</t>
  </si>
  <si>
    <t>Ostatní konstrukce na trubním vedení z kameniny dlažba šachet ze stokových desek čtyř a vícehranných</t>
  </si>
  <si>
    <t>-1119122521</t>
  </si>
  <si>
    <t>https://podminky.urs.cz/item/CS_URS_2025_02/894703011</t>
  </si>
  <si>
    <t>ŠA1 a9</t>
  </si>
  <si>
    <t>2,0*(0,4+0,6)*2</t>
  </si>
  <si>
    <t>110</t>
  </si>
  <si>
    <t>899 69 R</t>
  </si>
  <si>
    <t>Příplatek za montáž trub pomocí jeřábu -odhad</t>
  </si>
  <si>
    <t>-11213283</t>
  </si>
  <si>
    <t>111</t>
  </si>
  <si>
    <t>899104112</t>
  </si>
  <si>
    <t>Osazení poklopů šachtových litinových, ocelových nebo železobetonových včetně rámů pro třídu zatížení D400, E600</t>
  </si>
  <si>
    <t>735446636</t>
  </si>
  <si>
    <t>https://podminky.urs.cz/item/CS_URS_2025_02/899104112</t>
  </si>
  <si>
    <t>112</t>
  </si>
  <si>
    <t>55241031</t>
  </si>
  <si>
    <t>poklop šachtový třída D400, kruhový s ventilací</t>
  </si>
  <si>
    <t>-1014108175</t>
  </si>
  <si>
    <t>113</t>
  </si>
  <si>
    <t>55241010</t>
  </si>
  <si>
    <t>poklop třída B125, kruhový rám, vstup 600mm s ventilací</t>
  </si>
  <si>
    <t>-1370137884</t>
  </si>
  <si>
    <t>114</t>
  </si>
  <si>
    <t>899501221</t>
  </si>
  <si>
    <t>Stupadla do šachet a drobných objektů ocelová s PE povlakem vidlicová pro přímé zabudování do hmoždinek</t>
  </si>
  <si>
    <t>1012278451</t>
  </si>
  <si>
    <t>https://podminky.urs.cz/item/CS_URS_2025_02/899501221</t>
  </si>
  <si>
    <t>8*2,000</t>
  </si>
  <si>
    <t>115</t>
  </si>
  <si>
    <t>899503112</t>
  </si>
  <si>
    <t>Stupadla do šachet a drobných objektů ocelová s PE povlakem zapouštěcí - kapsová osazovaná do vynechaných otvorů</t>
  </si>
  <si>
    <t>-1161450092</t>
  </si>
  <si>
    <t>https://podminky.urs.cz/item/CS_URS_2025_02/899503112</t>
  </si>
  <si>
    <t>116</t>
  </si>
  <si>
    <t>89962 PRC</t>
  </si>
  <si>
    <t>DN1000 - JÁDR.VRTÁNÍ DO DNApotrubí DN1000.+obetonávka vč.příplatku za ztížené práce</t>
  </si>
  <si>
    <t>-861222559</t>
  </si>
  <si>
    <t>117</t>
  </si>
  <si>
    <t>899623141</t>
  </si>
  <si>
    <t>Obetonování potrubí nebo zdiva stok betonem prostým v otevřeném výkopu, betonem tř. C 12/15</t>
  </si>
  <si>
    <t>1193994233</t>
  </si>
  <si>
    <t>https://podminky.urs.cz/item/CS_URS_2025_02/899623141</t>
  </si>
  <si>
    <t>podkladní beton+obetonování</t>
  </si>
  <si>
    <t>stoky AB+AC+AD</t>
  </si>
  <si>
    <t>5,2*(1,982*1,22-3,14*0,35*0,35)</t>
  </si>
  <si>
    <t>(6,1+6,3)*(1,482*0,89-3,14*0,2*0,2)</t>
  </si>
  <si>
    <t>stoka B -napojení potrubí DN 400 na stávající potrubí</t>
  </si>
  <si>
    <t>0,8</t>
  </si>
  <si>
    <t>118</t>
  </si>
  <si>
    <t>899722114</t>
  </si>
  <si>
    <t>Krytí potrubí z plastů výstražnou fólií z PVC šířky přes 34 do 40 cm</t>
  </si>
  <si>
    <t>2089757147</t>
  </si>
  <si>
    <t>https://podminky.urs.cz/item/CS_URS_2025_02/899722114</t>
  </si>
  <si>
    <t>119</t>
  </si>
  <si>
    <t>8999 PRC</t>
  </si>
  <si>
    <t>Pročištění stávající kanalizace DN1000 v místě napojení ŠA1, ŠA11, DN 700 v místě ŠAB1, DN400 v místě ŠAC1, ŠAD1, ŠB1 +zdokumentování</t>
  </si>
  <si>
    <t>499041230</t>
  </si>
  <si>
    <t>120</t>
  </si>
  <si>
    <t>998275101</t>
  </si>
  <si>
    <t>Přesun hmot pro trubní vedení hloubené z trub kameninových pro kanalizace v otevřeném výkopu dopravní vzdálenost do 15 m</t>
  </si>
  <si>
    <t>1613512592</t>
  </si>
  <si>
    <t>https://podminky.urs.cz/item/CS_URS_2025_02/998275101</t>
  </si>
  <si>
    <t>PSV</t>
  </si>
  <si>
    <t>Práce a dodávky PSV</t>
  </si>
  <si>
    <t>715</t>
  </si>
  <si>
    <t>Izolace proti chemickým vlivům</t>
  </si>
  <si>
    <t>121</t>
  </si>
  <si>
    <t>715174012</t>
  </si>
  <si>
    <t>Provedení izolace stavebních konstrukcí speciální obklady nádrží, kanálů nebo šachet do tmelů, s úpravou spár čedičovými tl. 25 až 40 mm</t>
  </si>
  <si>
    <t>1315232006</t>
  </si>
  <si>
    <t>https://podminky.urs.cz/item/CS_URS_2025_02/715174012</t>
  </si>
  <si>
    <t>šachty ŠA1 a ŠA9 stěny</t>
  </si>
  <si>
    <t>10,6</t>
  </si>
  <si>
    <t>122</t>
  </si>
  <si>
    <t>63232607</t>
  </si>
  <si>
    <t>dlaždice z taveného čediče průmyslové jemný rastr 200x100x30mm</t>
  </si>
  <si>
    <t>-335860032</t>
  </si>
  <si>
    <t>10,6*1,08 "Přepočtené koeficientem množství</t>
  </si>
  <si>
    <t>123</t>
  </si>
  <si>
    <t>715174022</t>
  </si>
  <si>
    <t>Provedení izolace stavebních konstrukcí speciální dlažbami do tmelů, s úpravou spár čedičovými tl. 25 až 40 mm</t>
  </si>
  <si>
    <t>-1430982037</t>
  </si>
  <si>
    <t>https://podminky.urs.cz/item/CS_URS_2025_02/715174022</t>
  </si>
  <si>
    <t>šachty ŠA1 a ŠA9 kyneta a nástupnice</t>
  </si>
  <si>
    <t>4,35</t>
  </si>
  <si>
    <t>124</t>
  </si>
  <si>
    <t>63232630</t>
  </si>
  <si>
    <t>dlaždice z taveného čediče protiskluzové jemný rastr 200x200x30mm</t>
  </si>
  <si>
    <t>937923599</t>
  </si>
  <si>
    <t>4,35*1,08 "Přepočtené koeficientem množství</t>
  </si>
  <si>
    <t>125</t>
  </si>
  <si>
    <t>715189011</t>
  </si>
  <si>
    <t>Příplatek k cenám provedení izolace stavebních konstrukcí za ztíženou montáž při provádění izolací obkladů, vyzdívek, přizdívek nebo dlažeb na členitých plochách</t>
  </si>
  <si>
    <t>953283484</t>
  </si>
  <si>
    <t>https://podminky.urs.cz/item/CS_URS_2025_02/715189011</t>
  </si>
  <si>
    <t>10,6+4,35</t>
  </si>
  <si>
    <t>126</t>
  </si>
  <si>
    <t>715189013</t>
  </si>
  <si>
    <t>Příplatek k cenám provedení izolace stavebních konstrukcí za ztíženou montáž při provádění izolací obkladů, vyzdívek, přizdívek nebo dlažeb při rozsahu celkové výměry do 30 m2 na objektu</t>
  </si>
  <si>
    <t>1362790309</t>
  </si>
  <si>
    <t>https://podminky.urs.cz/item/CS_URS_2025_02/715189013</t>
  </si>
  <si>
    <t>127</t>
  </si>
  <si>
    <t>7151910 R</t>
  </si>
  <si>
    <t>Příplatek k provedení izolace proti chemickým vlivům za další penetraci lakem dvousložkovým - penetrace podkladů</t>
  </si>
  <si>
    <t>-479455599</t>
  </si>
  <si>
    <t>128</t>
  </si>
  <si>
    <t>998715121</t>
  </si>
  <si>
    <t>Přesun hmot pro izolace proti chemickým vlivům stanovený z hmotnosti přesunovaného materiálu vodorovná dopravní vzdálenost do 50 m ruční (bez užití mechanizace) v objektech výšky do 6 m</t>
  </si>
  <si>
    <t>1823933501</t>
  </si>
  <si>
    <t>https://podminky.urs.cz/item/CS_URS_2025_02/998715121</t>
  </si>
  <si>
    <t>2504003 - IO 02.1 Přepojení kanalizačních přípojek</t>
  </si>
  <si>
    <t>910223288</t>
  </si>
  <si>
    <t>KP1</t>
  </si>
  <si>
    <t>168</t>
  </si>
  <si>
    <t>KP2</t>
  </si>
  <si>
    <t>-45558312</t>
  </si>
  <si>
    <t>-1802136120</t>
  </si>
  <si>
    <t>-1232381080</t>
  </si>
  <si>
    <t>-1953520589</t>
  </si>
  <si>
    <t>3,0</t>
  </si>
  <si>
    <t>-1698958844</t>
  </si>
  <si>
    <t xml:space="preserve">KP1 průměrná  3,424</t>
  </si>
  <si>
    <t>13,0*1,492*3,424-(7,77-3,16)*0,54</t>
  </si>
  <si>
    <t>KP2 průměrná hloubka 3,139</t>
  </si>
  <si>
    <t>12,55*1,492*3,1392</t>
  </si>
  <si>
    <t>1804376257</t>
  </si>
  <si>
    <t>13,0*3,424-(7,77-3,16)*2</t>
  </si>
  <si>
    <t>12,55*3,13922</t>
  </si>
  <si>
    <t>729778826</t>
  </si>
  <si>
    <t>74,689</t>
  </si>
  <si>
    <t>765457150</t>
  </si>
  <si>
    <t>2205,992+372,173-2260,727</t>
  </si>
  <si>
    <t>-1652315911</t>
  </si>
  <si>
    <t>317,438*4</t>
  </si>
  <si>
    <t>-334450824</t>
  </si>
  <si>
    <t>přebytečný výkopek</t>
  </si>
  <si>
    <t>317,438</t>
  </si>
  <si>
    <t>-316453029</t>
  </si>
  <si>
    <t>13,0*1,492*(3,424-0,892)</t>
  </si>
  <si>
    <t>12,55*1,492*(3,1392-0,54-0,892)</t>
  </si>
  <si>
    <t>1170587908</t>
  </si>
  <si>
    <t>81,078*2,0</t>
  </si>
  <si>
    <t>631697759</t>
  </si>
  <si>
    <t xml:space="preserve">KP1 </t>
  </si>
  <si>
    <t>13,0*1,492*0,566-13,0*3,14*0,2*0,2</t>
  </si>
  <si>
    <t xml:space="preserve">KP2 průměrná hloubka </t>
  </si>
  <si>
    <t>12,55*1,492*0,566-12,55*3,14*0,2*0,2</t>
  </si>
  <si>
    <t>937968517</t>
  </si>
  <si>
    <t>18,367*2 "Přepočtené koeficientem množství</t>
  </si>
  <si>
    <t>1783912843</t>
  </si>
  <si>
    <t>-588341748</t>
  </si>
  <si>
    <t>RŠA1a9-1 a RŠ 2-1</t>
  </si>
  <si>
    <t>3,14*0,76*0,76*0,15*2</t>
  </si>
  <si>
    <t>25481979</t>
  </si>
  <si>
    <t>KP1+KP2</t>
  </si>
  <si>
    <t>(13,0+12,55)*1,492*0,266</t>
  </si>
  <si>
    <t>59710704</t>
  </si>
  <si>
    <t>trouba kameninová glazovaná DN 200 dl 2,50m spojovací systém C Třída 240</t>
  </si>
  <si>
    <t>-1155329002</t>
  </si>
  <si>
    <t>2,5*1,015 "Přepočtené koeficientem množství</t>
  </si>
  <si>
    <t>59710987</t>
  </si>
  <si>
    <t>koleno kameninové glazované DN 200 45° spojovací systém F tř. 240</t>
  </si>
  <si>
    <t>397934244</t>
  </si>
  <si>
    <t>59710849</t>
  </si>
  <si>
    <t>trouba kameninová glazovaná zkrácená DN 300 dl 60(75)cm třída 160 spojovací systém C</t>
  </si>
  <si>
    <t>-3606937</t>
  </si>
  <si>
    <t>-377156353</t>
  </si>
  <si>
    <t>Kp1+KP2</t>
  </si>
  <si>
    <t>13,0+12,6</t>
  </si>
  <si>
    <t>59710706</t>
  </si>
  <si>
    <t>925570420</t>
  </si>
  <si>
    <t>27,5538160469667*1,015 "Přepočtené koeficientem množství</t>
  </si>
  <si>
    <t>-524816017</t>
  </si>
  <si>
    <t>1,97429940327571*1,015 "Přepočtené koeficientem množství</t>
  </si>
  <si>
    <t>83149 PRC 1</t>
  </si>
  <si>
    <t xml:space="preserve">D+M NÍZKOTLAKÁ NEREZOVÁ PRUŽNÁ SPOJKA 2B, SC490 (KAM-KAM DN400) </t>
  </si>
  <si>
    <t>-1751372665</t>
  </si>
  <si>
    <t>83149 PRC 11</t>
  </si>
  <si>
    <t xml:space="preserve">OPRAVNÝ KUS DN200-1m (POTRUBÍ HLADKÉ BEZ TĚSNĚNÍ) </t>
  </si>
  <si>
    <t>-1792264906</t>
  </si>
  <si>
    <t>83149 PRC 4</t>
  </si>
  <si>
    <t>NÍZKOTLAKÁ NEREZOVÁ PRUŽNÁ SPOJKA PRO POTRUBÍ DN300 KAM. - KAM. (NUTNO OVĚŘIT DLE SKUTEČNOSTI NA STAVBĚ)</t>
  </si>
  <si>
    <t>1300950197</t>
  </si>
  <si>
    <t>83149 PRC 9</t>
  </si>
  <si>
    <t>VYROVNÁVACÍ KROUŽEK NA STÁV.POTRUBÍ BETON DN300 (PROPOJENÍ KAM-BET) -nutno ověřit stáv.potrubí na stavbě:</t>
  </si>
  <si>
    <t>1323733157</t>
  </si>
  <si>
    <t>83149 PRC10</t>
  </si>
  <si>
    <t xml:space="preserve">NÍZKOTLAKÁ NEREZOVÁ PRUŽNÁ SPOJKA (KAM-KAM DN250) </t>
  </si>
  <si>
    <t>1207358746</t>
  </si>
  <si>
    <t>83149 PRC12</t>
  </si>
  <si>
    <t>NAVRTÁVKA + VLOŽKA IN SITU DN200 NA POTRUBÍ DN1000</t>
  </si>
  <si>
    <t>621190158</t>
  </si>
  <si>
    <t>-1783136658</t>
  </si>
  <si>
    <t>83149 PRC7</t>
  </si>
  <si>
    <t xml:space="preserve">NÍZKOTLAKÁ NEREZOVÁ PRUŽNÁ SPOJKA (KAM-KAM DN300) </t>
  </si>
  <si>
    <t>567420729</t>
  </si>
  <si>
    <t>83159 PRC 3</t>
  </si>
  <si>
    <t>1928777841</t>
  </si>
  <si>
    <t>83159 PRC 5</t>
  </si>
  <si>
    <t xml:space="preserve">OPRAVNÝ KUS DN300-1m (POTRUBÍ HLADKÉ BEZ TĚSNĚNÍ) </t>
  </si>
  <si>
    <t>614692589</t>
  </si>
  <si>
    <t>83159 PRC 6</t>
  </si>
  <si>
    <t xml:space="preserve">VYROVNÁVACÍ KROUŽEK NA STÁV.POTRUBÍ BETON DN300 (PROPOJENÍ KAM-BET) -nutno ověřit stáv.potrubí na stavbě </t>
  </si>
  <si>
    <t>1707027958</t>
  </si>
  <si>
    <t>871360320</t>
  </si>
  <si>
    <t>Montáž kanalizačního potrubí z polypropylenu PP hladkého plnostěnného SN 12 DN 250</t>
  </si>
  <si>
    <t>2080548322</t>
  </si>
  <si>
    <t>https://podminky.urs.cz/item/CS_URS_2025_02/871360320</t>
  </si>
  <si>
    <t>28617027</t>
  </si>
  <si>
    <t>trubka kanalizační PP plnostěnná třívrstvá DN 250x1000mm SN12</t>
  </si>
  <si>
    <t>-2020601515</t>
  </si>
  <si>
    <t>4*1,015 "Přepočtené koeficientem množství</t>
  </si>
  <si>
    <t>-159321951</t>
  </si>
  <si>
    <t>1,000+2,0+4,0</t>
  </si>
  <si>
    <t>-945325189</t>
  </si>
  <si>
    <t>-1327171888</t>
  </si>
  <si>
    <t>-1109064822</t>
  </si>
  <si>
    <t>1186249485</t>
  </si>
  <si>
    <t>1791465775</t>
  </si>
  <si>
    <t>-1537680684</t>
  </si>
  <si>
    <t>-792277806</t>
  </si>
  <si>
    <t>1600418984</t>
  </si>
  <si>
    <t>-257477627</t>
  </si>
  <si>
    <t>1045860608</t>
  </si>
  <si>
    <t>277605922</t>
  </si>
  <si>
    <t>-1309551556</t>
  </si>
  <si>
    <t>714407901</t>
  </si>
  <si>
    <t>-2078884391</t>
  </si>
  <si>
    <t>89459 PRC1</t>
  </si>
  <si>
    <t>601350810</t>
  </si>
  <si>
    <t>926960440</t>
  </si>
  <si>
    <t>-1824018579</t>
  </si>
  <si>
    <t>-846170976</t>
  </si>
  <si>
    <t>-1356277491</t>
  </si>
  <si>
    <t>7+6</t>
  </si>
  <si>
    <t>727280802</t>
  </si>
  <si>
    <t>-1168199615</t>
  </si>
  <si>
    <t>přípojky pod drážním tělesem</t>
  </si>
  <si>
    <t>(5,5+5,0)*(1,492*0,89-3,14*0,2*0,2)</t>
  </si>
  <si>
    <t>napojení potrubí DN 400 na stávající potrubí</t>
  </si>
  <si>
    <t>2,0*1,2</t>
  </si>
  <si>
    <t>586462742</t>
  </si>
  <si>
    <t>1135596561</t>
  </si>
  <si>
    <t>2504004 - IO 02.2 Přepojení uličních vpustí</t>
  </si>
  <si>
    <t xml:space="preserve">    997 - Přesun sutě</t>
  </si>
  <si>
    <t>-372751000</t>
  </si>
  <si>
    <t>-1311923191</t>
  </si>
  <si>
    <t>132251251</t>
  </si>
  <si>
    <t>Hloubení nezapažených rýh šířky přes 800 do 2 000 mm strojně s urovnáním dna do předepsaného profilu a spádu v hornině třídy těžitelnosti I skupiny 3 do 20 m3</t>
  </si>
  <si>
    <t>-1998457256</t>
  </si>
  <si>
    <t>https://podminky.urs.cz/item/CS_URS_2025_02/132251251</t>
  </si>
  <si>
    <t>DKP02</t>
  </si>
  <si>
    <t>2,6*1,1*((4,0+3,4)*0,5-0,54)</t>
  </si>
  <si>
    <t>DKP04</t>
  </si>
  <si>
    <t>3,0*1,1*((4,45+4,07+3,38)/3-0,54)</t>
  </si>
  <si>
    <t>DKP05</t>
  </si>
  <si>
    <t>14,0*1,1*(2,614-0,54)</t>
  </si>
  <si>
    <t>DKP06</t>
  </si>
  <si>
    <t>3,2*1,1*((3,61+2,95)*0,5-0,54)</t>
  </si>
  <si>
    <t>DKP08</t>
  </si>
  <si>
    <t>14,3*1,1*(2,532-0,54)</t>
  </si>
  <si>
    <t>DKP09</t>
  </si>
  <si>
    <t>3,4*1,1*((2,45+3,32)*0,5-0,54)</t>
  </si>
  <si>
    <t>DKP11</t>
  </si>
  <si>
    <t>14,2*1,1*(2,347-0,54)</t>
  </si>
  <si>
    <t>DKP12</t>
  </si>
  <si>
    <t>3,3*1,1*((3,09+2,4)*0,5-0,54)</t>
  </si>
  <si>
    <t>DKP13</t>
  </si>
  <si>
    <t>14,3*1,1*(2,196-0,54)</t>
  </si>
  <si>
    <t>DKP14</t>
  </si>
  <si>
    <t>3,2*1,1*((2,97+2,15)*0,5-0,54)</t>
  </si>
  <si>
    <t>DKP17</t>
  </si>
  <si>
    <t>2,0*1,1*((2,53+2,1)*0,5-0,54)</t>
  </si>
  <si>
    <t>133251101</t>
  </si>
  <si>
    <t>Hloubení nezapažených šachet strojně v hornině třídy těžitelnosti I skupiny 3 do 20 m3</t>
  </si>
  <si>
    <t>-264081282</t>
  </si>
  <si>
    <t>https://podminky.urs.cz/item/CS_URS_2025_02/133251101</t>
  </si>
  <si>
    <t>DKP01</t>
  </si>
  <si>
    <t>1,8*1,1*((3,07+2,64)*0,5-0,54)</t>
  </si>
  <si>
    <t>DKP03</t>
  </si>
  <si>
    <t>1,0*1,1*(3,92-0,54)</t>
  </si>
  <si>
    <t>DKP07</t>
  </si>
  <si>
    <t>1,75*1,1*((4,1+3,88*2)/3-0,54)</t>
  </si>
  <si>
    <t>DKP10</t>
  </si>
  <si>
    <t>1,75*1,1*((3,75+3,45+3,44)/3-0,54)</t>
  </si>
  <si>
    <t>DKP15</t>
  </si>
  <si>
    <t>1,75*1,1*((3,52+3,22+3,21)/3-0,54)</t>
  </si>
  <si>
    <t>DKP16</t>
  </si>
  <si>
    <t>1,0*1,1*((3,91+3,56)*0,5-0,54)</t>
  </si>
  <si>
    <t>151101102</t>
  </si>
  <si>
    <t>Zřízení pažení a rozepření stěn rýh pro podzemní vedení příložné pro jakoukoliv mezerovitost, hloubky přes 2 do 4 m</t>
  </si>
  <si>
    <t>953833189</t>
  </si>
  <si>
    <t>https://podminky.urs.cz/item/CS_URS_2025_02/151101102</t>
  </si>
  <si>
    <t>ŠACHTY</t>
  </si>
  <si>
    <t>(1,8+1,1)*2*(3,07+2,64)*0,5</t>
  </si>
  <si>
    <t>(1,0+1,1)*2*3,92</t>
  </si>
  <si>
    <t>(1,75+1,1)*2*(4,1+3,88*2)/3</t>
  </si>
  <si>
    <t>(1,75+1,1)*2*(3,75+3,45+3,44)/3</t>
  </si>
  <si>
    <t>(1,75+1,1)*2*(3,52+3,22+3,21)/3</t>
  </si>
  <si>
    <t>(1,0+1,1)*2*(3,91+3,56)*0,5</t>
  </si>
  <si>
    <t>2,6*(4,0+3,4)*0,5*2</t>
  </si>
  <si>
    <t>3,0*(4,45+4,07+3,38)/3*2</t>
  </si>
  <si>
    <t>3,2*(3,61+2,95)*0,5*2</t>
  </si>
  <si>
    <t>3,4*(2,45+3,32)*0,5*2</t>
  </si>
  <si>
    <t>3,3*(3,09+2,4)*0,5*2</t>
  </si>
  <si>
    <t>3,2*(2,97+2,15)*0,5*2</t>
  </si>
  <si>
    <t>2,0*(2,53+2,1)*0,5*2</t>
  </si>
  <si>
    <t>151101112</t>
  </si>
  <si>
    <t>Odstranění pažení a rozepření stěn rýh pro podzemní vedení s uložením materiálu na vzdálenost do 3 m od kraje výkopu příložné, hloubky přes 2 do 4 m</t>
  </si>
  <si>
    <t>594779429</t>
  </si>
  <si>
    <t>https://podminky.urs.cz/item/CS_URS_2025_02/151101112</t>
  </si>
  <si>
    <t>-1224623364</t>
  </si>
  <si>
    <t>14,2*2,347*2</t>
  </si>
  <si>
    <t>14,3*2,196*2</t>
  </si>
  <si>
    <t>151811133</t>
  </si>
  <si>
    <t>Zřízení pažicích boxů pro pažení a rozepření stěn rýh podzemního vedení hloubka výkopu do 4 m, šířka přes 2,5 do 5 m</t>
  </si>
  <si>
    <t>-1107199554</t>
  </si>
  <si>
    <t>https://podminky.urs.cz/item/CS_URS_2025_02/151811133</t>
  </si>
  <si>
    <t>14,0*2,614*2</t>
  </si>
  <si>
    <t>14,3*2,532*2</t>
  </si>
  <si>
    <t>998044611</t>
  </si>
  <si>
    <t>129,461</t>
  </si>
  <si>
    <t>151811233</t>
  </si>
  <si>
    <t>Odstranění pažicích boxů pro pažení a rozepření stěn rýh podzemního vedení hloubka výkopu do 4 m, šířka přes 2,5 do 5 m</t>
  </si>
  <si>
    <t>-1903424298</t>
  </si>
  <si>
    <t>https://podminky.urs.cz/item/CS_URS_2025_02/151811233</t>
  </si>
  <si>
    <t>145,607</t>
  </si>
  <si>
    <t>1257097576</t>
  </si>
  <si>
    <t>175,328+29,521</t>
  </si>
  <si>
    <t>-140036427</t>
  </si>
  <si>
    <t>204,849*4</t>
  </si>
  <si>
    <t>-1764807724</t>
  </si>
  <si>
    <t>204,849*1,7</t>
  </si>
  <si>
    <t>150214001</t>
  </si>
  <si>
    <t>204,849</t>
  </si>
  <si>
    <t>-833488956</t>
  </si>
  <si>
    <t>LOŽE+OBSYP</t>
  </si>
  <si>
    <t>-88,55*1,1*0,65</t>
  </si>
  <si>
    <t>58344121</t>
  </si>
  <si>
    <t>štěrkodrť frakce 0/8</t>
  </si>
  <si>
    <t>-281156668</t>
  </si>
  <si>
    <t>141,536*2,0</t>
  </si>
  <si>
    <t>-713062605</t>
  </si>
  <si>
    <t>88,55*1,1*(0,65-3,14*0,1*0,1)</t>
  </si>
  <si>
    <t>-1041366588</t>
  </si>
  <si>
    <t>60,255*2 "Přepočtené koeficientem množství</t>
  </si>
  <si>
    <t>569420578</t>
  </si>
  <si>
    <t>871350320</t>
  </si>
  <si>
    <t>Montáž kanalizačního potrubí z polypropylenu PP hladkého plnostěnného SN 12 DN 200</t>
  </si>
  <si>
    <t>1472004771</t>
  </si>
  <si>
    <t>https://podminky.urs.cz/item/CS_URS_2025_02/871350320</t>
  </si>
  <si>
    <t>28617026</t>
  </si>
  <si>
    <t>trubka kanalizační PP plnostěnná třívrstvá DN 200x1000mm SN12</t>
  </si>
  <si>
    <t>668679724</t>
  </si>
  <si>
    <t>86,55*1,015 "Přepočtené koeficientem množství</t>
  </si>
  <si>
    <t>445480817</t>
  </si>
  <si>
    <t>-1577977512</t>
  </si>
  <si>
    <t>877350330</t>
  </si>
  <si>
    <t>Montáž tvarovek na kanalizačním plastovém potrubí z PP nebo PVC-U hladkého plnostěnného spojek nebo redukcí DN 200</t>
  </si>
  <si>
    <t>-747153522</t>
  </si>
  <si>
    <t>https://podminky.urs.cz/item/CS_URS_2025_02/877350330</t>
  </si>
  <si>
    <t>28617245</t>
  </si>
  <si>
    <t>redukce kanalizační PP třívrstvá DN 200/150</t>
  </si>
  <si>
    <t>1296588091</t>
  </si>
  <si>
    <t>890411851</t>
  </si>
  <si>
    <t>Bourání šachet a jímek strojně velikosti obestavěného prostoru do 1,5 m3 z prefabrikovaných skruží</t>
  </si>
  <si>
    <t>1530012411</t>
  </si>
  <si>
    <t>https://podminky.urs.cz/item/CS_URS_2025_02/890411851</t>
  </si>
  <si>
    <t>vpusti</t>
  </si>
  <si>
    <t>3,14*0,3*0,3*1,6*11</t>
  </si>
  <si>
    <t>892351111</t>
  </si>
  <si>
    <t>Tlakové zkoušky vodou na potrubí DN 150 nebo 200</t>
  </si>
  <si>
    <t>-422831970</t>
  </si>
  <si>
    <t>https://podminky.urs.cz/item/CS_URS_2025_02/892351111</t>
  </si>
  <si>
    <t>288536170</t>
  </si>
  <si>
    <t>895941342</t>
  </si>
  <si>
    <t>Osazení vpusti uliční z betonových dílců DN 500 dno nízké s kalištěm</t>
  </si>
  <si>
    <t>-979354678</t>
  </si>
  <si>
    <t>https://podminky.urs.cz/item/CS_URS_2025_02/895941342</t>
  </si>
  <si>
    <t>59224469</t>
  </si>
  <si>
    <t>vpusť uliční DN 500 kaliště nízké 500/225x65mm</t>
  </si>
  <si>
    <t>1717333098</t>
  </si>
  <si>
    <t>895941351</t>
  </si>
  <si>
    <t>Osazení vpusti uliční z betonových dílců DN 500 skruž horní pro čtvercovou vtokovou mříž</t>
  </si>
  <si>
    <t>1665493949</t>
  </si>
  <si>
    <t>https://podminky.urs.cz/item/CS_URS_2025_02/895941351</t>
  </si>
  <si>
    <t>59224460</t>
  </si>
  <si>
    <t>vpusť uliční DN 500 betonová 500x190x65mm čtvercový poklop</t>
  </si>
  <si>
    <t>-478357430</t>
  </si>
  <si>
    <t>895941361</t>
  </si>
  <si>
    <t>Osazení vpusti uliční z betonových dílců DN 500 skruž středová 290 mm</t>
  </si>
  <si>
    <t>-542655549</t>
  </si>
  <si>
    <t>https://podminky.urs.cz/item/CS_URS_2025_02/895941361</t>
  </si>
  <si>
    <t>59224461</t>
  </si>
  <si>
    <t>vpusť uliční DN 500 skruž průběžná nízká betonová 500/290x65mm</t>
  </si>
  <si>
    <t>-1423229661</t>
  </si>
  <si>
    <t>895941362</t>
  </si>
  <si>
    <t>Osazení vpusti uliční z betonových dílců DN 500 skruž středová 590 mm</t>
  </si>
  <si>
    <t>-65707763</t>
  </si>
  <si>
    <t>https://podminky.urs.cz/item/CS_URS_2025_02/895941362</t>
  </si>
  <si>
    <t>59224462</t>
  </si>
  <si>
    <t>vpusť uliční DN 500 skruž průběžná vysoká betonová 500/590x65mm</t>
  </si>
  <si>
    <t>-1828483565</t>
  </si>
  <si>
    <t>895941367</t>
  </si>
  <si>
    <t>Osazení vpusti uliční z betonových dílců DN 500 skruž průběžná se zápachovou uzávěrkou</t>
  </si>
  <si>
    <t>1984680426</t>
  </si>
  <si>
    <t>https://podminky.urs.cz/item/CS_URS_2025_02/895941367</t>
  </si>
  <si>
    <t>59224467</t>
  </si>
  <si>
    <t>vpusť uliční DN 500 skruž průběžná 500/590x65mm betonová se zápachovou uzávěrkou 150mm PVC</t>
  </si>
  <si>
    <t>-2025492443</t>
  </si>
  <si>
    <t>899 PRC 1</t>
  </si>
  <si>
    <t>D+M NAVRTÁVKA + VLOŽKA IN SITU DN200 NA POTRUBÍ DN400</t>
  </si>
  <si>
    <t>1664946655</t>
  </si>
  <si>
    <t>899 PRC 2</t>
  </si>
  <si>
    <t>D+M NAVRTÁVKA + VLOŽKA IN SITU DN200 NA POTRUBÍ DN1000</t>
  </si>
  <si>
    <t>-1573034101</t>
  </si>
  <si>
    <t>899203211</t>
  </si>
  <si>
    <t>Demontáž mříží litinových včetně rámů, hmotnosti jednotlivě přes 100 do 150 Kg</t>
  </si>
  <si>
    <t>869881316</t>
  </si>
  <si>
    <t>https://podminky.urs.cz/item/CS_URS_2025_02/899203211</t>
  </si>
  <si>
    <t>899204112</t>
  </si>
  <si>
    <t>Osazení mříží litinových včetně rámů a košů na bahno pro třídu zatížení D400, E600</t>
  </si>
  <si>
    <t>-923006162</t>
  </si>
  <si>
    <t>https://podminky.urs.cz/item/CS_URS_2025_02/899204112</t>
  </si>
  <si>
    <t>59223871</t>
  </si>
  <si>
    <t>koš vysoký pro uliční vpusti žárově Pz plech pro rám 500/500mm</t>
  </si>
  <si>
    <t>-1624120427</t>
  </si>
  <si>
    <t>PRC</t>
  </si>
  <si>
    <t xml:space="preserve">Vtoková mříž 500x500 D400 (materiál polyplast) vč.lit.rámu pro ul.vpusť </t>
  </si>
  <si>
    <t>-818315648</t>
  </si>
  <si>
    <t>-1089808253</t>
  </si>
  <si>
    <t>997</t>
  </si>
  <si>
    <t>Přesun sutě</t>
  </si>
  <si>
    <t>997013501</t>
  </si>
  <si>
    <t>Odvoz suti a vybouraných hmot na skládku nebo meziskládku se složením, na vzdálenost do 1 km</t>
  </si>
  <si>
    <t>-704225840</t>
  </si>
  <si>
    <t>https://podminky.urs.cz/item/CS_URS_2025_02/997013501</t>
  </si>
  <si>
    <t>997013509</t>
  </si>
  <si>
    <t>Odvoz suti a vybouraných hmot na skládku nebo meziskládku se složením, na vzdálenost Příplatek k ceně za každý další započatý 1 km přes 1 km</t>
  </si>
  <si>
    <t>-1453211592</t>
  </si>
  <si>
    <t>https://podminky.urs.cz/item/CS_URS_2025_02/997013509</t>
  </si>
  <si>
    <t>11,2*4</t>
  </si>
  <si>
    <t>997013861</t>
  </si>
  <si>
    <t>Poplatek za uložení stavebního odpadu na recyklační skládce (skládkovné) z prostého betonu zatříděného do Katalogu odpadů pod kódem 17 01 01</t>
  </si>
  <si>
    <t>-540569998</t>
  </si>
  <si>
    <t>https://podminky.urs.cz/item/CS_URS_2025_02/997013861</t>
  </si>
  <si>
    <t>2504005 - IO 03 Oprava komunikace</t>
  </si>
  <si>
    <t>45233100-0stav.práce</t>
  </si>
  <si>
    <t xml:space="preserve">    5 - Komunikace pozemní</t>
  </si>
  <si>
    <t>113107225</t>
  </si>
  <si>
    <t>Odstranění podkladů nebo krytů strojně plochy jednotlivě přes 200 m2 s přemístěním hmot na skládku na vzdálenost do 20 m nebo s naložením na dopravní prostředek z kameniva hrubého drceného, o tl. vrstvy přes 400 do 500 mm</t>
  </si>
  <si>
    <t>-1993734393</t>
  </si>
  <si>
    <t>https://podminky.urs.cz/item/CS_URS_2025_02/113107225</t>
  </si>
  <si>
    <t>113107242</t>
  </si>
  <si>
    <t>Odstranění podkladů nebo krytů strojně plochy jednotlivě přes 200 m2 s přemístěním hmot na skládku na vzdálenost do 20 m nebo s naložením na dopravní prostředek živičných, o tl. vrstvy přes 50 do 100 mm</t>
  </si>
  <si>
    <t>773200727</t>
  </si>
  <si>
    <t>https://podminky.urs.cz/item/CS_URS_2025_02/113107242</t>
  </si>
  <si>
    <t>113154542</t>
  </si>
  <si>
    <t>Frézování živičného podkladu nebo krytu s naložením hmot na dopravní prostředek plochy přes 500 do 2 000 m2 pruhu šířky přes 1 m, tloušťky vrstvy 40 mm</t>
  </si>
  <si>
    <t>-1700731490</t>
  </si>
  <si>
    <t>https://podminky.urs.cz/item/CS_URS_2025_02/113154542</t>
  </si>
  <si>
    <t>113201112</t>
  </si>
  <si>
    <t>Vytrhání obrub s vybouráním lože, s přemístěním hmot na skládku na vzdálenost do 3 m nebo s naložením na dopravní prostředek silničních ležatých</t>
  </si>
  <si>
    <t>614971800</t>
  </si>
  <si>
    <t>https://podminky.urs.cz/item/CS_URS_2025_02/113201112</t>
  </si>
  <si>
    <t>113203111</t>
  </si>
  <si>
    <t>Vytrhání obrub s vybouráním lože, s přemístěním hmot na skládku na vzdálenost do 3 m nebo s naložením na dopravní prostředek z dlažebních kostek</t>
  </si>
  <si>
    <t>-455800244</t>
  </si>
  <si>
    <t>https://podminky.urs.cz/item/CS_URS_2025_02/113203111</t>
  </si>
  <si>
    <t>382,3</t>
  </si>
  <si>
    <t>-891829044</t>
  </si>
  <si>
    <t>116,6</t>
  </si>
  <si>
    <t>122552205</t>
  </si>
  <si>
    <t>Odkopávky a prokopávky nezapažené pro silnice a dálnice strojně v hornině třídy těžitelnosti III přes 500 do 1 000 m3</t>
  </si>
  <si>
    <t>-1622250771</t>
  </si>
  <si>
    <t>https://podminky.urs.cz/item/CS_URS_2025_02/122552205</t>
  </si>
  <si>
    <t>pro výměnnou vrstvu vozovky</t>
  </si>
  <si>
    <t>620,5</t>
  </si>
  <si>
    <t>132251102</t>
  </si>
  <si>
    <t>Hloubení nezapažených rýh šířky do 800 mm strojně s urovnáním dna do předepsaného profilu a spádu v hornině třídy těžitelnosti I skupiny 3 přes 20 do 50 m3</t>
  </si>
  <si>
    <t>1633798318</t>
  </si>
  <si>
    <t>https://podminky.urs.cz/item/CS_URS_2025_02/132251102</t>
  </si>
  <si>
    <t>pro obruby</t>
  </si>
  <si>
    <t>46,6</t>
  </si>
  <si>
    <t>1471877434</t>
  </si>
  <si>
    <t>na meziskládku a zpět pro ohomusování</t>
  </si>
  <si>
    <t>116,600*0,15*2</t>
  </si>
  <si>
    <t>-1547037614</t>
  </si>
  <si>
    <t>přebytečný výjopek</t>
  </si>
  <si>
    <t>46,6-14,0</t>
  </si>
  <si>
    <t>-1173197531</t>
  </si>
  <si>
    <t>32,600*4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</si>
  <si>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</si>
  <si>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</si>
  <si>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-1088144893</t>
  </si>
  <si>
    <t>https://podminky.urs.cz/item/CS_URS_2025_02/171152101</t>
  </si>
  <si>
    <t>výměnná vrstva vozovky v tl.500mm</t>
  </si>
  <si>
    <t>-750663544</t>
  </si>
  <si>
    <t>32,600*1,7</t>
  </si>
  <si>
    <t>890184526</t>
  </si>
  <si>
    <t>116,6*0,15</t>
  </si>
  <si>
    <t>1720601131</t>
  </si>
  <si>
    <t>32,6</t>
  </si>
  <si>
    <t>174111101</t>
  </si>
  <si>
    <t>Zásyp sypaninou z jakékoliv horniny ručně s uložením výkopku ve vrstvách se zhutněním jam, šachet, rýh nebo kolem objektů v těchto vykopávkách</t>
  </si>
  <si>
    <t>547105445</t>
  </si>
  <si>
    <t>https://podminky.urs.cz/item/CS_URS_2025_02/174111101</t>
  </si>
  <si>
    <t>kolem obrubníků</t>
  </si>
  <si>
    <t>14,0</t>
  </si>
  <si>
    <t>1534325326</t>
  </si>
  <si>
    <t>437144139</t>
  </si>
  <si>
    <t>-748606866</t>
  </si>
  <si>
    <t>116,6*0,02 "Přepočtené koeficientem množství</t>
  </si>
  <si>
    <t>181951111</t>
  </si>
  <si>
    <t>Úprava pláně vyrovnáním výškových rozdílů strojně v hornině třídy těžitelnosti I, skupiny 1 až 3 bez zhutnění</t>
  </si>
  <si>
    <t>-1867014110</t>
  </si>
  <si>
    <t>https://podminky.urs.cz/item/CS_URS_2025_02/181951111</t>
  </si>
  <si>
    <t>181951112</t>
  </si>
  <si>
    <t>Úprava pláně vyrovnáním výškových rozdílů strojně v hornině třídy těžitelnosti I, skupiny 1 až 3 se zhutněním</t>
  </si>
  <si>
    <t>1521818082</t>
  </si>
  <si>
    <t>https://podminky.urs.cz/item/CS_URS_2025_02/181951112</t>
  </si>
  <si>
    <t>1504,4</t>
  </si>
  <si>
    <t>-390446176</t>
  </si>
  <si>
    <t>58380652</t>
  </si>
  <si>
    <t>kámen lomový neupravený tříděný frakce 0/250</t>
  </si>
  <si>
    <t>409868073</t>
  </si>
  <si>
    <t>620,5*2,0</t>
  </si>
  <si>
    <t>211561111</t>
  </si>
  <si>
    <t>Výplň kamenivem do rýh odvodňovacích žeber nebo trativodů bez zhutnění, s úpravou povrchu výplně kamenivem hrubým drceným frakce 11 až 22 mm</t>
  </si>
  <si>
    <t>-1485487309</t>
  </si>
  <si>
    <t>https://podminky.urs.cz/item/CS_URS_2025_02/211561111</t>
  </si>
  <si>
    <t>153,1*0,5*0,5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</si>
  <si>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</si>
  <si>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</si>
  <si>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1988775793</t>
  </si>
  <si>
    <t>https://podminky.urs.cz/item/CS_URS_2025_02/211971121</t>
  </si>
  <si>
    <t>153,1*1,7</t>
  </si>
  <si>
    <t>69311080</t>
  </si>
  <si>
    <t>geotextilie netkaná separační, ochranná, filtrační, drenážní PES 200g/m2</t>
  </si>
  <si>
    <t>-1214516591</t>
  </si>
  <si>
    <t>260,27*1,1845 "Přepočtené koeficientem množství</t>
  </si>
  <si>
    <t>212755216</t>
  </si>
  <si>
    <t>Trativody bez lože z drenážních trubek plastových flexibilních D 160 mm</t>
  </si>
  <si>
    <t>-764277902</t>
  </si>
  <si>
    <t>https://podminky.urs.cz/item/CS_URS_2025_02/212755216</t>
  </si>
  <si>
    <t>273311127</t>
  </si>
  <si>
    <t>Základové konstrukce z betonu prostého desky ve výkopu C 25/30 XF3</t>
  </si>
  <si>
    <t>-1681444514</t>
  </si>
  <si>
    <t>https://podminky.urs.cz/item/CS_URS_2025_02/273311127</t>
  </si>
  <si>
    <t>pod drenáže</t>
  </si>
  <si>
    <t>153,1*0,5*0,05</t>
  </si>
  <si>
    <t>Komunikace pozemní</t>
  </si>
  <si>
    <t>564751101R</t>
  </si>
  <si>
    <t>Podklad nebo kryt z kameniva hrubého drceného vel. 0-63 mm s rozprostřením a zhutněním plochy jednotlivě do 100 m2, po zhutnění tl. 150 mm</t>
  </si>
  <si>
    <t>1033973447</t>
  </si>
  <si>
    <t>23,8/0,15</t>
  </si>
  <si>
    <t>564751111R</t>
  </si>
  <si>
    <t>Podklad nebo kryt z kameniva hrubého drceného vel. 0-63 mm s rozprostřením a zhutněním plochy přes 100 m2, po zhutnění tl. 150 mm</t>
  </si>
  <si>
    <t>-516086509</t>
  </si>
  <si>
    <t>201,1/0,15</t>
  </si>
  <si>
    <t>564761101R</t>
  </si>
  <si>
    <t>Podklad nebo kryt z kameniva hrubého drceného vel. 0-63 mm s rozprostřením a zhutněním plochy jednotlivě do 100 m2, po zhutnění tl. 200 mm</t>
  </si>
  <si>
    <t>-1196886231</t>
  </si>
  <si>
    <t>29,3/0,2</t>
  </si>
  <si>
    <t>564761111R</t>
  </si>
  <si>
    <t>Podklad nebo kryt z kameniva hrubého drceného vel. 0-63 mm s rozprostřením a zhutněním plochy přes 100 m2, po zhutnění tl. 200 mm</t>
  </si>
  <si>
    <t>-459261885</t>
  </si>
  <si>
    <t>248,2/0,2</t>
  </si>
  <si>
    <t>565166112</t>
  </si>
  <si>
    <t>Asfaltový beton vrstva podkladní ACP 22 (obalované kamenivo hrubozrnné - OKH) s rozprostřením a zhutněním v pruhu šířky přes 1,5 do 3 m, po zhutnění tl. 90 mm</t>
  </si>
  <si>
    <t>1748958518</t>
  </si>
  <si>
    <t>https://podminky.urs.cz/item/CS_URS_2025_02/565166112</t>
  </si>
  <si>
    <t>565166122</t>
  </si>
  <si>
    <t>Asfaltový beton vrstva podkladní ACP 22 (obalované kamenivo hrubozrnné - OKH) s rozprostřením a zhutněním v pruhu šířky přes 3 m, po zhutnění tl. 90 mm</t>
  </si>
  <si>
    <t>1457091578</t>
  </si>
  <si>
    <t>https://podminky.urs.cz/item/CS_URS_2025_02/565166122</t>
  </si>
  <si>
    <t>573191111</t>
  </si>
  <si>
    <t>Postřik infiltrační kationaktivní emulzí v množství do 1,00 kg/m2</t>
  </si>
  <si>
    <t>350763623</t>
  </si>
  <si>
    <t>https://podminky.urs.cz/item/CS_URS_2025_02/573191111</t>
  </si>
  <si>
    <t>1241,1+146,7</t>
  </si>
  <si>
    <t>573231107</t>
  </si>
  <si>
    <t>Postřik spojovací PS-E bez posypu kamenivem modif , v množství 0,40 kg/m2</t>
  </si>
  <si>
    <t>1043465651</t>
  </si>
  <si>
    <t>https://podminky.urs.cz/item/CS_URS_2025_02/573231107</t>
  </si>
  <si>
    <t>1241,1*2+296,8+146,7</t>
  </si>
  <si>
    <t>577134131</t>
  </si>
  <si>
    <t>Asfaltový beton vrstva obrusná ACO 11 (ABS) tl. 40 mm š do 3 m z modifikovaného asfaltu</t>
  </si>
  <si>
    <t>-759091114</t>
  </si>
  <si>
    <t>https://podminky.urs.cz/item/CS_URS_2025_02/577134131</t>
  </si>
  <si>
    <t>překopy</t>
  </si>
  <si>
    <t>296,8</t>
  </si>
  <si>
    <t>577134141</t>
  </si>
  <si>
    <t>Asfaltový beton vrstva obrusná ACO 11 (ABS) tl. 40 mm š přes 3 m z modifikovaného asfaltu</t>
  </si>
  <si>
    <t>30324855</t>
  </si>
  <si>
    <t>https://podminky.urs.cz/item/CS_URS_2025_02/577134141</t>
  </si>
  <si>
    <t>směr centrum</t>
  </si>
  <si>
    <t>1241,1</t>
  </si>
  <si>
    <t>577155132</t>
  </si>
  <si>
    <t>Asfaltový beton vrstva ložní ACL 16 (ABH) s rozprostřením a zhutněním z modifikovaného asfaltu v pruhu šířky přes 1,5 do 3 m, po zhutnění tl. 60 mm</t>
  </si>
  <si>
    <t>-1443987114</t>
  </si>
  <si>
    <t>https://podminky.urs.cz/item/CS_URS_2025_02/577155132</t>
  </si>
  <si>
    <t>577155142</t>
  </si>
  <si>
    <t>Asfaltový beton vrstva ložní ACL 16 (ABH) s rozprostřením a zhutněním z modifikovaného asfaltu v pruhu šířky přes 3 m, po zhutnění tl. 60 mm</t>
  </si>
  <si>
    <t>-1502840018</t>
  </si>
  <si>
    <t>https://podminky.urs.cz/item/CS_URS_2025_02/577155142</t>
  </si>
  <si>
    <t>916111113</t>
  </si>
  <si>
    <t>Osazení silniční obruby z dlažebních kostek v jedné řadě s ložem tl. přes 50 do 100 mm, s vyplněním a zatřením spár cementovou maltou XF4 z velkých kostek s boční opěrou z betonu prostého, do lože z betonu prostého téže značky</t>
  </si>
  <si>
    <t>528875593</t>
  </si>
  <si>
    <t>https://podminky.urs.cz/item/CS_URS_2025_02/916111113</t>
  </si>
  <si>
    <t>83,9+149,2*2</t>
  </si>
  <si>
    <t>58381015R</t>
  </si>
  <si>
    <t>kostka řezanoštípaná dlažební žula 12,5x12,5x12,5cm</t>
  </si>
  <si>
    <t>-713372995</t>
  </si>
  <si>
    <t>50% využití stávajících kostek</t>
  </si>
  <si>
    <t>382,300*0,125*0,5</t>
  </si>
  <si>
    <t>23,894*0,17 "Přepočtené koeficientem množství</t>
  </si>
  <si>
    <t>916241113</t>
  </si>
  <si>
    <t>Osazení obrubníku kamenného se zřízením lože, s vyplněním a zatřením spár cementovou maltou XF4 ležatého s boční opěrou z betonu prostého, do lože z betonu prostého</t>
  </si>
  <si>
    <t>68520178</t>
  </si>
  <si>
    <t>https://podminky.urs.cz/item/CS_URS_2025_02/916241113</t>
  </si>
  <si>
    <t>58380004</t>
  </si>
  <si>
    <t>obrubník kamenný žulový přímý 1000x250x200mm</t>
  </si>
  <si>
    <t>963735617</t>
  </si>
  <si>
    <t>233,1</t>
  </si>
  <si>
    <t>233,1*1,02 "Přepočtené koeficientem množství</t>
  </si>
  <si>
    <t>919121112</t>
  </si>
  <si>
    <t xml:space="preserve">Těsnění spár modifikovanou zálivkou za studena v cementobetobovém nebo živičném krytu včetně adhezního nátěru s těsnicím profilem pod zálivkou pro komůrky š 10 mm hl 25 mm </t>
  </si>
  <si>
    <t>-1395174203</t>
  </si>
  <si>
    <t>https://podminky.urs.cz/item/CS_URS_2025_02/919121112</t>
  </si>
  <si>
    <t>919721202</t>
  </si>
  <si>
    <t>Geomříž pro vyztužení asfaltového povrchu z polypropylenu s geotextilií</t>
  </si>
  <si>
    <t>-506393611</t>
  </si>
  <si>
    <t>https://podminky.urs.cz/item/CS_URS_2025_02/919721202</t>
  </si>
  <si>
    <t>919726122</t>
  </si>
  <si>
    <t>Geotextilie netkaná pro ochranu, separaci nebo filtraci měrná hmotnost přes 200 do 300 g/m2</t>
  </si>
  <si>
    <t>687356213</t>
  </si>
  <si>
    <t>https://podminky.urs.cz/item/CS_URS_2025_02/919726122</t>
  </si>
  <si>
    <t>919735115</t>
  </si>
  <si>
    <t>Řezání stávajícího živičného krytu nebo podkladu hloubky přes 200 do 250 mm</t>
  </si>
  <si>
    <t>1214638451</t>
  </si>
  <si>
    <t>https://podminky.urs.cz/item/CS_URS_2025_02/919735115</t>
  </si>
  <si>
    <t>997221551</t>
  </si>
  <si>
    <t>Vodorovná doprava suti bez naložení, ale se složením a s hrubým urovnáním ze sypkých materiálů, na vzdálenost do 1 km</t>
  </si>
  <si>
    <t>1309254814</t>
  </si>
  <si>
    <t>https://podminky.urs.cz/item/CS_URS_2025_02/997221551</t>
  </si>
  <si>
    <t>997221559</t>
  </si>
  <si>
    <t>Vodorovná doprava suti bez naložení, ale se složením a s hrubým urovnáním Příplatek k ceně za každý další započatý 1 km přes 1 km</t>
  </si>
  <si>
    <t>749133388</t>
  </si>
  <si>
    <t>https://podminky.urs.cz/item/CS_URS_2025_02/997221559</t>
  </si>
  <si>
    <t>1599,078*4</t>
  </si>
  <si>
    <t>997221665</t>
  </si>
  <si>
    <t>Poplatek za uložení stavebního odpadu na skládce (skládkovné) asfaltového s dehtem zatříděného do Katalogu odpadů pod kódem 17 03 01</t>
  </si>
  <si>
    <t>1500971811</t>
  </si>
  <si>
    <t>https://podminky.urs.cz/item/CS_URS_2025_02/997221665</t>
  </si>
  <si>
    <t>997221861</t>
  </si>
  <si>
    <t>391063347</t>
  </si>
  <si>
    <t>https://podminky.urs.cz/item/CS_URS_2025_02/997221861</t>
  </si>
  <si>
    <t>997221873</t>
  </si>
  <si>
    <t>-1509805682</t>
  </si>
  <si>
    <t>https://podminky.urs.cz/item/CS_URS_2025_02/997221873</t>
  </si>
  <si>
    <t>997221875</t>
  </si>
  <si>
    <t>Poplatek za uložení stavebního odpadu na recyklační skládce (skládkovné) asfaltového bez obsahu dehtu zatříděného do Katalogu odpadů pod kódem 17 03 02</t>
  </si>
  <si>
    <t>-638332440</t>
  </si>
  <si>
    <t>https://podminky.urs.cz/item/CS_URS_2025_02/997221875</t>
  </si>
  <si>
    <t>2504006 - IO 04.1 Odstranění vodovodního řádu</t>
  </si>
  <si>
    <t>M - Práce a dodávky M</t>
  </si>
  <si>
    <t xml:space="preserve">    23-M - Montáže potrubí</t>
  </si>
  <si>
    <t>871251811</t>
  </si>
  <si>
    <t>Bourání stávajícího potrubí z polyetylenu v otevřeném výkopu D přes 50 do 90 mm</t>
  </si>
  <si>
    <t>-196984654</t>
  </si>
  <si>
    <t>https://podminky.urs.cz/item/CS_URS_2025_02/871251811</t>
  </si>
  <si>
    <t>891267822</t>
  </si>
  <si>
    <t>Demontáž vodovodních armatur na potrubí hydrantů nadzemních DN 100</t>
  </si>
  <si>
    <t>-395105761</t>
  </si>
  <si>
    <t>https://podminky.urs.cz/item/CS_URS_2025_02/891267822</t>
  </si>
  <si>
    <t>891351821</t>
  </si>
  <si>
    <t>Demontáž vodovodních armatur na potrubí šoupátek nebo klapek uzavíracích v šachtách s ručním kolečkem DN 200</t>
  </si>
  <si>
    <t>-825978365</t>
  </si>
  <si>
    <t>https://podminky.urs.cz/item/CS_URS_2025_02/891351821</t>
  </si>
  <si>
    <t>899910212</t>
  </si>
  <si>
    <t>Výplň potrubí trub betonových, litinových nebo kameninových cementopopílkovou suspenzí pod tlakem, délky přes 50 do 100 m</t>
  </si>
  <si>
    <t>-1858712914</t>
  </si>
  <si>
    <t>https://podminky.urs.cz/item/CS_URS_2025_02/899910212</t>
  </si>
  <si>
    <t>DN 200</t>
  </si>
  <si>
    <t>196,3*3,14*0,1*0,1</t>
  </si>
  <si>
    <t>-2021194925</t>
  </si>
  <si>
    <t>-1116988386</t>
  </si>
  <si>
    <t>0,373*4</t>
  </si>
  <si>
    <t>997013813</t>
  </si>
  <si>
    <t>Poplatek za uložení stavebního odpadu na skládce (skládkovné) z plastických hmot zatříděného do Katalogu odpadů pod kódem 17 02 03</t>
  </si>
  <si>
    <t>-1951002916</t>
  </si>
  <si>
    <t>https://podminky.urs.cz/item/CS_URS_2025_02/997013813</t>
  </si>
  <si>
    <t>-874002531</t>
  </si>
  <si>
    <t>Práce a dodávky M</t>
  </si>
  <si>
    <t>23-M</t>
  </si>
  <si>
    <t>Montáže potrubí</t>
  </si>
  <si>
    <t>230082101</t>
  </si>
  <si>
    <t>Demontáž ocelového potrubí do šrotu hmotnosti přes 10 do 50 kg připojovací rozměr Ø 219, tl. 8,0 mm</t>
  </si>
  <si>
    <t>-1111684830</t>
  </si>
  <si>
    <t>https://podminky.urs.cz/item/CS_URS_2025_02/230082101</t>
  </si>
  <si>
    <t>58,9 bm</t>
  </si>
  <si>
    <t>2504007 - IO 04.2 Odstranění kanalizace</t>
  </si>
  <si>
    <t>810351811</t>
  </si>
  <si>
    <t>Bourání stávajícího potrubí z betonu v otevřeném výkopu DN do 200</t>
  </si>
  <si>
    <t>-1804588848</t>
  </si>
  <si>
    <t>https://podminky.urs.cz/item/CS_URS_2025_02/810351811</t>
  </si>
  <si>
    <t>810391811</t>
  </si>
  <si>
    <t>Bourání stávajícího potrubí z betonu v otevřeném výkopu DN přes 200 do 400</t>
  </si>
  <si>
    <t>-1333742633</t>
  </si>
  <si>
    <t>https://podminky.urs.cz/item/CS_URS_2025_02/810391811</t>
  </si>
  <si>
    <t>810471811</t>
  </si>
  <si>
    <t>Bourání stávajícího potrubí z betonu v otevřeném výkopu DN přes 600 do 800</t>
  </si>
  <si>
    <t>1421033342</t>
  </si>
  <si>
    <t>https://podminky.urs.cz/item/CS_URS_2025_02/810471811</t>
  </si>
  <si>
    <t>810491811</t>
  </si>
  <si>
    <t>Bourání stávajícího potrubí z betonu v otevřeném výkopu DN přes 800 do 1000</t>
  </si>
  <si>
    <t>-1119308795</t>
  </si>
  <si>
    <t>https://podminky.urs.cz/item/CS_URS_2025_02/810491811</t>
  </si>
  <si>
    <t>890351851</t>
  </si>
  <si>
    <t>Bourání šachet a jímek strojně velikosti obestavěného prostoru přes 3 do 5 m3 ze železobetonu</t>
  </si>
  <si>
    <t>-640472647</t>
  </si>
  <si>
    <t>https://podminky.urs.cz/item/CS_URS_2025_02/890351851</t>
  </si>
  <si>
    <t>atypické šachty 5+1ks</t>
  </si>
  <si>
    <t>2,6*2,0*3,6*5+2,6*2,0*1,0</t>
  </si>
  <si>
    <t>1232492620</t>
  </si>
  <si>
    <t>prefa šachtice</t>
  </si>
  <si>
    <t>3,14*0,62*0,62*3,6*3</t>
  </si>
  <si>
    <t>894201113</t>
  </si>
  <si>
    <t>Ostatní konstrukce na trubním vedení z prostého betonu dno šachet tloušťky přes 200 mm z betonu bez zvýšených nároků na prostředí tř. C 16/20</t>
  </si>
  <si>
    <t>-1469806532</t>
  </si>
  <si>
    <t>https://podminky.urs.cz/item/CS_URS_2025_02/894201113</t>
  </si>
  <si>
    <t>zabetonování dna šachet</t>
  </si>
  <si>
    <t>3,14*0,5*0,5*1,0*3</t>
  </si>
  <si>
    <t>atypická</t>
  </si>
  <si>
    <t>2,3*1,7*2,6</t>
  </si>
  <si>
    <t>899103211</t>
  </si>
  <si>
    <t>Demontáž poklopů litinových a ocelových včetně rámů, hmotnosti jednotlivě přes 100 do 150 Kg</t>
  </si>
  <si>
    <t>1802630048</t>
  </si>
  <si>
    <t>https://podminky.urs.cz/item/CS_URS_2025_02/899103211</t>
  </si>
  <si>
    <t>360091559</t>
  </si>
  <si>
    <t>-1992624707</t>
  </si>
  <si>
    <t>DN 400</t>
  </si>
  <si>
    <t>4,5*3,14*0,1*0,1</t>
  </si>
  <si>
    <t>DN 1000</t>
  </si>
  <si>
    <t>211,2*3,14*0,5*0,5</t>
  </si>
  <si>
    <t>-158738025</t>
  </si>
  <si>
    <t>493865371</t>
  </si>
  <si>
    <t>213,819*4</t>
  </si>
  <si>
    <t>1376434781</t>
  </si>
  <si>
    <t>997013862</t>
  </si>
  <si>
    <t>Poplatek za uložení stavebního odpadu na recyklační skládce (skládkovné) z armovaného betonu zatříděného do Katalogu odpadů pod kódem 17 01 01</t>
  </si>
  <si>
    <t>-685823236</t>
  </si>
  <si>
    <t>https://podminky.urs.cz/item/CS_URS_2025_02/997013862</t>
  </si>
  <si>
    <t>998274101</t>
  </si>
  <si>
    <t>Přesun hmot pro trubní vedení hloubené z trub betonových nebo železobetonových pro vodovody nebo kanalizace v otevřeném výkopu dopravní vzdálenost do 15 m</t>
  </si>
  <si>
    <t>-1018850858</t>
  </si>
  <si>
    <t>https://podminky.urs.cz/item/CS_URS_2025_02/998274101</t>
  </si>
  <si>
    <t>2504008 - Vedlejší a ostatní náklady</t>
  </si>
  <si>
    <t>OST - Ostatní</t>
  </si>
  <si>
    <t>VRN - Vedlejší rozpočtové náklady</t>
  </si>
  <si>
    <t>VRN1 - Průzkumné, geodetické a projektové práce</t>
  </si>
  <si>
    <t>OST</t>
  </si>
  <si>
    <t>Ostatní</t>
  </si>
  <si>
    <t>Pol1</t>
  </si>
  <si>
    <t>Pasport a monitoring stávajících objektů (oplocení, apod</t>
  </si>
  <si>
    <t>soub</t>
  </si>
  <si>
    <t>262144</t>
  </si>
  <si>
    <t>-1962475269</t>
  </si>
  <si>
    <t>https://podminky.urs.cz/item/CS_URS_2025_02/Pol1</t>
  </si>
  <si>
    <t>R001</t>
  </si>
  <si>
    <t>Náklady na vytýčení všech inženýrských sítí na staveništi u jednotlivých správců a majitelů, před zahájením stavebních prací</t>
  </si>
  <si>
    <t>1816865071</t>
  </si>
  <si>
    <t>https://podminky.urs.cz/item/CS_URS_2025_02/R001</t>
  </si>
  <si>
    <t>R012</t>
  </si>
  <si>
    <t>Vytýčení stavby - trasy a lomových bodů</t>
  </si>
  <si>
    <t>-1489142624</t>
  </si>
  <si>
    <t>https://podminky.urs.cz/item/CS_URS_2025_02/R012</t>
  </si>
  <si>
    <t>VRN011</t>
  </si>
  <si>
    <t>Zkoušky hutnění, vč.atestů a protokolu obsyp,zásyp,silniční pláň</t>
  </si>
  <si>
    <t>686636460</t>
  </si>
  <si>
    <t>https://podminky.urs.cz/item/CS_URS_2025_02/VRN011</t>
  </si>
  <si>
    <t>VRN012</t>
  </si>
  <si>
    <t>Provozní plán, včetně projednání a schválení na MMO, OŽP</t>
  </si>
  <si>
    <t>-417347089</t>
  </si>
  <si>
    <t>https://podminky.urs.cz/item/CS_URS_2025_02/VRN012</t>
  </si>
  <si>
    <t>VRN013</t>
  </si>
  <si>
    <t>Havarijní plán, včetně projednání a schválení na MMO, OŽP</t>
  </si>
  <si>
    <t>-831885561</t>
  </si>
  <si>
    <t>https://podminky.urs.cz/item/CS_URS_2025_02/VRN013</t>
  </si>
  <si>
    <t>VRN015</t>
  </si>
  <si>
    <t>Dočasná organizace dopravy a dočasného dopravního značení po dobu realizace stavby, vč. aktualizací a projednání</t>
  </si>
  <si>
    <t>16488076</t>
  </si>
  <si>
    <t>https://podminky.urs.cz/item/CS_URS_2025_02/VRN015</t>
  </si>
  <si>
    <t>VRN016</t>
  </si>
  <si>
    <t>Informační tabule stavby</t>
  </si>
  <si>
    <t>-512116801</t>
  </si>
  <si>
    <t>https://podminky.urs.cz/item/CS_URS_2025_02/VRN016</t>
  </si>
  <si>
    <t>VRN017</t>
  </si>
  <si>
    <t>Provizorní přejezdy výkopu během výstavby dle postupu dodavatele</t>
  </si>
  <si>
    <t>1895747116</t>
  </si>
  <si>
    <t>https://podminky.urs.cz/item/CS_URS_2025_02/VRN017</t>
  </si>
  <si>
    <t>VRN018</t>
  </si>
  <si>
    <t>Bezpečnostní a hygienická opatření na staveništi</t>
  </si>
  <si>
    <t>-834295721</t>
  </si>
  <si>
    <t>https://podminky.urs.cz/item/CS_URS_2025_02/VRN018</t>
  </si>
  <si>
    <t>VRN019</t>
  </si>
  <si>
    <t>Náklady na projednání vstupu a zajištění připojení nemovitostí, vč.zajištění písemného souhlasu vlastníka nemovitosti a jeho podpisu předávacího protokolu a zajištění vstupu na pozemky</t>
  </si>
  <si>
    <t>-51753683</t>
  </si>
  <si>
    <t>https://podminky.urs.cz/item/CS_URS_2025_02/VRN019</t>
  </si>
  <si>
    <t>VRN020</t>
  </si>
  <si>
    <t>Zajištění odvádění přitékajících odpadních vod z horních úseků kanalizace po celou dobu výstavby, vč.jednotlivých přípojek, vč vakování v šachtách</t>
  </si>
  <si>
    <t>-1046863449</t>
  </si>
  <si>
    <t>https://podminky.urs.cz/item/CS_URS_2025_02/VRN020</t>
  </si>
  <si>
    <t>VRN021</t>
  </si>
  <si>
    <t>Zpracování fotodokumentace před,v průběhu a po dokončení stavby</t>
  </si>
  <si>
    <t>191986047</t>
  </si>
  <si>
    <t>https://podminky.urs.cz/item/CS_URS_2025_02/VRN021</t>
  </si>
  <si>
    <t>VRN-03</t>
  </si>
  <si>
    <t>Čištění komunikací po celou dobu realizace stavby</t>
  </si>
  <si>
    <t>Kpl</t>
  </si>
  <si>
    <t>1065212530</t>
  </si>
  <si>
    <t>https://podminky.urs.cz/item/CS_URS_2025_02/VRN-03</t>
  </si>
  <si>
    <t>VRN</t>
  </si>
  <si>
    <t>Vedlejší rozpočtové náklady</t>
  </si>
  <si>
    <t>070001000</t>
  </si>
  <si>
    <t>Provozní vlivy</t>
  </si>
  <si>
    <t>1553233115</t>
  </si>
  <si>
    <t>https://podminky.urs.cz/item/CS_URS_2025_02/070001000</t>
  </si>
  <si>
    <t>VRN-01</t>
  </si>
  <si>
    <t>Vybudování, provoz a likvidace staveniště</t>
  </si>
  <si>
    <t>-245779079</t>
  </si>
  <si>
    <t>https://podminky.urs.cz/item/CS_URS_2025_02/VRN-01</t>
  </si>
  <si>
    <t>VRN1</t>
  </si>
  <si>
    <t>Průzkumné, geodetické a projektové práce</t>
  </si>
  <si>
    <t>012002000.2</t>
  </si>
  <si>
    <t>Náklady na zajištění odpovědného hydrogeologa po dobu realizace stavby</t>
  </si>
  <si>
    <t>967466339</t>
  </si>
  <si>
    <t>https://podminky.urs.cz/item/CS_URS_2025_02/012002000.2</t>
  </si>
  <si>
    <t>012002000.3</t>
  </si>
  <si>
    <t>Náklady na zajištění odpovědného geotechnika po dobu realizace stavby</t>
  </si>
  <si>
    <t>-1827855708</t>
  </si>
  <si>
    <t>https://podminky.urs.cz/item/CS_URS_2025_02/012002000.3</t>
  </si>
  <si>
    <t>Vyhotovení geometrického plánu pro vklad věcných břemen do katastru nemovitostí</t>
  </si>
  <si>
    <t>-181295256</t>
  </si>
  <si>
    <t>https://podminky.urs.cz/item/CS_URS_2025_02/104</t>
  </si>
  <si>
    <t>R006</t>
  </si>
  <si>
    <t>Geodetické zaměření skutečného provedení stavby, vč. protokolu</t>
  </si>
  <si>
    <t>2129450283</t>
  </si>
  <si>
    <t>https://podminky.urs.cz/item/CS_URS_2025_02/R006</t>
  </si>
  <si>
    <t>R009-1</t>
  </si>
  <si>
    <t>Vypracování dokumentace skutečného provedení stavby</t>
  </si>
  <si>
    <t>878935514</t>
  </si>
  <si>
    <t>https://podminky.urs.cz/item/CS_URS_2025_02/R009-1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</si>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</sst>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2" borderId="0" xfId="0" applyFont="1" applyFill="1" applyAlignment="1" applyProtection="1">
      <alignment vertical="center"/>
    </xf>
    <xf numFmtId="0" fontId="4" fillId="2" borderId="7" xfId="0" applyFont="1" applyFill="1" applyBorder="1" applyAlignment="1" applyProtection="1">
      <alignment horizontal="left" vertical="center"/>
    </xf>
    <xf numFmtId="0" fontId="0" fillId="2" borderId="8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left" vertical="center"/>
    </xf>
    <xf numFmtId="4" fontId="4" fillId="2" borderId="8" xfId="0" applyNumberFormat="1" applyFont="1" applyFill="1" applyBorder="1" applyAlignment="1" applyProtection="1">
      <alignment vertical="center"/>
    </xf>
    <xf numFmtId="0" fontId="0" fillId="2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3" borderId="7" xfId="0" applyFont="1" applyFill="1" applyBorder="1" applyAlignment="1" applyProtection="1">
      <alignment horizontal="center" vertical="center"/>
    </xf>
    <xf numFmtId="0" fontId="21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21" fillId="3" borderId="8" xfId="0" applyFont="1" applyFill="1" applyBorder="1" applyAlignment="1" applyProtection="1">
      <alignment horizontal="center" vertical="center"/>
    </xf>
    <xf numFmtId="0" fontId="21" fillId="3" borderId="8" xfId="0" applyFont="1" applyFill="1" applyBorder="1" applyAlignment="1" applyProtection="1">
      <alignment horizontal="right" vertical="center"/>
    </xf>
    <xf numFmtId="0" fontId="21" fillId="3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3" borderId="0" xfId="0" applyFont="1" applyFill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21" fillId="3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3" borderId="17" xfId="0" applyFont="1" applyFill="1" applyBorder="1" applyAlignment="1" applyProtection="1">
      <alignment horizontal="center" vertical="center" wrapText="1"/>
    </xf>
    <xf numFmtId="0" fontId="21" fillId="3" borderId="18" xfId="0" applyFont="1" applyFill="1" applyBorder="1" applyAlignment="1" applyProtection="1">
      <alignment horizontal="center" vertical="center" wrapText="1"/>
    </xf>
    <xf numFmtId="0" fontId="21" fillId="3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0" borderId="23" xfId="0" applyNumberFormat="1" applyFont="1" applyBorder="1" applyAlignment="1" applyProtection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0" borderId="15" xfId="0" applyFont="1" applyBorder="1" applyAlignment="1" applyProtection="1">
      <alignment horizontal="left" vertical="center"/>
    </xf>
    <xf numFmtId="0" fontId="36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19001405" TargetMode="External" /><Relationship Id="rId4" Type="http://schemas.openxmlformats.org/officeDocument/2006/relationships/hyperlink" Target="https://podminky.urs.cz/item/CS_URS_2025_02/119001421" TargetMode="External" /><Relationship Id="rId5" Type="http://schemas.openxmlformats.org/officeDocument/2006/relationships/hyperlink" Target="https://podminky.urs.cz/item/CS_URS_2025_02/121151103" TargetMode="External" /><Relationship Id="rId6" Type="http://schemas.openxmlformats.org/officeDocument/2006/relationships/hyperlink" Target="https://podminky.urs.cz/item/CS_URS_2025_02/132254205" TargetMode="External" /><Relationship Id="rId7" Type="http://schemas.openxmlformats.org/officeDocument/2006/relationships/hyperlink" Target="https://podminky.urs.cz/item/CS_URS_2025_02/139001101" TargetMode="External" /><Relationship Id="rId8" Type="http://schemas.openxmlformats.org/officeDocument/2006/relationships/hyperlink" Target="https://podminky.urs.cz/item/CS_URS_2025_02/141720015" TargetMode="External" /><Relationship Id="rId9" Type="http://schemas.openxmlformats.org/officeDocument/2006/relationships/hyperlink" Target="https://podminky.urs.cz/item/CS_URS_2025_02/151811131" TargetMode="External" /><Relationship Id="rId10" Type="http://schemas.openxmlformats.org/officeDocument/2006/relationships/hyperlink" Target="https://podminky.urs.cz/item/CS_URS_2025_02/151811231" TargetMode="External" /><Relationship Id="rId11" Type="http://schemas.openxmlformats.org/officeDocument/2006/relationships/hyperlink" Target="https://podminky.urs.cz/item/CS_URS_2025_02/162251102" TargetMode="External" /><Relationship Id="rId12" Type="http://schemas.openxmlformats.org/officeDocument/2006/relationships/hyperlink" Target="https://podminky.urs.cz/item/CS_URS_2025_02/162751117" TargetMode="External" /><Relationship Id="rId13" Type="http://schemas.openxmlformats.org/officeDocument/2006/relationships/hyperlink" Target="https://podminky.urs.cz/item/CS_URS_2025_02/162751119" TargetMode="External" /><Relationship Id="rId14" Type="http://schemas.openxmlformats.org/officeDocument/2006/relationships/hyperlink" Target="https://podminky.urs.cz/item/CS_URS_2025_02/167151101" TargetMode="External" /><Relationship Id="rId15" Type="http://schemas.openxmlformats.org/officeDocument/2006/relationships/hyperlink" Target="https://podminky.urs.cz/item/CS_URS_2025_02/171201231" TargetMode="External" /><Relationship Id="rId16" Type="http://schemas.openxmlformats.org/officeDocument/2006/relationships/hyperlink" Target="https://podminky.urs.cz/item/CS_URS_2025_02/171201231" TargetMode="External" /><Relationship Id="rId17" Type="http://schemas.openxmlformats.org/officeDocument/2006/relationships/hyperlink" Target="https://podminky.urs.cz/item/CS_URS_2025_02/171251201" TargetMode="External" /><Relationship Id="rId18" Type="http://schemas.openxmlformats.org/officeDocument/2006/relationships/hyperlink" Target="https://podminky.urs.cz/item/CS_URS_2025_02/174151101" TargetMode="External" /><Relationship Id="rId19" Type="http://schemas.openxmlformats.org/officeDocument/2006/relationships/hyperlink" Target="https://podminky.urs.cz/item/CS_URS_2025_02/175151101" TargetMode="External" /><Relationship Id="rId20" Type="http://schemas.openxmlformats.org/officeDocument/2006/relationships/hyperlink" Target="https://podminky.urs.cz/item/CS_URS_2025_02/181351003" TargetMode="External" /><Relationship Id="rId21" Type="http://schemas.openxmlformats.org/officeDocument/2006/relationships/hyperlink" Target="https://podminky.urs.cz/item/CS_URS_2025_02/181411131" TargetMode="External" /><Relationship Id="rId22" Type="http://schemas.openxmlformats.org/officeDocument/2006/relationships/hyperlink" Target="https://podminky.urs.cz/item/CS_URS_2025_02/183403153" TargetMode="External" /><Relationship Id="rId23" Type="http://schemas.openxmlformats.org/officeDocument/2006/relationships/hyperlink" Target="https://podminky.urs.cz/item/CS_URS_2025_02/183403161" TargetMode="External" /><Relationship Id="rId24" Type="http://schemas.openxmlformats.org/officeDocument/2006/relationships/hyperlink" Target="https://podminky.urs.cz/item/CS_URS_2025_02/184818232" TargetMode="External" /><Relationship Id="rId25" Type="http://schemas.openxmlformats.org/officeDocument/2006/relationships/hyperlink" Target="https://podminky.urs.cz/item/CS_URS_2025_02/275313511" TargetMode="External" /><Relationship Id="rId26" Type="http://schemas.openxmlformats.org/officeDocument/2006/relationships/hyperlink" Target="https://podminky.urs.cz/item/CS_URS_2025_02/451572111" TargetMode="External" /><Relationship Id="rId27" Type="http://schemas.openxmlformats.org/officeDocument/2006/relationships/hyperlink" Target="https://podminky.urs.cz/item/CS_URS_2025_02/871251141" TargetMode="External" /><Relationship Id="rId28" Type="http://schemas.openxmlformats.org/officeDocument/2006/relationships/hyperlink" Target="https://podminky.urs.cz/item/CS_URS_2025_02/871351142" TargetMode="External" /><Relationship Id="rId29" Type="http://schemas.openxmlformats.org/officeDocument/2006/relationships/hyperlink" Target="https://podminky.urs.cz/item/CS_URS_2025_02/877251101" TargetMode="External" /><Relationship Id="rId30" Type="http://schemas.openxmlformats.org/officeDocument/2006/relationships/hyperlink" Target="https://podminky.urs.cz/item/CS_URS_2025_02/877321101" TargetMode="External" /><Relationship Id="rId31" Type="http://schemas.openxmlformats.org/officeDocument/2006/relationships/hyperlink" Target="https://podminky.urs.cz/item/CS_URS_2025_02/877351101" TargetMode="External" /><Relationship Id="rId32" Type="http://schemas.openxmlformats.org/officeDocument/2006/relationships/hyperlink" Target="https://podminky.urs.cz/item/CS_URS_2025_02/877351102" TargetMode="External" /><Relationship Id="rId33" Type="http://schemas.openxmlformats.org/officeDocument/2006/relationships/hyperlink" Target="https://podminky.urs.cz/item/CS_URS_2025_02/891261112" TargetMode="External" /><Relationship Id="rId34" Type="http://schemas.openxmlformats.org/officeDocument/2006/relationships/hyperlink" Target="https://podminky.urs.cz/item/CS_URS_2025_02/891351112" TargetMode="External" /><Relationship Id="rId35" Type="http://schemas.openxmlformats.org/officeDocument/2006/relationships/hyperlink" Target="https://podminky.urs.cz/item/CS_URS_2025_02/891351112" TargetMode="External" /><Relationship Id="rId36" Type="http://schemas.openxmlformats.org/officeDocument/2006/relationships/hyperlink" Target="https://podminky.urs.cz/item/CS_URS_2025_02/892271111" TargetMode="External" /><Relationship Id="rId37" Type="http://schemas.openxmlformats.org/officeDocument/2006/relationships/hyperlink" Target="https://podminky.urs.cz/item/CS_URS_2025_02/892273122" TargetMode="External" /><Relationship Id="rId38" Type="http://schemas.openxmlformats.org/officeDocument/2006/relationships/hyperlink" Target="https://podminky.urs.cz/item/CS_URS_2025_02/892372111" TargetMode="External" /><Relationship Id="rId39" Type="http://schemas.openxmlformats.org/officeDocument/2006/relationships/hyperlink" Target="https://podminky.urs.cz/item/CS_URS_2025_02/892381111" TargetMode="External" /><Relationship Id="rId40" Type="http://schemas.openxmlformats.org/officeDocument/2006/relationships/hyperlink" Target="https://podminky.urs.cz/item/CS_URS_2025_02/892383122" TargetMode="External" /><Relationship Id="rId41" Type="http://schemas.openxmlformats.org/officeDocument/2006/relationships/hyperlink" Target="https://podminky.urs.cz/item/CS_URS_2025_02/899401112" TargetMode="External" /><Relationship Id="rId42" Type="http://schemas.openxmlformats.org/officeDocument/2006/relationships/hyperlink" Target="https://podminky.urs.cz/item/CS_URS_2025_02/899713111" TargetMode="External" /><Relationship Id="rId43" Type="http://schemas.openxmlformats.org/officeDocument/2006/relationships/hyperlink" Target="https://podminky.urs.cz/item/CS_URS_2025_02/899721112" TargetMode="External" /><Relationship Id="rId44" Type="http://schemas.openxmlformats.org/officeDocument/2006/relationships/hyperlink" Target="https://podminky.urs.cz/item/CS_URS_2025_02/899722113" TargetMode="External" /><Relationship Id="rId45" Type="http://schemas.openxmlformats.org/officeDocument/2006/relationships/hyperlink" Target="https://podminky.urs.cz/item/CS_URS_2025_02/998276101" TargetMode="External" /><Relationship Id="rId4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19001401" TargetMode="External" /><Relationship Id="rId4" Type="http://schemas.openxmlformats.org/officeDocument/2006/relationships/hyperlink" Target="https://podminky.urs.cz/item/CS_URS_2025_02/119001407" TargetMode="External" /><Relationship Id="rId5" Type="http://schemas.openxmlformats.org/officeDocument/2006/relationships/hyperlink" Target="https://podminky.urs.cz/item/CS_URS_2025_02/119001411" TargetMode="External" /><Relationship Id="rId6" Type="http://schemas.openxmlformats.org/officeDocument/2006/relationships/hyperlink" Target="https://podminky.urs.cz/item/CS_URS_2025_02/119001412" TargetMode="External" /><Relationship Id="rId7" Type="http://schemas.openxmlformats.org/officeDocument/2006/relationships/hyperlink" Target="https://podminky.urs.cz/item/CS_URS_2025_02/119001421" TargetMode="External" /><Relationship Id="rId8" Type="http://schemas.openxmlformats.org/officeDocument/2006/relationships/hyperlink" Target="https://podminky.urs.cz/item/CS_URS_2025_02/121151103" TargetMode="External" /><Relationship Id="rId9" Type="http://schemas.openxmlformats.org/officeDocument/2006/relationships/hyperlink" Target="https://podminky.urs.cz/item/CS_URS_2025_02/131251206" TargetMode="External" /><Relationship Id="rId10" Type="http://schemas.openxmlformats.org/officeDocument/2006/relationships/hyperlink" Target="https://podminky.urs.cz/item/CS_URS_2025_02/132254204" TargetMode="External" /><Relationship Id="rId11" Type="http://schemas.openxmlformats.org/officeDocument/2006/relationships/hyperlink" Target="https://podminky.urs.cz/item/CS_URS_2025_02/151811132" TargetMode="External" /><Relationship Id="rId12" Type="http://schemas.openxmlformats.org/officeDocument/2006/relationships/hyperlink" Target="https://podminky.urs.cz/item/CS_URS_2025_02/151811142" TargetMode="External" /><Relationship Id="rId13" Type="http://schemas.openxmlformats.org/officeDocument/2006/relationships/hyperlink" Target="https://podminky.urs.cz/item/CS_URS_2025_02/151811232" TargetMode="External" /><Relationship Id="rId14" Type="http://schemas.openxmlformats.org/officeDocument/2006/relationships/hyperlink" Target="https://podminky.urs.cz/item/CS_URS_2025_02/151811242" TargetMode="External" /><Relationship Id="rId15" Type="http://schemas.openxmlformats.org/officeDocument/2006/relationships/hyperlink" Target="https://podminky.urs.cz/item/CS_URS_2025_02/161151103" TargetMode="External" /><Relationship Id="rId16" Type="http://schemas.openxmlformats.org/officeDocument/2006/relationships/hyperlink" Target="https://podminky.urs.cz/item/CS_URS_2025_02/162251102" TargetMode="External" /><Relationship Id="rId17" Type="http://schemas.openxmlformats.org/officeDocument/2006/relationships/hyperlink" Target="https://podminky.urs.cz/item/CS_URS_2025_02/162751117" TargetMode="External" /><Relationship Id="rId18" Type="http://schemas.openxmlformats.org/officeDocument/2006/relationships/hyperlink" Target="https://podminky.urs.cz/item/CS_URS_2025_02/162751119" TargetMode="External" /><Relationship Id="rId19" Type="http://schemas.openxmlformats.org/officeDocument/2006/relationships/hyperlink" Target="https://podminky.urs.cz/item/CS_URS_2024_02/171201231" TargetMode="External" /><Relationship Id="rId20" Type="http://schemas.openxmlformats.org/officeDocument/2006/relationships/hyperlink" Target="https://podminky.urs.cz/item/CS_URS_2025_02/171251201" TargetMode="External" /><Relationship Id="rId21" Type="http://schemas.openxmlformats.org/officeDocument/2006/relationships/hyperlink" Target="https://podminky.urs.cz/item/CS_URS_2025_02/174151101" TargetMode="External" /><Relationship Id="rId22" Type="http://schemas.openxmlformats.org/officeDocument/2006/relationships/hyperlink" Target="https://podminky.urs.cz/item/CS_URS_2025_02/175151101" TargetMode="External" /><Relationship Id="rId23" Type="http://schemas.openxmlformats.org/officeDocument/2006/relationships/hyperlink" Target="https://podminky.urs.cz/item/CS_URS_2025_02/181351003" TargetMode="External" /><Relationship Id="rId24" Type="http://schemas.openxmlformats.org/officeDocument/2006/relationships/hyperlink" Target="https://podminky.urs.cz/item/CS_URS_2025_02/181411131" TargetMode="External" /><Relationship Id="rId25" Type="http://schemas.openxmlformats.org/officeDocument/2006/relationships/hyperlink" Target="https://podminky.urs.cz/item/CS_URS_2025_02/183403153" TargetMode="External" /><Relationship Id="rId26" Type="http://schemas.openxmlformats.org/officeDocument/2006/relationships/hyperlink" Target="https://podminky.urs.cz/item/CS_URS_2025_02/183403161" TargetMode="External" /><Relationship Id="rId27" Type="http://schemas.openxmlformats.org/officeDocument/2006/relationships/hyperlink" Target="https://podminky.urs.cz/item/CS_URS_2025_02/359901211" TargetMode="External" /><Relationship Id="rId28" Type="http://schemas.openxmlformats.org/officeDocument/2006/relationships/hyperlink" Target="https://podminky.urs.cz/item/CS_URS_2025_02/451573111" TargetMode="External" /><Relationship Id="rId29" Type="http://schemas.openxmlformats.org/officeDocument/2006/relationships/hyperlink" Target="https://podminky.urs.cz/item/CS_URS_2025_02/452311141" TargetMode="External" /><Relationship Id="rId30" Type="http://schemas.openxmlformats.org/officeDocument/2006/relationships/hyperlink" Target="https://podminky.urs.cz/item/CS_URS_2025_02/452312131" TargetMode="External" /><Relationship Id="rId31" Type="http://schemas.openxmlformats.org/officeDocument/2006/relationships/hyperlink" Target="https://podminky.urs.cz/item/CS_URS_2025_02/452368211" TargetMode="External" /><Relationship Id="rId32" Type="http://schemas.openxmlformats.org/officeDocument/2006/relationships/hyperlink" Target="https://podminky.urs.cz/item/CS_URS_2025_02/452387111" TargetMode="External" /><Relationship Id="rId33" Type="http://schemas.openxmlformats.org/officeDocument/2006/relationships/hyperlink" Target="https://podminky.urs.cz/item/CS_URS_2025_02/452387121" TargetMode="External" /><Relationship Id="rId34" Type="http://schemas.openxmlformats.org/officeDocument/2006/relationships/hyperlink" Target="https://podminky.urs.cz/item/CS_URS_2025_02/831392121" TargetMode="External" /><Relationship Id="rId35" Type="http://schemas.openxmlformats.org/officeDocument/2006/relationships/hyperlink" Target="https://podminky.urs.cz/item/CS_URS_2025_02/831442R2" TargetMode="External" /><Relationship Id="rId36" Type="http://schemas.openxmlformats.org/officeDocument/2006/relationships/hyperlink" Target="https://podminky.urs.cz/item/CS_URS_2025_02/892421111" TargetMode="External" /><Relationship Id="rId37" Type="http://schemas.openxmlformats.org/officeDocument/2006/relationships/hyperlink" Target="https://podminky.urs.cz/item/CS_URS_2025_02/892471111" TargetMode="External" /><Relationship Id="rId38" Type="http://schemas.openxmlformats.org/officeDocument/2006/relationships/hyperlink" Target="https://podminky.urs.cz/item/CS_URS_2025_02/892491111" TargetMode="External" /><Relationship Id="rId39" Type="http://schemas.openxmlformats.org/officeDocument/2006/relationships/hyperlink" Target="https://podminky.urs.cz/item/CS_URS_2025_02/894302162" TargetMode="External" /><Relationship Id="rId40" Type="http://schemas.openxmlformats.org/officeDocument/2006/relationships/hyperlink" Target="https://podminky.urs.cz/item/CS_URS_2025_02/894302262" TargetMode="External" /><Relationship Id="rId41" Type="http://schemas.openxmlformats.org/officeDocument/2006/relationships/hyperlink" Target="https://podminky.urs.cz/item/CS_URS_2025_02/894410102" TargetMode="External" /><Relationship Id="rId42" Type="http://schemas.openxmlformats.org/officeDocument/2006/relationships/hyperlink" Target="https://podminky.urs.cz/item/CS_URS_2025_02/894410103" TargetMode="External" /><Relationship Id="rId43" Type="http://schemas.openxmlformats.org/officeDocument/2006/relationships/hyperlink" Target="https://podminky.urs.cz/item/CS_URS_2025_02/894410114" TargetMode="External" /><Relationship Id="rId44" Type="http://schemas.openxmlformats.org/officeDocument/2006/relationships/hyperlink" Target="https://podminky.urs.cz/item/CS_URS_2025_02/894410211" TargetMode="External" /><Relationship Id="rId45" Type="http://schemas.openxmlformats.org/officeDocument/2006/relationships/hyperlink" Target="https://podminky.urs.cz/item/CS_URS_2025_02/894410212" TargetMode="External" /><Relationship Id="rId46" Type="http://schemas.openxmlformats.org/officeDocument/2006/relationships/hyperlink" Target="https://podminky.urs.cz/item/CS_URS_2025_02/894410213" TargetMode="External" /><Relationship Id="rId47" Type="http://schemas.openxmlformats.org/officeDocument/2006/relationships/hyperlink" Target="https://podminky.urs.cz/item/CS_URS_2025_02/894410232" TargetMode="External" /><Relationship Id="rId48" Type="http://schemas.openxmlformats.org/officeDocument/2006/relationships/hyperlink" Target="https://podminky.urs.cz/item/CS_URS_2025_02/894410241" TargetMode="External" /><Relationship Id="rId49" Type="http://schemas.openxmlformats.org/officeDocument/2006/relationships/hyperlink" Target="https://podminky.urs.cz/item/CS_URS_2025_02/894411311" TargetMode="External" /><Relationship Id="rId50" Type="http://schemas.openxmlformats.org/officeDocument/2006/relationships/hyperlink" Target="https://podminky.urs.cz/item/CS_URS_2025_02/894412411" TargetMode="External" /><Relationship Id="rId51" Type="http://schemas.openxmlformats.org/officeDocument/2006/relationships/hyperlink" Target="https://podminky.urs.cz/item/CS_URS_2025_02/894501111" TargetMode="External" /><Relationship Id="rId52" Type="http://schemas.openxmlformats.org/officeDocument/2006/relationships/hyperlink" Target="https://podminky.urs.cz/item/CS_URS_2025_02/894501112" TargetMode="External" /><Relationship Id="rId53" Type="http://schemas.openxmlformats.org/officeDocument/2006/relationships/hyperlink" Target="https://podminky.urs.cz/item/CS_URS_2025_02/894501211" TargetMode="External" /><Relationship Id="rId54" Type="http://schemas.openxmlformats.org/officeDocument/2006/relationships/hyperlink" Target="https://podminky.urs.cz/item/CS_URS_2025_02/894501212" TargetMode="External" /><Relationship Id="rId55" Type="http://schemas.openxmlformats.org/officeDocument/2006/relationships/hyperlink" Target="https://podminky.urs.cz/item/CS_URS_2025_02/894501221" TargetMode="External" /><Relationship Id="rId56" Type="http://schemas.openxmlformats.org/officeDocument/2006/relationships/hyperlink" Target="https://podminky.urs.cz/item/CS_URS_2025_02/894501222" TargetMode="External" /><Relationship Id="rId57" Type="http://schemas.openxmlformats.org/officeDocument/2006/relationships/hyperlink" Target="https://podminky.urs.cz/item/CS_URS_2025_02/894608112" TargetMode="External" /><Relationship Id="rId58" Type="http://schemas.openxmlformats.org/officeDocument/2006/relationships/hyperlink" Target="https://podminky.urs.cz/item/CS_URS_2025_02/894608211" TargetMode="External" /><Relationship Id="rId59" Type="http://schemas.openxmlformats.org/officeDocument/2006/relationships/hyperlink" Target="https://podminky.urs.cz/item/CS_URS_2025_02/894703011" TargetMode="External" /><Relationship Id="rId60" Type="http://schemas.openxmlformats.org/officeDocument/2006/relationships/hyperlink" Target="https://podminky.urs.cz/item/CS_URS_2025_02/899104112" TargetMode="External" /><Relationship Id="rId61" Type="http://schemas.openxmlformats.org/officeDocument/2006/relationships/hyperlink" Target="https://podminky.urs.cz/item/CS_URS_2025_02/899501221" TargetMode="External" /><Relationship Id="rId62" Type="http://schemas.openxmlformats.org/officeDocument/2006/relationships/hyperlink" Target="https://podminky.urs.cz/item/CS_URS_2025_02/899503112" TargetMode="External" /><Relationship Id="rId63" Type="http://schemas.openxmlformats.org/officeDocument/2006/relationships/hyperlink" Target="https://podminky.urs.cz/item/CS_URS_2025_02/899623141" TargetMode="External" /><Relationship Id="rId64" Type="http://schemas.openxmlformats.org/officeDocument/2006/relationships/hyperlink" Target="https://podminky.urs.cz/item/CS_URS_2025_02/899722114" TargetMode="External" /><Relationship Id="rId65" Type="http://schemas.openxmlformats.org/officeDocument/2006/relationships/hyperlink" Target="https://podminky.urs.cz/item/CS_URS_2025_02/998275101" TargetMode="External" /><Relationship Id="rId66" Type="http://schemas.openxmlformats.org/officeDocument/2006/relationships/hyperlink" Target="https://podminky.urs.cz/item/CS_URS_2025_02/715174012" TargetMode="External" /><Relationship Id="rId67" Type="http://schemas.openxmlformats.org/officeDocument/2006/relationships/hyperlink" Target="https://podminky.urs.cz/item/CS_URS_2025_02/715174022" TargetMode="External" /><Relationship Id="rId68" Type="http://schemas.openxmlformats.org/officeDocument/2006/relationships/hyperlink" Target="https://podminky.urs.cz/item/CS_URS_2025_02/715189011" TargetMode="External" /><Relationship Id="rId69" Type="http://schemas.openxmlformats.org/officeDocument/2006/relationships/hyperlink" Target="https://podminky.urs.cz/item/CS_URS_2025_02/715189013" TargetMode="External" /><Relationship Id="rId70" Type="http://schemas.openxmlformats.org/officeDocument/2006/relationships/hyperlink" Target="https://podminky.urs.cz/item/CS_URS_2025_02/998715121" TargetMode="External" /><Relationship Id="rId7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19001401" TargetMode="External" /><Relationship Id="rId4" Type="http://schemas.openxmlformats.org/officeDocument/2006/relationships/hyperlink" Target="https://podminky.urs.cz/item/CS_URS_2025_02/119001411" TargetMode="External" /><Relationship Id="rId5" Type="http://schemas.openxmlformats.org/officeDocument/2006/relationships/hyperlink" Target="https://podminky.urs.cz/item/CS_URS_2025_02/119001421" TargetMode="External" /><Relationship Id="rId6" Type="http://schemas.openxmlformats.org/officeDocument/2006/relationships/hyperlink" Target="https://podminky.urs.cz/item/CS_URS_2025_02/132254204" TargetMode="External" /><Relationship Id="rId7" Type="http://schemas.openxmlformats.org/officeDocument/2006/relationships/hyperlink" Target="https://podminky.urs.cz/item/CS_URS_2025_02/151811132" TargetMode="External" /><Relationship Id="rId8" Type="http://schemas.openxmlformats.org/officeDocument/2006/relationships/hyperlink" Target="https://podminky.urs.cz/item/CS_URS_2025_02/151811232" TargetMode="External" /><Relationship Id="rId9" Type="http://schemas.openxmlformats.org/officeDocument/2006/relationships/hyperlink" Target="https://podminky.urs.cz/item/CS_URS_2025_02/162751117" TargetMode="External" /><Relationship Id="rId10" Type="http://schemas.openxmlformats.org/officeDocument/2006/relationships/hyperlink" Target="https://podminky.urs.cz/item/CS_URS_2025_02/162751119" TargetMode="External" /><Relationship Id="rId11" Type="http://schemas.openxmlformats.org/officeDocument/2006/relationships/hyperlink" Target="https://podminky.urs.cz/item/CS_URS_2025_02/167151101" TargetMode="External" /><Relationship Id="rId12" Type="http://schemas.openxmlformats.org/officeDocument/2006/relationships/hyperlink" Target="https://podminky.urs.cz/item/CS_URS_2025_02/174151101" TargetMode="External" /><Relationship Id="rId13" Type="http://schemas.openxmlformats.org/officeDocument/2006/relationships/hyperlink" Target="https://podminky.urs.cz/item/CS_URS_2025_02/175151101" TargetMode="External" /><Relationship Id="rId14" Type="http://schemas.openxmlformats.org/officeDocument/2006/relationships/hyperlink" Target="https://podminky.urs.cz/item/CS_URS_2025_02/359901211" TargetMode="External" /><Relationship Id="rId15" Type="http://schemas.openxmlformats.org/officeDocument/2006/relationships/hyperlink" Target="https://podminky.urs.cz/item/CS_URS_2025_02/452311141" TargetMode="External" /><Relationship Id="rId16" Type="http://schemas.openxmlformats.org/officeDocument/2006/relationships/hyperlink" Target="https://podminky.urs.cz/item/CS_URS_2025_02/452312131" TargetMode="External" /><Relationship Id="rId17" Type="http://schemas.openxmlformats.org/officeDocument/2006/relationships/hyperlink" Target="https://podminky.urs.cz/item/CS_URS_2025_02/831392121" TargetMode="External" /><Relationship Id="rId18" Type="http://schemas.openxmlformats.org/officeDocument/2006/relationships/hyperlink" Target="https://podminky.urs.cz/item/CS_URS_2025_02/871360320" TargetMode="External" /><Relationship Id="rId19" Type="http://schemas.openxmlformats.org/officeDocument/2006/relationships/hyperlink" Target="https://podminky.urs.cz/item/CS_URS_2025_02/892381111" TargetMode="External" /><Relationship Id="rId20" Type="http://schemas.openxmlformats.org/officeDocument/2006/relationships/hyperlink" Target="https://podminky.urs.cz/item/CS_URS_2025_02/892421111" TargetMode="External" /><Relationship Id="rId21" Type="http://schemas.openxmlformats.org/officeDocument/2006/relationships/hyperlink" Target="https://podminky.urs.cz/item/CS_URS_2025_02/894410103" TargetMode="External" /><Relationship Id="rId22" Type="http://schemas.openxmlformats.org/officeDocument/2006/relationships/hyperlink" Target="https://podminky.urs.cz/item/CS_URS_2025_02/894410211" TargetMode="External" /><Relationship Id="rId23" Type="http://schemas.openxmlformats.org/officeDocument/2006/relationships/hyperlink" Target="https://podminky.urs.cz/item/CS_URS_2025_02/894410212" TargetMode="External" /><Relationship Id="rId24" Type="http://schemas.openxmlformats.org/officeDocument/2006/relationships/hyperlink" Target="https://podminky.urs.cz/item/CS_URS_2025_02/894410213" TargetMode="External" /><Relationship Id="rId25" Type="http://schemas.openxmlformats.org/officeDocument/2006/relationships/hyperlink" Target="https://podminky.urs.cz/item/CS_URS_2025_02/894410232" TargetMode="External" /><Relationship Id="rId26" Type="http://schemas.openxmlformats.org/officeDocument/2006/relationships/hyperlink" Target="https://podminky.urs.cz/item/CS_URS_2025_02/894411311" TargetMode="External" /><Relationship Id="rId27" Type="http://schemas.openxmlformats.org/officeDocument/2006/relationships/hyperlink" Target="https://podminky.urs.cz/item/CS_URS_2025_02/899104112" TargetMode="External" /><Relationship Id="rId28" Type="http://schemas.openxmlformats.org/officeDocument/2006/relationships/hyperlink" Target="https://podminky.urs.cz/item/CS_URS_2025_02/899501221" TargetMode="External" /><Relationship Id="rId29" Type="http://schemas.openxmlformats.org/officeDocument/2006/relationships/hyperlink" Target="https://podminky.urs.cz/item/CS_URS_2025_02/899623141" TargetMode="External" /><Relationship Id="rId30" Type="http://schemas.openxmlformats.org/officeDocument/2006/relationships/hyperlink" Target="https://podminky.urs.cz/item/CS_URS_2025_02/899722114" TargetMode="External" /><Relationship Id="rId31" Type="http://schemas.openxmlformats.org/officeDocument/2006/relationships/hyperlink" Target="https://podminky.urs.cz/item/CS_URS_2025_02/998275101" TargetMode="External" /><Relationship Id="rId3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32251251" TargetMode="External" /><Relationship Id="rId4" Type="http://schemas.openxmlformats.org/officeDocument/2006/relationships/hyperlink" Target="https://podminky.urs.cz/item/CS_URS_2025_02/133251101" TargetMode="External" /><Relationship Id="rId5" Type="http://schemas.openxmlformats.org/officeDocument/2006/relationships/hyperlink" Target="https://podminky.urs.cz/item/CS_URS_2025_02/151101102" TargetMode="External" /><Relationship Id="rId6" Type="http://schemas.openxmlformats.org/officeDocument/2006/relationships/hyperlink" Target="https://podminky.urs.cz/item/CS_URS_2025_02/151101112" TargetMode="External" /><Relationship Id="rId7" Type="http://schemas.openxmlformats.org/officeDocument/2006/relationships/hyperlink" Target="https://podminky.urs.cz/item/CS_URS_2025_02/151811132" TargetMode="External" /><Relationship Id="rId8" Type="http://schemas.openxmlformats.org/officeDocument/2006/relationships/hyperlink" Target="https://podminky.urs.cz/item/CS_URS_2025_02/151811133" TargetMode="External" /><Relationship Id="rId9" Type="http://schemas.openxmlformats.org/officeDocument/2006/relationships/hyperlink" Target="https://podminky.urs.cz/item/CS_URS_2025_02/151811232" TargetMode="External" /><Relationship Id="rId10" Type="http://schemas.openxmlformats.org/officeDocument/2006/relationships/hyperlink" Target="https://podminky.urs.cz/item/CS_URS_2025_02/151811233" TargetMode="External" /><Relationship Id="rId11" Type="http://schemas.openxmlformats.org/officeDocument/2006/relationships/hyperlink" Target="https://podminky.urs.cz/item/CS_URS_2025_02/162751117" TargetMode="External" /><Relationship Id="rId12" Type="http://schemas.openxmlformats.org/officeDocument/2006/relationships/hyperlink" Target="https://podminky.urs.cz/item/CS_URS_2025_02/162751119" TargetMode="External" /><Relationship Id="rId13" Type="http://schemas.openxmlformats.org/officeDocument/2006/relationships/hyperlink" Target="https://podminky.urs.cz/item/CS_URS_2025_02/171201231" TargetMode="External" /><Relationship Id="rId14" Type="http://schemas.openxmlformats.org/officeDocument/2006/relationships/hyperlink" Target="https://podminky.urs.cz/item/CS_URS_2025_02/171251201" TargetMode="External" /><Relationship Id="rId15" Type="http://schemas.openxmlformats.org/officeDocument/2006/relationships/hyperlink" Target="https://podminky.urs.cz/item/CS_URS_2025_02/174151101" TargetMode="External" /><Relationship Id="rId16" Type="http://schemas.openxmlformats.org/officeDocument/2006/relationships/hyperlink" Target="https://podminky.urs.cz/item/CS_URS_2025_02/175151101" TargetMode="External" /><Relationship Id="rId17" Type="http://schemas.openxmlformats.org/officeDocument/2006/relationships/hyperlink" Target="https://podminky.urs.cz/item/CS_URS_2025_02/359901211" TargetMode="External" /><Relationship Id="rId18" Type="http://schemas.openxmlformats.org/officeDocument/2006/relationships/hyperlink" Target="https://podminky.urs.cz/item/CS_URS_2025_02/871350320" TargetMode="External" /><Relationship Id="rId19" Type="http://schemas.openxmlformats.org/officeDocument/2006/relationships/hyperlink" Target="https://podminky.urs.cz/item/CS_URS_2025_02/871360320" TargetMode="External" /><Relationship Id="rId20" Type="http://schemas.openxmlformats.org/officeDocument/2006/relationships/hyperlink" Target="https://podminky.urs.cz/item/CS_URS_2025_02/877350330" TargetMode="External" /><Relationship Id="rId21" Type="http://schemas.openxmlformats.org/officeDocument/2006/relationships/hyperlink" Target="https://podminky.urs.cz/item/CS_URS_2025_02/890411851" TargetMode="External" /><Relationship Id="rId22" Type="http://schemas.openxmlformats.org/officeDocument/2006/relationships/hyperlink" Target="https://podminky.urs.cz/item/CS_URS_2025_02/892351111" TargetMode="External" /><Relationship Id="rId23" Type="http://schemas.openxmlformats.org/officeDocument/2006/relationships/hyperlink" Target="https://podminky.urs.cz/item/CS_URS_2025_02/892381111" TargetMode="External" /><Relationship Id="rId24" Type="http://schemas.openxmlformats.org/officeDocument/2006/relationships/hyperlink" Target="https://podminky.urs.cz/item/CS_URS_2025_02/895941342" TargetMode="External" /><Relationship Id="rId25" Type="http://schemas.openxmlformats.org/officeDocument/2006/relationships/hyperlink" Target="https://podminky.urs.cz/item/CS_URS_2025_02/895941351" TargetMode="External" /><Relationship Id="rId26" Type="http://schemas.openxmlformats.org/officeDocument/2006/relationships/hyperlink" Target="https://podminky.urs.cz/item/CS_URS_2025_02/895941361" TargetMode="External" /><Relationship Id="rId27" Type="http://schemas.openxmlformats.org/officeDocument/2006/relationships/hyperlink" Target="https://podminky.urs.cz/item/CS_URS_2025_02/895941362" TargetMode="External" /><Relationship Id="rId28" Type="http://schemas.openxmlformats.org/officeDocument/2006/relationships/hyperlink" Target="https://podminky.urs.cz/item/CS_URS_2025_02/895941367" TargetMode="External" /><Relationship Id="rId29" Type="http://schemas.openxmlformats.org/officeDocument/2006/relationships/hyperlink" Target="https://podminky.urs.cz/item/CS_URS_2025_02/899203211" TargetMode="External" /><Relationship Id="rId30" Type="http://schemas.openxmlformats.org/officeDocument/2006/relationships/hyperlink" Target="https://podminky.urs.cz/item/CS_URS_2025_02/899204112" TargetMode="External" /><Relationship Id="rId31" Type="http://schemas.openxmlformats.org/officeDocument/2006/relationships/hyperlink" Target="https://podminky.urs.cz/item/CS_URS_2025_02/899722114" TargetMode="External" /><Relationship Id="rId32" Type="http://schemas.openxmlformats.org/officeDocument/2006/relationships/hyperlink" Target="https://podminky.urs.cz/item/CS_URS_2025_02/997013501" TargetMode="External" /><Relationship Id="rId33" Type="http://schemas.openxmlformats.org/officeDocument/2006/relationships/hyperlink" Target="https://podminky.urs.cz/item/CS_URS_2025_02/997013509" TargetMode="External" /><Relationship Id="rId34" Type="http://schemas.openxmlformats.org/officeDocument/2006/relationships/hyperlink" Target="https://podminky.urs.cz/item/CS_URS_2025_02/997013861" TargetMode="External" /><Relationship Id="rId35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7225" TargetMode="External" /><Relationship Id="rId2" Type="http://schemas.openxmlformats.org/officeDocument/2006/relationships/hyperlink" Target="https://podminky.urs.cz/item/CS_URS_2025_02/113107242" TargetMode="External" /><Relationship Id="rId3" Type="http://schemas.openxmlformats.org/officeDocument/2006/relationships/hyperlink" Target="https://podminky.urs.cz/item/CS_URS_2025_02/113154542" TargetMode="External" /><Relationship Id="rId4" Type="http://schemas.openxmlformats.org/officeDocument/2006/relationships/hyperlink" Target="https://podminky.urs.cz/item/CS_URS_2025_02/113201112" TargetMode="External" /><Relationship Id="rId5" Type="http://schemas.openxmlformats.org/officeDocument/2006/relationships/hyperlink" Target="https://podminky.urs.cz/item/CS_URS_2025_02/113203111" TargetMode="External" /><Relationship Id="rId6" Type="http://schemas.openxmlformats.org/officeDocument/2006/relationships/hyperlink" Target="https://podminky.urs.cz/item/CS_URS_2025_02/121151103" TargetMode="External" /><Relationship Id="rId7" Type="http://schemas.openxmlformats.org/officeDocument/2006/relationships/hyperlink" Target="https://podminky.urs.cz/item/CS_URS_2025_02/122552205" TargetMode="External" /><Relationship Id="rId8" Type="http://schemas.openxmlformats.org/officeDocument/2006/relationships/hyperlink" Target="https://podminky.urs.cz/item/CS_URS_2025_02/132251102" TargetMode="External" /><Relationship Id="rId9" Type="http://schemas.openxmlformats.org/officeDocument/2006/relationships/hyperlink" Target="https://podminky.urs.cz/item/CS_URS_2025_02/162251102" TargetMode="External" /><Relationship Id="rId10" Type="http://schemas.openxmlformats.org/officeDocument/2006/relationships/hyperlink" Target="https://podminky.urs.cz/item/CS_URS_2025_02/162751117" TargetMode="External" /><Relationship Id="rId11" Type="http://schemas.openxmlformats.org/officeDocument/2006/relationships/hyperlink" Target="https://podminky.urs.cz/item/CS_URS_2025_02/162751119" TargetMode="External" /><Relationship Id="rId12" Type="http://schemas.openxmlformats.org/officeDocument/2006/relationships/hyperlink" Target="https://podminky.urs.cz/item/CS_URS_2025_02/171152101" TargetMode="External" /><Relationship Id="rId13" Type="http://schemas.openxmlformats.org/officeDocument/2006/relationships/hyperlink" Target="https://podminky.urs.cz/item/CS_URS_2025_02/171201231" TargetMode="External" /><Relationship Id="rId14" Type="http://schemas.openxmlformats.org/officeDocument/2006/relationships/hyperlink" Target="https://podminky.urs.cz/item/CS_URS_2025_02/171251201" TargetMode="External" /><Relationship Id="rId15" Type="http://schemas.openxmlformats.org/officeDocument/2006/relationships/hyperlink" Target="https://podminky.urs.cz/item/CS_URS_2025_02/171251201" TargetMode="External" /><Relationship Id="rId16" Type="http://schemas.openxmlformats.org/officeDocument/2006/relationships/hyperlink" Target="https://podminky.urs.cz/item/CS_URS_2025_02/174111101" TargetMode="External" /><Relationship Id="rId17" Type="http://schemas.openxmlformats.org/officeDocument/2006/relationships/hyperlink" Target="https://podminky.urs.cz/item/CS_URS_2025_02/181351003" TargetMode="External" /><Relationship Id="rId18" Type="http://schemas.openxmlformats.org/officeDocument/2006/relationships/hyperlink" Target="https://podminky.urs.cz/item/CS_URS_2025_02/181411131" TargetMode="External" /><Relationship Id="rId19" Type="http://schemas.openxmlformats.org/officeDocument/2006/relationships/hyperlink" Target="https://podminky.urs.cz/item/CS_URS_2025_02/181951111" TargetMode="External" /><Relationship Id="rId20" Type="http://schemas.openxmlformats.org/officeDocument/2006/relationships/hyperlink" Target="https://podminky.urs.cz/item/CS_URS_2025_02/181951112" TargetMode="External" /><Relationship Id="rId21" Type="http://schemas.openxmlformats.org/officeDocument/2006/relationships/hyperlink" Target="https://podminky.urs.cz/item/CS_URS_2025_02/184818232" TargetMode="External" /><Relationship Id="rId22" Type="http://schemas.openxmlformats.org/officeDocument/2006/relationships/hyperlink" Target="https://podminky.urs.cz/item/CS_URS_2025_02/211561111" TargetMode="External" /><Relationship Id="rId23" Type="http://schemas.openxmlformats.org/officeDocument/2006/relationships/hyperlink" Target="https://podminky.urs.cz/item/CS_URS_2025_02/211971121" TargetMode="External" /><Relationship Id="rId24" Type="http://schemas.openxmlformats.org/officeDocument/2006/relationships/hyperlink" Target="https://podminky.urs.cz/item/CS_URS_2025_02/212755216" TargetMode="External" /><Relationship Id="rId25" Type="http://schemas.openxmlformats.org/officeDocument/2006/relationships/hyperlink" Target="https://podminky.urs.cz/item/CS_URS_2025_02/273311127" TargetMode="External" /><Relationship Id="rId26" Type="http://schemas.openxmlformats.org/officeDocument/2006/relationships/hyperlink" Target="https://podminky.urs.cz/item/CS_URS_2025_02/565166112" TargetMode="External" /><Relationship Id="rId27" Type="http://schemas.openxmlformats.org/officeDocument/2006/relationships/hyperlink" Target="https://podminky.urs.cz/item/CS_URS_2025_02/565166122" TargetMode="External" /><Relationship Id="rId28" Type="http://schemas.openxmlformats.org/officeDocument/2006/relationships/hyperlink" Target="https://podminky.urs.cz/item/CS_URS_2025_02/573191111" TargetMode="External" /><Relationship Id="rId29" Type="http://schemas.openxmlformats.org/officeDocument/2006/relationships/hyperlink" Target="https://podminky.urs.cz/item/CS_URS_2025_02/573231107" TargetMode="External" /><Relationship Id="rId30" Type="http://schemas.openxmlformats.org/officeDocument/2006/relationships/hyperlink" Target="https://podminky.urs.cz/item/CS_URS_2025_02/577134131" TargetMode="External" /><Relationship Id="rId31" Type="http://schemas.openxmlformats.org/officeDocument/2006/relationships/hyperlink" Target="https://podminky.urs.cz/item/CS_URS_2025_02/577134141" TargetMode="External" /><Relationship Id="rId32" Type="http://schemas.openxmlformats.org/officeDocument/2006/relationships/hyperlink" Target="https://podminky.urs.cz/item/CS_URS_2025_02/577155132" TargetMode="External" /><Relationship Id="rId33" Type="http://schemas.openxmlformats.org/officeDocument/2006/relationships/hyperlink" Target="https://podminky.urs.cz/item/CS_URS_2025_02/577155142" TargetMode="External" /><Relationship Id="rId34" Type="http://schemas.openxmlformats.org/officeDocument/2006/relationships/hyperlink" Target="https://podminky.urs.cz/item/CS_URS_2025_02/916111113" TargetMode="External" /><Relationship Id="rId35" Type="http://schemas.openxmlformats.org/officeDocument/2006/relationships/hyperlink" Target="https://podminky.urs.cz/item/CS_URS_2025_02/916241113" TargetMode="External" /><Relationship Id="rId36" Type="http://schemas.openxmlformats.org/officeDocument/2006/relationships/hyperlink" Target="https://podminky.urs.cz/item/CS_URS_2025_02/919121112" TargetMode="External" /><Relationship Id="rId37" Type="http://schemas.openxmlformats.org/officeDocument/2006/relationships/hyperlink" Target="https://podminky.urs.cz/item/CS_URS_2025_02/919721202" TargetMode="External" /><Relationship Id="rId38" Type="http://schemas.openxmlformats.org/officeDocument/2006/relationships/hyperlink" Target="https://podminky.urs.cz/item/CS_URS_2025_02/919726122" TargetMode="External" /><Relationship Id="rId39" Type="http://schemas.openxmlformats.org/officeDocument/2006/relationships/hyperlink" Target="https://podminky.urs.cz/item/CS_URS_2025_02/919735115" TargetMode="External" /><Relationship Id="rId40" Type="http://schemas.openxmlformats.org/officeDocument/2006/relationships/hyperlink" Target="https://podminky.urs.cz/item/CS_URS_2025_02/997221551" TargetMode="External" /><Relationship Id="rId41" Type="http://schemas.openxmlformats.org/officeDocument/2006/relationships/hyperlink" Target="https://podminky.urs.cz/item/CS_URS_2025_02/997221559" TargetMode="External" /><Relationship Id="rId42" Type="http://schemas.openxmlformats.org/officeDocument/2006/relationships/hyperlink" Target="https://podminky.urs.cz/item/CS_URS_2025_02/997221665" TargetMode="External" /><Relationship Id="rId43" Type="http://schemas.openxmlformats.org/officeDocument/2006/relationships/hyperlink" Target="https://podminky.urs.cz/item/CS_URS_2025_02/997221861" TargetMode="External" /><Relationship Id="rId44" Type="http://schemas.openxmlformats.org/officeDocument/2006/relationships/hyperlink" Target="https://podminky.urs.cz/item/CS_URS_2025_02/997221873" TargetMode="External" /><Relationship Id="rId45" Type="http://schemas.openxmlformats.org/officeDocument/2006/relationships/hyperlink" Target="https://podminky.urs.cz/item/CS_URS_2025_02/997221875" TargetMode="External" /><Relationship Id="rId46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871251811" TargetMode="External" /><Relationship Id="rId2" Type="http://schemas.openxmlformats.org/officeDocument/2006/relationships/hyperlink" Target="https://podminky.urs.cz/item/CS_URS_2025_02/891267822" TargetMode="External" /><Relationship Id="rId3" Type="http://schemas.openxmlformats.org/officeDocument/2006/relationships/hyperlink" Target="https://podminky.urs.cz/item/CS_URS_2025_02/891351821" TargetMode="External" /><Relationship Id="rId4" Type="http://schemas.openxmlformats.org/officeDocument/2006/relationships/hyperlink" Target="https://podminky.urs.cz/item/CS_URS_2025_02/899910212" TargetMode="External" /><Relationship Id="rId5" Type="http://schemas.openxmlformats.org/officeDocument/2006/relationships/hyperlink" Target="https://podminky.urs.cz/item/CS_URS_2025_02/997013501" TargetMode="External" /><Relationship Id="rId6" Type="http://schemas.openxmlformats.org/officeDocument/2006/relationships/hyperlink" Target="https://podminky.urs.cz/item/CS_URS_2025_02/997013509" TargetMode="External" /><Relationship Id="rId7" Type="http://schemas.openxmlformats.org/officeDocument/2006/relationships/hyperlink" Target="https://podminky.urs.cz/item/CS_URS_2025_02/997013813" TargetMode="External" /><Relationship Id="rId8" Type="http://schemas.openxmlformats.org/officeDocument/2006/relationships/hyperlink" Target="https://podminky.urs.cz/item/CS_URS_2025_02/998276101" TargetMode="External" /><Relationship Id="rId9" Type="http://schemas.openxmlformats.org/officeDocument/2006/relationships/hyperlink" Target="https://podminky.urs.cz/item/CS_URS_2025_02/230082101" TargetMode="External" /><Relationship Id="rId10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810351811" TargetMode="External" /><Relationship Id="rId2" Type="http://schemas.openxmlformats.org/officeDocument/2006/relationships/hyperlink" Target="https://podminky.urs.cz/item/CS_URS_2025_02/810391811" TargetMode="External" /><Relationship Id="rId3" Type="http://schemas.openxmlformats.org/officeDocument/2006/relationships/hyperlink" Target="https://podminky.urs.cz/item/CS_URS_2025_02/810471811" TargetMode="External" /><Relationship Id="rId4" Type="http://schemas.openxmlformats.org/officeDocument/2006/relationships/hyperlink" Target="https://podminky.urs.cz/item/CS_URS_2025_02/810491811" TargetMode="External" /><Relationship Id="rId5" Type="http://schemas.openxmlformats.org/officeDocument/2006/relationships/hyperlink" Target="https://podminky.urs.cz/item/CS_URS_2025_02/890351851" TargetMode="External" /><Relationship Id="rId6" Type="http://schemas.openxmlformats.org/officeDocument/2006/relationships/hyperlink" Target="https://podminky.urs.cz/item/CS_URS_2025_02/890411851" TargetMode="External" /><Relationship Id="rId7" Type="http://schemas.openxmlformats.org/officeDocument/2006/relationships/hyperlink" Target="https://podminky.urs.cz/item/CS_URS_2025_02/894201113" TargetMode="External" /><Relationship Id="rId8" Type="http://schemas.openxmlformats.org/officeDocument/2006/relationships/hyperlink" Target="https://podminky.urs.cz/item/CS_URS_2025_02/899103211" TargetMode="External" /><Relationship Id="rId9" Type="http://schemas.openxmlformats.org/officeDocument/2006/relationships/hyperlink" Target="https://podminky.urs.cz/item/CS_URS_2025_02/899203211" TargetMode="External" /><Relationship Id="rId10" Type="http://schemas.openxmlformats.org/officeDocument/2006/relationships/hyperlink" Target="https://podminky.urs.cz/item/CS_URS_2025_02/899910212" TargetMode="External" /><Relationship Id="rId11" Type="http://schemas.openxmlformats.org/officeDocument/2006/relationships/hyperlink" Target="https://podminky.urs.cz/item/CS_URS_2025_02/997013501" TargetMode="External" /><Relationship Id="rId12" Type="http://schemas.openxmlformats.org/officeDocument/2006/relationships/hyperlink" Target="https://podminky.urs.cz/item/CS_URS_2025_02/997013509" TargetMode="External" /><Relationship Id="rId13" Type="http://schemas.openxmlformats.org/officeDocument/2006/relationships/hyperlink" Target="https://podminky.urs.cz/item/CS_URS_2025_02/997013861" TargetMode="External" /><Relationship Id="rId14" Type="http://schemas.openxmlformats.org/officeDocument/2006/relationships/hyperlink" Target="https://podminky.urs.cz/item/CS_URS_2025_02/997013862" TargetMode="External" /><Relationship Id="rId15" Type="http://schemas.openxmlformats.org/officeDocument/2006/relationships/hyperlink" Target="https://podminky.urs.cz/item/CS_URS_2025_02/998274101" TargetMode="External" /><Relationship Id="rId16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Pol1" TargetMode="External" /><Relationship Id="rId2" Type="http://schemas.openxmlformats.org/officeDocument/2006/relationships/hyperlink" Target="https://podminky.urs.cz/item/CS_URS_2025_02/R001" TargetMode="External" /><Relationship Id="rId3" Type="http://schemas.openxmlformats.org/officeDocument/2006/relationships/hyperlink" Target="https://podminky.urs.cz/item/CS_URS_2025_02/R012" TargetMode="External" /><Relationship Id="rId4" Type="http://schemas.openxmlformats.org/officeDocument/2006/relationships/hyperlink" Target="https://podminky.urs.cz/item/CS_URS_2025_02/VRN011" TargetMode="External" /><Relationship Id="rId5" Type="http://schemas.openxmlformats.org/officeDocument/2006/relationships/hyperlink" Target="https://podminky.urs.cz/item/CS_URS_2025_02/VRN012" TargetMode="External" /><Relationship Id="rId6" Type="http://schemas.openxmlformats.org/officeDocument/2006/relationships/hyperlink" Target="https://podminky.urs.cz/item/CS_URS_2025_02/VRN013" TargetMode="External" /><Relationship Id="rId7" Type="http://schemas.openxmlformats.org/officeDocument/2006/relationships/hyperlink" Target="https://podminky.urs.cz/item/CS_URS_2025_02/VRN015" TargetMode="External" /><Relationship Id="rId8" Type="http://schemas.openxmlformats.org/officeDocument/2006/relationships/hyperlink" Target="https://podminky.urs.cz/item/CS_URS_2025_02/VRN016" TargetMode="External" /><Relationship Id="rId9" Type="http://schemas.openxmlformats.org/officeDocument/2006/relationships/hyperlink" Target="https://podminky.urs.cz/item/CS_URS_2025_02/VRN017" TargetMode="External" /><Relationship Id="rId10" Type="http://schemas.openxmlformats.org/officeDocument/2006/relationships/hyperlink" Target="https://podminky.urs.cz/item/CS_URS_2025_02/VRN018" TargetMode="External" /><Relationship Id="rId11" Type="http://schemas.openxmlformats.org/officeDocument/2006/relationships/hyperlink" Target="https://podminky.urs.cz/item/CS_URS_2025_02/VRN019" TargetMode="External" /><Relationship Id="rId12" Type="http://schemas.openxmlformats.org/officeDocument/2006/relationships/hyperlink" Target="https://podminky.urs.cz/item/CS_URS_2025_02/VRN020" TargetMode="External" /><Relationship Id="rId13" Type="http://schemas.openxmlformats.org/officeDocument/2006/relationships/hyperlink" Target="https://podminky.urs.cz/item/CS_URS_2025_02/VRN021" TargetMode="External" /><Relationship Id="rId14" Type="http://schemas.openxmlformats.org/officeDocument/2006/relationships/hyperlink" Target="https://podminky.urs.cz/item/CS_URS_2025_02/VRN-03" TargetMode="External" /><Relationship Id="rId15" Type="http://schemas.openxmlformats.org/officeDocument/2006/relationships/hyperlink" Target="https://podminky.urs.cz/item/CS_URS_2025_02/070001000" TargetMode="External" /><Relationship Id="rId16" Type="http://schemas.openxmlformats.org/officeDocument/2006/relationships/hyperlink" Target="https://podminky.urs.cz/item/CS_URS_2025_02/VRN-01" TargetMode="External" /><Relationship Id="rId17" Type="http://schemas.openxmlformats.org/officeDocument/2006/relationships/hyperlink" Target="https://podminky.urs.cz/item/CS_URS_2025_02/012002000.2" TargetMode="External" /><Relationship Id="rId18" Type="http://schemas.openxmlformats.org/officeDocument/2006/relationships/hyperlink" Target="https://podminky.urs.cz/item/CS_URS_2025_02/012002000.3" TargetMode="External" /><Relationship Id="rId19" Type="http://schemas.openxmlformats.org/officeDocument/2006/relationships/hyperlink" Target="https://podminky.urs.cz/item/CS_URS_2025_02/104" TargetMode="External" /><Relationship Id="rId20" Type="http://schemas.openxmlformats.org/officeDocument/2006/relationships/hyperlink" Target="https://podminky.urs.cz/item/CS_URS_2025_02/R006" TargetMode="External" /><Relationship Id="rId21" Type="http://schemas.openxmlformats.org/officeDocument/2006/relationships/hyperlink" Target="https://podminky.urs.cz/item/CS_URS_2025_02/R009-1" TargetMode="External" /><Relationship Id="rId22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S4" s="20" t="s">
        <v>11</v>
      </c>
    </row>
    <row r="5" s="1" customFormat="1" ht="12" customHeight="1">
      <c r="B5" s="24"/>
      <c r="C5" s="25"/>
      <c r="D5" s="28" t="s">
        <v>12</v>
      </c>
      <c r="E5" s="25"/>
      <c r="F5" s="25"/>
      <c r="G5" s="25"/>
      <c r="H5" s="25"/>
      <c r="I5" s="25"/>
      <c r="J5" s="25"/>
      <c r="K5" s="29" t="s">
        <v>13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S5" s="20" t="s">
        <v>6</v>
      </c>
    </row>
    <row r="6" s="1" customFormat="1" ht="36.96" customHeight="1">
      <c r="B6" s="24"/>
      <c r="C6" s="25"/>
      <c r="D6" s="30" t="s">
        <v>14</v>
      </c>
      <c r="E6" s="25"/>
      <c r="F6" s="25"/>
      <c r="G6" s="25"/>
      <c r="H6" s="25"/>
      <c r="I6" s="25"/>
      <c r="J6" s="25"/>
      <c r="K6" s="31" t="s">
        <v>15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S6" s="20" t="s">
        <v>6</v>
      </c>
    </row>
    <row r="7" s="1" customFormat="1" ht="12" customHeight="1">
      <c r="B7" s="24"/>
      <c r="C7" s="25"/>
      <c r="D7" s="32" t="s">
        <v>16</v>
      </c>
      <c r="E7" s="25"/>
      <c r="F7" s="25"/>
      <c r="G7" s="25"/>
      <c r="H7" s="25"/>
      <c r="I7" s="25"/>
      <c r="J7" s="25"/>
      <c r="K7" s="29" t="s">
        <v>17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18</v>
      </c>
      <c r="AL7" s="25"/>
      <c r="AM7" s="25"/>
      <c r="AN7" s="29" t="s">
        <v>19</v>
      </c>
      <c r="AO7" s="25"/>
      <c r="AP7" s="25"/>
      <c r="AQ7" s="25"/>
      <c r="AR7" s="23"/>
      <c r="BS7" s="20" t="s">
        <v>6</v>
      </c>
    </row>
    <row r="8" s="1" customFormat="1" ht="12" customHeight="1">
      <c r="B8" s="24"/>
      <c r="C8" s="25"/>
      <c r="D8" s="32" t="s">
        <v>20</v>
      </c>
      <c r="E8" s="25"/>
      <c r="F8" s="25"/>
      <c r="G8" s="25"/>
      <c r="H8" s="25"/>
      <c r="I8" s="25"/>
      <c r="J8" s="25"/>
      <c r="K8" s="29" t="s">
        <v>21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22</v>
      </c>
      <c r="AL8" s="25"/>
      <c r="AM8" s="25"/>
      <c r="AN8" s="29" t="s">
        <v>23</v>
      </c>
      <c r="AO8" s="25"/>
      <c r="AP8" s="25"/>
      <c r="AQ8" s="25"/>
      <c r="AR8" s="23"/>
      <c r="BS8" s="20" t="s">
        <v>6</v>
      </c>
    </row>
    <row r="9" s="1" customFormat="1" ht="29.28" customHeight="1">
      <c r="B9" s="24"/>
      <c r="C9" s="25"/>
      <c r="D9" s="28" t="s">
        <v>24</v>
      </c>
      <c r="E9" s="25"/>
      <c r="F9" s="25"/>
      <c r="G9" s="25"/>
      <c r="H9" s="25"/>
      <c r="I9" s="25"/>
      <c r="J9" s="25"/>
      <c r="K9" s="33" t="s">
        <v>25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S9" s="20" t="s">
        <v>6</v>
      </c>
    </row>
    <row r="10" s="1" customFormat="1" ht="12" customHeight="1">
      <c r="B10" s="24"/>
      <c r="C10" s="25"/>
      <c r="D10" s="32" t="s">
        <v>26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27</v>
      </c>
      <c r="AL10" s="25"/>
      <c r="AM10" s="25"/>
      <c r="AN10" s="29" t="s">
        <v>19</v>
      </c>
      <c r="AO10" s="25"/>
      <c r="AP10" s="25"/>
      <c r="AQ10" s="25"/>
      <c r="AR10" s="23"/>
      <c r="BS10" s="20" t="s">
        <v>6</v>
      </c>
    </row>
    <row r="11" s="1" customFormat="1" ht="18.48" customHeight="1">
      <c r="B11" s="24"/>
      <c r="C11" s="25"/>
      <c r="D11" s="25"/>
      <c r="E11" s="29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29</v>
      </c>
      <c r="AL11" s="25"/>
      <c r="AM11" s="25"/>
      <c r="AN11" s="29" t="s">
        <v>19</v>
      </c>
      <c r="AO11" s="25"/>
      <c r="AP11" s="25"/>
      <c r="AQ11" s="25"/>
      <c r="AR11" s="23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S12" s="20" t="s">
        <v>6</v>
      </c>
    </row>
    <row r="13" s="1" customFormat="1" ht="12" customHeight="1">
      <c r="B13" s="24"/>
      <c r="C13" s="25"/>
      <c r="D13" s="32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27</v>
      </c>
      <c r="AL13" s="25"/>
      <c r="AM13" s="25"/>
      <c r="AN13" s="29" t="s">
        <v>19</v>
      </c>
      <c r="AO13" s="25"/>
      <c r="AP13" s="25"/>
      <c r="AQ13" s="25"/>
      <c r="AR13" s="23"/>
      <c r="BS13" s="20" t="s">
        <v>6</v>
      </c>
    </row>
    <row r="14">
      <c r="B14" s="24"/>
      <c r="C14" s="25"/>
      <c r="D14" s="25"/>
      <c r="E14" s="29" t="s">
        <v>31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32" t="s">
        <v>29</v>
      </c>
      <c r="AL14" s="25"/>
      <c r="AM14" s="25"/>
      <c r="AN14" s="29" t="s">
        <v>19</v>
      </c>
      <c r="AO14" s="25"/>
      <c r="AP14" s="25"/>
      <c r="AQ14" s="25"/>
      <c r="AR14" s="23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S15" s="20" t="s">
        <v>4</v>
      </c>
    </row>
    <row r="16" s="1" customFormat="1" ht="12" customHeight="1">
      <c r="B16" s="24"/>
      <c r="C16" s="25"/>
      <c r="D16" s="32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27</v>
      </c>
      <c r="AL16" s="25"/>
      <c r="AM16" s="25"/>
      <c r="AN16" s="29" t="s">
        <v>19</v>
      </c>
      <c r="AO16" s="25"/>
      <c r="AP16" s="25"/>
      <c r="AQ16" s="25"/>
      <c r="AR16" s="23"/>
      <c r="BS16" s="20" t="s">
        <v>4</v>
      </c>
    </row>
    <row r="17" s="1" customFormat="1" ht="18.48" customHeight="1">
      <c r="B17" s="24"/>
      <c r="C17" s="25"/>
      <c r="D17" s="25"/>
      <c r="E17" s="29" t="s">
        <v>33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29</v>
      </c>
      <c r="AL17" s="25"/>
      <c r="AM17" s="25"/>
      <c r="AN17" s="29" t="s">
        <v>19</v>
      </c>
      <c r="AO17" s="25"/>
      <c r="AP17" s="25"/>
      <c r="AQ17" s="25"/>
      <c r="AR17" s="23"/>
      <c r="BS17" s="20" t="s">
        <v>34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S18" s="20" t="s">
        <v>6</v>
      </c>
    </row>
    <row r="19" s="1" customFormat="1" ht="12" customHeight="1">
      <c r="B19" s="24"/>
      <c r="C19" s="25"/>
      <c r="D19" s="32" t="s">
        <v>35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27</v>
      </c>
      <c r="AL19" s="25"/>
      <c r="AM19" s="25"/>
      <c r="AN19" s="29" t="s">
        <v>19</v>
      </c>
      <c r="AO19" s="25"/>
      <c r="AP19" s="25"/>
      <c r="AQ19" s="25"/>
      <c r="AR19" s="23"/>
      <c r="BS19" s="20" t="s">
        <v>6</v>
      </c>
    </row>
    <row r="20" s="1" customFormat="1" ht="18.48" customHeight="1">
      <c r="B20" s="24"/>
      <c r="C20" s="25"/>
      <c r="D20" s="25"/>
      <c r="E20" s="29" t="s">
        <v>36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29</v>
      </c>
      <c r="AL20" s="25"/>
      <c r="AM20" s="25"/>
      <c r="AN20" s="29" t="s">
        <v>19</v>
      </c>
      <c r="AO20" s="25"/>
      <c r="AP20" s="25"/>
      <c r="AQ20" s="25"/>
      <c r="AR20" s="23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</row>
    <row r="22" s="1" customFormat="1" ht="12" customHeight="1">
      <c r="B22" s="24"/>
      <c r="C22" s="25"/>
      <c r="D22" s="32" t="s">
        <v>37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</row>
    <row r="23" s="1" customFormat="1" ht="47.25" customHeight="1">
      <c r="B23" s="24"/>
      <c r="C23" s="25"/>
      <c r="D23" s="25"/>
      <c r="E23" s="34" t="s">
        <v>38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5"/>
      <c r="AP23" s="25"/>
      <c r="AQ23" s="25"/>
      <c r="AR23" s="23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</row>
    <row r="25" s="1" customFormat="1" ht="6.96" customHeight="1">
      <c r="B25" s="24"/>
      <c r="C25" s="2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5"/>
      <c r="AQ25" s="25"/>
      <c r="AR25" s="23"/>
    </row>
    <row r="26" s="2" customFormat="1" ht="25.92" customHeight="1">
      <c r="A26" s="36"/>
      <c r="B26" s="37"/>
      <c r="C26" s="38"/>
      <c r="D26" s="39" t="s">
        <v>39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ROUND(AG54,2)</f>
        <v>0</v>
      </c>
      <c r="AL26" s="40"/>
      <c r="AM26" s="40"/>
      <c r="AN26" s="40"/>
      <c r="AO26" s="40"/>
      <c r="AP26" s="38"/>
      <c r="AQ26" s="38"/>
      <c r="AR26" s="42"/>
      <c r="BE26" s="36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36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40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41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42</v>
      </c>
      <c r="AL28" s="43"/>
      <c r="AM28" s="43"/>
      <c r="AN28" s="43"/>
      <c r="AO28" s="43"/>
      <c r="AP28" s="38"/>
      <c r="AQ28" s="38"/>
      <c r="AR28" s="42"/>
      <c r="BE28" s="36"/>
    </row>
    <row r="29" s="3" customFormat="1" ht="14.4" customHeight="1">
      <c r="A29" s="3"/>
      <c r="B29" s="44"/>
      <c r="C29" s="45"/>
      <c r="D29" s="32" t="s">
        <v>43</v>
      </c>
      <c r="E29" s="45"/>
      <c r="F29" s="32" t="s">
        <v>44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ROUND(AZ54,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ROUND(AV54, 2)</f>
        <v>0</v>
      </c>
      <c r="AL29" s="45"/>
      <c r="AM29" s="45"/>
      <c r="AN29" s="45"/>
      <c r="AO29" s="45"/>
      <c r="AP29" s="45"/>
      <c r="AQ29" s="45"/>
      <c r="AR29" s="48"/>
      <c r="BE29" s="3"/>
    </row>
    <row r="30" s="3" customFormat="1" ht="14.4" customHeight="1">
      <c r="A30" s="3"/>
      <c r="B30" s="44"/>
      <c r="C30" s="45"/>
      <c r="D30" s="45"/>
      <c r="E30" s="45"/>
      <c r="F30" s="32" t="s">
        <v>45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ROUND(BA54,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ROUND(AW54, 2)</f>
        <v>0</v>
      </c>
      <c r="AL30" s="45"/>
      <c r="AM30" s="45"/>
      <c r="AN30" s="45"/>
      <c r="AO30" s="45"/>
      <c r="AP30" s="45"/>
      <c r="AQ30" s="45"/>
      <c r="AR30" s="48"/>
      <c r="BE30" s="3"/>
    </row>
    <row r="31" hidden="1" s="3" customFormat="1" ht="14.4" customHeight="1">
      <c r="A31" s="3"/>
      <c r="B31" s="44"/>
      <c r="C31" s="45"/>
      <c r="D31" s="45"/>
      <c r="E31" s="45"/>
      <c r="F31" s="32" t="s">
        <v>46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ROUND(BB54,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3"/>
    </row>
    <row r="32" hidden="1" s="3" customFormat="1" ht="14.4" customHeight="1">
      <c r="A32" s="3"/>
      <c r="B32" s="44"/>
      <c r="C32" s="45"/>
      <c r="D32" s="45"/>
      <c r="E32" s="45"/>
      <c r="F32" s="32" t="s">
        <v>47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ROUND(BC54,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3"/>
    </row>
    <row r="33" hidden="1" s="3" customFormat="1" ht="14.4" customHeight="1">
      <c r="A33" s="3"/>
      <c r="B33" s="44"/>
      <c r="C33" s="45"/>
      <c r="D33" s="45"/>
      <c r="E33" s="45"/>
      <c r="F33" s="32" t="s">
        <v>48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ROUND(BD54,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3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36"/>
    </row>
    <row r="35" s="2" customFormat="1" ht="25.92" customHeight="1">
      <c r="A35" s="36"/>
      <c r="B35" s="37"/>
      <c r="C35" s="49"/>
      <c r="D35" s="50" t="s">
        <v>49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50</v>
      </c>
      <c r="U35" s="51"/>
      <c r="V35" s="51"/>
      <c r="W35" s="51"/>
      <c r="X35" s="53" t="s">
        <v>51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6.96" customHeight="1">
      <c r="A37" s="36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42"/>
      <c r="BE37" s="36"/>
    </row>
    <row r="41" s="2" customFormat="1" ht="6.96" customHeight="1">
      <c r="A41" s="36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42"/>
      <c r="BE41" s="36"/>
    </row>
    <row r="42" s="2" customFormat="1" ht="24.96" customHeight="1">
      <c r="A42" s="36"/>
      <c r="B42" s="37"/>
      <c r="C42" s="26" t="s">
        <v>52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2"/>
      <c r="BE42" s="36"/>
    </row>
    <row r="43" s="2" customFormat="1" ht="6.96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2"/>
      <c r="BE43" s="36"/>
    </row>
    <row r="44" s="4" customFormat="1" ht="12" customHeight="1">
      <c r="A44" s="4"/>
      <c r="B44" s="60"/>
      <c r="C44" s="32" t="s">
        <v>12</v>
      </c>
      <c r="D44" s="61"/>
      <c r="E44" s="61"/>
      <c r="F44" s="61"/>
      <c r="G44" s="61"/>
      <c r="H44" s="61"/>
      <c r="I44" s="61"/>
      <c r="J44" s="61"/>
      <c r="K44" s="61"/>
      <c r="L44" s="61" t="str">
        <f>K5</f>
        <v>25040</v>
      </c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2"/>
      <c r="BE44" s="4"/>
    </row>
    <row r="45" s="5" customFormat="1" ht="36.96" customHeight="1">
      <c r="A45" s="5"/>
      <c r="B45" s="63"/>
      <c r="C45" s="64" t="s">
        <v>14</v>
      </c>
      <c r="D45" s="65"/>
      <c r="E45" s="65"/>
      <c r="F45" s="65"/>
      <c r="G45" s="65"/>
      <c r="H45" s="65"/>
      <c r="I45" s="65"/>
      <c r="J45" s="65"/>
      <c r="K45" s="65"/>
      <c r="L45" s="66" t="str">
        <f>K6</f>
        <v>Rekonstrukce vodovodu a kanalizace ul.Vítkovická</v>
      </c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7"/>
      <c r="BE45" s="5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2"/>
      <c r="BE46" s="36"/>
    </row>
    <row r="47" s="2" customFormat="1" ht="12" customHeight="1">
      <c r="A47" s="36"/>
      <c r="B47" s="37"/>
      <c r="C47" s="32" t="s">
        <v>20</v>
      </c>
      <c r="D47" s="38"/>
      <c r="E47" s="38"/>
      <c r="F47" s="38"/>
      <c r="G47" s="38"/>
      <c r="H47" s="38"/>
      <c r="I47" s="38"/>
      <c r="J47" s="38"/>
      <c r="K47" s="38"/>
      <c r="L47" s="68" t="str">
        <f>IF(K8="","",K8)</f>
        <v>Ostrava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2" t="s">
        <v>22</v>
      </c>
      <c r="AJ47" s="38"/>
      <c r="AK47" s="38"/>
      <c r="AL47" s="38"/>
      <c r="AM47" s="69" t="str">
        <f>IF(AN8= "","",AN8)</f>
        <v>10. 9. 2025</v>
      </c>
      <c r="AN47" s="69"/>
      <c r="AO47" s="38"/>
      <c r="AP47" s="38"/>
      <c r="AQ47" s="38"/>
      <c r="AR47" s="42"/>
      <c r="BE47" s="36"/>
    </row>
    <row r="48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  <c r="BE48" s="36"/>
    </row>
    <row r="49" s="2" customFormat="1" ht="25.65" customHeight="1">
      <c r="A49" s="36"/>
      <c r="B49" s="37"/>
      <c r="C49" s="32" t="s">
        <v>26</v>
      </c>
      <c r="D49" s="38"/>
      <c r="E49" s="38"/>
      <c r="F49" s="38"/>
      <c r="G49" s="38"/>
      <c r="H49" s="38"/>
      <c r="I49" s="38"/>
      <c r="J49" s="38"/>
      <c r="K49" s="38"/>
      <c r="L49" s="61" t="str">
        <f>IF(E11= "","",E11)</f>
        <v>Statutární město Ostrava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2" t="s">
        <v>32</v>
      </c>
      <c r="AJ49" s="38"/>
      <c r="AK49" s="38"/>
      <c r="AL49" s="38"/>
      <c r="AM49" s="70" t="str">
        <f>IF(E17="","",E17)</f>
        <v>Báňské projekty Ostrava s.r.o</v>
      </c>
      <c r="AN49" s="61"/>
      <c r="AO49" s="61"/>
      <c r="AP49" s="61"/>
      <c r="AQ49" s="38"/>
      <c r="AR49" s="42"/>
      <c r="AS49" s="71" t="s">
        <v>53</v>
      </c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4"/>
      <c r="BE49" s="36"/>
    </row>
    <row r="50" s="2" customFormat="1" ht="15.15" customHeight="1">
      <c r="A50" s="36"/>
      <c r="B50" s="37"/>
      <c r="C50" s="32" t="s">
        <v>30</v>
      </c>
      <c r="D50" s="38"/>
      <c r="E50" s="38"/>
      <c r="F50" s="38"/>
      <c r="G50" s="38"/>
      <c r="H50" s="38"/>
      <c r="I50" s="38"/>
      <c r="J50" s="38"/>
      <c r="K50" s="38"/>
      <c r="L50" s="61" t="str">
        <f>IF(E14="","",E14)</f>
        <v xml:space="preserve"> </v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2" t="s">
        <v>35</v>
      </c>
      <c r="AJ50" s="38"/>
      <c r="AK50" s="38"/>
      <c r="AL50" s="38"/>
      <c r="AM50" s="70" t="str">
        <f>IF(E20="","",E20)</f>
        <v>Anna Mužná</v>
      </c>
      <c r="AN50" s="61"/>
      <c r="AO50" s="61"/>
      <c r="AP50" s="61"/>
      <c r="AQ50" s="38"/>
      <c r="AR50" s="42"/>
      <c r="AS50" s="75"/>
      <c r="AT50" s="76"/>
      <c r="AU50" s="77"/>
      <c r="AV50" s="77"/>
      <c r="AW50" s="77"/>
      <c r="AX50" s="77"/>
      <c r="AY50" s="77"/>
      <c r="AZ50" s="77"/>
      <c r="BA50" s="77"/>
      <c r="BB50" s="77"/>
      <c r="BC50" s="77"/>
      <c r="BD50" s="78"/>
      <c r="BE50" s="36"/>
    </row>
    <row r="51" s="2" customFormat="1" ht="10.8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79"/>
      <c r="AT51" s="80"/>
      <c r="AU51" s="81"/>
      <c r="AV51" s="81"/>
      <c r="AW51" s="81"/>
      <c r="AX51" s="81"/>
      <c r="AY51" s="81"/>
      <c r="AZ51" s="81"/>
      <c r="BA51" s="81"/>
      <c r="BB51" s="81"/>
      <c r="BC51" s="81"/>
      <c r="BD51" s="82"/>
      <c r="BE51" s="36"/>
    </row>
    <row r="52" s="2" customFormat="1" ht="29.28" customHeight="1">
      <c r="A52" s="36"/>
      <c r="B52" s="37"/>
      <c r="C52" s="83" t="s">
        <v>54</v>
      </c>
      <c r="D52" s="84"/>
      <c r="E52" s="84"/>
      <c r="F52" s="84"/>
      <c r="G52" s="84"/>
      <c r="H52" s="85"/>
      <c r="I52" s="86" t="s">
        <v>55</v>
      </c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7" t="s">
        <v>56</v>
      </c>
      <c r="AH52" s="84"/>
      <c r="AI52" s="84"/>
      <c r="AJ52" s="84"/>
      <c r="AK52" s="84"/>
      <c r="AL52" s="84"/>
      <c r="AM52" s="84"/>
      <c r="AN52" s="86" t="s">
        <v>57</v>
      </c>
      <c r="AO52" s="84"/>
      <c r="AP52" s="84"/>
      <c r="AQ52" s="88" t="s">
        <v>58</v>
      </c>
      <c r="AR52" s="42"/>
      <c r="AS52" s="89" t="s">
        <v>59</v>
      </c>
      <c r="AT52" s="90" t="s">
        <v>60</v>
      </c>
      <c r="AU52" s="90" t="s">
        <v>61</v>
      </c>
      <c r="AV52" s="90" t="s">
        <v>62</v>
      </c>
      <c r="AW52" s="90" t="s">
        <v>63</v>
      </c>
      <c r="AX52" s="90" t="s">
        <v>64</v>
      </c>
      <c r="AY52" s="90" t="s">
        <v>65</v>
      </c>
      <c r="AZ52" s="90" t="s">
        <v>66</v>
      </c>
      <c r="BA52" s="90" t="s">
        <v>67</v>
      </c>
      <c r="BB52" s="90" t="s">
        <v>68</v>
      </c>
      <c r="BC52" s="90" t="s">
        <v>69</v>
      </c>
      <c r="BD52" s="91" t="s">
        <v>70</v>
      </c>
      <c r="BE52" s="36"/>
    </row>
    <row r="53" s="2" customFormat="1" ht="10.8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92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4"/>
      <c r="BE53" s="36"/>
    </row>
    <row r="54" s="6" customFormat="1" ht="32.4" customHeight="1">
      <c r="A54" s="6"/>
      <c r="B54" s="95"/>
      <c r="C54" s="96" t="s">
        <v>71</v>
      </c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8">
        <f>ROUND(SUM(AG55:AG62),2)</f>
        <v>0</v>
      </c>
      <c r="AH54" s="98"/>
      <c r="AI54" s="98"/>
      <c r="AJ54" s="98"/>
      <c r="AK54" s="98"/>
      <c r="AL54" s="98"/>
      <c r="AM54" s="98"/>
      <c r="AN54" s="99">
        <f>SUM(AG54,AT54)</f>
        <v>0</v>
      </c>
      <c r="AO54" s="99"/>
      <c r="AP54" s="99"/>
      <c r="AQ54" s="100" t="s">
        <v>19</v>
      </c>
      <c r="AR54" s="101"/>
      <c r="AS54" s="102">
        <f>ROUND(SUM(AS55:AS62),2)</f>
        <v>0</v>
      </c>
      <c r="AT54" s="103">
        <f>ROUND(SUM(AV54:AW54),2)</f>
        <v>0</v>
      </c>
      <c r="AU54" s="104">
        <f>ROUND(SUM(AU55:AU62),5)</f>
        <v>0</v>
      </c>
      <c r="AV54" s="103">
        <f>ROUND(AZ54*L29,2)</f>
        <v>0</v>
      </c>
      <c r="AW54" s="103">
        <f>ROUND(BA54*L30,2)</f>
        <v>0</v>
      </c>
      <c r="AX54" s="103">
        <f>ROUND(BB54*L29,2)</f>
        <v>0</v>
      </c>
      <c r="AY54" s="103">
        <f>ROUND(BC54*L30,2)</f>
        <v>0</v>
      </c>
      <c r="AZ54" s="103">
        <f>ROUND(SUM(AZ55:AZ62),2)</f>
        <v>0</v>
      </c>
      <c r="BA54" s="103">
        <f>ROUND(SUM(BA55:BA62),2)</f>
        <v>0</v>
      </c>
      <c r="BB54" s="103">
        <f>ROUND(SUM(BB55:BB62),2)</f>
        <v>0</v>
      </c>
      <c r="BC54" s="103">
        <f>ROUND(SUM(BC55:BC62),2)</f>
        <v>0</v>
      </c>
      <c r="BD54" s="105">
        <f>ROUND(SUM(BD55:BD62),2)</f>
        <v>0</v>
      </c>
      <c r="BE54" s="6"/>
      <c r="BS54" s="106" t="s">
        <v>72</v>
      </c>
      <c r="BT54" s="106" t="s">
        <v>73</v>
      </c>
      <c r="BU54" s="107" t="s">
        <v>74</v>
      </c>
      <c r="BV54" s="106" t="s">
        <v>75</v>
      </c>
      <c r="BW54" s="106" t="s">
        <v>5</v>
      </c>
      <c r="BX54" s="106" t="s">
        <v>76</v>
      </c>
      <c r="CL54" s="106" t="s">
        <v>17</v>
      </c>
    </row>
    <row r="55" s="7" customFormat="1" ht="24.75" customHeight="1">
      <c r="A55" s="108" t="s">
        <v>77</v>
      </c>
      <c r="B55" s="109"/>
      <c r="C55" s="110"/>
      <c r="D55" s="111" t="s">
        <v>78</v>
      </c>
      <c r="E55" s="111"/>
      <c r="F55" s="111"/>
      <c r="G55" s="111"/>
      <c r="H55" s="111"/>
      <c r="I55" s="112"/>
      <c r="J55" s="111" t="s">
        <v>79</v>
      </c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3">
        <f>'2504001 - IO 01 Přeložení...'!J30</f>
        <v>0</v>
      </c>
      <c r="AH55" s="112"/>
      <c r="AI55" s="112"/>
      <c r="AJ55" s="112"/>
      <c r="AK55" s="112"/>
      <c r="AL55" s="112"/>
      <c r="AM55" s="112"/>
      <c r="AN55" s="113">
        <f>SUM(AG55,AT55)</f>
        <v>0</v>
      </c>
      <c r="AO55" s="112"/>
      <c r="AP55" s="112"/>
      <c r="AQ55" s="114" t="s">
        <v>80</v>
      </c>
      <c r="AR55" s="115"/>
      <c r="AS55" s="116">
        <v>0</v>
      </c>
      <c r="AT55" s="117">
        <f>ROUND(SUM(AV55:AW55),2)</f>
        <v>0</v>
      </c>
      <c r="AU55" s="118">
        <f>'2504001 - IO 01 Přeložení...'!P86</f>
        <v>0</v>
      </c>
      <c r="AV55" s="117">
        <f>'2504001 - IO 01 Přeložení...'!J33</f>
        <v>0</v>
      </c>
      <c r="AW55" s="117">
        <f>'2504001 - IO 01 Přeložení...'!J34</f>
        <v>0</v>
      </c>
      <c r="AX55" s="117">
        <f>'2504001 - IO 01 Přeložení...'!J35</f>
        <v>0</v>
      </c>
      <c r="AY55" s="117">
        <f>'2504001 - IO 01 Přeložení...'!J36</f>
        <v>0</v>
      </c>
      <c r="AZ55" s="117">
        <f>'2504001 - IO 01 Přeložení...'!F33</f>
        <v>0</v>
      </c>
      <c r="BA55" s="117">
        <f>'2504001 - IO 01 Přeložení...'!F34</f>
        <v>0</v>
      </c>
      <c r="BB55" s="117">
        <f>'2504001 - IO 01 Přeložení...'!F35</f>
        <v>0</v>
      </c>
      <c r="BC55" s="117">
        <f>'2504001 - IO 01 Přeložení...'!F36</f>
        <v>0</v>
      </c>
      <c r="BD55" s="119">
        <f>'2504001 - IO 01 Přeložení...'!F37</f>
        <v>0</v>
      </c>
      <c r="BE55" s="7"/>
      <c r="BT55" s="120" t="s">
        <v>81</v>
      </c>
      <c r="BV55" s="120" t="s">
        <v>75</v>
      </c>
      <c r="BW55" s="120" t="s">
        <v>82</v>
      </c>
      <c r="BX55" s="120" t="s">
        <v>5</v>
      </c>
      <c r="CL55" s="120" t="s">
        <v>83</v>
      </c>
      <c r="CM55" s="120" t="s">
        <v>84</v>
      </c>
    </row>
    <row r="56" s="7" customFormat="1" ht="16.5" customHeight="1">
      <c r="A56" s="108" t="s">
        <v>77</v>
      </c>
      <c r="B56" s="109"/>
      <c r="C56" s="110"/>
      <c r="D56" s="111" t="s">
        <v>85</v>
      </c>
      <c r="E56" s="111"/>
      <c r="F56" s="111"/>
      <c r="G56" s="111"/>
      <c r="H56" s="111"/>
      <c r="I56" s="112"/>
      <c r="J56" s="111" t="s">
        <v>86</v>
      </c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3">
        <f>'2504002 - IO02 Přeložení ...'!J30</f>
        <v>0</v>
      </c>
      <c r="AH56" s="112"/>
      <c r="AI56" s="112"/>
      <c r="AJ56" s="112"/>
      <c r="AK56" s="112"/>
      <c r="AL56" s="112"/>
      <c r="AM56" s="112"/>
      <c r="AN56" s="113">
        <f>SUM(AG56,AT56)</f>
        <v>0</v>
      </c>
      <c r="AO56" s="112"/>
      <c r="AP56" s="112"/>
      <c r="AQ56" s="114" t="s">
        <v>80</v>
      </c>
      <c r="AR56" s="115"/>
      <c r="AS56" s="116">
        <v>0</v>
      </c>
      <c r="AT56" s="117">
        <f>ROUND(SUM(AV56:AW56),2)</f>
        <v>0</v>
      </c>
      <c r="AU56" s="118">
        <f>'2504002 - IO02 Přeložení ...'!P87</f>
        <v>0</v>
      </c>
      <c r="AV56" s="117">
        <f>'2504002 - IO02 Přeložení ...'!J33</f>
        <v>0</v>
      </c>
      <c r="AW56" s="117">
        <f>'2504002 - IO02 Přeložení ...'!J34</f>
        <v>0</v>
      </c>
      <c r="AX56" s="117">
        <f>'2504002 - IO02 Přeložení ...'!J35</f>
        <v>0</v>
      </c>
      <c r="AY56" s="117">
        <f>'2504002 - IO02 Přeložení ...'!J36</f>
        <v>0</v>
      </c>
      <c r="AZ56" s="117">
        <f>'2504002 - IO02 Přeložení ...'!F33</f>
        <v>0</v>
      </c>
      <c r="BA56" s="117">
        <f>'2504002 - IO02 Přeložení ...'!F34</f>
        <v>0</v>
      </c>
      <c r="BB56" s="117">
        <f>'2504002 - IO02 Přeložení ...'!F35</f>
        <v>0</v>
      </c>
      <c r="BC56" s="117">
        <f>'2504002 - IO02 Přeložení ...'!F36</f>
        <v>0</v>
      </c>
      <c r="BD56" s="119">
        <f>'2504002 - IO02 Přeložení ...'!F37</f>
        <v>0</v>
      </c>
      <c r="BE56" s="7"/>
      <c r="BT56" s="120" t="s">
        <v>81</v>
      </c>
      <c r="BV56" s="120" t="s">
        <v>75</v>
      </c>
      <c r="BW56" s="120" t="s">
        <v>87</v>
      </c>
      <c r="BX56" s="120" t="s">
        <v>5</v>
      </c>
      <c r="CL56" s="120" t="s">
        <v>17</v>
      </c>
      <c r="CM56" s="120" t="s">
        <v>84</v>
      </c>
    </row>
    <row r="57" s="7" customFormat="1" ht="16.5" customHeight="1">
      <c r="A57" s="108" t="s">
        <v>77</v>
      </c>
      <c r="B57" s="109"/>
      <c r="C57" s="110"/>
      <c r="D57" s="111" t="s">
        <v>88</v>
      </c>
      <c r="E57" s="111"/>
      <c r="F57" s="111"/>
      <c r="G57" s="111"/>
      <c r="H57" s="111"/>
      <c r="I57" s="112"/>
      <c r="J57" s="111" t="s">
        <v>89</v>
      </c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3">
        <f>'2504003 - IO 02.1 Přepoje...'!J30</f>
        <v>0</v>
      </c>
      <c r="AH57" s="112"/>
      <c r="AI57" s="112"/>
      <c r="AJ57" s="112"/>
      <c r="AK57" s="112"/>
      <c r="AL57" s="112"/>
      <c r="AM57" s="112"/>
      <c r="AN57" s="113">
        <f>SUM(AG57,AT57)</f>
        <v>0</v>
      </c>
      <c r="AO57" s="112"/>
      <c r="AP57" s="112"/>
      <c r="AQ57" s="114" t="s">
        <v>80</v>
      </c>
      <c r="AR57" s="115"/>
      <c r="AS57" s="116">
        <v>0</v>
      </c>
      <c r="AT57" s="117">
        <f>ROUND(SUM(AV57:AW57),2)</f>
        <v>0</v>
      </c>
      <c r="AU57" s="118">
        <f>'2504003 - IO 02.1 Přepoje...'!P85</f>
        <v>0</v>
      </c>
      <c r="AV57" s="117">
        <f>'2504003 - IO 02.1 Přepoje...'!J33</f>
        <v>0</v>
      </c>
      <c r="AW57" s="117">
        <f>'2504003 - IO 02.1 Přepoje...'!J34</f>
        <v>0</v>
      </c>
      <c r="AX57" s="117">
        <f>'2504003 - IO 02.1 Přepoje...'!J35</f>
        <v>0</v>
      </c>
      <c r="AY57" s="117">
        <f>'2504003 - IO 02.1 Přepoje...'!J36</f>
        <v>0</v>
      </c>
      <c r="AZ57" s="117">
        <f>'2504003 - IO 02.1 Přepoje...'!F33</f>
        <v>0</v>
      </c>
      <c r="BA57" s="117">
        <f>'2504003 - IO 02.1 Přepoje...'!F34</f>
        <v>0</v>
      </c>
      <c r="BB57" s="117">
        <f>'2504003 - IO 02.1 Přepoje...'!F35</f>
        <v>0</v>
      </c>
      <c r="BC57" s="117">
        <f>'2504003 - IO 02.1 Přepoje...'!F36</f>
        <v>0</v>
      </c>
      <c r="BD57" s="119">
        <f>'2504003 - IO 02.1 Přepoje...'!F37</f>
        <v>0</v>
      </c>
      <c r="BE57" s="7"/>
      <c r="BT57" s="120" t="s">
        <v>81</v>
      </c>
      <c r="BV57" s="120" t="s">
        <v>75</v>
      </c>
      <c r="BW57" s="120" t="s">
        <v>90</v>
      </c>
      <c r="BX57" s="120" t="s">
        <v>5</v>
      </c>
      <c r="CL57" s="120" t="s">
        <v>17</v>
      </c>
      <c r="CM57" s="120" t="s">
        <v>84</v>
      </c>
    </row>
    <row r="58" s="7" customFormat="1" ht="16.5" customHeight="1">
      <c r="A58" s="108" t="s">
        <v>77</v>
      </c>
      <c r="B58" s="109"/>
      <c r="C58" s="110"/>
      <c r="D58" s="111" t="s">
        <v>91</v>
      </c>
      <c r="E58" s="111"/>
      <c r="F58" s="111"/>
      <c r="G58" s="111"/>
      <c r="H58" s="111"/>
      <c r="I58" s="112"/>
      <c r="J58" s="111" t="s">
        <v>92</v>
      </c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3">
        <f>'2504004 - IO 02.2 Přepoje...'!J30</f>
        <v>0</v>
      </c>
      <c r="AH58" s="112"/>
      <c r="AI58" s="112"/>
      <c r="AJ58" s="112"/>
      <c r="AK58" s="112"/>
      <c r="AL58" s="112"/>
      <c r="AM58" s="112"/>
      <c r="AN58" s="113">
        <f>SUM(AG58,AT58)</f>
        <v>0</v>
      </c>
      <c r="AO58" s="112"/>
      <c r="AP58" s="112"/>
      <c r="AQ58" s="114" t="s">
        <v>80</v>
      </c>
      <c r="AR58" s="115"/>
      <c r="AS58" s="116">
        <v>0</v>
      </c>
      <c r="AT58" s="117">
        <f>ROUND(SUM(AV58:AW58),2)</f>
        <v>0</v>
      </c>
      <c r="AU58" s="118">
        <f>'2504004 - IO 02.2 Přepoje...'!P84</f>
        <v>0</v>
      </c>
      <c r="AV58" s="117">
        <f>'2504004 - IO 02.2 Přepoje...'!J33</f>
        <v>0</v>
      </c>
      <c r="AW58" s="117">
        <f>'2504004 - IO 02.2 Přepoje...'!J34</f>
        <v>0</v>
      </c>
      <c r="AX58" s="117">
        <f>'2504004 - IO 02.2 Přepoje...'!J35</f>
        <v>0</v>
      </c>
      <c r="AY58" s="117">
        <f>'2504004 - IO 02.2 Přepoje...'!J36</f>
        <v>0</v>
      </c>
      <c r="AZ58" s="117">
        <f>'2504004 - IO 02.2 Přepoje...'!F33</f>
        <v>0</v>
      </c>
      <c r="BA58" s="117">
        <f>'2504004 - IO 02.2 Přepoje...'!F34</f>
        <v>0</v>
      </c>
      <c r="BB58" s="117">
        <f>'2504004 - IO 02.2 Přepoje...'!F35</f>
        <v>0</v>
      </c>
      <c r="BC58" s="117">
        <f>'2504004 - IO 02.2 Přepoje...'!F36</f>
        <v>0</v>
      </c>
      <c r="BD58" s="119">
        <f>'2504004 - IO 02.2 Přepoje...'!F37</f>
        <v>0</v>
      </c>
      <c r="BE58" s="7"/>
      <c r="BT58" s="120" t="s">
        <v>81</v>
      </c>
      <c r="BV58" s="120" t="s">
        <v>75</v>
      </c>
      <c r="BW58" s="120" t="s">
        <v>93</v>
      </c>
      <c r="BX58" s="120" t="s">
        <v>5</v>
      </c>
      <c r="CL58" s="120" t="s">
        <v>17</v>
      </c>
      <c r="CM58" s="120" t="s">
        <v>84</v>
      </c>
    </row>
    <row r="59" s="7" customFormat="1" ht="16.5" customHeight="1">
      <c r="A59" s="108" t="s">
        <v>77</v>
      </c>
      <c r="B59" s="109"/>
      <c r="C59" s="110"/>
      <c r="D59" s="111" t="s">
        <v>94</v>
      </c>
      <c r="E59" s="111"/>
      <c r="F59" s="111"/>
      <c r="G59" s="111"/>
      <c r="H59" s="111"/>
      <c r="I59" s="112"/>
      <c r="J59" s="111" t="s">
        <v>95</v>
      </c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3">
        <f>'2504005 - IO 03 Oprava ko...'!J30</f>
        <v>0</v>
      </c>
      <c r="AH59" s="112"/>
      <c r="AI59" s="112"/>
      <c r="AJ59" s="112"/>
      <c r="AK59" s="112"/>
      <c r="AL59" s="112"/>
      <c r="AM59" s="112"/>
      <c r="AN59" s="113">
        <f>SUM(AG59,AT59)</f>
        <v>0</v>
      </c>
      <c r="AO59" s="112"/>
      <c r="AP59" s="112"/>
      <c r="AQ59" s="114" t="s">
        <v>80</v>
      </c>
      <c r="AR59" s="115"/>
      <c r="AS59" s="116">
        <v>0</v>
      </c>
      <c r="AT59" s="117">
        <f>ROUND(SUM(AV59:AW59),2)</f>
        <v>0</v>
      </c>
      <c r="AU59" s="118">
        <f>'2504005 - IO 03 Oprava ko...'!P85</f>
        <v>0</v>
      </c>
      <c r="AV59" s="117">
        <f>'2504005 - IO 03 Oprava ko...'!J33</f>
        <v>0</v>
      </c>
      <c r="AW59" s="117">
        <f>'2504005 - IO 03 Oprava ko...'!J34</f>
        <v>0</v>
      </c>
      <c r="AX59" s="117">
        <f>'2504005 - IO 03 Oprava ko...'!J35</f>
        <v>0</v>
      </c>
      <c r="AY59" s="117">
        <f>'2504005 - IO 03 Oprava ko...'!J36</f>
        <v>0</v>
      </c>
      <c r="AZ59" s="117">
        <f>'2504005 - IO 03 Oprava ko...'!F33</f>
        <v>0</v>
      </c>
      <c r="BA59" s="117">
        <f>'2504005 - IO 03 Oprava ko...'!F34</f>
        <v>0</v>
      </c>
      <c r="BB59" s="117">
        <f>'2504005 - IO 03 Oprava ko...'!F35</f>
        <v>0</v>
      </c>
      <c r="BC59" s="117">
        <f>'2504005 - IO 03 Oprava ko...'!F36</f>
        <v>0</v>
      </c>
      <c r="BD59" s="119">
        <f>'2504005 - IO 03 Oprava ko...'!F37</f>
        <v>0</v>
      </c>
      <c r="BE59" s="7"/>
      <c r="BT59" s="120" t="s">
        <v>81</v>
      </c>
      <c r="BV59" s="120" t="s">
        <v>75</v>
      </c>
      <c r="BW59" s="120" t="s">
        <v>96</v>
      </c>
      <c r="BX59" s="120" t="s">
        <v>5</v>
      </c>
      <c r="CL59" s="120" t="s">
        <v>17</v>
      </c>
      <c r="CM59" s="120" t="s">
        <v>84</v>
      </c>
    </row>
    <row r="60" s="7" customFormat="1" ht="16.5" customHeight="1">
      <c r="A60" s="108" t="s">
        <v>77</v>
      </c>
      <c r="B60" s="109"/>
      <c r="C60" s="110"/>
      <c r="D60" s="111" t="s">
        <v>97</v>
      </c>
      <c r="E60" s="111"/>
      <c r="F60" s="111"/>
      <c r="G60" s="111"/>
      <c r="H60" s="111"/>
      <c r="I60" s="112"/>
      <c r="J60" s="111" t="s">
        <v>98</v>
      </c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3">
        <f>'2504006 - IO 04.1 Odstran...'!J30</f>
        <v>0</v>
      </c>
      <c r="AH60" s="112"/>
      <c r="AI60" s="112"/>
      <c r="AJ60" s="112"/>
      <c r="AK60" s="112"/>
      <c r="AL60" s="112"/>
      <c r="AM60" s="112"/>
      <c r="AN60" s="113">
        <f>SUM(AG60,AT60)</f>
        <v>0</v>
      </c>
      <c r="AO60" s="112"/>
      <c r="AP60" s="112"/>
      <c r="AQ60" s="114" t="s">
        <v>80</v>
      </c>
      <c r="AR60" s="115"/>
      <c r="AS60" s="116">
        <v>0</v>
      </c>
      <c r="AT60" s="117">
        <f>ROUND(SUM(AV60:AW60),2)</f>
        <v>0</v>
      </c>
      <c r="AU60" s="118">
        <f>'2504006 - IO 04.1 Odstran...'!P85</f>
        <v>0</v>
      </c>
      <c r="AV60" s="117">
        <f>'2504006 - IO 04.1 Odstran...'!J33</f>
        <v>0</v>
      </c>
      <c r="AW60" s="117">
        <f>'2504006 - IO 04.1 Odstran...'!J34</f>
        <v>0</v>
      </c>
      <c r="AX60" s="117">
        <f>'2504006 - IO 04.1 Odstran...'!J35</f>
        <v>0</v>
      </c>
      <c r="AY60" s="117">
        <f>'2504006 - IO 04.1 Odstran...'!J36</f>
        <v>0</v>
      </c>
      <c r="AZ60" s="117">
        <f>'2504006 - IO 04.1 Odstran...'!F33</f>
        <v>0</v>
      </c>
      <c r="BA60" s="117">
        <f>'2504006 - IO 04.1 Odstran...'!F34</f>
        <v>0</v>
      </c>
      <c r="BB60" s="117">
        <f>'2504006 - IO 04.1 Odstran...'!F35</f>
        <v>0</v>
      </c>
      <c r="BC60" s="117">
        <f>'2504006 - IO 04.1 Odstran...'!F36</f>
        <v>0</v>
      </c>
      <c r="BD60" s="119">
        <f>'2504006 - IO 04.1 Odstran...'!F37</f>
        <v>0</v>
      </c>
      <c r="BE60" s="7"/>
      <c r="BT60" s="120" t="s">
        <v>81</v>
      </c>
      <c r="BV60" s="120" t="s">
        <v>75</v>
      </c>
      <c r="BW60" s="120" t="s">
        <v>99</v>
      </c>
      <c r="BX60" s="120" t="s">
        <v>5</v>
      </c>
      <c r="CL60" s="120" t="s">
        <v>17</v>
      </c>
      <c r="CM60" s="120" t="s">
        <v>84</v>
      </c>
    </row>
    <row r="61" s="7" customFormat="1" ht="16.5" customHeight="1">
      <c r="A61" s="108" t="s">
        <v>77</v>
      </c>
      <c r="B61" s="109"/>
      <c r="C61" s="110"/>
      <c r="D61" s="111" t="s">
        <v>100</v>
      </c>
      <c r="E61" s="111"/>
      <c r="F61" s="111"/>
      <c r="G61" s="111"/>
      <c r="H61" s="111"/>
      <c r="I61" s="112"/>
      <c r="J61" s="111" t="s">
        <v>101</v>
      </c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3">
        <f>'2504007 - IO 04.2 Odstran...'!J30</f>
        <v>0</v>
      </c>
      <c r="AH61" s="112"/>
      <c r="AI61" s="112"/>
      <c r="AJ61" s="112"/>
      <c r="AK61" s="112"/>
      <c r="AL61" s="112"/>
      <c r="AM61" s="112"/>
      <c r="AN61" s="113">
        <f>SUM(AG61,AT61)</f>
        <v>0</v>
      </c>
      <c r="AO61" s="112"/>
      <c r="AP61" s="112"/>
      <c r="AQ61" s="114" t="s">
        <v>80</v>
      </c>
      <c r="AR61" s="115"/>
      <c r="AS61" s="116">
        <v>0</v>
      </c>
      <c r="AT61" s="117">
        <f>ROUND(SUM(AV61:AW61),2)</f>
        <v>0</v>
      </c>
      <c r="AU61" s="118">
        <f>'2504007 - IO 04.2 Odstran...'!P83</f>
        <v>0</v>
      </c>
      <c r="AV61" s="117">
        <f>'2504007 - IO 04.2 Odstran...'!J33</f>
        <v>0</v>
      </c>
      <c r="AW61" s="117">
        <f>'2504007 - IO 04.2 Odstran...'!J34</f>
        <v>0</v>
      </c>
      <c r="AX61" s="117">
        <f>'2504007 - IO 04.2 Odstran...'!J35</f>
        <v>0</v>
      </c>
      <c r="AY61" s="117">
        <f>'2504007 - IO 04.2 Odstran...'!J36</f>
        <v>0</v>
      </c>
      <c r="AZ61" s="117">
        <f>'2504007 - IO 04.2 Odstran...'!F33</f>
        <v>0</v>
      </c>
      <c r="BA61" s="117">
        <f>'2504007 - IO 04.2 Odstran...'!F34</f>
        <v>0</v>
      </c>
      <c r="BB61" s="117">
        <f>'2504007 - IO 04.2 Odstran...'!F35</f>
        <v>0</v>
      </c>
      <c r="BC61" s="117">
        <f>'2504007 - IO 04.2 Odstran...'!F36</f>
        <v>0</v>
      </c>
      <c r="BD61" s="119">
        <f>'2504007 - IO 04.2 Odstran...'!F37</f>
        <v>0</v>
      </c>
      <c r="BE61" s="7"/>
      <c r="BT61" s="120" t="s">
        <v>81</v>
      </c>
      <c r="BV61" s="120" t="s">
        <v>75</v>
      </c>
      <c r="BW61" s="120" t="s">
        <v>102</v>
      </c>
      <c r="BX61" s="120" t="s">
        <v>5</v>
      </c>
      <c r="CL61" s="120" t="s">
        <v>17</v>
      </c>
      <c r="CM61" s="120" t="s">
        <v>84</v>
      </c>
    </row>
    <row r="62" s="7" customFormat="1" ht="16.5" customHeight="1">
      <c r="A62" s="108" t="s">
        <v>77</v>
      </c>
      <c r="B62" s="109"/>
      <c r="C62" s="110"/>
      <c r="D62" s="111" t="s">
        <v>103</v>
      </c>
      <c r="E62" s="111"/>
      <c r="F62" s="111"/>
      <c r="G62" s="111"/>
      <c r="H62" s="111"/>
      <c r="I62" s="112"/>
      <c r="J62" s="111" t="s">
        <v>104</v>
      </c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3">
        <f>'2504008 - Vedlejší a osta...'!J30</f>
        <v>0</v>
      </c>
      <c r="AH62" s="112"/>
      <c r="AI62" s="112"/>
      <c r="AJ62" s="112"/>
      <c r="AK62" s="112"/>
      <c r="AL62" s="112"/>
      <c r="AM62" s="112"/>
      <c r="AN62" s="113">
        <f>SUM(AG62,AT62)</f>
        <v>0</v>
      </c>
      <c r="AO62" s="112"/>
      <c r="AP62" s="112"/>
      <c r="AQ62" s="114" t="s">
        <v>80</v>
      </c>
      <c r="AR62" s="115"/>
      <c r="AS62" s="121">
        <v>0</v>
      </c>
      <c r="AT62" s="122">
        <f>ROUND(SUM(AV62:AW62),2)</f>
        <v>0</v>
      </c>
      <c r="AU62" s="123">
        <f>'2504008 - Vedlejší a osta...'!P82</f>
        <v>0</v>
      </c>
      <c r="AV62" s="122">
        <f>'2504008 - Vedlejší a osta...'!J33</f>
        <v>0</v>
      </c>
      <c r="AW62" s="122">
        <f>'2504008 - Vedlejší a osta...'!J34</f>
        <v>0</v>
      </c>
      <c r="AX62" s="122">
        <f>'2504008 - Vedlejší a osta...'!J35</f>
        <v>0</v>
      </c>
      <c r="AY62" s="122">
        <f>'2504008 - Vedlejší a osta...'!J36</f>
        <v>0</v>
      </c>
      <c r="AZ62" s="122">
        <f>'2504008 - Vedlejší a osta...'!F33</f>
        <v>0</v>
      </c>
      <c r="BA62" s="122">
        <f>'2504008 - Vedlejší a osta...'!F34</f>
        <v>0</v>
      </c>
      <c r="BB62" s="122">
        <f>'2504008 - Vedlejší a osta...'!F35</f>
        <v>0</v>
      </c>
      <c r="BC62" s="122">
        <f>'2504008 - Vedlejší a osta...'!F36</f>
        <v>0</v>
      </c>
      <c r="BD62" s="124">
        <f>'2504008 - Vedlejší a osta...'!F37</f>
        <v>0</v>
      </c>
      <c r="BE62" s="7"/>
      <c r="BT62" s="120" t="s">
        <v>81</v>
      </c>
      <c r="BV62" s="120" t="s">
        <v>75</v>
      </c>
      <c r="BW62" s="120" t="s">
        <v>105</v>
      </c>
      <c r="BX62" s="120" t="s">
        <v>5</v>
      </c>
      <c r="CL62" s="120" t="s">
        <v>19</v>
      </c>
      <c r="CM62" s="120" t="s">
        <v>84</v>
      </c>
    </row>
    <row r="63" s="2" customFormat="1" ht="30" customHeight="1">
      <c r="A63" s="36"/>
      <c r="B63" s="37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42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="2" customFormat="1" ht="6.96" customHeight="1">
      <c r="A64" s="36"/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42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</sheetData>
  <sheetProtection sheet="1" formatColumns="0" formatRows="0" objects="1" scenarios="1" spinCount="100000" saltValue="xKNrDeBpflAMoEQaAs7irxAPbfvXmhhJH5ElDujmTCs0FnT5A7OR8tWaWc1jbsyR+uVRXFboiuy2WI46ZOgaRQ==" hashValue="8zi9QxusfHG6je9JCJL6U1ACVP1gyqF0AdQmGeBBysOjblfmpGv8v/ETwI8TDNFMxi7KVoeAofLafi5Bho7mmA==" algorithmName="SHA-512" password="CC35"/>
  <mergeCells count="68">
    <mergeCell ref="L45:AO45"/>
    <mergeCell ref="AM47:AN47"/>
    <mergeCell ref="AM49:AP49"/>
    <mergeCell ref="AS49:AT51"/>
    <mergeCell ref="AM50:AP50"/>
    <mergeCell ref="C52:G52"/>
    <mergeCell ref="AN52:AP52"/>
    <mergeCell ref="AG52:AM52"/>
    <mergeCell ref="I52:AF52"/>
    <mergeCell ref="AN55:AP55"/>
    <mergeCell ref="D55:H55"/>
    <mergeCell ref="AG55:AM55"/>
    <mergeCell ref="J55:AF55"/>
    <mergeCell ref="J56:AF56"/>
    <mergeCell ref="D56:H56"/>
    <mergeCell ref="AN56:AP56"/>
    <mergeCell ref="AG56:AM56"/>
    <mergeCell ref="J57:AF57"/>
    <mergeCell ref="AG57:AM57"/>
    <mergeCell ref="D57:H57"/>
    <mergeCell ref="AN57:AP57"/>
    <mergeCell ref="AN58:AP58"/>
    <mergeCell ref="AG58:AM58"/>
    <mergeCell ref="J58:AF58"/>
    <mergeCell ref="D58:H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G54:AM54"/>
    <mergeCell ref="AN54:AP54"/>
    <mergeCell ref="K5:AO5"/>
    <mergeCell ref="K6:AO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W31:AE31"/>
    <mergeCell ref="AK31:AO31"/>
    <mergeCell ref="L31:P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55" location="'2504001 - IO 01 Přeložení...'!C2" display="/"/>
    <hyperlink ref="A56" location="'2504002 - IO02 Přeložení ...'!C2" display="/"/>
    <hyperlink ref="A57" location="'2504003 - IO 02.1 Přepoje...'!C2" display="/"/>
    <hyperlink ref="A58" location="'2504004 - IO 02.2 Přepoje...'!C2" display="/"/>
    <hyperlink ref="A59" location="'2504005 - IO 03 Oprava ko...'!C2" display="/"/>
    <hyperlink ref="A60" location="'2504006 - IO 04.1 Odstran...'!C2" display="/"/>
    <hyperlink ref="A61" location="'2504007 - IO 04.2 Odstran...'!C2" display="/"/>
    <hyperlink ref="A62" location="'2504008 - Vedlejší a osta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4" customWidth="1"/>
    <col min="2" max="2" width="1.667969" style="274" customWidth="1"/>
    <col min="3" max="4" width="5" style="274" customWidth="1"/>
    <col min="5" max="5" width="11.66016" style="274" customWidth="1"/>
    <col min="6" max="6" width="9.160156" style="274" customWidth="1"/>
    <col min="7" max="7" width="5" style="274" customWidth="1"/>
    <col min="8" max="8" width="77.83203" style="274" customWidth="1"/>
    <col min="9" max="10" width="20" style="274" customWidth="1"/>
    <col min="11" max="11" width="1.667969" style="274" customWidth="1"/>
  </cols>
  <sheetData>
    <row r="1" s="1" customFormat="1" ht="37.5" customHeight="1"/>
    <row r="2" s="1" customFormat="1" ht="7.5" customHeight="1">
      <c r="B2" s="275"/>
      <c r="C2" s="276"/>
      <c r="D2" s="276"/>
      <c r="E2" s="276"/>
      <c r="F2" s="276"/>
      <c r="G2" s="276"/>
      <c r="H2" s="276"/>
      <c r="I2" s="276"/>
      <c r="J2" s="276"/>
      <c r="K2" s="277"/>
    </row>
    <row r="3" s="17" customFormat="1" ht="45" customHeight="1">
      <c r="B3" s="278"/>
      <c r="C3" s="279" t="s">
        <v>1911</v>
      </c>
      <c r="D3" s="279"/>
      <c r="E3" s="279"/>
      <c r="F3" s="279"/>
      <c r="G3" s="279"/>
      <c r="H3" s="279"/>
      <c r="I3" s="279"/>
      <c r="J3" s="279"/>
      <c r="K3" s="280"/>
    </row>
    <row r="4" s="1" customFormat="1" ht="25.5" customHeight="1">
      <c r="B4" s="281"/>
      <c r="C4" s="282" t="s">
        <v>1912</v>
      </c>
      <c r="D4" s="282"/>
      <c r="E4" s="282"/>
      <c r="F4" s="282"/>
      <c r="G4" s="282"/>
      <c r="H4" s="282"/>
      <c r="I4" s="282"/>
      <c r="J4" s="282"/>
      <c r="K4" s="283"/>
    </row>
    <row r="5" s="1" customFormat="1" ht="5.25" customHeight="1">
      <c r="B5" s="281"/>
      <c r="C5" s="284"/>
      <c r="D5" s="284"/>
      <c r="E5" s="284"/>
      <c r="F5" s="284"/>
      <c r="G5" s="284"/>
      <c r="H5" s="284"/>
      <c r="I5" s="284"/>
      <c r="J5" s="284"/>
      <c r="K5" s="283"/>
    </row>
    <row r="6" s="1" customFormat="1" ht="15" customHeight="1">
      <c r="B6" s="281"/>
      <c r="C6" s="285" t="s">
        <v>1913</v>
      </c>
      <c r="D6" s="285"/>
      <c r="E6" s="285"/>
      <c r="F6" s="285"/>
      <c r="G6" s="285"/>
      <c r="H6" s="285"/>
      <c r="I6" s="285"/>
      <c r="J6" s="285"/>
      <c r="K6" s="283"/>
    </row>
    <row r="7" s="1" customFormat="1" ht="15" customHeight="1">
      <c r="B7" s="286"/>
      <c r="C7" s="285" t="s">
        <v>1914</v>
      </c>
      <c r="D7" s="285"/>
      <c r="E7" s="285"/>
      <c r="F7" s="285"/>
      <c r="G7" s="285"/>
      <c r="H7" s="285"/>
      <c r="I7" s="285"/>
      <c r="J7" s="285"/>
      <c r="K7" s="283"/>
    </row>
    <row r="8" s="1" customFormat="1" ht="12.75" customHeight="1">
      <c r="B8" s="286"/>
      <c r="C8" s="285"/>
      <c r="D8" s="285"/>
      <c r="E8" s="285"/>
      <c r="F8" s="285"/>
      <c r="G8" s="285"/>
      <c r="H8" s="285"/>
      <c r="I8" s="285"/>
      <c r="J8" s="285"/>
      <c r="K8" s="283"/>
    </row>
    <row r="9" s="1" customFormat="1" ht="15" customHeight="1">
      <c r="B9" s="286"/>
      <c r="C9" s="285" t="s">
        <v>1915</v>
      </c>
      <c r="D9" s="285"/>
      <c r="E9" s="285"/>
      <c r="F9" s="285"/>
      <c r="G9" s="285"/>
      <c r="H9" s="285"/>
      <c r="I9" s="285"/>
      <c r="J9" s="285"/>
      <c r="K9" s="283"/>
    </row>
    <row r="10" s="1" customFormat="1" ht="15" customHeight="1">
      <c r="B10" s="286"/>
      <c r="C10" s="285"/>
      <c r="D10" s="285" t="s">
        <v>1916</v>
      </c>
      <c r="E10" s="285"/>
      <c r="F10" s="285"/>
      <c r="G10" s="285"/>
      <c r="H10" s="285"/>
      <c r="I10" s="285"/>
      <c r="J10" s="285"/>
      <c r="K10" s="283"/>
    </row>
    <row r="11" s="1" customFormat="1" ht="15" customHeight="1">
      <c r="B11" s="286"/>
      <c r="C11" s="287"/>
      <c r="D11" s="285" t="s">
        <v>1917</v>
      </c>
      <c r="E11" s="285"/>
      <c r="F11" s="285"/>
      <c r="G11" s="285"/>
      <c r="H11" s="285"/>
      <c r="I11" s="285"/>
      <c r="J11" s="285"/>
      <c r="K11" s="283"/>
    </row>
    <row r="12" s="1" customFormat="1" ht="15" customHeight="1">
      <c r="B12" s="286"/>
      <c r="C12" s="287"/>
      <c r="D12" s="285"/>
      <c r="E12" s="285"/>
      <c r="F12" s="285"/>
      <c r="G12" s="285"/>
      <c r="H12" s="285"/>
      <c r="I12" s="285"/>
      <c r="J12" s="285"/>
      <c r="K12" s="283"/>
    </row>
    <row r="13" s="1" customFormat="1" ht="15" customHeight="1">
      <c r="B13" s="286"/>
      <c r="C13" s="287"/>
      <c r="D13" s="288" t="s">
        <v>1918</v>
      </c>
      <c r="E13" s="285"/>
      <c r="F13" s="285"/>
      <c r="G13" s="285"/>
      <c r="H13" s="285"/>
      <c r="I13" s="285"/>
      <c r="J13" s="285"/>
      <c r="K13" s="283"/>
    </row>
    <row r="14" s="1" customFormat="1" ht="12.75" customHeight="1">
      <c r="B14" s="286"/>
      <c r="C14" s="287"/>
      <c r="D14" s="287"/>
      <c r="E14" s="287"/>
      <c r="F14" s="287"/>
      <c r="G14" s="287"/>
      <c r="H14" s="287"/>
      <c r="I14" s="287"/>
      <c r="J14" s="287"/>
      <c r="K14" s="283"/>
    </row>
    <row r="15" s="1" customFormat="1" ht="15" customHeight="1">
      <c r="B15" s="286"/>
      <c r="C15" s="287"/>
      <c r="D15" s="285" t="s">
        <v>1919</v>
      </c>
      <c r="E15" s="285"/>
      <c r="F15" s="285"/>
      <c r="G15" s="285"/>
      <c r="H15" s="285"/>
      <c r="I15" s="285"/>
      <c r="J15" s="285"/>
      <c r="K15" s="283"/>
    </row>
    <row r="16" s="1" customFormat="1" ht="15" customHeight="1">
      <c r="B16" s="286"/>
      <c r="C16" s="287"/>
      <c r="D16" s="285" t="s">
        <v>1920</v>
      </c>
      <c r="E16" s="285"/>
      <c r="F16" s="285"/>
      <c r="G16" s="285"/>
      <c r="H16" s="285"/>
      <c r="I16" s="285"/>
      <c r="J16" s="285"/>
      <c r="K16" s="283"/>
    </row>
    <row r="17" s="1" customFormat="1" ht="15" customHeight="1">
      <c r="B17" s="286"/>
      <c r="C17" s="287"/>
      <c r="D17" s="285" t="s">
        <v>1921</v>
      </c>
      <c r="E17" s="285"/>
      <c r="F17" s="285"/>
      <c r="G17" s="285"/>
      <c r="H17" s="285"/>
      <c r="I17" s="285"/>
      <c r="J17" s="285"/>
      <c r="K17" s="283"/>
    </row>
    <row r="18" s="1" customFormat="1" ht="15" customHeight="1">
      <c r="B18" s="286"/>
      <c r="C18" s="287"/>
      <c r="D18" s="287"/>
      <c r="E18" s="289" t="s">
        <v>80</v>
      </c>
      <c r="F18" s="285" t="s">
        <v>1922</v>
      </c>
      <c r="G18" s="285"/>
      <c r="H18" s="285"/>
      <c r="I18" s="285"/>
      <c r="J18" s="285"/>
      <c r="K18" s="283"/>
    </row>
    <row r="19" s="1" customFormat="1" ht="15" customHeight="1">
      <c r="B19" s="286"/>
      <c r="C19" s="287"/>
      <c r="D19" s="287"/>
      <c r="E19" s="289" t="s">
        <v>1923</v>
      </c>
      <c r="F19" s="285" t="s">
        <v>1924</v>
      </c>
      <c r="G19" s="285"/>
      <c r="H19" s="285"/>
      <c r="I19" s="285"/>
      <c r="J19" s="285"/>
      <c r="K19" s="283"/>
    </row>
    <row r="20" s="1" customFormat="1" ht="15" customHeight="1">
      <c r="B20" s="286"/>
      <c r="C20" s="287"/>
      <c r="D20" s="287"/>
      <c r="E20" s="289" t="s">
        <v>1925</v>
      </c>
      <c r="F20" s="285" t="s">
        <v>1926</v>
      </c>
      <c r="G20" s="285"/>
      <c r="H20" s="285"/>
      <c r="I20" s="285"/>
      <c r="J20" s="285"/>
      <c r="K20" s="283"/>
    </row>
    <row r="21" s="1" customFormat="1" ht="15" customHeight="1">
      <c r="B21" s="286"/>
      <c r="C21" s="287"/>
      <c r="D21" s="287"/>
      <c r="E21" s="289" t="s">
        <v>1927</v>
      </c>
      <c r="F21" s="285" t="s">
        <v>104</v>
      </c>
      <c r="G21" s="285"/>
      <c r="H21" s="285"/>
      <c r="I21" s="285"/>
      <c r="J21" s="285"/>
      <c r="K21" s="283"/>
    </row>
    <row r="22" s="1" customFormat="1" ht="15" customHeight="1">
      <c r="B22" s="286"/>
      <c r="C22" s="287"/>
      <c r="D22" s="287"/>
      <c r="E22" s="289" t="s">
        <v>1819</v>
      </c>
      <c r="F22" s="285" t="s">
        <v>1820</v>
      </c>
      <c r="G22" s="285"/>
      <c r="H22" s="285"/>
      <c r="I22" s="285"/>
      <c r="J22" s="285"/>
      <c r="K22" s="283"/>
    </row>
    <row r="23" s="1" customFormat="1" ht="15" customHeight="1">
      <c r="B23" s="286"/>
      <c r="C23" s="287"/>
      <c r="D23" s="287"/>
      <c r="E23" s="289" t="s">
        <v>1928</v>
      </c>
      <c r="F23" s="285" t="s">
        <v>1929</v>
      </c>
      <c r="G23" s="285"/>
      <c r="H23" s="285"/>
      <c r="I23" s="285"/>
      <c r="J23" s="285"/>
      <c r="K23" s="283"/>
    </row>
    <row r="24" s="1" customFormat="1" ht="12.75" customHeight="1">
      <c r="B24" s="286"/>
      <c r="C24" s="287"/>
      <c r="D24" s="287"/>
      <c r="E24" s="287"/>
      <c r="F24" s="287"/>
      <c r="G24" s="287"/>
      <c r="H24" s="287"/>
      <c r="I24" s="287"/>
      <c r="J24" s="287"/>
      <c r="K24" s="283"/>
    </row>
    <row r="25" s="1" customFormat="1" ht="15" customHeight="1">
      <c r="B25" s="286"/>
      <c r="C25" s="285" t="s">
        <v>1930</v>
      </c>
      <c r="D25" s="285"/>
      <c r="E25" s="285"/>
      <c r="F25" s="285"/>
      <c r="G25" s="285"/>
      <c r="H25" s="285"/>
      <c r="I25" s="285"/>
      <c r="J25" s="285"/>
      <c r="K25" s="283"/>
    </row>
    <row r="26" s="1" customFormat="1" ht="15" customHeight="1">
      <c r="B26" s="286"/>
      <c r="C26" s="285" t="s">
        <v>1931</v>
      </c>
      <c r="D26" s="285"/>
      <c r="E26" s="285"/>
      <c r="F26" s="285"/>
      <c r="G26" s="285"/>
      <c r="H26" s="285"/>
      <c r="I26" s="285"/>
      <c r="J26" s="285"/>
      <c r="K26" s="283"/>
    </row>
    <row r="27" s="1" customFormat="1" ht="15" customHeight="1">
      <c r="B27" s="286"/>
      <c r="C27" s="285"/>
      <c r="D27" s="285" t="s">
        <v>1932</v>
      </c>
      <c r="E27" s="285"/>
      <c r="F27" s="285"/>
      <c r="G27" s="285"/>
      <c r="H27" s="285"/>
      <c r="I27" s="285"/>
      <c r="J27" s="285"/>
      <c r="K27" s="283"/>
    </row>
    <row r="28" s="1" customFormat="1" ht="15" customHeight="1">
      <c r="B28" s="286"/>
      <c r="C28" s="287"/>
      <c r="D28" s="285" t="s">
        <v>1933</v>
      </c>
      <c r="E28" s="285"/>
      <c r="F28" s="285"/>
      <c r="G28" s="285"/>
      <c r="H28" s="285"/>
      <c r="I28" s="285"/>
      <c r="J28" s="285"/>
      <c r="K28" s="283"/>
    </row>
    <row r="29" s="1" customFormat="1" ht="12.75" customHeight="1">
      <c r="B29" s="286"/>
      <c r="C29" s="287"/>
      <c r="D29" s="287"/>
      <c r="E29" s="287"/>
      <c r="F29" s="287"/>
      <c r="G29" s="287"/>
      <c r="H29" s="287"/>
      <c r="I29" s="287"/>
      <c r="J29" s="287"/>
      <c r="K29" s="283"/>
    </row>
    <row r="30" s="1" customFormat="1" ht="15" customHeight="1">
      <c r="B30" s="286"/>
      <c r="C30" s="287"/>
      <c r="D30" s="285" t="s">
        <v>1934</v>
      </c>
      <c r="E30" s="285"/>
      <c r="F30" s="285"/>
      <c r="G30" s="285"/>
      <c r="H30" s="285"/>
      <c r="I30" s="285"/>
      <c r="J30" s="285"/>
      <c r="K30" s="283"/>
    </row>
    <row r="31" s="1" customFormat="1" ht="15" customHeight="1">
      <c r="B31" s="286"/>
      <c r="C31" s="287"/>
      <c r="D31" s="285" t="s">
        <v>1935</v>
      </c>
      <c r="E31" s="285"/>
      <c r="F31" s="285"/>
      <c r="G31" s="285"/>
      <c r="H31" s="285"/>
      <c r="I31" s="285"/>
      <c r="J31" s="285"/>
      <c r="K31" s="283"/>
    </row>
    <row r="32" s="1" customFormat="1" ht="12.75" customHeight="1">
      <c r="B32" s="286"/>
      <c r="C32" s="287"/>
      <c r="D32" s="287"/>
      <c r="E32" s="287"/>
      <c r="F32" s="287"/>
      <c r="G32" s="287"/>
      <c r="H32" s="287"/>
      <c r="I32" s="287"/>
      <c r="J32" s="287"/>
      <c r="K32" s="283"/>
    </row>
    <row r="33" s="1" customFormat="1" ht="15" customHeight="1">
      <c r="B33" s="286"/>
      <c r="C33" s="287"/>
      <c r="D33" s="285" t="s">
        <v>1936</v>
      </c>
      <c r="E33" s="285"/>
      <c r="F33" s="285"/>
      <c r="G33" s="285"/>
      <c r="H33" s="285"/>
      <c r="I33" s="285"/>
      <c r="J33" s="285"/>
      <c r="K33" s="283"/>
    </row>
    <row r="34" s="1" customFormat="1" ht="15" customHeight="1">
      <c r="B34" s="286"/>
      <c r="C34" s="287"/>
      <c r="D34" s="285" t="s">
        <v>1937</v>
      </c>
      <c r="E34" s="285"/>
      <c r="F34" s="285"/>
      <c r="G34" s="285"/>
      <c r="H34" s="285"/>
      <c r="I34" s="285"/>
      <c r="J34" s="285"/>
      <c r="K34" s="283"/>
    </row>
    <row r="35" s="1" customFormat="1" ht="15" customHeight="1">
      <c r="B35" s="286"/>
      <c r="C35" s="287"/>
      <c r="D35" s="285" t="s">
        <v>1938</v>
      </c>
      <c r="E35" s="285"/>
      <c r="F35" s="285"/>
      <c r="G35" s="285"/>
      <c r="H35" s="285"/>
      <c r="I35" s="285"/>
      <c r="J35" s="285"/>
      <c r="K35" s="283"/>
    </row>
    <row r="36" s="1" customFormat="1" ht="15" customHeight="1">
      <c r="B36" s="286"/>
      <c r="C36" s="287"/>
      <c r="D36" s="285"/>
      <c r="E36" s="288" t="s">
        <v>121</v>
      </c>
      <c r="F36" s="285"/>
      <c r="G36" s="285" t="s">
        <v>1939</v>
      </c>
      <c r="H36" s="285"/>
      <c r="I36" s="285"/>
      <c r="J36" s="285"/>
      <c r="K36" s="283"/>
    </row>
    <row r="37" s="1" customFormat="1" ht="30.75" customHeight="1">
      <c r="B37" s="286"/>
      <c r="C37" s="287"/>
      <c r="D37" s="285"/>
      <c r="E37" s="288" t="s">
        <v>1940</v>
      </c>
      <c r="F37" s="285"/>
      <c r="G37" s="285" t="s">
        <v>1941</v>
      </c>
      <c r="H37" s="285"/>
      <c r="I37" s="285"/>
      <c r="J37" s="285"/>
      <c r="K37" s="283"/>
    </row>
    <row r="38" s="1" customFormat="1" ht="15" customHeight="1">
      <c r="B38" s="286"/>
      <c r="C38" s="287"/>
      <c r="D38" s="285"/>
      <c r="E38" s="288" t="s">
        <v>54</v>
      </c>
      <c r="F38" s="285"/>
      <c r="G38" s="285" t="s">
        <v>1942</v>
      </c>
      <c r="H38" s="285"/>
      <c r="I38" s="285"/>
      <c r="J38" s="285"/>
      <c r="K38" s="283"/>
    </row>
    <row r="39" s="1" customFormat="1" ht="15" customHeight="1">
      <c r="B39" s="286"/>
      <c r="C39" s="287"/>
      <c r="D39" s="285"/>
      <c r="E39" s="288" t="s">
        <v>55</v>
      </c>
      <c r="F39" s="285"/>
      <c r="G39" s="285" t="s">
        <v>1943</v>
      </c>
      <c r="H39" s="285"/>
      <c r="I39" s="285"/>
      <c r="J39" s="285"/>
      <c r="K39" s="283"/>
    </row>
    <row r="40" s="1" customFormat="1" ht="15" customHeight="1">
      <c r="B40" s="286"/>
      <c r="C40" s="287"/>
      <c r="D40" s="285"/>
      <c r="E40" s="288" t="s">
        <v>122</v>
      </c>
      <c r="F40" s="285"/>
      <c r="G40" s="285" t="s">
        <v>1944</v>
      </c>
      <c r="H40" s="285"/>
      <c r="I40" s="285"/>
      <c r="J40" s="285"/>
      <c r="K40" s="283"/>
    </row>
    <row r="41" s="1" customFormat="1" ht="15" customHeight="1">
      <c r="B41" s="286"/>
      <c r="C41" s="287"/>
      <c r="D41" s="285"/>
      <c r="E41" s="288" t="s">
        <v>123</v>
      </c>
      <c r="F41" s="285"/>
      <c r="G41" s="285" t="s">
        <v>1945</v>
      </c>
      <c r="H41" s="285"/>
      <c r="I41" s="285"/>
      <c r="J41" s="285"/>
      <c r="K41" s="283"/>
    </row>
    <row r="42" s="1" customFormat="1" ht="15" customHeight="1">
      <c r="B42" s="286"/>
      <c r="C42" s="287"/>
      <c r="D42" s="285"/>
      <c r="E42" s="288" t="s">
        <v>1946</v>
      </c>
      <c r="F42" s="285"/>
      <c r="G42" s="285" t="s">
        <v>1947</v>
      </c>
      <c r="H42" s="285"/>
      <c r="I42" s="285"/>
      <c r="J42" s="285"/>
      <c r="K42" s="283"/>
    </row>
    <row r="43" s="1" customFormat="1" ht="15" customHeight="1">
      <c r="B43" s="286"/>
      <c r="C43" s="287"/>
      <c r="D43" s="285"/>
      <c r="E43" s="288"/>
      <c r="F43" s="285"/>
      <c r="G43" s="285" t="s">
        <v>1948</v>
      </c>
      <c r="H43" s="285"/>
      <c r="I43" s="285"/>
      <c r="J43" s="285"/>
      <c r="K43" s="283"/>
    </row>
    <row r="44" s="1" customFormat="1" ht="15" customHeight="1">
      <c r="B44" s="286"/>
      <c r="C44" s="287"/>
      <c r="D44" s="285"/>
      <c r="E44" s="288" t="s">
        <v>1949</v>
      </c>
      <c r="F44" s="285"/>
      <c r="G44" s="285" t="s">
        <v>1950</v>
      </c>
      <c r="H44" s="285"/>
      <c r="I44" s="285"/>
      <c r="J44" s="285"/>
      <c r="K44" s="283"/>
    </row>
    <row r="45" s="1" customFormat="1" ht="15" customHeight="1">
      <c r="B45" s="286"/>
      <c r="C45" s="287"/>
      <c r="D45" s="285"/>
      <c r="E45" s="288" t="s">
        <v>125</v>
      </c>
      <c r="F45" s="285"/>
      <c r="G45" s="285" t="s">
        <v>1951</v>
      </c>
      <c r="H45" s="285"/>
      <c r="I45" s="285"/>
      <c r="J45" s="285"/>
      <c r="K45" s="283"/>
    </row>
    <row r="46" s="1" customFormat="1" ht="12.75" customHeight="1">
      <c r="B46" s="286"/>
      <c r="C46" s="287"/>
      <c r="D46" s="285"/>
      <c r="E46" s="285"/>
      <c r="F46" s="285"/>
      <c r="G46" s="285"/>
      <c r="H46" s="285"/>
      <c r="I46" s="285"/>
      <c r="J46" s="285"/>
      <c r="K46" s="283"/>
    </row>
    <row r="47" s="1" customFormat="1" ht="15" customHeight="1">
      <c r="B47" s="286"/>
      <c r="C47" s="287"/>
      <c r="D47" s="285" t="s">
        <v>1952</v>
      </c>
      <c r="E47" s="285"/>
      <c r="F47" s="285"/>
      <c r="G47" s="285"/>
      <c r="H47" s="285"/>
      <c r="I47" s="285"/>
      <c r="J47" s="285"/>
      <c r="K47" s="283"/>
    </row>
    <row r="48" s="1" customFormat="1" ht="15" customHeight="1">
      <c r="B48" s="286"/>
      <c r="C48" s="287"/>
      <c r="D48" s="287"/>
      <c r="E48" s="285" t="s">
        <v>1953</v>
      </c>
      <c r="F48" s="285"/>
      <c r="G48" s="285"/>
      <c r="H48" s="285"/>
      <c r="I48" s="285"/>
      <c r="J48" s="285"/>
      <c r="K48" s="283"/>
    </row>
    <row r="49" s="1" customFormat="1" ht="15" customHeight="1">
      <c r="B49" s="286"/>
      <c r="C49" s="287"/>
      <c r="D49" s="287"/>
      <c r="E49" s="285" t="s">
        <v>1954</v>
      </c>
      <c r="F49" s="285"/>
      <c r="G49" s="285"/>
      <c r="H49" s="285"/>
      <c r="I49" s="285"/>
      <c r="J49" s="285"/>
      <c r="K49" s="283"/>
    </row>
    <row r="50" s="1" customFormat="1" ht="15" customHeight="1">
      <c r="B50" s="286"/>
      <c r="C50" s="287"/>
      <c r="D50" s="287"/>
      <c r="E50" s="285" t="s">
        <v>1955</v>
      </c>
      <c r="F50" s="285"/>
      <c r="G50" s="285"/>
      <c r="H50" s="285"/>
      <c r="I50" s="285"/>
      <c r="J50" s="285"/>
      <c r="K50" s="283"/>
    </row>
    <row r="51" s="1" customFormat="1" ht="15" customHeight="1">
      <c r="B51" s="286"/>
      <c r="C51" s="287"/>
      <c r="D51" s="285" t="s">
        <v>1956</v>
      </c>
      <c r="E51" s="285"/>
      <c r="F51" s="285"/>
      <c r="G51" s="285"/>
      <c r="H51" s="285"/>
      <c r="I51" s="285"/>
      <c r="J51" s="285"/>
      <c r="K51" s="283"/>
    </row>
    <row r="52" s="1" customFormat="1" ht="25.5" customHeight="1">
      <c r="B52" s="281"/>
      <c r="C52" s="282" t="s">
        <v>1957</v>
      </c>
      <c r="D52" s="282"/>
      <c r="E52" s="282"/>
      <c r="F52" s="282"/>
      <c r="G52" s="282"/>
      <c r="H52" s="282"/>
      <c r="I52" s="282"/>
      <c r="J52" s="282"/>
      <c r="K52" s="283"/>
    </row>
    <row r="53" s="1" customFormat="1" ht="5.25" customHeight="1">
      <c r="B53" s="281"/>
      <c r="C53" s="284"/>
      <c r="D53" s="284"/>
      <c r="E53" s="284"/>
      <c r="F53" s="284"/>
      <c r="G53" s="284"/>
      <c r="H53" s="284"/>
      <c r="I53" s="284"/>
      <c r="J53" s="284"/>
      <c r="K53" s="283"/>
    </row>
    <row r="54" s="1" customFormat="1" ht="15" customHeight="1">
      <c r="B54" s="281"/>
      <c r="C54" s="285" t="s">
        <v>1958</v>
      </c>
      <c r="D54" s="285"/>
      <c r="E54" s="285"/>
      <c r="F54" s="285"/>
      <c r="G54" s="285"/>
      <c r="H54" s="285"/>
      <c r="I54" s="285"/>
      <c r="J54" s="285"/>
      <c r="K54" s="283"/>
    </row>
    <row r="55" s="1" customFormat="1" ht="15" customHeight="1">
      <c r="B55" s="281"/>
      <c r="C55" s="285" t="s">
        <v>1959</v>
      </c>
      <c r="D55" s="285"/>
      <c r="E55" s="285"/>
      <c r="F55" s="285"/>
      <c r="G55" s="285"/>
      <c r="H55" s="285"/>
      <c r="I55" s="285"/>
      <c r="J55" s="285"/>
      <c r="K55" s="283"/>
    </row>
    <row r="56" s="1" customFormat="1" ht="12.75" customHeight="1">
      <c r="B56" s="281"/>
      <c r="C56" s="285"/>
      <c r="D56" s="285"/>
      <c r="E56" s="285"/>
      <c r="F56" s="285"/>
      <c r="G56" s="285"/>
      <c r="H56" s="285"/>
      <c r="I56" s="285"/>
      <c r="J56" s="285"/>
      <c r="K56" s="283"/>
    </row>
    <row r="57" s="1" customFormat="1" ht="15" customHeight="1">
      <c r="B57" s="281"/>
      <c r="C57" s="285" t="s">
        <v>1960</v>
      </c>
      <c r="D57" s="285"/>
      <c r="E57" s="285"/>
      <c r="F57" s="285"/>
      <c r="G57" s="285"/>
      <c r="H57" s="285"/>
      <c r="I57" s="285"/>
      <c r="J57" s="285"/>
      <c r="K57" s="283"/>
    </row>
    <row r="58" s="1" customFormat="1" ht="15" customHeight="1">
      <c r="B58" s="281"/>
      <c r="C58" s="287"/>
      <c r="D58" s="285" t="s">
        <v>1961</v>
      </c>
      <c r="E58" s="285"/>
      <c r="F58" s="285"/>
      <c r="G58" s="285"/>
      <c r="H58" s="285"/>
      <c r="I58" s="285"/>
      <c r="J58" s="285"/>
      <c r="K58" s="283"/>
    </row>
    <row r="59" s="1" customFormat="1" ht="15" customHeight="1">
      <c r="B59" s="281"/>
      <c r="C59" s="287"/>
      <c r="D59" s="285" t="s">
        <v>1962</v>
      </c>
      <c r="E59" s="285"/>
      <c r="F59" s="285"/>
      <c r="G59" s="285"/>
      <c r="H59" s="285"/>
      <c r="I59" s="285"/>
      <c r="J59" s="285"/>
      <c r="K59" s="283"/>
    </row>
    <row r="60" s="1" customFormat="1" ht="15" customHeight="1">
      <c r="B60" s="281"/>
      <c r="C60" s="287"/>
      <c r="D60" s="285" t="s">
        <v>1963</v>
      </c>
      <c r="E60" s="285"/>
      <c r="F60" s="285"/>
      <c r="G60" s="285"/>
      <c r="H60" s="285"/>
      <c r="I60" s="285"/>
      <c r="J60" s="285"/>
      <c r="K60" s="283"/>
    </row>
    <row r="61" s="1" customFormat="1" ht="15" customHeight="1">
      <c r="B61" s="281"/>
      <c r="C61" s="287"/>
      <c r="D61" s="285" t="s">
        <v>1964</v>
      </c>
      <c r="E61" s="285"/>
      <c r="F61" s="285"/>
      <c r="G61" s="285"/>
      <c r="H61" s="285"/>
      <c r="I61" s="285"/>
      <c r="J61" s="285"/>
      <c r="K61" s="283"/>
    </row>
    <row r="62" s="1" customFormat="1" ht="15" customHeight="1">
      <c r="B62" s="281"/>
      <c r="C62" s="287"/>
      <c r="D62" s="290" t="s">
        <v>1965</v>
      </c>
      <c r="E62" s="290"/>
      <c r="F62" s="290"/>
      <c r="G62" s="290"/>
      <c r="H62" s="290"/>
      <c r="I62" s="290"/>
      <c r="J62" s="290"/>
      <c r="K62" s="283"/>
    </row>
    <row r="63" s="1" customFormat="1" ht="15" customHeight="1">
      <c r="B63" s="281"/>
      <c r="C63" s="287"/>
      <c r="D63" s="285" t="s">
        <v>1966</v>
      </c>
      <c r="E63" s="285"/>
      <c r="F63" s="285"/>
      <c r="G63" s="285"/>
      <c r="H63" s="285"/>
      <c r="I63" s="285"/>
      <c r="J63" s="285"/>
      <c r="K63" s="283"/>
    </row>
    <row r="64" s="1" customFormat="1" ht="12.75" customHeight="1">
      <c r="B64" s="281"/>
      <c r="C64" s="287"/>
      <c r="D64" s="287"/>
      <c r="E64" s="291"/>
      <c r="F64" s="287"/>
      <c r="G64" s="287"/>
      <c r="H64" s="287"/>
      <c r="I64" s="287"/>
      <c r="J64" s="287"/>
      <c r="K64" s="283"/>
    </row>
    <row r="65" s="1" customFormat="1" ht="15" customHeight="1">
      <c r="B65" s="281"/>
      <c r="C65" s="287"/>
      <c r="D65" s="285" t="s">
        <v>1967</v>
      </c>
      <c r="E65" s="285"/>
      <c r="F65" s="285"/>
      <c r="G65" s="285"/>
      <c r="H65" s="285"/>
      <c r="I65" s="285"/>
      <c r="J65" s="285"/>
      <c r="K65" s="283"/>
    </row>
    <row r="66" s="1" customFormat="1" ht="15" customHeight="1">
      <c r="B66" s="281"/>
      <c r="C66" s="287"/>
      <c r="D66" s="290" t="s">
        <v>1968</v>
      </c>
      <c r="E66" s="290"/>
      <c r="F66" s="290"/>
      <c r="G66" s="290"/>
      <c r="H66" s="290"/>
      <c r="I66" s="290"/>
      <c r="J66" s="290"/>
      <c r="K66" s="283"/>
    </row>
    <row r="67" s="1" customFormat="1" ht="15" customHeight="1">
      <c r="B67" s="281"/>
      <c r="C67" s="287"/>
      <c r="D67" s="285" t="s">
        <v>1969</v>
      </c>
      <c r="E67" s="285"/>
      <c r="F67" s="285"/>
      <c r="G67" s="285"/>
      <c r="H67" s="285"/>
      <c r="I67" s="285"/>
      <c r="J67" s="285"/>
      <c r="K67" s="283"/>
    </row>
    <row r="68" s="1" customFormat="1" ht="15" customHeight="1">
      <c r="B68" s="281"/>
      <c r="C68" s="287"/>
      <c r="D68" s="285" t="s">
        <v>1970</v>
      </c>
      <c r="E68" s="285"/>
      <c r="F68" s="285"/>
      <c r="G68" s="285"/>
      <c r="H68" s="285"/>
      <c r="I68" s="285"/>
      <c r="J68" s="285"/>
      <c r="K68" s="283"/>
    </row>
    <row r="69" s="1" customFormat="1" ht="15" customHeight="1">
      <c r="B69" s="281"/>
      <c r="C69" s="287"/>
      <c r="D69" s="285" t="s">
        <v>1971</v>
      </c>
      <c r="E69" s="285"/>
      <c r="F69" s="285"/>
      <c r="G69" s="285"/>
      <c r="H69" s="285"/>
      <c r="I69" s="285"/>
      <c r="J69" s="285"/>
      <c r="K69" s="283"/>
    </row>
    <row r="70" s="1" customFormat="1" ht="15" customHeight="1">
      <c r="B70" s="281"/>
      <c r="C70" s="287"/>
      <c r="D70" s="285" t="s">
        <v>1972</v>
      </c>
      <c r="E70" s="285"/>
      <c r="F70" s="285"/>
      <c r="G70" s="285"/>
      <c r="H70" s="285"/>
      <c r="I70" s="285"/>
      <c r="J70" s="285"/>
      <c r="K70" s="283"/>
    </row>
    <row r="71" s="1" customFormat="1" ht="12.75" customHeight="1">
      <c r="B71" s="292"/>
      <c r="C71" s="293"/>
      <c r="D71" s="293"/>
      <c r="E71" s="293"/>
      <c r="F71" s="293"/>
      <c r="G71" s="293"/>
      <c r="H71" s="293"/>
      <c r="I71" s="293"/>
      <c r="J71" s="293"/>
      <c r="K71" s="294"/>
    </row>
    <row r="72" s="1" customFormat="1" ht="18.75" customHeight="1">
      <c r="B72" s="295"/>
      <c r="C72" s="295"/>
      <c r="D72" s="295"/>
      <c r="E72" s="295"/>
      <c r="F72" s="295"/>
      <c r="G72" s="295"/>
      <c r="H72" s="295"/>
      <c r="I72" s="295"/>
      <c r="J72" s="295"/>
      <c r="K72" s="296"/>
    </row>
    <row r="73" s="1" customFormat="1" ht="18.75" customHeight="1">
      <c r="B73" s="296"/>
      <c r="C73" s="296"/>
      <c r="D73" s="296"/>
      <c r="E73" s="296"/>
      <c r="F73" s="296"/>
      <c r="G73" s="296"/>
      <c r="H73" s="296"/>
      <c r="I73" s="296"/>
      <c r="J73" s="296"/>
      <c r="K73" s="296"/>
    </row>
    <row r="74" s="1" customFormat="1" ht="7.5" customHeight="1">
      <c r="B74" s="297"/>
      <c r="C74" s="298"/>
      <c r="D74" s="298"/>
      <c r="E74" s="298"/>
      <c r="F74" s="298"/>
      <c r="G74" s="298"/>
      <c r="H74" s="298"/>
      <c r="I74" s="298"/>
      <c r="J74" s="298"/>
      <c r="K74" s="299"/>
    </row>
    <row r="75" s="1" customFormat="1" ht="45" customHeight="1">
      <c r="B75" s="300"/>
      <c r="C75" s="301" t="s">
        <v>1973</v>
      </c>
      <c r="D75" s="301"/>
      <c r="E75" s="301"/>
      <c r="F75" s="301"/>
      <c r="G75" s="301"/>
      <c r="H75" s="301"/>
      <c r="I75" s="301"/>
      <c r="J75" s="301"/>
      <c r="K75" s="302"/>
    </row>
    <row r="76" s="1" customFormat="1" ht="17.25" customHeight="1">
      <c r="B76" s="300"/>
      <c r="C76" s="303" t="s">
        <v>1974</v>
      </c>
      <c r="D76" s="303"/>
      <c r="E76" s="303"/>
      <c r="F76" s="303" t="s">
        <v>1975</v>
      </c>
      <c r="G76" s="304"/>
      <c r="H76" s="303" t="s">
        <v>55</v>
      </c>
      <c r="I76" s="303" t="s">
        <v>58</v>
      </c>
      <c r="J76" s="303" t="s">
        <v>1976</v>
      </c>
      <c r="K76" s="302"/>
    </row>
    <row r="77" s="1" customFormat="1" ht="17.25" customHeight="1">
      <c r="B77" s="300"/>
      <c r="C77" s="305" t="s">
        <v>1977</v>
      </c>
      <c r="D77" s="305"/>
      <c r="E77" s="305"/>
      <c r="F77" s="306" t="s">
        <v>1978</v>
      </c>
      <c r="G77" s="307"/>
      <c r="H77" s="305"/>
      <c r="I77" s="305"/>
      <c r="J77" s="305" t="s">
        <v>1979</v>
      </c>
      <c r="K77" s="302"/>
    </row>
    <row r="78" s="1" customFormat="1" ht="5.25" customHeight="1">
      <c r="B78" s="300"/>
      <c r="C78" s="308"/>
      <c r="D78" s="308"/>
      <c r="E78" s="308"/>
      <c r="F78" s="308"/>
      <c r="G78" s="309"/>
      <c r="H78" s="308"/>
      <c r="I78" s="308"/>
      <c r="J78" s="308"/>
      <c r="K78" s="302"/>
    </row>
    <row r="79" s="1" customFormat="1" ht="15" customHeight="1">
      <c r="B79" s="300"/>
      <c r="C79" s="288" t="s">
        <v>54</v>
      </c>
      <c r="D79" s="310"/>
      <c r="E79" s="310"/>
      <c r="F79" s="311" t="s">
        <v>1980</v>
      </c>
      <c r="G79" s="312"/>
      <c r="H79" s="288" t="s">
        <v>1981</v>
      </c>
      <c r="I79" s="288" t="s">
        <v>1982</v>
      </c>
      <c r="J79" s="288">
        <v>20</v>
      </c>
      <c r="K79" s="302"/>
    </row>
    <row r="80" s="1" customFormat="1" ht="15" customHeight="1">
      <c r="B80" s="300"/>
      <c r="C80" s="288" t="s">
        <v>1983</v>
      </c>
      <c r="D80" s="288"/>
      <c r="E80" s="288"/>
      <c r="F80" s="311" t="s">
        <v>1980</v>
      </c>
      <c r="G80" s="312"/>
      <c r="H80" s="288" t="s">
        <v>1984</v>
      </c>
      <c r="I80" s="288" t="s">
        <v>1982</v>
      </c>
      <c r="J80" s="288">
        <v>120</v>
      </c>
      <c r="K80" s="302"/>
    </row>
    <row r="81" s="1" customFormat="1" ht="15" customHeight="1">
      <c r="B81" s="313"/>
      <c r="C81" s="288" t="s">
        <v>1985</v>
      </c>
      <c r="D81" s="288"/>
      <c r="E81" s="288"/>
      <c r="F81" s="311" t="s">
        <v>1986</v>
      </c>
      <c r="G81" s="312"/>
      <c r="H81" s="288" t="s">
        <v>1987</v>
      </c>
      <c r="I81" s="288" t="s">
        <v>1982</v>
      </c>
      <c r="J81" s="288">
        <v>50</v>
      </c>
      <c r="K81" s="302"/>
    </row>
    <row r="82" s="1" customFormat="1" ht="15" customHeight="1">
      <c r="B82" s="313"/>
      <c r="C82" s="288" t="s">
        <v>1988</v>
      </c>
      <c r="D82" s="288"/>
      <c r="E82" s="288"/>
      <c r="F82" s="311" t="s">
        <v>1980</v>
      </c>
      <c r="G82" s="312"/>
      <c r="H82" s="288" t="s">
        <v>1989</v>
      </c>
      <c r="I82" s="288" t="s">
        <v>1990</v>
      </c>
      <c r="J82" s="288"/>
      <c r="K82" s="302"/>
    </row>
    <row r="83" s="1" customFormat="1" ht="15" customHeight="1">
      <c r="B83" s="313"/>
      <c r="C83" s="314" t="s">
        <v>1991</v>
      </c>
      <c r="D83" s="314"/>
      <c r="E83" s="314"/>
      <c r="F83" s="315" t="s">
        <v>1986</v>
      </c>
      <c r="G83" s="314"/>
      <c r="H83" s="314" t="s">
        <v>1992</v>
      </c>
      <c r="I83" s="314" t="s">
        <v>1982</v>
      </c>
      <c r="J83" s="314">
        <v>15</v>
      </c>
      <c r="K83" s="302"/>
    </row>
    <row r="84" s="1" customFormat="1" ht="15" customHeight="1">
      <c r="B84" s="313"/>
      <c r="C84" s="314" t="s">
        <v>1993</v>
      </c>
      <c r="D84" s="314"/>
      <c r="E84" s="314"/>
      <c r="F84" s="315" t="s">
        <v>1986</v>
      </c>
      <c r="G84" s="314"/>
      <c r="H84" s="314" t="s">
        <v>1994</v>
      </c>
      <c r="I84" s="314" t="s">
        <v>1982</v>
      </c>
      <c r="J84" s="314">
        <v>15</v>
      </c>
      <c r="K84" s="302"/>
    </row>
    <row r="85" s="1" customFormat="1" ht="15" customHeight="1">
      <c r="B85" s="313"/>
      <c r="C85" s="314" t="s">
        <v>1995</v>
      </c>
      <c r="D85" s="314"/>
      <c r="E85" s="314"/>
      <c r="F85" s="315" t="s">
        <v>1986</v>
      </c>
      <c r="G85" s="314"/>
      <c r="H85" s="314" t="s">
        <v>1996</v>
      </c>
      <c r="I85" s="314" t="s">
        <v>1982</v>
      </c>
      <c r="J85" s="314">
        <v>20</v>
      </c>
      <c r="K85" s="302"/>
    </row>
    <row r="86" s="1" customFormat="1" ht="15" customHeight="1">
      <c r="B86" s="313"/>
      <c r="C86" s="314" t="s">
        <v>1997</v>
      </c>
      <c r="D86" s="314"/>
      <c r="E86" s="314"/>
      <c r="F86" s="315" t="s">
        <v>1986</v>
      </c>
      <c r="G86" s="314"/>
      <c r="H86" s="314" t="s">
        <v>1998</v>
      </c>
      <c r="I86" s="314" t="s">
        <v>1982</v>
      </c>
      <c r="J86" s="314">
        <v>20</v>
      </c>
      <c r="K86" s="302"/>
    </row>
    <row r="87" s="1" customFormat="1" ht="15" customHeight="1">
      <c r="B87" s="313"/>
      <c r="C87" s="288" t="s">
        <v>1999</v>
      </c>
      <c r="D87" s="288"/>
      <c r="E87" s="288"/>
      <c r="F87" s="311" t="s">
        <v>1986</v>
      </c>
      <c r="G87" s="312"/>
      <c r="H87" s="288" t="s">
        <v>2000</v>
      </c>
      <c r="I87" s="288" t="s">
        <v>1982</v>
      </c>
      <c r="J87" s="288">
        <v>50</v>
      </c>
      <c r="K87" s="302"/>
    </row>
    <row r="88" s="1" customFormat="1" ht="15" customHeight="1">
      <c r="B88" s="313"/>
      <c r="C88" s="288" t="s">
        <v>2001</v>
      </c>
      <c r="D88" s="288"/>
      <c r="E88" s="288"/>
      <c r="F88" s="311" t="s">
        <v>1986</v>
      </c>
      <c r="G88" s="312"/>
      <c r="H88" s="288" t="s">
        <v>2002</v>
      </c>
      <c r="I88" s="288" t="s">
        <v>1982</v>
      </c>
      <c r="J88" s="288">
        <v>20</v>
      </c>
      <c r="K88" s="302"/>
    </row>
    <row r="89" s="1" customFormat="1" ht="15" customHeight="1">
      <c r="B89" s="313"/>
      <c r="C89" s="288" t="s">
        <v>2003</v>
      </c>
      <c r="D89" s="288"/>
      <c r="E89" s="288"/>
      <c r="F89" s="311" t="s">
        <v>1986</v>
      </c>
      <c r="G89" s="312"/>
      <c r="H89" s="288" t="s">
        <v>2004</v>
      </c>
      <c r="I89" s="288" t="s">
        <v>1982</v>
      </c>
      <c r="J89" s="288">
        <v>20</v>
      </c>
      <c r="K89" s="302"/>
    </row>
    <row r="90" s="1" customFormat="1" ht="15" customHeight="1">
      <c r="B90" s="313"/>
      <c r="C90" s="288" t="s">
        <v>2005</v>
      </c>
      <c r="D90" s="288"/>
      <c r="E90" s="288"/>
      <c r="F90" s="311" t="s">
        <v>1986</v>
      </c>
      <c r="G90" s="312"/>
      <c r="H90" s="288" t="s">
        <v>2006</v>
      </c>
      <c r="I90" s="288" t="s">
        <v>1982</v>
      </c>
      <c r="J90" s="288">
        <v>50</v>
      </c>
      <c r="K90" s="302"/>
    </row>
    <row r="91" s="1" customFormat="1" ht="15" customHeight="1">
      <c r="B91" s="313"/>
      <c r="C91" s="288" t="s">
        <v>2007</v>
      </c>
      <c r="D91" s="288"/>
      <c r="E91" s="288"/>
      <c r="F91" s="311" t="s">
        <v>1986</v>
      </c>
      <c r="G91" s="312"/>
      <c r="H91" s="288" t="s">
        <v>2007</v>
      </c>
      <c r="I91" s="288" t="s">
        <v>1982</v>
      </c>
      <c r="J91" s="288">
        <v>50</v>
      </c>
      <c r="K91" s="302"/>
    </row>
    <row r="92" s="1" customFormat="1" ht="15" customHeight="1">
      <c r="B92" s="313"/>
      <c r="C92" s="288" t="s">
        <v>2008</v>
      </c>
      <c r="D92" s="288"/>
      <c r="E92" s="288"/>
      <c r="F92" s="311" t="s">
        <v>1986</v>
      </c>
      <c r="G92" s="312"/>
      <c r="H92" s="288" t="s">
        <v>2009</v>
      </c>
      <c r="I92" s="288" t="s">
        <v>1982</v>
      </c>
      <c r="J92" s="288">
        <v>255</v>
      </c>
      <c r="K92" s="302"/>
    </row>
    <row r="93" s="1" customFormat="1" ht="15" customHeight="1">
      <c r="B93" s="313"/>
      <c r="C93" s="288" t="s">
        <v>2010</v>
      </c>
      <c r="D93" s="288"/>
      <c r="E93" s="288"/>
      <c r="F93" s="311" t="s">
        <v>1980</v>
      </c>
      <c r="G93" s="312"/>
      <c r="H93" s="288" t="s">
        <v>2011</v>
      </c>
      <c r="I93" s="288" t="s">
        <v>2012</v>
      </c>
      <c r="J93" s="288"/>
      <c r="K93" s="302"/>
    </row>
    <row r="94" s="1" customFormat="1" ht="15" customHeight="1">
      <c r="B94" s="313"/>
      <c r="C94" s="288" t="s">
        <v>2013</v>
      </c>
      <c r="D94" s="288"/>
      <c r="E94" s="288"/>
      <c r="F94" s="311" t="s">
        <v>1980</v>
      </c>
      <c r="G94" s="312"/>
      <c r="H94" s="288" t="s">
        <v>2014</v>
      </c>
      <c r="I94" s="288" t="s">
        <v>2015</v>
      </c>
      <c r="J94" s="288"/>
      <c r="K94" s="302"/>
    </row>
    <row r="95" s="1" customFormat="1" ht="15" customHeight="1">
      <c r="B95" s="313"/>
      <c r="C95" s="288" t="s">
        <v>2016</v>
      </c>
      <c r="D95" s="288"/>
      <c r="E95" s="288"/>
      <c r="F95" s="311" t="s">
        <v>1980</v>
      </c>
      <c r="G95" s="312"/>
      <c r="H95" s="288" t="s">
        <v>2016</v>
      </c>
      <c r="I95" s="288" t="s">
        <v>2015</v>
      </c>
      <c r="J95" s="288"/>
      <c r="K95" s="302"/>
    </row>
    <row r="96" s="1" customFormat="1" ht="15" customHeight="1">
      <c r="B96" s="313"/>
      <c r="C96" s="288" t="s">
        <v>39</v>
      </c>
      <c r="D96" s="288"/>
      <c r="E96" s="288"/>
      <c r="F96" s="311" t="s">
        <v>1980</v>
      </c>
      <c r="G96" s="312"/>
      <c r="H96" s="288" t="s">
        <v>2017</v>
      </c>
      <c r="I96" s="288" t="s">
        <v>2015</v>
      </c>
      <c r="J96" s="288"/>
      <c r="K96" s="302"/>
    </row>
    <row r="97" s="1" customFormat="1" ht="15" customHeight="1">
      <c r="B97" s="313"/>
      <c r="C97" s="288" t="s">
        <v>49</v>
      </c>
      <c r="D97" s="288"/>
      <c r="E97" s="288"/>
      <c r="F97" s="311" t="s">
        <v>1980</v>
      </c>
      <c r="G97" s="312"/>
      <c r="H97" s="288" t="s">
        <v>2018</v>
      </c>
      <c r="I97" s="288" t="s">
        <v>2015</v>
      </c>
      <c r="J97" s="288"/>
      <c r="K97" s="302"/>
    </row>
    <row r="98" s="1" customFormat="1" ht="15" customHeight="1">
      <c r="B98" s="316"/>
      <c r="C98" s="317"/>
      <c r="D98" s="317"/>
      <c r="E98" s="317"/>
      <c r="F98" s="317"/>
      <c r="G98" s="317"/>
      <c r="H98" s="317"/>
      <c r="I98" s="317"/>
      <c r="J98" s="317"/>
      <c r="K98" s="318"/>
    </row>
    <row r="99" s="1" customFormat="1" ht="18.75" customHeight="1">
      <c r="B99" s="319"/>
      <c r="C99" s="320"/>
      <c r="D99" s="320"/>
      <c r="E99" s="320"/>
      <c r="F99" s="320"/>
      <c r="G99" s="320"/>
      <c r="H99" s="320"/>
      <c r="I99" s="320"/>
      <c r="J99" s="320"/>
      <c r="K99" s="319"/>
    </row>
    <row r="100" s="1" customFormat="1" ht="18.75" customHeight="1">
      <c r="B100" s="296"/>
      <c r="C100" s="296"/>
      <c r="D100" s="296"/>
      <c r="E100" s="296"/>
      <c r="F100" s="296"/>
      <c r="G100" s="296"/>
      <c r="H100" s="296"/>
      <c r="I100" s="296"/>
      <c r="J100" s="296"/>
      <c r="K100" s="296"/>
    </row>
    <row r="101" s="1" customFormat="1" ht="7.5" customHeight="1">
      <c r="B101" s="297"/>
      <c r="C101" s="298"/>
      <c r="D101" s="298"/>
      <c r="E101" s="298"/>
      <c r="F101" s="298"/>
      <c r="G101" s="298"/>
      <c r="H101" s="298"/>
      <c r="I101" s="298"/>
      <c r="J101" s="298"/>
      <c r="K101" s="299"/>
    </row>
    <row r="102" s="1" customFormat="1" ht="45" customHeight="1">
      <c r="B102" s="300"/>
      <c r="C102" s="301" t="s">
        <v>2019</v>
      </c>
      <c r="D102" s="301"/>
      <c r="E102" s="301"/>
      <c r="F102" s="301"/>
      <c r="G102" s="301"/>
      <c r="H102" s="301"/>
      <c r="I102" s="301"/>
      <c r="J102" s="301"/>
      <c r="K102" s="302"/>
    </row>
    <row r="103" s="1" customFormat="1" ht="17.25" customHeight="1">
      <c r="B103" s="300"/>
      <c r="C103" s="303" t="s">
        <v>1974</v>
      </c>
      <c r="D103" s="303"/>
      <c r="E103" s="303"/>
      <c r="F103" s="303" t="s">
        <v>1975</v>
      </c>
      <c r="G103" s="304"/>
      <c r="H103" s="303" t="s">
        <v>55</v>
      </c>
      <c r="I103" s="303" t="s">
        <v>58</v>
      </c>
      <c r="J103" s="303" t="s">
        <v>1976</v>
      </c>
      <c r="K103" s="302"/>
    </row>
    <row r="104" s="1" customFormat="1" ht="17.25" customHeight="1">
      <c r="B104" s="300"/>
      <c r="C104" s="305" t="s">
        <v>1977</v>
      </c>
      <c r="D104" s="305"/>
      <c r="E104" s="305"/>
      <c r="F104" s="306" t="s">
        <v>1978</v>
      </c>
      <c r="G104" s="307"/>
      <c r="H104" s="305"/>
      <c r="I104" s="305"/>
      <c r="J104" s="305" t="s">
        <v>1979</v>
      </c>
      <c r="K104" s="302"/>
    </row>
    <row r="105" s="1" customFormat="1" ht="5.25" customHeight="1">
      <c r="B105" s="300"/>
      <c r="C105" s="303"/>
      <c r="D105" s="303"/>
      <c r="E105" s="303"/>
      <c r="F105" s="303"/>
      <c r="G105" s="321"/>
      <c r="H105" s="303"/>
      <c r="I105" s="303"/>
      <c r="J105" s="303"/>
      <c r="K105" s="302"/>
    </row>
    <row r="106" s="1" customFormat="1" ht="15" customHeight="1">
      <c r="B106" s="300"/>
      <c r="C106" s="288" t="s">
        <v>54</v>
      </c>
      <c r="D106" s="310"/>
      <c r="E106" s="310"/>
      <c r="F106" s="311" t="s">
        <v>1980</v>
      </c>
      <c r="G106" s="288"/>
      <c r="H106" s="288" t="s">
        <v>2020</v>
      </c>
      <c r="I106" s="288" t="s">
        <v>1982</v>
      </c>
      <c r="J106" s="288">
        <v>20</v>
      </c>
      <c r="K106" s="302"/>
    </row>
    <row r="107" s="1" customFormat="1" ht="15" customHeight="1">
      <c r="B107" s="300"/>
      <c r="C107" s="288" t="s">
        <v>1983</v>
      </c>
      <c r="D107" s="288"/>
      <c r="E107" s="288"/>
      <c r="F107" s="311" t="s">
        <v>1980</v>
      </c>
      <c r="G107" s="288"/>
      <c r="H107" s="288" t="s">
        <v>2020</v>
      </c>
      <c r="I107" s="288" t="s">
        <v>1982</v>
      </c>
      <c r="J107" s="288">
        <v>120</v>
      </c>
      <c r="K107" s="302"/>
    </row>
    <row r="108" s="1" customFormat="1" ht="15" customHeight="1">
      <c r="B108" s="313"/>
      <c r="C108" s="288" t="s">
        <v>1985</v>
      </c>
      <c r="D108" s="288"/>
      <c r="E108" s="288"/>
      <c r="F108" s="311" t="s">
        <v>1986</v>
      </c>
      <c r="G108" s="288"/>
      <c r="H108" s="288" t="s">
        <v>2020</v>
      </c>
      <c r="I108" s="288" t="s">
        <v>1982</v>
      </c>
      <c r="J108" s="288">
        <v>50</v>
      </c>
      <c r="K108" s="302"/>
    </row>
    <row r="109" s="1" customFormat="1" ht="15" customHeight="1">
      <c r="B109" s="313"/>
      <c r="C109" s="288" t="s">
        <v>1988</v>
      </c>
      <c r="D109" s="288"/>
      <c r="E109" s="288"/>
      <c r="F109" s="311" t="s">
        <v>1980</v>
      </c>
      <c r="G109" s="288"/>
      <c r="H109" s="288" t="s">
        <v>2020</v>
      </c>
      <c r="I109" s="288" t="s">
        <v>1990</v>
      </c>
      <c r="J109" s="288"/>
      <c r="K109" s="302"/>
    </row>
    <row r="110" s="1" customFormat="1" ht="15" customHeight="1">
      <c r="B110" s="313"/>
      <c r="C110" s="288" t="s">
        <v>1999</v>
      </c>
      <c r="D110" s="288"/>
      <c r="E110" s="288"/>
      <c r="F110" s="311" t="s">
        <v>1986</v>
      </c>
      <c r="G110" s="288"/>
      <c r="H110" s="288" t="s">
        <v>2020</v>
      </c>
      <c r="I110" s="288" t="s">
        <v>1982</v>
      </c>
      <c r="J110" s="288">
        <v>50</v>
      </c>
      <c r="K110" s="302"/>
    </row>
    <row r="111" s="1" customFormat="1" ht="15" customHeight="1">
      <c r="B111" s="313"/>
      <c r="C111" s="288" t="s">
        <v>2007</v>
      </c>
      <c r="D111" s="288"/>
      <c r="E111" s="288"/>
      <c r="F111" s="311" t="s">
        <v>1986</v>
      </c>
      <c r="G111" s="288"/>
      <c r="H111" s="288" t="s">
        <v>2020</v>
      </c>
      <c r="I111" s="288" t="s">
        <v>1982</v>
      </c>
      <c r="J111" s="288">
        <v>50</v>
      </c>
      <c r="K111" s="302"/>
    </row>
    <row r="112" s="1" customFormat="1" ht="15" customHeight="1">
      <c r="B112" s="313"/>
      <c r="C112" s="288" t="s">
        <v>2005</v>
      </c>
      <c r="D112" s="288"/>
      <c r="E112" s="288"/>
      <c r="F112" s="311" t="s">
        <v>1986</v>
      </c>
      <c r="G112" s="288"/>
      <c r="H112" s="288" t="s">
        <v>2020</v>
      </c>
      <c r="I112" s="288" t="s">
        <v>1982</v>
      </c>
      <c r="J112" s="288">
        <v>50</v>
      </c>
      <c r="K112" s="302"/>
    </row>
    <row r="113" s="1" customFormat="1" ht="15" customHeight="1">
      <c r="B113" s="313"/>
      <c r="C113" s="288" t="s">
        <v>54</v>
      </c>
      <c r="D113" s="288"/>
      <c r="E113" s="288"/>
      <c r="F113" s="311" t="s">
        <v>1980</v>
      </c>
      <c r="G113" s="288"/>
      <c r="H113" s="288" t="s">
        <v>2021</v>
      </c>
      <c r="I113" s="288" t="s">
        <v>1982</v>
      </c>
      <c r="J113" s="288">
        <v>20</v>
      </c>
      <c r="K113" s="302"/>
    </row>
    <row r="114" s="1" customFormat="1" ht="15" customHeight="1">
      <c r="B114" s="313"/>
      <c r="C114" s="288" t="s">
        <v>2022</v>
      </c>
      <c r="D114" s="288"/>
      <c r="E114" s="288"/>
      <c r="F114" s="311" t="s">
        <v>1980</v>
      </c>
      <c r="G114" s="288"/>
      <c r="H114" s="288" t="s">
        <v>2023</v>
      </c>
      <c r="I114" s="288" t="s">
        <v>1982</v>
      </c>
      <c r="J114" s="288">
        <v>120</v>
      </c>
      <c r="K114" s="302"/>
    </row>
    <row r="115" s="1" customFormat="1" ht="15" customHeight="1">
      <c r="B115" s="313"/>
      <c r="C115" s="288" t="s">
        <v>39</v>
      </c>
      <c r="D115" s="288"/>
      <c r="E115" s="288"/>
      <c r="F115" s="311" t="s">
        <v>1980</v>
      </c>
      <c r="G115" s="288"/>
      <c r="H115" s="288" t="s">
        <v>2024</v>
      </c>
      <c r="I115" s="288" t="s">
        <v>2015</v>
      </c>
      <c r="J115" s="288"/>
      <c r="K115" s="302"/>
    </row>
    <row r="116" s="1" customFormat="1" ht="15" customHeight="1">
      <c r="B116" s="313"/>
      <c r="C116" s="288" t="s">
        <v>49</v>
      </c>
      <c r="D116" s="288"/>
      <c r="E116" s="288"/>
      <c r="F116" s="311" t="s">
        <v>1980</v>
      </c>
      <c r="G116" s="288"/>
      <c r="H116" s="288" t="s">
        <v>2025</v>
      </c>
      <c r="I116" s="288" t="s">
        <v>2015</v>
      </c>
      <c r="J116" s="288"/>
      <c r="K116" s="302"/>
    </row>
    <row r="117" s="1" customFormat="1" ht="15" customHeight="1">
      <c r="B117" s="313"/>
      <c r="C117" s="288" t="s">
        <v>58</v>
      </c>
      <c r="D117" s="288"/>
      <c r="E117" s="288"/>
      <c r="F117" s="311" t="s">
        <v>1980</v>
      </c>
      <c r="G117" s="288"/>
      <c r="H117" s="288" t="s">
        <v>2026</v>
      </c>
      <c r="I117" s="288" t="s">
        <v>2027</v>
      </c>
      <c r="J117" s="288"/>
      <c r="K117" s="302"/>
    </row>
    <row r="118" s="1" customFormat="1" ht="15" customHeight="1">
      <c r="B118" s="316"/>
      <c r="C118" s="322"/>
      <c r="D118" s="322"/>
      <c r="E118" s="322"/>
      <c r="F118" s="322"/>
      <c r="G118" s="322"/>
      <c r="H118" s="322"/>
      <c r="I118" s="322"/>
      <c r="J118" s="322"/>
      <c r="K118" s="318"/>
    </row>
    <row r="119" s="1" customFormat="1" ht="18.75" customHeight="1">
      <c r="B119" s="323"/>
      <c r="C119" s="324"/>
      <c r="D119" s="324"/>
      <c r="E119" s="324"/>
      <c r="F119" s="325"/>
      <c r="G119" s="324"/>
      <c r="H119" s="324"/>
      <c r="I119" s="324"/>
      <c r="J119" s="324"/>
      <c r="K119" s="323"/>
    </row>
    <row r="120" s="1" customFormat="1" ht="18.75" customHeight="1">
      <c r="B120" s="296"/>
      <c r="C120" s="296"/>
      <c r="D120" s="296"/>
      <c r="E120" s="296"/>
      <c r="F120" s="296"/>
      <c r="G120" s="296"/>
      <c r="H120" s="296"/>
      <c r="I120" s="296"/>
      <c r="J120" s="296"/>
      <c r="K120" s="296"/>
    </row>
    <row r="121" s="1" customFormat="1" ht="7.5" customHeight="1">
      <c r="B121" s="326"/>
      <c r="C121" s="327"/>
      <c r="D121" s="327"/>
      <c r="E121" s="327"/>
      <c r="F121" s="327"/>
      <c r="G121" s="327"/>
      <c r="H121" s="327"/>
      <c r="I121" s="327"/>
      <c r="J121" s="327"/>
      <c r="K121" s="328"/>
    </row>
    <row r="122" s="1" customFormat="1" ht="45" customHeight="1">
      <c r="B122" s="329"/>
      <c r="C122" s="279" t="s">
        <v>2028</v>
      </c>
      <c r="D122" s="279"/>
      <c r="E122" s="279"/>
      <c r="F122" s="279"/>
      <c r="G122" s="279"/>
      <c r="H122" s="279"/>
      <c r="I122" s="279"/>
      <c r="J122" s="279"/>
      <c r="K122" s="330"/>
    </row>
    <row r="123" s="1" customFormat="1" ht="17.25" customHeight="1">
      <c r="B123" s="331"/>
      <c r="C123" s="303" t="s">
        <v>1974</v>
      </c>
      <c r="D123" s="303"/>
      <c r="E123" s="303"/>
      <c r="F123" s="303" t="s">
        <v>1975</v>
      </c>
      <c r="G123" s="304"/>
      <c r="H123" s="303" t="s">
        <v>55</v>
      </c>
      <c r="I123" s="303" t="s">
        <v>58</v>
      </c>
      <c r="J123" s="303" t="s">
        <v>1976</v>
      </c>
      <c r="K123" s="332"/>
    </row>
    <row r="124" s="1" customFormat="1" ht="17.25" customHeight="1">
      <c r="B124" s="331"/>
      <c r="C124" s="305" t="s">
        <v>1977</v>
      </c>
      <c r="D124" s="305"/>
      <c r="E124" s="305"/>
      <c r="F124" s="306" t="s">
        <v>1978</v>
      </c>
      <c r="G124" s="307"/>
      <c r="H124" s="305"/>
      <c r="I124" s="305"/>
      <c r="J124" s="305" t="s">
        <v>1979</v>
      </c>
      <c r="K124" s="332"/>
    </row>
    <row r="125" s="1" customFormat="1" ht="5.25" customHeight="1">
      <c r="B125" s="333"/>
      <c r="C125" s="308"/>
      <c r="D125" s="308"/>
      <c r="E125" s="308"/>
      <c r="F125" s="308"/>
      <c r="G125" s="334"/>
      <c r="H125" s="308"/>
      <c r="I125" s="308"/>
      <c r="J125" s="308"/>
      <c r="K125" s="335"/>
    </row>
    <row r="126" s="1" customFormat="1" ht="15" customHeight="1">
      <c r="B126" s="333"/>
      <c r="C126" s="288" t="s">
        <v>1983</v>
      </c>
      <c r="D126" s="310"/>
      <c r="E126" s="310"/>
      <c r="F126" s="311" t="s">
        <v>1980</v>
      </c>
      <c r="G126" s="288"/>
      <c r="H126" s="288" t="s">
        <v>2020</v>
      </c>
      <c r="I126" s="288" t="s">
        <v>1982</v>
      </c>
      <c r="J126" s="288">
        <v>120</v>
      </c>
      <c r="K126" s="336"/>
    </row>
    <row r="127" s="1" customFormat="1" ht="15" customHeight="1">
      <c r="B127" s="333"/>
      <c r="C127" s="288" t="s">
        <v>2029</v>
      </c>
      <c r="D127" s="288"/>
      <c r="E127" s="288"/>
      <c r="F127" s="311" t="s">
        <v>1980</v>
      </c>
      <c r="G127" s="288"/>
      <c r="H127" s="288" t="s">
        <v>2030</v>
      </c>
      <c r="I127" s="288" t="s">
        <v>1982</v>
      </c>
      <c r="J127" s="288" t="s">
        <v>2031</v>
      </c>
      <c r="K127" s="336"/>
    </row>
    <row r="128" s="1" customFormat="1" ht="15" customHeight="1">
      <c r="B128" s="333"/>
      <c r="C128" s="288" t="s">
        <v>1928</v>
      </c>
      <c r="D128" s="288"/>
      <c r="E128" s="288"/>
      <c r="F128" s="311" t="s">
        <v>1980</v>
      </c>
      <c r="G128" s="288"/>
      <c r="H128" s="288" t="s">
        <v>2032</v>
      </c>
      <c r="I128" s="288" t="s">
        <v>1982</v>
      </c>
      <c r="J128" s="288" t="s">
        <v>2031</v>
      </c>
      <c r="K128" s="336"/>
    </row>
    <row r="129" s="1" customFormat="1" ht="15" customHeight="1">
      <c r="B129" s="333"/>
      <c r="C129" s="288" t="s">
        <v>1991</v>
      </c>
      <c r="D129" s="288"/>
      <c r="E129" s="288"/>
      <c r="F129" s="311" t="s">
        <v>1986</v>
      </c>
      <c r="G129" s="288"/>
      <c r="H129" s="288" t="s">
        <v>1992</v>
      </c>
      <c r="I129" s="288" t="s">
        <v>1982</v>
      </c>
      <c r="J129" s="288">
        <v>15</v>
      </c>
      <c r="K129" s="336"/>
    </row>
    <row r="130" s="1" customFormat="1" ht="15" customHeight="1">
      <c r="B130" s="333"/>
      <c r="C130" s="314" t="s">
        <v>1993</v>
      </c>
      <c r="D130" s="314"/>
      <c r="E130" s="314"/>
      <c r="F130" s="315" t="s">
        <v>1986</v>
      </c>
      <c r="G130" s="314"/>
      <c r="H130" s="314" t="s">
        <v>1994</v>
      </c>
      <c r="I130" s="314" t="s">
        <v>1982</v>
      </c>
      <c r="J130" s="314">
        <v>15</v>
      </c>
      <c r="K130" s="336"/>
    </row>
    <row r="131" s="1" customFormat="1" ht="15" customHeight="1">
      <c r="B131" s="333"/>
      <c r="C131" s="314" t="s">
        <v>1995</v>
      </c>
      <c r="D131" s="314"/>
      <c r="E131" s="314"/>
      <c r="F131" s="315" t="s">
        <v>1986</v>
      </c>
      <c r="G131" s="314"/>
      <c r="H131" s="314" t="s">
        <v>1996</v>
      </c>
      <c r="I131" s="314" t="s">
        <v>1982</v>
      </c>
      <c r="J131" s="314">
        <v>20</v>
      </c>
      <c r="K131" s="336"/>
    </row>
    <row r="132" s="1" customFormat="1" ht="15" customHeight="1">
      <c r="B132" s="333"/>
      <c r="C132" s="314" t="s">
        <v>1997</v>
      </c>
      <c r="D132" s="314"/>
      <c r="E132" s="314"/>
      <c r="F132" s="315" t="s">
        <v>1986</v>
      </c>
      <c r="G132" s="314"/>
      <c r="H132" s="314" t="s">
        <v>1998</v>
      </c>
      <c r="I132" s="314" t="s">
        <v>1982</v>
      </c>
      <c r="J132" s="314">
        <v>20</v>
      </c>
      <c r="K132" s="336"/>
    </row>
    <row r="133" s="1" customFormat="1" ht="15" customHeight="1">
      <c r="B133" s="333"/>
      <c r="C133" s="288" t="s">
        <v>1985</v>
      </c>
      <c r="D133" s="288"/>
      <c r="E133" s="288"/>
      <c r="F133" s="311" t="s">
        <v>1986</v>
      </c>
      <c r="G133" s="288"/>
      <c r="H133" s="288" t="s">
        <v>2020</v>
      </c>
      <c r="I133" s="288" t="s">
        <v>1982</v>
      </c>
      <c r="J133" s="288">
        <v>50</v>
      </c>
      <c r="K133" s="336"/>
    </row>
    <row r="134" s="1" customFormat="1" ht="15" customHeight="1">
      <c r="B134" s="333"/>
      <c r="C134" s="288" t="s">
        <v>1999</v>
      </c>
      <c r="D134" s="288"/>
      <c r="E134" s="288"/>
      <c r="F134" s="311" t="s">
        <v>1986</v>
      </c>
      <c r="G134" s="288"/>
      <c r="H134" s="288" t="s">
        <v>2020</v>
      </c>
      <c r="I134" s="288" t="s">
        <v>1982</v>
      </c>
      <c r="J134" s="288">
        <v>50</v>
      </c>
      <c r="K134" s="336"/>
    </row>
    <row r="135" s="1" customFormat="1" ht="15" customHeight="1">
      <c r="B135" s="333"/>
      <c r="C135" s="288" t="s">
        <v>2005</v>
      </c>
      <c r="D135" s="288"/>
      <c r="E135" s="288"/>
      <c r="F135" s="311" t="s">
        <v>1986</v>
      </c>
      <c r="G135" s="288"/>
      <c r="H135" s="288" t="s">
        <v>2020</v>
      </c>
      <c r="I135" s="288" t="s">
        <v>1982</v>
      </c>
      <c r="J135" s="288">
        <v>50</v>
      </c>
      <c r="K135" s="336"/>
    </row>
    <row r="136" s="1" customFormat="1" ht="15" customHeight="1">
      <c r="B136" s="333"/>
      <c r="C136" s="288" t="s">
        <v>2007</v>
      </c>
      <c r="D136" s="288"/>
      <c r="E136" s="288"/>
      <c r="F136" s="311" t="s">
        <v>1986</v>
      </c>
      <c r="G136" s="288"/>
      <c r="H136" s="288" t="s">
        <v>2020</v>
      </c>
      <c r="I136" s="288" t="s">
        <v>1982</v>
      </c>
      <c r="J136" s="288">
        <v>50</v>
      </c>
      <c r="K136" s="336"/>
    </row>
    <row r="137" s="1" customFormat="1" ht="15" customHeight="1">
      <c r="B137" s="333"/>
      <c r="C137" s="288" t="s">
        <v>2008</v>
      </c>
      <c r="D137" s="288"/>
      <c r="E137" s="288"/>
      <c r="F137" s="311" t="s">
        <v>1986</v>
      </c>
      <c r="G137" s="288"/>
      <c r="H137" s="288" t="s">
        <v>2033</v>
      </c>
      <c r="I137" s="288" t="s">
        <v>1982</v>
      </c>
      <c r="J137" s="288">
        <v>255</v>
      </c>
      <c r="K137" s="336"/>
    </row>
    <row r="138" s="1" customFormat="1" ht="15" customHeight="1">
      <c r="B138" s="333"/>
      <c r="C138" s="288" t="s">
        <v>2010</v>
      </c>
      <c r="D138" s="288"/>
      <c r="E138" s="288"/>
      <c r="F138" s="311" t="s">
        <v>1980</v>
      </c>
      <c r="G138" s="288"/>
      <c r="H138" s="288" t="s">
        <v>2034</v>
      </c>
      <c r="I138" s="288" t="s">
        <v>2012</v>
      </c>
      <c r="J138" s="288"/>
      <c r="K138" s="336"/>
    </row>
    <row r="139" s="1" customFormat="1" ht="15" customHeight="1">
      <c r="B139" s="333"/>
      <c r="C139" s="288" t="s">
        <v>2013</v>
      </c>
      <c r="D139" s="288"/>
      <c r="E139" s="288"/>
      <c r="F139" s="311" t="s">
        <v>1980</v>
      </c>
      <c r="G139" s="288"/>
      <c r="H139" s="288" t="s">
        <v>2035</v>
      </c>
      <c r="I139" s="288" t="s">
        <v>2015</v>
      </c>
      <c r="J139" s="288"/>
      <c r="K139" s="336"/>
    </row>
    <row r="140" s="1" customFormat="1" ht="15" customHeight="1">
      <c r="B140" s="333"/>
      <c r="C140" s="288" t="s">
        <v>2016</v>
      </c>
      <c r="D140" s="288"/>
      <c r="E140" s="288"/>
      <c r="F140" s="311" t="s">
        <v>1980</v>
      </c>
      <c r="G140" s="288"/>
      <c r="H140" s="288" t="s">
        <v>2016</v>
      </c>
      <c r="I140" s="288" t="s">
        <v>2015</v>
      </c>
      <c r="J140" s="288"/>
      <c r="K140" s="336"/>
    </row>
    <row r="141" s="1" customFormat="1" ht="15" customHeight="1">
      <c r="B141" s="333"/>
      <c r="C141" s="288" t="s">
        <v>39</v>
      </c>
      <c r="D141" s="288"/>
      <c r="E141" s="288"/>
      <c r="F141" s="311" t="s">
        <v>1980</v>
      </c>
      <c r="G141" s="288"/>
      <c r="H141" s="288" t="s">
        <v>2036</v>
      </c>
      <c r="I141" s="288" t="s">
        <v>2015</v>
      </c>
      <c r="J141" s="288"/>
      <c r="K141" s="336"/>
    </row>
    <row r="142" s="1" customFormat="1" ht="15" customHeight="1">
      <c r="B142" s="333"/>
      <c r="C142" s="288" t="s">
        <v>2037</v>
      </c>
      <c r="D142" s="288"/>
      <c r="E142" s="288"/>
      <c r="F142" s="311" t="s">
        <v>1980</v>
      </c>
      <c r="G142" s="288"/>
      <c r="H142" s="288" t="s">
        <v>2038</v>
      </c>
      <c r="I142" s="288" t="s">
        <v>2015</v>
      </c>
      <c r="J142" s="288"/>
      <c r="K142" s="336"/>
    </row>
    <row r="143" s="1" customFormat="1" ht="15" customHeight="1">
      <c r="B143" s="337"/>
      <c r="C143" s="338"/>
      <c r="D143" s="338"/>
      <c r="E143" s="338"/>
      <c r="F143" s="338"/>
      <c r="G143" s="338"/>
      <c r="H143" s="338"/>
      <c r="I143" s="338"/>
      <c r="J143" s="338"/>
      <c r="K143" s="339"/>
    </row>
    <row r="144" s="1" customFormat="1" ht="18.75" customHeight="1">
      <c r="B144" s="324"/>
      <c r="C144" s="324"/>
      <c r="D144" s="324"/>
      <c r="E144" s="324"/>
      <c r="F144" s="325"/>
      <c r="G144" s="324"/>
      <c r="H144" s="324"/>
      <c r="I144" s="324"/>
      <c r="J144" s="324"/>
      <c r="K144" s="324"/>
    </row>
    <row r="145" s="1" customFormat="1" ht="18.75" customHeight="1">
      <c r="B145" s="296"/>
      <c r="C145" s="296"/>
      <c r="D145" s="296"/>
      <c r="E145" s="296"/>
      <c r="F145" s="296"/>
      <c r="G145" s="296"/>
      <c r="H145" s="296"/>
      <c r="I145" s="296"/>
      <c r="J145" s="296"/>
      <c r="K145" s="296"/>
    </row>
    <row r="146" s="1" customFormat="1" ht="7.5" customHeight="1">
      <c r="B146" s="297"/>
      <c r="C146" s="298"/>
      <c r="D146" s="298"/>
      <c r="E146" s="298"/>
      <c r="F146" s="298"/>
      <c r="G146" s="298"/>
      <c r="H146" s="298"/>
      <c r="I146" s="298"/>
      <c r="J146" s="298"/>
      <c r="K146" s="299"/>
    </row>
    <row r="147" s="1" customFormat="1" ht="45" customHeight="1">
      <c r="B147" s="300"/>
      <c r="C147" s="301" t="s">
        <v>2039</v>
      </c>
      <c r="D147" s="301"/>
      <c r="E147" s="301"/>
      <c r="F147" s="301"/>
      <c r="G147" s="301"/>
      <c r="H147" s="301"/>
      <c r="I147" s="301"/>
      <c r="J147" s="301"/>
      <c r="K147" s="302"/>
    </row>
    <row r="148" s="1" customFormat="1" ht="17.25" customHeight="1">
      <c r="B148" s="300"/>
      <c r="C148" s="303" t="s">
        <v>1974</v>
      </c>
      <c r="D148" s="303"/>
      <c r="E148" s="303"/>
      <c r="F148" s="303" t="s">
        <v>1975</v>
      </c>
      <c r="G148" s="304"/>
      <c r="H148" s="303" t="s">
        <v>55</v>
      </c>
      <c r="I148" s="303" t="s">
        <v>58</v>
      </c>
      <c r="J148" s="303" t="s">
        <v>1976</v>
      </c>
      <c r="K148" s="302"/>
    </row>
    <row r="149" s="1" customFormat="1" ht="17.25" customHeight="1">
      <c r="B149" s="300"/>
      <c r="C149" s="305" t="s">
        <v>1977</v>
      </c>
      <c r="D149" s="305"/>
      <c r="E149" s="305"/>
      <c r="F149" s="306" t="s">
        <v>1978</v>
      </c>
      <c r="G149" s="307"/>
      <c r="H149" s="305"/>
      <c r="I149" s="305"/>
      <c r="J149" s="305" t="s">
        <v>1979</v>
      </c>
      <c r="K149" s="302"/>
    </row>
    <row r="150" s="1" customFormat="1" ht="5.25" customHeight="1">
      <c r="B150" s="313"/>
      <c r="C150" s="308"/>
      <c r="D150" s="308"/>
      <c r="E150" s="308"/>
      <c r="F150" s="308"/>
      <c r="G150" s="309"/>
      <c r="H150" s="308"/>
      <c r="I150" s="308"/>
      <c r="J150" s="308"/>
      <c r="K150" s="336"/>
    </row>
    <row r="151" s="1" customFormat="1" ht="15" customHeight="1">
      <c r="B151" s="313"/>
      <c r="C151" s="340" t="s">
        <v>1983</v>
      </c>
      <c r="D151" s="288"/>
      <c r="E151" s="288"/>
      <c r="F151" s="341" t="s">
        <v>1980</v>
      </c>
      <c r="G151" s="288"/>
      <c r="H151" s="340" t="s">
        <v>2020</v>
      </c>
      <c r="I151" s="340" t="s">
        <v>1982</v>
      </c>
      <c r="J151" s="340">
        <v>120</v>
      </c>
      <c r="K151" s="336"/>
    </row>
    <row r="152" s="1" customFormat="1" ht="15" customHeight="1">
      <c r="B152" s="313"/>
      <c r="C152" s="340" t="s">
        <v>2029</v>
      </c>
      <c r="D152" s="288"/>
      <c r="E152" s="288"/>
      <c r="F152" s="341" t="s">
        <v>1980</v>
      </c>
      <c r="G152" s="288"/>
      <c r="H152" s="340" t="s">
        <v>2040</v>
      </c>
      <c r="I152" s="340" t="s">
        <v>1982</v>
      </c>
      <c r="J152" s="340" t="s">
        <v>2031</v>
      </c>
      <c r="K152" s="336"/>
    </row>
    <row r="153" s="1" customFormat="1" ht="15" customHeight="1">
      <c r="B153" s="313"/>
      <c r="C153" s="340" t="s">
        <v>1928</v>
      </c>
      <c r="D153" s="288"/>
      <c r="E153" s="288"/>
      <c r="F153" s="341" t="s">
        <v>1980</v>
      </c>
      <c r="G153" s="288"/>
      <c r="H153" s="340" t="s">
        <v>2041</v>
      </c>
      <c r="I153" s="340" t="s">
        <v>1982</v>
      </c>
      <c r="J153" s="340" t="s">
        <v>2031</v>
      </c>
      <c r="K153" s="336"/>
    </row>
    <row r="154" s="1" customFormat="1" ht="15" customHeight="1">
      <c r="B154" s="313"/>
      <c r="C154" s="340" t="s">
        <v>1985</v>
      </c>
      <c r="D154" s="288"/>
      <c r="E154" s="288"/>
      <c r="F154" s="341" t="s">
        <v>1986</v>
      </c>
      <c r="G154" s="288"/>
      <c r="H154" s="340" t="s">
        <v>2020</v>
      </c>
      <c r="I154" s="340" t="s">
        <v>1982</v>
      </c>
      <c r="J154" s="340">
        <v>50</v>
      </c>
      <c r="K154" s="336"/>
    </row>
    <row r="155" s="1" customFormat="1" ht="15" customHeight="1">
      <c r="B155" s="313"/>
      <c r="C155" s="340" t="s">
        <v>1988</v>
      </c>
      <c r="D155" s="288"/>
      <c r="E155" s="288"/>
      <c r="F155" s="341" t="s">
        <v>1980</v>
      </c>
      <c r="G155" s="288"/>
      <c r="H155" s="340" t="s">
        <v>2020</v>
      </c>
      <c r="I155" s="340" t="s">
        <v>1990</v>
      </c>
      <c r="J155" s="340"/>
      <c r="K155" s="336"/>
    </row>
    <row r="156" s="1" customFormat="1" ht="15" customHeight="1">
      <c r="B156" s="313"/>
      <c r="C156" s="340" t="s">
        <v>1999</v>
      </c>
      <c r="D156" s="288"/>
      <c r="E156" s="288"/>
      <c r="F156" s="341" t="s">
        <v>1986</v>
      </c>
      <c r="G156" s="288"/>
      <c r="H156" s="340" t="s">
        <v>2020</v>
      </c>
      <c r="I156" s="340" t="s">
        <v>1982</v>
      </c>
      <c r="J156" s="340">
        <v>50</v>
      </c>
      <c r="K156" s="336"/>
    </row>
    <row r="157" s="1" customFormat="1" ht="15" customHeight="1">
      <c r="B157" s="313"/>
      <c r="C157" s="340" t="s">
        <v>2007</v>
      </c>
      <c r="D157" s="288"/>
      <c r="E157" s="288"/>
      <c r="F157" s="341" t="s">
        <v>1986</v>
      </c>
      <c r="G157" s="288"/>
      <c r="H157" s="340" t="s">
        <v>2020</v>
      </c>
      <c r="I157" s="340" t="s">
        <v>1982</v>
      </c>
      <c r="J157" s="340">
        <v>50</v>
      </c>
      <c r="K157" s="336"/>
    </row>
    <row r="158" s="1" customFormat="1" ht="15" customHeight="1">
      <c r="B158" s="313"/>
      <c r="C158" s="340" t="s">
        <v>2005</v>
      </c>
      <c r="D158" s="288"/>
      <c r="E158" s="288"/>
      <c r="F158" s="341" t="s">
        <v>1986</v>
      </c>
      <c r="G158" s="288"/>
      <c r="H158" s="340" t="s">
        <v>2020</v>
      </c>
      <c r="I158" s="340" t="s">
        <v>1982</v>
      </c>
      <c r="J158" s="340">
        <v>50</v>
      </c>
      <c r="K158" s="336"/>
    </row>
    <row r="159" s="1" customFormat="1" ht="15" customHeight="1">
      <c r="B159" s="313"/>
      <c r="C159" s="340" t="s">
        <v>110</v>
      </c>
      <c r="D159" s="288"/>
      <c r="E159" s="288"/>
      <c r="F159" s="341" t="s">
        <v>1980</v>
      </c>
      <c r="G159" s="288"/>
      <c r="H159" s="340" t="s">
        <v>2042</v>
      </c>
      <c r="I159" s="340" t="s">
        <v>1982</v>
      </c>
      <c r="J159" s="340" t="s">
        <v>2043</v>
      </c>
      <c r="K159" s="336"/>
    </row>
    <row r="160" s="1" customFormat="1" ht="15" customHeight="1">
      <c r="B160" s="313"/>
      <c r="C160" s="340" t="s">
        <v>2044</v>
      </c>
      <c r="D160" s="288"/>
      <c r="E160" s="288"/>
      <c r="F160" s="341" t="s">
        <v>1980</v>
      </c>
      <c r="G160" s="288"/>
      <c r="H160" s="340" t="s">
        <v>2045</v>
      </c>
      <c r="I160" s="340" t="s">
        <v>2015</v>
      </c>
      <c r="J160" s="340"/>
      <c r="K160" s="336"/>
    </row>
    <row r="161" s="1" customFormat="1" ht="15" customHeight="1">
      <c r="B161" s="342"/>
      <c r="C161" s="322"/>
      <c r="D161" s="322"/>
      <c r="E161" s="322"/>
      <c r="F161" s="322"/>
      <c r="G161" s="322"/>
      <c r="H161" s="322"/>
      <c r="I161" s="322"/>
      <c r="J161" s="322"/>
      <c r="K161" s="343"/>
    </row>
    <row r="162" s="1" customFormat="1" ht="18.75" customHeight="1">
      <c r="B162" s="324"/>
      <c r="C162" s="334"/>
      <c r="D162" s="334"/>
      <c r="E162" s="334"/>
      <c r="F162" s="344"/>
      <c r="G162" s="334"/>
      <c r="H162" s="334"/>
      <c r="I162" s="334"/>
      <c r="J162" s="334"/>
      <c r="K162" s="324"/>
    </row>
    <row r="163" s="1" customFormat="1" ht="18.75" customHeight="1">
      <c r="B163" s="296"/>
      <c r="C163" s="296"/>
      <c r="D163" s="296"/>
      <c r="E163" s="296"/>
      <c r="F163" s="296"/>
      <c r="G163" s="296"/>
      <c r="H163" s="296"/>
      <c r="I163" s="296"/>
      <c r="J163" s="296"/>
      <c r="K163" s="296"/>
    </row>
    <row r="164" s="1" customFormat="1" ht="7.5" customHeight="1">
      <c r="B164" s="275"/>
      <c r="C164" s="276"/>
      <c r="D164" s="276"/>
      <c r="E164" s="276"/>
      <c r="F164" s="276"/>
      <c r="G164" s="276"/>
      <c r="H164" s="276"/>
      <c r="I164" s="276"/>
      <c r="J164" s="276"/>
      <c r="K164" s="277"/>
    </row>
    <row r="165" s="1" customFormat="1" ht="45" customHeight="1">
      <c r="B165" s="278"/>
      <c r="C165" s="279" t="s">
        <v>2046</v>
      </c>
      <c r="D165" s="279"/>
      <c r="E165" s="279"/>
      <c r="F165" s="279"/>
      <c r="G165" s="279"/>
      <c r="H165" s="279"/>
      <c r="I165" s="279"/>
      <c r="J165" s="279"/>
      <c r="K165" s="280"/>
    </row>
    <row r="166" s="1" customFormat="1" ht="17.25" customHeight="1">
      <c r="B166" s="278"/>
      <c r="C166" s="303" t="s">
        <v>1974</v>
      </c>
      <c r="D166" s="303"/>
      <c r="E166" s="303"/>
      <c r="F166" s="303" t="s">
        <v>1975</v>
      </c>
      <c r="G166" s="345"/>
      <c r="H166" s="346" t="s">
        <v>55</v>
      </c>
      <c r="I166" s="346" t="s">
        <v>58</v>
      </c>
      <c r="J166" s="303" t="s">
        <v>1976</v>
      </c>
      <c r="K166" s="280"/>
    </row>
    <row r="167" s="1" customFormat="1" ht="17.25" customHeight="1">
      <c r="B167" s="281"/>
      <c r="C167" s="305" t="s">
        <v>1977</v>
      </c>
      <c r="D167" s="305"/>
      <c r="E167" s="305"/>
      <c r="F167" s="306" t="s">
        <v>1978</v>
      </c>
      <c r="G167" s="347"/>
      <c r="H167" s="348"/>
      <c r="I167" s="348"/>
      <c r="J167" s="305" t="s">
        <v>1979</v>
      </c>
      <c r="K167" s="283"/>
    </row>
    <row r="168" s="1" customFormat="1" ht="5.25" customHeight="1">
      <c r="B168" s="313"/>
      <c r="C168" s="308"/>
      <c r="D168" s="308"/>
      <c r="E168" s="308"/>
      <c r="F168" s="308"/>
      <c r="G168" s="309"/>
      <c r="H168" s="308"/>
      <c r="I168" s="308"/>
      <c r="J168" s="308"/>
      <c r="K168" s="336"/>
    </row>
    <row r="169" s="1" customFormat="1" ht="15" customHeight="1">
      <c r="B169" s="313"/>
      <c r="C169" s="288" t="s">
        <v>1983</v>
      </c>
      <c r="D169" s="288"/>
      <c r="E169" s="288"/>
      <c r="F169" s="311" t="s">
        <v>1980</v>
      </c>
      <c r="G169" s="288"/>
      <c r="H169" s="288" t="s">
        <v>2020</v>
      </c>
      <c r="I169" s="288" t="s">
        <v>1982</v>
      </c>
      <c r="J169" s="288">
        <v>120</v>
      </c>
      <c r="K169" s="336"/>
    </row>
    <row r="170" s="1" customFormat="1" ht="15" customHeight="1">
      <c r="B170" s="313"/>
      <c r="C170" s="288" t="s">
        <v>2029</v>
      </c>
      <c r="D170" s="288"/>
      <c r="E170" s="288"/>
      <c r="F170" s="311" t="s">
        <v>1980</v>
      </c>
      <c r="G170" s="288"/>
      <c r="H170" s="288" t="s">
        <v>2030</v>
      </c>
      <c r="I170" s="288" t="s">
        <v>1982</v>
      </c>
      <c r="J170" s="288" t="s">
        <v>2031</v>
      </c>
      <c r="K170" s="336"/>
    </row>
    <row r="171" s="1" customFormat="1" ht="15" customHeight="1">
      <c r="B171" s="313"/>
      <c r="C171" s="288" t="s">
        <v>1928</v>
      </c>
      <c r="D171" s="288"/>
      <c r="E171" s="288"/>
      <c r="F171" s="311" t="s">
        <v>1980</v>
      </c>
      <c r="G171" s="288"/>
      <c r="H171" s="288" t="s">
        <v>2047</v>
      </c>
      <c r="I171" s="288" t="s">
        <v>1982</v>
      </c>
      <c r="J171" s="288" t="s">
        <v>2031</v>
      </c>
      <c r="K171" s="336"/>
    </row>
    <row r="172" s="1" customFormat="1" ht="15" customHeight="1">
      <c r="B172" s="313"/>
      <c r="C172" s="288" t="s">
        <v>1985</v>
      </c>
      <c r="D172" s="288"/>
      <c r="E172" s="288"/>
      <c r="F172" s="311" t="s">
        <v>1986</v>
      </c>
      <c r="G172" s="288"/>
      <c r="H172" s="288" t="s">
        <v>2047</v>
      </c>
      <c r="I172" s="288" t="s">
        <v>1982</v>
      </c>
      <c r="J172" s="288">
        <v>50</v>
      </c>
      <c r="K172" s="336"/>
    </row>
    <row r="173" s="1" customFormat="1" ht="15" customHeight="1">
      <c r="B173" s="313"/>
      <c r="C173" s="288" t="s">
        <v>1988</v>
      </c>
      <c r="D173" s="288"/>
      <c r="E173" s="288"/>
      <c r="F173" s="311" t="s">
        <v>1980</v>
      </c>
      <c r="G173" s="288"/>
      <c r="H173" s="288" t="s">
        <v>2047</v>
      </c>
      <c r="I173" s="288" t="s">
        <v>1990</v>
      </c>
      <c r="J173" s="288"/>
      <c r="K173" s="336"/>
    </row>
    <row r="174" s="1" customFormat="1" ht="15" customHeight="1">
      <c r="B174" s="313"/>
      <c r="C174" s="288" t="s">
        <v>1999</v>
      </c>
      <c r="D174" s="288"/>
      <c r="E174" s="288"/>
      <c r="F174" s="311" t="s">
        <v>1986</v>
      </c>
      <c r="G174" s="288"/>
      <c r="H174" s="288" t="s">
        <v>2047</v>
      </c>
      <c r="I174" s="288" t="s">
        <v>1982</v>
      </c>
      <c r="J174" s="288">
        <v>50</v>
      </c>
      <c r="K174" s="336"/>
    </row>
    <row r="175" s="1" customFormat="1" ht="15" customHeight="1">
      <c r="B175" s="313"/>
      <c r="C175" s="288" t="s">
        <v>2007</v>
      </c>
      <c r="D175" s="288"/>
      <c r="E175" s="288"/>
      <c r="F175" s="311" t="s">
        <v>1986</v>
      </c>
      <c r="G175" s="288"/>
      <c r="H175" s="288" t="s">
        <v>2047</v>
      </c>
      <c r="I175" s="288" t="s">
        <v>1982</v>
      </c>
      <c r="J175" s="288">
        <v>50</v>
      </c>
      <c r="K175" s="336"/>
    </row>
    <row r="176" s="1" customFormat="1" ht="15" customHeight="1">
      <c r="B176" s="313"/>
      <c r="C176" s="288" t="s">
        <v>2005</v>
      </c>
      <c r="D176" s="288"/>
      <c r="E176" s="288"/>
      <c r="F176" s="311" t="s">
        <v>1986</v>
      </c>
      <c r="G176" s="288"/>
      <c r="H176" s="288" t="s">
        <v>2047</v>
      </c>
      <c r="I176" s="288" t="s">
        <v>1982</v>
      </c>
      <c r="J176" s="288">
        <v>50</v>
      </c>
      <c r="K176" s="336"/>
    </row>
    <row r="177" s="1" customFormat="1" ht="15" customHeight="1">
      <c r="B177" s="313"/>
      <c r="C177" s="288" t="s">
        <v>121</v>
      </c>
      <c r="D177" s="288"/>
      <c r="E177" s="288"/>
      <c r="F177" s="311" t="s">
        <v>1980</v>
      </c>
      <c r="G177" s="288"/>
      <c r="H177" s="288" t="s">
        <v>2048</v>
      </c>
      <c r="I177" s="288" t="s">
        <v>2049</v>
      </c>
      <c r="J177" s="288"/>
      <c r="K177" s="336"/>
    </row>
    <row r="178" s="1" customFormat="1" ht="15" customHeight="1">
      <c r="B178" s="313"/>
      <c r="C178" s="288" t="s">
        <v>58</v>
      </c>
      <c r="D178" s="288"/>
      <c r="E178" s="288"/>
      <c r="F178" s="311" t="s">
        <v>1980</v>
      </c>
      <c r="G178" s="288"/>
      <c r="H178" s="288" t="s">
        <v>2050</v>
      </c>
      <c r="I178" s="288" t="s">
        <v>2051</v>
      </c>
      <c r="J178" s="288">
        <v>1</v>
      </c>
      <c r="K178" s="336"/>
    </row>
    <row r="179" s="1" customFormat="1" ht="15" customHeight="1">
      <c r="B179" s="313"/>
      <c r="C179" s="288" t="s">
        <v>54</v>
      </c>
      <c r="D179" s="288"/>
      <c r="E179" s="288"/>
      <c r="F179" s="311" t="s">
        <v>1980</v>
      </c>
      <c r="G179" s="288"/>
      <c r="H179" s="288" t="s">
        <v>2052</v>
      </c>
      <c r="I179" s="288" t="s">
        <v>1982</v>
      </c>
      <c r="J179" s="288">
        <v>20</v>
      </c>
      <c r="K179" s="336"/>
    </row>
    <row r="180" s="1" customFormat="1" ht="15" customHeight="1">
      <c r="B180" s="313"/>
      <c r="C180" s="288" t="s">
        <v>55</v>
      </c>
      <c r="D180" s="288"/>
      <c r="E180" s="288"/>
      <c r="F180" s="311" t="s">
        <v>1980</v>
      </c>
      <c r="G180" s="288"/>
      <c r="H180" s="288" t="s">
        <v>2053</v>
      </c>
      <c r="I180" s="288" t="s">
        <v>1982</v>
      </c>
      <c r="J180" s="288">
        <v>255</v>
      </c>
      <c r="K180" s="336"/>
    </row>
    <row r="181" s="1" customFormat="1" ht="15" customHeight="1">
      <c r="B181" s="313"/>
      <c r="C181" s="288" t="s">
        <v>122</v>
      </c>
      <c r="D181" s="288"/>
      <c r="E181" s="288"/>
      <c r="F181" s="311" t="s">
        <v>1980</v>
      </c>
      <c r="G181" s="288"/>
      <c r="H181" s="288" t="s">
        <v>1944</v>
      </c>
      <c r="I181" s="288" t="s">
        <v>1982</v>
      </c>
      <c r="J181" s="288">
        <v>10</v>
      </c>
      <c r="K181" s="336"/>
    </row>
    <row r="182" s="1" customFormat="1" ht="15" customHeight="1">
      <c r="B182" s="313"/>
      <c r="C182" s="288" t="s">
        <v>123</v>
      </c>
      <c r="D182" s="288"/>
      <c r="E182" s="288"/>
      <c r="F182" s="311" t="s">
        <v>1980</v>
      </c>
      <c r="G182" s="288"/>
      <c r="H182" s="288" t="s">
        <v>2054</v>
      </c>
      <c r="I182" s="288" t="s">
        <v>2015</v>
      </c>
      <c r="J182" s="288"/>
      <c r="K182" s="336"/>
    </row>
    <row r="183" s="1" customFormat="1" ht="15" customHeight="1">
      <c r="B183" s="313"/>
      <c r="C183" s="288" t="s">
        <v>2055</v>
      </c>
      <c r="D183" s="288"/>
      <c r="E183" s="288"/>
      <c r="F183" s="311" t="s">
        <v>1980</v>
      </c>
      <c r="G183" s="288"/>
      <c r="H183" s="288" t="s">
        <v>2056</v>
      </c>
      <c r="I183" s="288" t="s">
        <v>2015</v>
      </c>
      <c r="J183" s="288"/>
      <c r="K183" s="336"/>
    </row>
    <row r="184" s="1" customFormat="1" ht="15" customHeight="1">
      <c r="B184" s="313"/>
      <c r="C184" s="288" t="s">
        <v>2044</v>
      </c>
      <c r="D184" s="288"/>
      <c r="E184" s="288"/>
      <c r="F184" s="311" t="s">
        <v>1980</v>
      </c>
      <c r="G184" s="288"/>
      <c r="H184" s="288" t="s">
        <v>2057</v>
      </c>
      <c r="I184" s="288" t="s">
        <v>2015</v>
      </c>
      <c r="J184" s="288"/>
      <c r="K184" s="336"/>
    </row>
    <row r="185" s="1" customFormat="1" ht="15" customHeight="1">
      <c r="B185" s="313"/>
      <c r="C185" s="288" t="s">
        <v>125</v>
      </c>
      <c r="D185" s="288"/>
      <c r="E185" s="288"/>
      <c r="F185" s="311" t="s">
        <v>1986</v>
      </c>
      <c r="G185" s="288"/>
      <c r="H185" s="288" t="s">
        <v>2058</v>
      </c>
      <c r="I185" s="288" t="s">
        <v>1982</v>
      </c>
      <c r="J185" s="288">
        <v>50</v>
      </c>
      <c r="K185" s="336"/>
    </row>
    <row r="186" s="1" customFormat="1" ht="15" customHeight="1">
      <c r="B186" s="313"/>
      <c r="C186" s="288" t="s">
        <v>2059</v>
      </c>
      <c r="D186" s="288"/>
      <c r="E186" s="288"/>
      <c r="F186" s="311" t="s">
        <v>1986</v>
      </c>
      <c r="G186" s="288"/>
      <c r="H186" s="288" t="s">
        <v>2060</v>
      </c>
      <c r="I186" s="288" t="s">
        <v>2061</v>
      </c>
      <c r="J186" s="288"/>
      <c r="K186" s="336"/>
    </row>
    <row r="187" s="1" customFormat="1" ht="15" customHeight="1">
      <c r="B187" s="313"/>
      <c r="C187" s="288" t="s">
        <v>2062</v>
      </c>
      <c r="D187" s="288"/>
      <c r="E187" s="288"/>
      <c r="F187" s="311" t="s">
        <v>1986</v>
      </c>
      <c r="G187" s="288"/>
      <c r="H187" s="288" t="s">
        <v>2063</v>
      </c>
      <c r="I187" s="288" t="s">
        <v>2061</v>
      </c>
      <c r="J187" s="288"/>
      <c r="K187" s="336"/>
    </row>
    <row r="188" s="1" customFormat="1" ht="15" customHeight="1">
      <c r="B188" s="313"/>
      <c r="C188" s="288" t="s">
        <v>2064</v>
      </c>
      <c r="D188" s="288"/>
      <c r="E188" s="288"/>
      <c r="F188" s="311" t="s">
        <v>1986</v>
      </c>
      <c r="G188" s="288"/>
      <c r="H188" s="288" t="s">
        <v>2065</v>
      </c>
      <c r="I188" s="288" t="s">
        <v>2061</v>
      </c>
      <c r="J188" s="288"/>
      <c r="K188" s="336"/>
    </row>
    <row r="189" s="1" customFormat="1" ht="15" customHeight="1">
      <c r="B189" s="313"/>
      <c r="C189" s="349" t="s">
        <v>2066</v>
      </c>
      <c r="D189" s="288"/>
      <c r="E189" s="288"/>
      <c r="F189" s="311" t="s">
        <v>1986</v>
      </c>
      <c r="G189" s="288"/>
      <c r="H189" s="288" t="s">
        <v>2067</v>
      </c>
      <c r="I189" s="288" t="s">
        <v>2068</v>
      </c>
      <c r="J189" s="350" t="s">
        <v>2069</v>
      </c>
      <c r="K189" s="336"/>
    </row>
    <row r="190" s="18" customFormat="1" ht="15" customHeight="1">
      <c r="B190" s="351"/>
      <c r="C190" s="352" t="s">
        <v>2070</v>
      </c>
      <c r="D190" s="353"/>
      <c r="E190" s="353"/>
      <c r="F190" s="354" t="s">
        <v>1986</v>
      </c>
      <c r="G190" s="353"/>
      <c r="H190" s="353" t="s">
        <v>2071</v>
      </c>
      <c r="I190" s="353" t="s">
        <v>2068</v>
      </c>
      <c r="J190" s="355" t="s">
        <v>2069</v>
      </c>
      <c r="K190" s="356"/>
    </row>
    <row r="191" s="1" customFormat="1" ht="15" customHeight="1">
      <c r="B191" s="313"/>
      <c r="C191" s="349" t="s">
        <v>43</v>
      </c>
      <c r="D191" s="288"/>
      <c r="E191" s="288"/>
      <c r="F191" s="311" t="s">
        <v>1980</v>
      </c>
      <c r="G191" s="288"/>
      <c r="H191" s="285" t="s">
        <v>2072</v>
      </c>
      <c r="I191" s="288" t="s">
        <v>2073</v>
      </c>
      <c r="J191" s="288"/>
      <c r="K191" s="336"/>
    </row>
    <row r="192" s="1" customFormat="1" ht="15" customHeight="1">
      <c r="B192" s="313"/>
      <c r="C192" s="349" t="s">
        <v>2074</v>
      </c>
      <c r="D192" s="288"/>
      <c r="E192" s="288"/>
      <c r="F192" s="311" t="s">
        <v>1980</v>
      </c>
      <c r="G192" s="288"/>
      <c r="H192" s="288" t="s">
        <v>2075</v>
      </c>
      <c r="I192" s="288" t="s">
        <v>2015</v>
      </c>
      <c r="J192" s="288"/>
      <c r="K192" s="336"/>
    </row>
    <row r="193" s="1" customFormat="1" ht="15" customHeight="1">
      <c r="B193" s="313"/>
      <c r="C193" s="349" t="s">
        <v>2076</v>
      </c>
      <c r="D193" s="288"/>
      <c r="E193" s="288"/>
      <c r="F193" s="311" t="s">
        <v>1980</v>
      </c>
      <c r="G193" s="288"/>
      <c r="H193" s="288" t="s">
        <v>2077</v>
      </c>
      <c r="I193" s="288" t="s">
        <v>2015</v>
      </c>
      <c r="J193" s="288"/>
      <c r="K193" s="336"/>
    </row>
    <row r="194" s="1" customFormat="1" ht="15" customHeight="1">
      <c r="B194" s="313"/>
      <c r="C194" s="349" t="s">
        <v>2078</v>
      </c>
      <c r="D194" s="288"/>
      <c r="E194" s="288"/>
      <c r="F194" s="311" t="s">
        <v>1986</v>
      </c>
      <c r="G194" s="288"/>
      <c r="H194" s="288" t="s">
        <v>2079</v>
      </c>
      <c r="I194" s="288" t="s">
        <v>2015</v>
      </c>
      <c r="J194" s="288"/>
      <c r="K194" s="336"/>
    </row>
    <row r="195" s="1" customFormat="1" ht="15" customHeight="1">
      <c r="B195" s="342"/>
      <c r="C195" s="357"/>
      <c r="D195" s="322"/>
      <c r="E195" s="322"/>
      <c r="F195" s="322"/>
      <c r="G195" s="322"/>
      <c r="H195" s="322"/>
      <c r="I195" s="322"/>
      <c r="J195" s="322"/>
      <c r="K195" s="343"/>
    </row>
    <row r="196" s="1" customFormat="1" ht="18.75" customHeight="1">
      <c r="B196" s="324"/>
      <c r="C196" s="334"/>
      <c r="D196" s="334"/>
      <c r="E196" s="334"/>
      <c r="F196" s="344"/>
      <c r="G196" s="334"/>
      <c r="H196" s="334"/>
      <c r="I196" s="334"/>
      <c r="J196" s="334"/>
      <c r="K196" s="324"/>
    </row>
    <row r="197" s="1" customFormat="1" ht="18.75" customHeight="1">
      <c r="B197" s="324"/>
      <c r="C197" s="334"/>
      <c r="D197" s="334"/>
      <c r="E197" s="334"/>
      <c r="F197" s="344"/>
      <c r="G197" s="334"/>
      <c r="H197" s="334"/>
      <c r="I197" s="334"/>
      <c r="J197" s="334"/>
      <c r="K197" s="324"/>
    </row>
    <row r="198" s="1" customFormat="1" ht="18.75" customHeight="1">
      <c r="B198" s="296"/>
      <c r="C198" s="296"/>
      <c r="D198" s="296"/>
      <c r="E198" s="296"/>
      <c r="F198" s="296"/>
      <c r="G198" s="296"/>
      <c r="H198" s="296"/>
      <c r="I198" s="296"/>
      <c r="J198" s="296"/>
      <c r="K198" s="296"/>
    </row>
    <row r="199" s="1" customFormat="1" ht="13.5">
      <c r="B199" s="275"/>
      <c r="C199" s="276"/>
      <c r="D199" s="276"/>
      <c r="E199" s="276"/>
      <c r="F199" s="276"/>
      <c r="G199" s="276"/>
      <c r="H199" s="276"/>
      <c r="I199" s="276"/>
      <c r="J199" s="276"/>
      <c r="K199" s="277"/>
    </row>
    <row r="200" s="1" customFormat="1" ht="21">
      <c r="B200" s="278"/>
      <c r="C200" s="279" t="s">
        <v>2080</v>
      </c>
      <c r="D200" s="279"/>
      <c r="E200" s="279"/>
      <c r="F200" s="279"/>
      <c r="G200" s="279"/>
      <c r="H200" s="279"/>
      <c r="I200" s="279"/>
      <c r="J200" s="279"/>
      <c r="K200" s="280"/>
    </row>
    <row r="201" s="1" customFormat="1" ht="25.5" customHeight="1">
      <c r="B201" s="278"/>
      <c r="C201" s="358" t="s">
        <v>2081</v>
      </c>
      <c r="D201" s="358"/>
      <c r="E201" s="358"/>
      <c r="F201" s="358" t="s">
        <v>2082</v>
      </c>
      <c r="G201" s="359"/>
      <c r="H201" s="358" t="s">
        <v>2083</v>
      </c>
      <c r="I201" s="358"/>
      <c r="J201" s="358"/>
      <c r="K201" s="280"/>
    </row>
    <row r="202" s="1" customFormat="1" ht="5.25" customHeight="1">
      <c r="B202" s="313"/>
      <c r="C202" s="308"/>
      <c r="D202" s="308"/>
      <c r="E202" s="308"/>
      <c r="F202" s="308"/>
      <c r="G202" s="334"/>
      <c r="H202" s="308"/>
      <c r="I202" s="308"/>
      <c r="J202" s="308"/>
      <c r="K202" s="336"/>
    </row>
    <row r="203" s="1" customFormat="1" ht="15" customHeight="1">
      <c r="B203" s="313"/>
      <c r="C203" s="288" t="s">
        <v>2073</v>
      </c>
      <c r="D203" s="288"/>
      <c r="E203" s="288"/>
      <c r="F203" s="311" t="s">
        <v>44</v>
      </c>
      <c r="G203" s="288"/>
      <c r="H203" s="288" t="s">
        <v>2084</v>
      </c>
      <c r="I203" s="288"/>
      <c r="J203" s="288"/>
      <c r="K203" s="336"/>
    </row>
    <row r="204" s="1" customFormat="1" ht="15" customHeight="1">
      <c r="B204" s="313"/>
      <c r="C204" s="288"/>
      <c r="D204" s="288"/>
      <c r="E204" s="288"/>
      <c r="F204" s="311" t="s">
        <v>45</v>
      </c>
      <c r="G204" s="288"/>
      <c r="H204" s="288" t="s">
        <v>2085</v>
      </c>
      <c r="I204" s="288"/>
      <c r="J204" s="288"/>
      <c r="K204" s="336"/>
    </row>
    <row r="205" s="1" customFormat="1" ht="15" customHeight="1">
      <c r="B205" s="313"/>
      <c r="C205" s="288"/>
      <c r="D205" s="288"/>
      <c r="E205" s="288"/>
      <c r="F205" s="311" t="s">
        <v>48</v>
      </c>
      <c r="G205" s="288"/>
      <c r="H205" s="288" t="s">
        <v>2086</v>
      </c>
      <c r="I205" s="288"/>
      <c r="J205" s="288"/>
      <c r="K205" s="336"/>
    </row>
    <row r="206" s="1" customFormat="1" ht="15" customHeight="1">
      <c r="B206" s="313"/>
      <c r="C206" s="288"/>
      <c r="D206" s="288"/>
      <c r="E206" s="288"/>
      <c r="F206" s="311" t="s">
        <v>46</v>
      </c>
      <c r="G206" s="288"/>
      <c r="H206" s="288" t="s">
        <v>2087</v>
      </c>
      <c r="I206" s="288"/>
      <c r="J206" s="288"/>
      <c r="K206" s="336"/>
    </row>
    <row r="207" s="1" customFormat="1" ht="15" customHeight="1">
      <c r="B207" s="313"/>
      <c r="C207" s="288"/>
      <c r="D207" s="288"/>
      <c r="E207" s="288"/>
      <c r="F207" s="311" t="s">
        <v>47</v>
      </c>
      <c r="G207" s="288"/>
      <c r="H207" s="288" t="s">
        <v>2088</v>
      </c>
      <c r="I207" s="288"/>
      <c r="J207" s="288"/>
      <c r="K207" s="336"/>
    </row>
    <row r="208" s="1" customFormat="1" ht="15" customHeight="1">
      <c r="B208" s="313"/>
      <c r="C208" s="288"/>
      <c r="D208" s="288"/>
      <c r="E208" s="288"/>
      <c r="F208" s="311"/>
      <c r="G208" s="288"/>
      <c r="H208" s="288"/>
      <c r="I208" s="288"/>
      <c r="J208" s="288"/>
      <c r="K208" s="336"/>
    </row>
    <row r="209" s="1" customFormat="1" ht="15" customHeight="1">
      <c r="B209" s="313"/>
      <c r="C209" s="288" t="s">
        <v>2027</v>
      </c>
      <c r="D209" s="288"/>
      <c r="E209" s="288"/>
      <c r="F209" s="311" t="s">
        <v>80</v>
      </c>
      <c r="G209" s="288"/>
      <c r="H209" s="288" t="s">
        <v>2089</v>
      </c>
      <c r="I209" s="288"/>
      <c r="J209" s="288"/>
      <c r="K209" s="336"/>
    </row>
    <row r="210" s="1" customFormat="1" ht="15" customHeight="1">
      <c r="B210" s="313"/>
      <c r="C210" s="288"/>
      <c r="D210" s="288"/>
      <c r="E210" s="288"/>
      <c r="F210" s="311" t="s">
        <v>1925</v>
      </c>
      <c r="G210" s="288"/>
      <c r="H210" s="288" t="s">
        <v>1926</v>
      </c>
      <c r="I210" s="288"/>
      <c r="J210" s="288"/>
      <c r="K210" s="336"/>
    </row>
    <row r="211" s="1" customFormat="1" ht="15" customHeight="1">
      <c r="B211" s="313"/>
      <c r="C211" s="288"/>
      <c r="D211" s="288"/>
      <c r="E211" s="288"/>
      <c r="F211" s="311" t="s">
        <v>1923</v>
      </c>
      <c r="G211" s="288"/>
      <c r="H211" s="288" t="s">
        <v>2090</v>
      </c>
      <c r="I211" s="288"/>
      <c r="J211" s="288"/>
      <c r="K211" s="336"/>
    </row>
    <row r="212" s="1" customFormat="1" ht="15" customHeight="1">
      <c r="B212" s="360"/>
      <c r="C212" s="288"/>
      <c r="D212" s="288"/>
      <c r="E212" s="288"/>
      <c r="F212" s="311" t="s">
        <v>1927</v>
      </c>
      <c r="G212" s="349"/>
      <c r="H212" s="340" t="s">
        <v>104</v>
      </c>
      <c r="I212" s="340"/>
      <c r="J212" s="340"/>
      <c r="K212" s="361"/>
    </row>
    <row r="213" s="1" customFormat="1" ht="15" customHeight="1">
      <c r="B213" s="360"/>
      <c r="C213" s="288"/>
      <c r="D213" s="288"/>
      <c r="E213" s="288"/>
      <c r="F213" s="311" t="s">
        <v>1819</v>
      </c>
      <c r="G213" s="349"/>
      <c r="H213" s="340" t="s">
        <v>2091</v>
      </c>
      <c r="I213" s="340"/>
      <c r="J213" s="340"/>
      <c r="K213" s="361"/>
    </row>
    <row r="214" s="1" customFormat="1" ht="15" customHeight="1">
      <c r="B214" s="360"/>
      <c r="C214" s="288"/>
      <c r="D214" s="288"/>
      <c r="E214" s="288"/>
      <c r="F214" s="311"/>
      <c r="G214" s="349"/>
      <c r="H214" s="340"/>
      <c r="I214" s="340"/>
      <c r="J214" s="340"/>
      <c r="K214" s="361"/>
    </row>
    <row r="215" s="1" customFormat="1" ht="15" customHeight="1">
      <c r="B215" s="360"/>
      <c r="C215" s="288" t="s">
        <v>2051</v>
      </c>
      <c r="D215" s="288"/>
      <c r="E215" s="288"/>
      <c r="F215" s="311">
        <v>1</v>
      </c>
      <c r="G215" s="349"/>
      <c r="H215" s="340" t="s">
        <v>2092</v>
      </c>
      <c r="I215" s="340"/>
      <c r="J215" s="340"/>
      <c r="K215" s="361"/>
    </row>
    <row r="216" s="1" customFormat="1" ht="15" customHeight="1">
      <c r="B216" s="360"/>
      <c r="C216" s="288"/>
      <c r="D216" s="288"/>
      <c r="E216" s="288"/>
      <c r="F216" s="311">
        <v>2</v>
      </c>
      <c r="G216" s="349"/>
      <c r="H216" s="340" t="s">
        <v>2093</v>
      </c>
      <c r="I216" s="340"/>
      <c r="J216" s="340"/>
      <c r="K216" s="361"/>
    </row>
    <row r="217" s="1" customFormat="1" ht="15" customHeight="1">
      <c r="B217" s="360"/>
      <c r="C217" s="288"/>
      <c r="D217" s="288"/>
      <c r="E217" s="288"/>
      <c r="F217" s="311">
        <v>3</v>
      </c>
      <c r="G217" s="349"/>
      <c r="H217" s="340" t="s">
        <v>2094</v>
      </c>
      <c r="I217" s="340"/>
      <c r="J217" s="340"/>
      <c r="K217" s="361"/>
    </row>
    <row r="218" s="1" customFormat="1" ht="15" customHeight="1">
      <c r="B218" s="360"/>
      <c r="C218" s="288"/>
      <c r="D218" s="288"/>
      <c r="E218" s="288"/>
      <c r="F218" s="311">
        <v>4</v>
      </c>
      <c r="G218" s="349"/>
      <c r="H218" s="340" t="s">
        <v>2095</v>
      </c>
      <c r="I218" s="340"/>
      <c r="J218" s="340"/>
      <c r="K218" s="361"/>
    </row>
    <row r="219" s="1" customFormat="1" ht="12.75" customHeight="1">
      <c r="B219" s="362"/>
      <c r="C219" s="363"/>
      <c r="D219" s="363"/>
      <c r="E219" s="363"/>
      <c r="F219" s="363"/>
      <c r="G219" s="363"/>
      <c r="H219" s="363"/>
      <c r="I219" s="363"/>
      <c r="J219" s="363"/>
      <c r="K219" s="36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5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82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3"/>
      <c r="AT3" s="20" t="s">
        <v>84</v>
      </c>
    </row>
    <row r="4" s="1" customFormat="1" ht="24.96" customHeight="1">
      <c r="B4" s="23"/>
      <c r="D4" s="127" t="s">
        <v>106</v>
      </c>
      <c r="L4" s="23"/>
      <c r="M4" s="128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29" t="s">
        <v>14</v>
      </c>
      <c r="L6" s="23"/>
    </row>
    <row r="7" s="1" customFormat="1" ht="16.5" customHeight="1">
      <c r="B7" s="23"/>
      <c r="E7" s="130" t="str">
        <f>'Rekapitulace stavby'!K6</f>
        <v>Rekonstrukce vodovodu a kanalizace ul.Vítkovická</v>
      </c>
      <c r="F7" s="129"/>
      <c r="G7" s="129"/>
      <c r="H7" s="129"/>
      <c r="L7" s="23"/>
    </row>
    <row r="8" s="2" customFormat="1" ht="12" customHeight="1">
      <c r="A8" s="36"/>
      <c r="B8" s="42"/>
      <c r="C8" s="36"/>
      <c r="D8" s="129" t="s">
        <v>107</v>
      </c>
      <c r="E8" s="36"/>
      <c r="F8" s="36"/>
      <c r="G8" s="36"/>
      <c r="H8" s="36"/>
      <c r="I8" s="36"/>
      <c r="J8" s="36"/>
      <c r="K8" s="36"/>
      <c r="L8" s="13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32" t="s">
        <v>108</v>
      </c>
      <c r="F9" s="36"/>
      <c r="G9" s="36"/>
      <c r="H9" s="36"/>
      <c r="I9" s="36"/>
      <c r="J9" s="36"/>
      <c r="K9" s="36"/>
      <c r="L9" s="13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13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29" t="s">
        <v>16</v>
      </c>
      <c r="E11" s="36"/>
      <c r="F11" s="133" t="s">
        <v>83</v>
      </c>
      <c r="G11" s="36"/>
      <c r="H11" s="36"/>
      <c r="I11" s="129" t="s">
        <v>18</v>
      </c>
      <c r="J11" s="133" t="s">
        <v>19</v>
      </c>
      <c r="K11" s="36"/>
      <c r="L11" s="13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29" t="s">
        <v>20</v>
      </c>
      <c r="E12" s="36"/>
      <c r="F12" s="133" t="s">
        <v>21</v>
      </c>
      <c r="G12" s="36"/>
      <c r="H12" s="36"/>
      <c r="I12" s="129" t="s">
        <v>22</v>
      </c>
      <c r="J12" s="134" t="str">
        <f>'Rekapitulace stavby'!AN8</f>
        <v>10. 9. 2025</v>
      </c>
      <c r="K12" s="36"/>
      <c r="L12" s="13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21.84" customHeight="1">
      <c r="A13" s="36"/>
      <c r="B13" s="42"/>
      <c r="C13" s="36"/>
      <c r="D13" s="135" t="s">
        <v>24</v>
      </c>
      <c r="E13" s="36"/>
      <c r="F13" s="136" t="s">
        <v>25</v>
      </c>
      <c r="G13" s="36"/>
      <c r="H13" s="36"/>
      <c r="I13" s="36"/>
      <c r="J13" s="36"/>
      <c r="K13" s="36"/>
      <c r="L13" s="13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29" t="s">
        <v>26</v>
      </c>
      <c r="E14" s="36"/>
      <c r="F14" s="36"/>
      <c r="G14" s="36"/>
      <c r="H14" s="36"/>
      <c r="I14" s="129" t="s">
        <v>27</v>
      </c>
      <c r="J14" s="133" t="s">
        <v>19</v>
      </c>
      <c r="K14" s="36"/>
      <c r="L14" s="13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33" t="s">
        <v>28</v>
      </c>
      <c r="F15" s="36"/>
      <c r="G15" s="36"/>
      <c r="H15" s="36"/>
      <c r="I15" s="129" t="s">
        <v>29</v>
      </c>
      <c r="J15" s="133" t="s">
        <v>19</v>
      </c>
      <c r="K15" s="36"/>
      <c r="L15" s="13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13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29" t="s">
        <v>30</v>
      </c>
      <c r="E17" s="36"/>
      <c r="F17" s="36"/>
      <c r="G17" s="36"/>
      <c r="H17" s="36"/>
      <c r="I17" s="129" t="s">
        <v>27</v>
      </c>
      <c r="J17" s="133" t="str">
        <f>'Rekapitulace stavby'!AN13</f>
        <v/>
      </c>
      <c r="K17" s="36"/>
      <c r="L17" s="13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133" t="str">
        <f>'Rekapitulace stavby'!E14</f>
        <v xml:space="preserve"> </v>
      </c>
      <c r="F18" s="133"/>
      <c r="G18" s="133"/>
      <c r="H18" s="133"/>
      <c r="I18" s="129" t="s">
        <v>29</v>
      </c>
      <c r="J18" s="133" t="str">
        <f>'Rekapitulace stavby'!AN14</f>
        <v/>
      </c>
      <c r="K18" s="36"/>
      <c r="L18" s="13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13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29" t="s">
        <v>32</v>
      </c>
      <c r="E20" s="36"/>
      <c r="F20" s="36"/>
      <c r="G20" s="36"/>
      <c r="H20" s="36"/>
      <c r="I20" s="129" t="s">
        <v>27</v>
      </c>
      <c r="J20" s="133" t="s">
        <v>19</v>
      </c>
      <c r="K20" s="36"/>
      <c r="L20" s="13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33" t="s">
        <v>33</v>
      </c>
      <c r="F21" s="36"/>
      <c r="G21" s="36"/>
      <c r="H21" s="36"/>
      <c r="I21" s="129" t="s">
        <v>29</v>
      </c>
      <c r="J21" s="133" t="s">
        <v>19</v>
      </c>
      <c r="K21" s="36"/>
      <c r="L21" s="13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13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29" t="s">
        <v>35</v>
      </c>
      <c r="E23" s="36"/>
      <c r="F23" s="36"/>
      <c r="G23" s="36"/>
      <c r="H23" s="36"/>
      <c r="I23" s="129" t="s">
        <v>27</v>
      </c>
      <c r="J23" s="133" t="s">
        <v>19</v>
      </c>
      <c r="K23" s="36"/>
      <c r="L23" s="13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33" t="s">
        <v>36</v>
      </c>
      <c r="F24" s="36"/>
      <c r="G24" s="36"/>
      <c r="H24" s="36"/>
      <c r="I24" s="129" t="s">
        <v>29</v>
      </c>
      <c r="J24" s="133" t="s">
        <v>19</v>
      </c>
      <c r="K24" s="36"/>
      <c r="L24" s="13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13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29" t="s">
        <v>37</v>
      </c>
      <c r="E26" s="36"/>
      <c r="F26" s="36"/>
      <c r="G26" s="36"/>
      <c r="H26" s="36"/>
      <c r="I26" s="36"/>
      <c r="J26" s="36"/>
      <c r="K26" s="36"/>
      <c r="L26" s="13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47.25" customHeight="1">
      <c r="A27" s="137"/>
      <c r="B27" s="138"/>
      <c r="C27" s="137"/>
      <c r="D27" s="137"/>
      <c r="E27" s="139" t="s">
        <v>38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13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13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2" t="s">
        <v>39</v>
      </c>
      <c r="E30" s="36"/>
      <c r="F30" s="36"/>
      <c r="G30" s="36"/>
      <c r="H30" s="36"/>
      <c r="I30" s="36"/>
      <c r="J30" s="143">
        <f>ROUND(J86, 2)</f>
        <v>0</v>
      </c>
      <c r="K30" s="36"/>
      <c r="L30" s="13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1"/>
      <c r="E31" s="141"/>
      <c r="F31" s="141"/>
      <c r="G31" s="141"/>
      <c r="H31" s="141"/>
      <c r="I31" s="141"/>
      <c r="J31" s="141"/>
      <c r="K31" s="141"/>
      <c r="L31" s="13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44" t="s">
        <v>41</v>
      </c>
      <c r="G32" s="36"/>
      <c r="H32" s="36"/>
      <c r="I32" s="144" t="s">
        <v>40</v>
      </c>
      <c r="J32" s="144" t="s">
        <v>42</v>
      </c>
      <c r="K32" s="36"/>
      <c r="L32" s="13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45" t="s">
        <v>43</v>
      </c>
      <c r="E33" s="129" t="s">
        <v>44</v>
      </c>
      <c r="F33" s="146">
        <f>ROUND((SUM(BE86:BE288)),  2)</f>
        <v>0</v>
      </c>
      <c r="G33" s="36"/>
      <c r="H33" s="36"/>
      <c r="I33" s="147">
        <v>0.20999999999999999</v>
      </c>
      <c r="J33" s="146">
        <f>ROUND(((SUM(BE86:BE288))*I33),  2)</f>
        <v>0</v>
      </c>
      <c r="K33" s="36"/>
      <c r="L33" s="13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29" t="s">
        <v>45</v>
      </c>
      <c r="F34" s="146">
        <f>ROUND((SUM(BF86:BF288)),  2)</f>
        <v>0</v>
      </c>
      <c r="G34" s="36"/>
      <c r="H34" s="36"/>
      <c r="I34" s="147">
        <v>0.12</v>
      </c>
      <c r="J34" s="146">
        <f>ROUND(((SUM(BF86:BF288))*I34),  2)</f>
        <v>0</v>
      </c>
      <c r="K34" s="36"/>
      <c r="L34" s="13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29" t="s">
        <v>46</v>
      </c>
      <c r="F35" s="146">
        <f>ROUND((SUM(BG86:BG288)),  2)</f>
        <v>0</v>
      </c>
      <c r="G35" s="36"/>
      <c r="H35" s="36"/>
      <c r="I35" s="147">
        <v>0.20999999999999999</v>
      </c>
      <c r="J35" s="146">
        <f>0</f>
        <v>0</v>
      </c>
      <c r="K35" s="36"/>
      <c r="L35" s="13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29" t="s">
        <v>47</v>
      </c>
      <c r="F36" s="146">
        <f>ROUND((SUM(BH86:BH288)),  2)</f>
        <v>0</v>
      </c>
      <c r="G36" s="36"/>
      <c r="H36" s="36"/>
      <c r="I36" s="147">
        <v>0.12</v>
      </c>
      <c r="J36" s="146">
        <f>0</f>
        <v>0</v>
      </c>
      <c r="K36" s="36"/>
      <c r="L36" s="13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29" t="s">
        <v>48</v>
      </c>
      <c r="F37" s="146">
        <f>ROUND((SUM(BI86:BI288)),  2)</f>
        <v>0</v>
      </c>
      <c r="G37" s="36"/>
      <c r="H37" s="36"/>
      <c r="I37" s="147">
        <v>0</v>
      </c>
      <c r="J37" s="146">
        <f>0</f>
        <v>0</v>
      </c>
      <c r="K37" s="36"/>
      <c r="L37" s="13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13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48"/>
      <c r="D39" s="149" t="s">
        <v>49</v>
      </c>
      <c r="E39" s="150"/>
      <c r="F39" s="150"/>
      <c r="G39" s="151" t="s">
        <v>50</v>
      </c>
      <c r="H39" s="152" t="s">
        <v>51</v>
      </c>
      <c r="I39" s="150"/>
      <c r="J39" s="153">
        <f>SUM(J30:J37)</f>
        <v>0</v>
      </c>
      <c r="K39" s="154"/>
      <c r="L39" s="13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="2" customFormat="1" ht="6.96" customHeight="1">
      <c r="A44" s="36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1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2" customFormat="1" ht="24.96" customHeight="1">
      <c r="A45" s="36"/>
      <c r="B45" s="37"/>
      <c r="C45" s="26" t="s">
        <v>109</v>
      </c>
      <c r="D45" s="38"/>
      <c r="E45" s="38"/>
      <c r="F45" s="38"/>
      <c r="G45" s="38"/>
      <c r="H45" s="38"/>
      <c r="I45" s="38"/>
      <c r="J45" s="38"/>
      <c r="K45" s="38"/>
      <c r="L45" s="131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31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12" customHeight="1">
      <c r="A47" s="36"/>
      <c r="B47" s="37"/>
      <c r="C47" s="32" t="s">
        <v>14</v>
      </c>
      <c r="D47" s="38"/>
      <c r="E47" s="38"/>
      <c r="F47" s="38"/>
      <c r="G47" s="38"/>
      <c r="H47" s="38"/>
      <c r="I47" s="38"/>
      <c r="J47" s="38"/>
      <c r="K47" s="38"/>
      <c r="L47" s="131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16.5" customHeight="1">
      <c r="A48" s="36"/>
      <c r="B48" s="37"/>
      <c r="C48" s="38"/>
      <c r="D48" s="38"/>
      <c r="E48" s="159" t="str">
        <f>E7</f>
        <v>Rekonstrukce vodovodu a kanalizace ul.Vítkovická</v>
      </c>
      <c r="F48" s="32"/>
      <c r="G48" s="32"/>
      <c r="H48" s="32"/>
      <c r="I48" s="38"/>
      <c r="J48" s="38"/>
      <c r="K48" s="38"/>
      <c r="L48" s="131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2" t="s">
        <v>107</v>
      </c>
      <c r="D49" s="38"/>
      <c r="E49" s="38"/>
      <c r="F49" s="38"/>
      <c r="G49" s="38"/>
      <c r="H49" s="38"/>
      <c r="I49" s="38"/>
      <c r="J49" s="38"/>
      <c r="K49" s="38"/>
      <c r="L49" s="131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8"/>
      <c r="D50" s="38"/>
      <c r="E50" s="66" t="str">
        <f>E9</f>
        <v>2504001 - IO 01 Přeložení vodovodu v ul.Vítkovická</v>
      </c>
      <c r="F50" s="38"/>
      <c r="G50" s="38"/>
      <c r="H50" s="38"/>
      <c r="I50" s="38"/>
      <c r="J50" s="38"/>
      <c r="K50" s="38"/>
      <c r="L50" s="131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6.96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31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2" customHeight="1">
      <c r="A52" s="36"/>
      <c r="B52" s="37"/>
      <c r="C52" s="32" t="s">
        <v>20</v>
      </c>
      <c r="D52" s="38"/>
      <c r="E52" s="38"/>
      <c r="F52" s="29" t="str">
        <f>F12</f>
        <v>Ostrava</v>
      </c>
      <c r="G52" s="38"/>
      <c r="H52" s="38"/>
      <c r="I52" s="32" t="s">
        <v>22</v>
      </c>
      <c r="J52" s="69" t="str">
        <f>IF(J12="","",J12)</f>
        <v>10. 9. 2025</v>
      </c>
      <c r="K52" s="38"/>
      <c r="L52" s="131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6.96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31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25.65" customHeight="1">
      <c r="A54" s="36"/>
      <c r="B54" s="37"/>
      <c r="C54" s="32" t="s">
        <v>26</v>
      </c>
      <c r="D54" s="38"/>
      <c r="E54" s="38"/>
      <c r="F54" s="29" t="str">
        <f>E15</f>
        <v>Statutární město Ostrava</v>
      </c>
      <c r="G54" s="38"/>
      <c r="H54" s="38"/>
      <c r="I54" s="32" t="s">
        <v>32</v>
      </c>
      <c r="J54" s="34" t="str">
        <f>E21</f>
        <v>Báňské projekty Ostrava s.r.o</v>
      </c>
      <c r="K54" s="38"/>
      <c r="L54" s="131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15.15" customHeight="1">
      <c r="A55" s="36"/>
      <c r="B55" s="37"/>
      <c r="C55" s="32" t="s">
        <v>30</v>
      </c>
      <c r="D55" s="38"/>
      <c r="E55" s="38"/>
      <c r="F55" s="29" t="str">
        <f>IF(E18="","",E18)</f>
        <v xml:space="preserve"> </v>
      </c>
      <c r="G55" s="38"/>
      <c r="H55" s="38"/>
      <c r="I55" s="32" t="s">
        <v>35</v>
      </c>
      <c r="J55" s="34" t="str">
        <f>E24</f>
        <v>Anna Mužná</v>
      </c>
      <c r="K55" s="38"/>
      <c r="L55" s="131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0.32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31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29.28" customHeight="1">
      <c r="A57" s="36"/>
      <c r="B57" s="37"/>
      <c r="C57" s="160" t="s">
        <v>110</v>
      </c>
      <c r="D57" s="161"/>
      <c r="E57" s="161"/>
      <c r="F57" s="161"/>
      <c r="G57" s="161"/>
      <c r="H57" s="161"/>
      <c r="I57" s="161"/>
      <c r="J57" s="162" t="s">
        <v>111</v>
      </c>
      <c r="K57" s="161"/>
      <c r="L57" s="131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0.32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31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22.8" customHeight="1">
      <c r="A59" s="36"/>
      <c r="B59" s="37"/>
      <c r="C59" s="163" t="s">
        <v>71</v>
      </c>
      <c r="D59" s="38"/>
      <c r="E59" s="38"/>
      <c r="F59" s="38"/>
      <c r="G59" s="38"/>
      <c r="H59" s="38"/>
      <c r="I59" s="38"/>
      <c r="J59" s="99">
        <f>J86</f>
        <v>0</v>
      </c>
      <c r="K59" s="38"/>
      <c r="L59" s="131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20" t="s">
        <v>112</v>
      </c>
    </row>
    <row r="60" s="9" customFormat="1" ht="24.96" customHeight="1">
      <c r="A60" s="9"/>
      <c r="B60" s="164"/>
      <c r="C60" s="165"/>
      <c r="D60" s="166" t="s">
        <v>113</v>
      </c>
      <c r="E60" s="167"/>
      <c r="F60" s="167"/>
      <c r="G60" s="167"/>
      <c r="H60" s="167"/>
      <c r="I60" s="167"/>
      <c r="J60" s="168">
        <f>J87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114</v>
      </c>
      <c r="E61" s="173"/>
      <c r="F61" s="173"/>
      <c r="G61" s="173"/>
      <c r="H61" s="173"/>
      <c r="I61" s="173"/>
      <c r="J61" s="174">
        <f>J88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115</v>
      </c>
      <c r="E62" s="173"/>
      <c r="F62" s="173"/>
      <c r="G62" s="173"/>
      <c r="H62" s="173"/>
      <c r="I62" s="173"/>
      <c r="J62" s="174">
        <f>J197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116</v>
      </c>
      <c r="E63" s="173"/>
      <c r="F63" s="173"/>
      <c r="G63" s="173"/>
      <c r="H63" s="173"/>
      <c r="I63" s="173"/>
      <c r="J63" s="174">
        <f>J202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117</v>
      </c>
      <c r="E64" s="173"/>
      <c r="F64" s="173"/>
      <c r="G64" s="173"/>
      <c r="H64" s="173"/>
      <c r="I64" s="173"/>
      <c r="J64" s="174">
        <f>J206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0"/>
      <c r="C65" s="171"/>
      <c r="D65" s="172" t="s">
        <v>118</v>
      </c>
      <c r="E65" s="173"/>
      <c r="F65" s="173"/>
      <c r="G65" s="173"/>
      <c r="H65" s="173"/>
      <c r="I65" s="173"/>
      <c r="J65" s="174">
        <f>J281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0"/>
      <c r="C66" s="171"/>
      <c r="D66" s="172" t="s">
        <v>119</v>
      </c>
      <c r="E66" s="173"/>
      <c r="F66" s="173"/>
      <c r="G66" s="173"/>
      <c r="H66" s="173"/>
      <c r="I66" s="173"/>
      <c r="J66" s="174">
        <f>J286</f>
        <v>0</v>
      </c>
      <c r="K66" s="171"/>
      <c r="L66" s="17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6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131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="2" customFormat="1" ht="6.96" customHeight="1">
      <c r="A68" s="36"/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131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72" s="2" customFormat="1" ht="6.96" customHeight="1">
      <c r="A72" s="36"/>
      <c r="B72" s="58"/>
      <c r="C72" s="59"/>
      <c r="D72" s="59"/>
      <c r="E72" s="59"/>
      <c r="F72" s="59"/>
      <c r="G72" s="59"/>
      <c r="H72" s="59"/>
      <c r="I72" s="59"/>
      <c r="J72" s="59"/>
      <c r="K72" s="59"/>
      <c r="L72" s="131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24.96" customHeight="1">
      <c r="A73" s="36"/>
      <c r="B73" s="37"/>
      <c r="C73" s="26" t="s">
        <v>120</v>
      </c>
      <c r="D73" s="38"/>
      <c r="E73" s="38"/>
      <c r="F73" s="38"/>
      <c r="G73" s="38"/>
      <c r="H73" s="38"/>
      <c r="I73" s="38"/>
      <c r="J73" s="38"/>
      <c r="K73" s="38"/>
      <c r="L73" s="131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6.96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31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2" customFormat="1" ht="12" customHeight="1">
      <c r="A75" s="36"/>
      <c r="B75" s="37"/>
      <c r="C75" s="32" t="s">
        <v>14</v>
      </c>
      <c r="D75" s="38"/>
      <c r="E75" s="38"/>
      <c r="F75" s="38"/>
      <c r="G75" s="38"/>
      <c r="H75" s="38"/>
      <c r="I75" s="38"/>
      <c r="J75" s="38"/>
      <c r="K75" s="38"/>
      <c r="L75" s="131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16.5" customHeight="1">
      <c r="A76" s="36"/>
      <c r="B76" s="37"/>
      <c r="C76" s="38"/>
      <c r="D76" s="38"/>
      <c r="E76" s="159" t="str">
        <f>E7</f>
        <v>Rekonstrukce vodovodu a kanalizace ul.Vítkovická</v>
      </c>
      <c r="F76" s="32"/>
      <c r="G76" s="32"/>
      <c r="H76" s="32"/>
      <c r="I76" s="38"/>
      <c r="J76" s="38"/>
      <c r="K76" s="38"/>
      <c r="L76" s="13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2" customHeight="1">
      <c r="A77" s="36"/>
      <c r="B77" s="37"/>
      <c r="C77" s="32" t="s">
        <v>107</v>
      </c>
      <c r="D77" s="38"/>
      <c r="E77" s="38"/>
      <c r="F77" s="38"/>
      <c r="G77" s="38"/>
      <c r="H77" s="38"/>
      <c r="I77" s="38"/>
      <c r="J77" s="38"/>
      <c r="K77" s="38"/>
      <c r="L77" s="13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16.5" customHeight="1">
      <c r="A78" s="36"/>
      <c r="B78" s="37"/>
      <c r="C78" s="38"/>
      <c r="D78" s="38"/>
      <c r="E78" s="66" t="str">
        <f>E9</f>
        <v>2504001 - IO 01 Přeložení vodovodu v ul.Vítkovická</v>
      </c>
      <c r="F78" s="38"/>
      <c r="G78" s="38"/>
      <c r="H78" s="38"/>
      <c r="I78" s="38"/>
      <c r="J78" s="38"/>
      <c r="K78" s="38"/>
      <c r="L78" s="131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6.96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31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2" customFormat="1" ht="12" customHeight="1">
      <c r="A80" s="36"/>
      <c r="B80" s="37"/>
      <c r="C80" s="32" t="s">
        <v>20</v>
      </c>
      <c r="D80" s="38"/>
      <c r="E80" s="38"/>
      <c r="F80" s="29" t="str">
        <f>F12</f>
        <v>Ostrava</v>
      </c>
      <c r="G80" s="38"/>
      <c r="H80" s="38"/>
      <c r="I80" s="32" t="s">
        <v>22</v>
      </c>
      <c r="J80" s="69" t="str">
        <f>IF(J12="","",J12)</f>
        <v>10. 9. 2025</v>
      </c>
      <c r="K80" s="38"/>
      <c r="L80" s="131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2" customFormat="1" ht="6.96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3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5.65" customHeight="1">
      <c r="A82" s="36"/>
      <c r="B82" s="37"/>
      <c r="C82" s="32" t="s">
        <v>26</v>
      </c>
      <c r="D82" s="38"/>
      <c r="E82" s="38"/>
      <c r="F82" s="29" t="str">
        <f>E15</f>
        <v>Statutární město Ostrava</v>
      </c>
      <c r="G82" s="38"/>
      <c r="H82" s="38"/>
      <c r="I82" s="32" t="s">
        <v>32</v>
      </c>
      <c r="J82" s="34" t="str">
        <f>E21</f>
        <v>Báňské projekty Ostrava s.r.o</v>
      </c>
      <c r="K82" s="38"/>
      <c r="L82" s="13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15.15" customHeight="1">
      <c r="A83" s="36"/>
      <c r="B83" s="37"/>
      <c r="C83" s="32" t="s">
        <v>30</v>
      </c>
      <c r="D83" s="38"/>
      <c r="E83" s="38"/>
      <c r="F83" s="29" t="str">
        <f>IF(E18="","",E18)</f>
        <v xml:space="preserve"> </v>
      </c>
      <c r="G83" s="38"/>
      <c r="H83" s="38"/>
      <c r="I83" s="32" t="s">
        <v>35</v>
      </c>
      <c r="J83" s="34" t="str">
        <f>E24</f>
        <v>Anna Mužná</v>
      </c>
      <c r="K83" s="38"/>
      <c r="L83" s="13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0.32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3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11" customFormat="1" ht="29.28" customHeight="1">
      <c r="A85" s="176"/>
      <c r="B85" s="177"/>
      <c r="C85" s="178" t="s">
        <v>121</v>
      </c>
      <c r="D85" s="179" t="s">
        <v>58</v>
      </c>
      <c r="E85" s="179" t="s">
        <v>54</v>
      </c>
      <c r="F85" s="179" t="s">
        <v>55</v>
      </c>
      <c r="G85" s="179" t="s">
        <v>122</v>
      </c>
      <c r="H85" s="179" t="s">
        <v>123</v>
      </c>
      <c r="I85" s="179" t="s">
        <v>124</v>
      </c>
      <c r="J85" s="179" t="s">
        <v>111</v>
      </c>
      <c r="K85" s="180" t="s">
        <v>125</v>
      </c>
      <c r="L85" s="181"/>
      <c r="M85" s="89" t="s">
        <v>19</v>
      </c>
      <c r="N85" s="90" t="s">
        <v>43</v>
      </c>
      <c r="O85" s="90" t="s">
        <v>126</v>
      </c>
      <c r="P85" s="90" t="s">
        <v>127</v>
      </c>
      <c r="Q85" s="90" t="s">
        <v>128</v>
      </c>
      <c r="R85" s="90" t="s">
        <v>129</v>
      </c>
      <c r="S85" s="90" t="s">
        <v>130</v>
      </c>
      <c r="T85" s="91" t="s">
        <v>131</v>
      </c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</row>
    <row r="86" s="2" customFormat="1" ht="22.8" customHeight="1">
      <c r="A86" s="36"/>
      <c r="B86" s="37"/>
      <c r="C86" s="96" t="s">
        <v>132</v>
      </c>
      <c r="D86" s="38"/>
      <c r="E86" s="38"/>
      <c r="F86" s="38"/>
      <c r="G86" s="38"/>
      <c r="H86" s="38"/>
      <c r="I86" s="38"/>
      <c r="J86" s="182">
        <f>BK86</f>
        <v>0</v>
      </c>
      <c r="K86" s="38"/>
      <c r="L86" s="42"/>
      <c r="M86" s="92"/>
      <c r="N86" s="183"/>
      <c r="O86" s="93"/>
      <c r="P86" s="184">
        <f>P87</f>
        <v>0</v>
      </c>
      <c r="Q86" s="93"/>
      <c r="R86" s="184">
        <f>R87</f>
        <v>222.45661607999998</v>
      </c>
      <c r="S86" s="93"/>
      <c r="T86" s="185">
        <f>T87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20" t="s">
        <v>72</v>
      </c>
      <c r="AU86" s="20" t="s">
        <v>112</v>
      </c>
      <c r="BK86" s="186">
        <f>BK87</f>
        <v>0</v>
      </c>
    </row>
    <row r="87" s="12" customFormat="1" ht="25.92" customHeight="1">
      <c r="A87" s="12"/>
      <c r="B87" s="187"/>
      <c r="C87" s="188"/>
      <c r="D87" s="189" t="s">
        <v>72</v>
      </c>
      <c r="E87" s="190" t="s">
        <v>133</v>
      </c>
      <c r="F87" s="190" t="s">
        <v>134</v>
      </c>
      <c r="G87" s="188"/>
      <c r="H87" s="188"/>
      <c r="I87" s="188"/>
      <c r="J87" s="191">
        <f>BK87</f>
        <v>0</v>
      </c>
      <c r="K87" s="188"/>
      <c r="L87" s="192"/>
      <c r="M87" s="193"/>
      <c r="N87" s="194"/>
      <c r="O87" s="194"/>
      <c r="P87" s="195">
        <f>P88+P197+P202+P206+P281+P286</f>
        <v>0</v>
      </c>
      <c r="Q87" s="194"/>
      <c r="R87" s="195">
        <f>R88+R197+R202+R206+R281+R286</f>
        <v>222.45661607999998</v>
      </c>
      <c r="S87" s="194"/>
      <c r="T87" s="196">
        <f>T88+T197+T202+T206+T281+T286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7" t="s">
        <v>81</v>
      </c>
      <c r="AT87" s="198" t="s">
        <v>72</v>
      </c>
      <c r="AU87" s="198" t="s">
        <v>73</v>
      </c>
      <c r="AY87" s="197" t="s">
        <v>135</v>
      </c>
      <c r="BK87" s="199">
        <f>BK88+BK197+BK202+BK206+BK281+BK286</f>
        <v>0</v>
      </c>
    </row>
    <row r="88" s="12" customFormat="1" ht="22.8" customHeight="1">
      <c r="A88" s="12"/>
      <c r="B88" s="187"/>
      <c r="C88" s="188"/>
      <c r="D88" s="189" t="s">
        <v>72</v>
      </c>
      <c r="E88" s="200" t="s">
        <v>81</v>
      </c>
      <c r="F88" s="200" t="s">
        <v>136</v>
      </c>
      <c r="G88" s="188"/>
      <c r="H88" s="188"/>
      <c r="I88" s="188"/>
      <c r="J88" s="201">
        <f>BK88</f>
        <v>0</v>
      </c>
      <c r="K88" s="188"/>
      <c r="L88" s="192"/>
      <c r="M88" s="193"/>
      <c r="N88" s="194"/>
      <c r="O88" s="194"/>
      <c r="P88" s="195">
        <f>SUM(P89:P196)</f>
        <v>0</v>
      </c>
      <c r="Q88" s="194"/>
      <c r="R88" s="195">
        <f>SUM(R89:R196)</f>
        <v>216.72960799999999</v>
      </c>
      <c r="S88" s="194"/>
      <c r="T88" s="196">
        <f>SUM(T89:T196)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7" t="s">
        <v>81</v>
      </c>
      <c r="AT88" s="198" t="s">
        <v>72</v>
      </c>
      <c r="AU88" s="198" t="s">
        <v>81</v>
      </c>
      <c r="AY88" s="197" t="s">
        <v>135</v>
      </c>
      <c r="BK88" s="199">
        <f>SUM(BK89:BK196)</f>
        <v>0</v>
      </c>
    </row>
    <row r="89" s="2" customFormat="1" ht="16.5" customHeight="1">
      <c r="A89" s="36"/>
      <c r="B89" s="37"/>
      <c r="C89" s="202" t="s">
        <v>81</v>
      </c>
      <c r="D89" s="202" t="s">
        <v>137</v>
      </c>
      <c r="E89" s="203" t="s">
        <v>138</v>
      </c>
      <c r="F89" s="204" t="s">
        <v>139</v>
      </c>
      <c r="G89" s="205" t="s">
        <v>140</v>
      </c>
      <c r="H89" s="206">
        <v>100</v>
      </c>
      <c r="I89" s="207">
        <v>0</v>
      </c>
      <c r="J89" s="207">
        <f>ROUND(I89*H89,2)</f>
        <v>0</v>
      </c>
      <c r="K89" s="204" t="s">
        <v>141</v>
      </c>
      <c r="L89" s="42"/>
      <c r="M89" s="208" t="s">
        <v>19</v>
      </c>
      <c r="N89" s="209" t="s">
        <v>44</v>
      </c>
      <c r="O89" s="210">
        <v>0</v>
      </c>
      <c r="P89" s="210">
        <f>O89*H89</f>
        <v>0</v>
      </c>
      <c r="Q89" s="210">
        <v>3.0000000000000001E-05</v>
      </c>
      <c r="R89" s="210">
        <f>Q89*H89</f>
        <v>0.0030000000000000001</v>
      </c>
      <c r="S89" s="210">
        <v>0</v>
      </c>
      <c r="T89" s="211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212" t="s">
        <v>142</v>
      </c>
      <c r="AT89" s="212" t="s">
        <v>137</v>
      </c>
      <c r="AU89" s="212" t="s">
        <v>84</v>
      </c>
      <c r="AY89" s="20" t="s">
        <v>135</v>
      </c>
      <c r="BE89" s="213">
        <f>IF(N89="základní",J89,0)</f>
        <v>0</v>
      </c>
      <c r="BF89" s="213">
        <f>IF(N89="snížená",J89,0)</f>
        <v>0</v>
      </c>
      <c r="BG89" s="213">
        <f>IF(N89="zákl. přenesená",J89,0)</f>
        <v>0</v>
      </c>
      <c r="BH89" s="213">
        <f>IF(N89="sníž. přenesená",J89,0)</f>
        <v>0</v>
      </c>
      <c r="BI89" s="213">
        <f>IF(N89="nulová",J89,0)</f>
        <v>0</v>
      </c>
      <c r="BJ89" s="20" t="s">
        <v>81</v>
      </c>
      <c r="BK89" s="213">
        <f>ROUND(I89*H89,2)</f>
        <v>0</v>
      </c>
      <c r="BL89" s="20" t="s">
        <v>142</v>
      </c>
      <c r="BM89" s="212" t="s">
        <v>143</v>
      </c>
    </row>
    <row r="90" s="2" customFormat="1">
      <c r="A90" s="36"/>
      <c r="B90" s="37"/>
      <c r="C90" s="38"/>
      <c r="D90" s="214" t="s">
        <v>144</v>
      </c>
      <c r="E90" s="38"/>
      <c r="F90" s="215" t="s">
        <v>145</v>
      </c>
      <c r="G90" s="38"/>
      <c r="H90" s="38"/>
      <c r="I90" s="38"/>
      <c r="J90" s="38"/>
      <c r="K90" s="38"/>
      <c r="L90" s="42"/>
      <c r="M90" s="216"/>
      <c r="N90" s="217"/>
      <c r="O90" s="81"/>
      <c r="P90" s="81"/>
      <c r="Q90" s="81"/>
      <c r="R90" s="81"/>
      <c r="S90" s="81"/>
      <c r="T90" s="82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20" t="s">
        <v>144</v>
      </c>
      <c r="AU90" s="20" t="s">
        <v>84</v>
      </c>
    </row>
    <row r="91" s="13" customFormat="1">
      <c r="A91" s="13"/>
      <c r="B91" s="218"/>
      <c r="C91" s="219"/>
      <c r="D91" s="220" t="s">
        <v>146</v>
      </c>
      <c r="E91" s="221" t="s">
        <v>19</v>
      </c>
      <c r="F91" s="222" t="s">
        <v>147</v>
      </c>
      <c r="G91" s="219"/>
      <c r="H91" s="221" t="s">
        <v>19</v>
      </c>
      <c r="I91" s="219"/>
      <c r="J91" s="219"/>
      <c r="K91" s="219"/>
      <c r="L91" s="223"/>
      <c r="M91" s="224"/>
      <c r="N91" s="225"/>
      <c r="O91" s="225"/>
      <c r="P91" s="225"/>
      <c r="Q91" s="225"/>
      <c r="R91" s="225"/>
      <c r="S91" s="225"/>
      <c r="T91" s="226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27" t="s">
        <v>146</v>
      </c>
      <c r="AU91" s="227" t="s">
        <v>84</v>
      </c>
      <c r="AV91" s="13" t="s">
        <v>81</v>
      </c>
      <c r="AW91" s="13" t="s">
        <v>34</v>
      </c>
      <c r="AX91" s="13" t="s">
        <v>73</v>
      </c>
      <c r="AY91" s="227" t="s">
        <v>135</v>
      </c>
    </row>
    <row r="92" s="14" customFormat="1">
      <c r="A92" s="14"/>
      <c r="B92" s="228"/>
      <c r="C92" s="229"/>
      <c r="D92" s="220" t="s">
        <v>146</v>
      </c>
      <c r="E92" s="230" t="s">
        <v>19</v>
      </c>
      <c r="F92" s="231" t="s">
        <v>148</v>
      </c>
      <c r="G92" s="229"/>
      <c r="H92" s="232">
        <v>100</v>
      </c>
      <c r="I92" s="229"/>
      <c r="J92" s="229"/>
      <c r="K92" s="229"/>
      <c r="L92" s="233"/>
      <c r="M92" s="234"/>
      <c r="N92" s="235"/>
      <c r="O92" s="235"/>
      <c r="P92" s="235"/>
      <c r="Q92" s="235"/>
      <c r="R92" s="235"/>
      <c r="S92" s="235"/>
      <c r="T92" s="236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37" t="s">
        <v>146</v>
      </c>
      <c r="AU92" s="237" t="s">
        <v>84</v>
      </c>
      <c r="AV92" s="14" t="s">
        <v>84</v>
      </c>
      <c r="AW92" s="14" t="s">
        <v>34</v>
      </c>
      <c r="AX92" s="14" t="s">
        <v>81</v>
      </c>
      <c r="AY92" s="237" t="s">
        <v>135</v>
      </c>
    </row>
    <row r="93" s="2" customFormat="1" ht="24.15" customHeight="1">
      <c r="A93" s="36"/>
      <c r="B93" s="37"/>
      <c r="C93" s="202" t="s">
        <v>84</v>
      </c>
      <c r="D93" s="202" t="s">
        <v>137</v>
      </c>
      <c r="E93" s="203" t="s">
        <v>149</v>
      </c>
      <c r="F93" s="204" t="s">
        <v>150</v>
      </c>
      <c r="G93" s="205" t="s">
        <v>151</v>
      </c>
      <c r="H93" s="206">
        <v>50</v>
      </c>
      <c r="I93" s="207">
        <v>0</v>
      </c>
      <c r="J93" s="207">
        <f>ROUND(I93*H93,2)</f>
        <v>0</v>
      </c>
      <c r="K93" s="204" t="s">
        <v>141</v>
      </c>
      <c r="L93" s="42"/>
      <c r="M93" s="208" t="s">
        <v>19</v>
      </c>
      <c r="N93" s="209" t="s">
        <v>44</v>
      </c>
      <c r="O93" s="210">
        <v>0</v>
      </c>
      <c r="P93" s="210">
        <f>O93*H93</f>
        <v>0</v>
      </c>
      <c r="Q93" s="210">
        <v>0</v>
      </c>
      <c r="R93" s="210">
        <f>Q93*H93</f>
        <v>0</v>
      </c>
      <c r="S93" s="210">
        <v>0</v>
      </c>
      <c r="T93" s="211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212" t="s">
        <v>142</v>
      </c>
      <c r="AT93" s="212" t="s">
        <v>137</v>
      </c>
      <c r="AU93" s="212" t="s">
        <v>84</v>
      </c>
      <c r="AY93" s="20" t="s">
        <v>135</v>
      </c>
      <c r="BE93" s="213">
        <f>IF(N93="základní",J93,0)</f>
        <v>0</v>
      </c>
      <c r="BF93" s="213">
        <f>IF(N93="snížená",J93,0)</f>
        <v>0</v>
      </c>
      <c r="BG93" s="213">
        <f>IF(N93="zákl. přenesená",J93,0)</f>
        <v>0</v>
      </c>
      <c r="BH93" s="213">
        <f>IF(N93="sníž. přenesená",J93,0)</f>
        <v>0</v>
      </c>
      <c r="BI93" s="213">
        <f>IF(N93="nulová",J93,0)</f>
        <v>0</v>
      </c>
      <c r="BJ93" s="20" t="s">
        <v>81</v>
      </c>
      <c r="BK93" s="213">
        <f>ROUND(I93*H93,2)</f>
        <v>0</v>
      </c>
      <c r="BL93" s="20" t="s">
        <v>142</v>
      </c>
      <c r="BM93" s="212" t="s">
        <v>152</v>
      </c>
    </row>
    <row r="94" s="2" customFormat="1">
      <c r="A94" s="36"/>
      <c r="B94" s="37"/>
      <c r="C94" s="38"/>
      <c r="D94" s="214" t="s">
        <v>144</v>
      </c>
      <c r="E94" s="38"/>
      <c r="F94" s="215" t="s">
        <v>153</v>
      </c>
      <c r="G94" s="38"/>
      <c r="H94" s="38"/>
      <c r="I94" s="38"/>
      <c r="J94" s="38"/>
      <c r="K94" s="38"/>
      <c r="L94" s="42"/>
      <c r="M94" s="216"/>
      <c r="N94" s="217"/>
      <c r="O94" s="81"/>
      <c r="P94" s="81"/>
      <c r="Q94" s="81"/>
      <c r="R94" s="81"/>
      <c r="S94" s="81"/>
      <c r="T94" s="82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20" t="s">
        <v>144</v>
      </c>
      <c r="AU94" s="20" t="s">
        <v>84</v>
      </c>
    </row>
    <row r="95" s="13" customFormat="1">
      <c r="A95" s="13"/>
      <c r="B95" s="218"/>
      <c r="C95" s="219"/>
      <c r="D95" s="220" t="s">
        <v>146</v>
      </c>
      <c r="E95" s="221" t="s">
        <v>19</v>
      </c>
      <c r="F95" s="222" t="s">
        <v>147</v>
      </c>
      <c r="G95" s="219"/>
      <c r="H95" s="221" t="s">
        <v>19</v>
      </c>
      <c r="I95" s="219"/>
      <c r="J95" s="219"/>
      <c r="K95" s="219"/>
      <c r="L95" s="223"/>
      <c r="M95" s="224"/>
      <c r="N95" s="225"/>
      <c r="O95" s="225"/>
      <c r="P95" s="225"/>
      <c r="Q95" s="225"/>
      <c r="R95" s="225"/>
      <c r="S95" s="225"/>
      <c r="T95" s="226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27" t="s">
        <v>146</v>
      </c>
      <c r="AU95" s="227" t="s">
        <v>84</v>
      </c>
      <c r="AV95" s="13" t="s">
        <v>81</v>
      </c>
      <c r="AW95" s="13" t="s">
        <v>34</v>
      </c>
      <c r="AX95" s="13" t="s">
        <v>73</v>
      </c>
      <c r="AY95" s="227" t="s">
        <v>135</v>
      </c>
    </row>
    <row r="96" s="14" customFormat="1">
      <c r="A96" s="14"/>
      <c r="B96" s="228"/>
      <c r="C96" s="229"/>
      <c r="D96" s="220" t="s">
        <v>146</v>
      </c>
      <c r="E96" s="230" t="s">
        <v>19</v>
      </c>
      <c r="F96" s="231" t="s">
        <v>154</v>
      </c>
      <c r="G96" s="229"/>
      <c r="H96" s="232">
        <v>50</v>
      </c>
      <c r="I96" s="229"/>
      <c r="J96" s="229"/>
      <c r="K96" s="229"/>
      <c r="L96" s="233"/>
      <c r="M96" s="234"/>
      <c r="N96" s="235"/>
      <c r="O96" s="235"/>
      <c r="P96" s="235"/>
      <c r="Q96" s="235"/>
      <c r="R96" s="235"/>
      <c r="S96" s="235"/>
      <c r="T96" s="236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37" t="s">
        <v>146</v>
      </c>
      <c r="AU96" s="237" t="s">
        <v>84</v>
      </c>
      <c r="AV96" s="14" t="s">
        <v>84</v>
      </c>
      <c r="AW96" s="14" t="s">
        <v>34</v>
      </c>
      <c r="AX96" s="14" t="s">
        <v>81</v>
      </c>
      <c r="AY96" s="237" t="s">
        <v>135</v>
      </c>
    </row>
    <row r="97" s="2" customFormat="1" ht="49.05" customHeight="1">
      <c r="A97" s="36"/>
      <c r="B97" s="37"/>
      <c r="C97" s="202" t="s">
        <v>155</v>
      </c>
      <c r="D97" s="202" t="s">
        <v>137</v>
      </c>
      <c r="E97" s="203" t="s">
        <v>156</v>
      </c>
      <c r="F97" s="204" t="s">
        <v>157</v>
      </c>
      <c r="G97" s="205" t="s">
        <v>158</v>
      </c>
      <c r="H97" s="206">
        <v>2</v>
      </c>
      <c r="I97" s="207">
        <v>0</v>
      </c>
      <c r="J97" s="207">
        <f>ROUND(I97*H97,2)</f>
        <v>0</v>
      </c>
      <c r="K97" s="204" t="s">
        <v>141</v>
      </c>
      <c r="L97" s="42"/>
      <c r="M97" s="208" t="s">
        <v>19</v>
      </c>
      <c r="N97" s="209" t="s">
        <v>44</v>
      </c>
      <c r="O97" s="210">
        <v>0</v>
      </c>
      <c r="P97" s="210">
        <f>O97*H97</f>
        <v>0</v>
      </c>
      <c r="Q97" s="210">
        <v>0.036900000000000002</v>
      </c>
      <c r="R97" s="210">
        <f>Q97*H97</f>
        <v>0.073800000000000004</v>
      </c>
      <c r="S97" s="210">
        <v>0</v>
      </c>
      <c r="T97" s="211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212" t="s">
        <v>142</v>
      </c>
      <c r="AT97" s="212" t="s">
        <v>137</v>
      </c>
      <c r="AU97" s="212" t="s">
        <v>84</v>
      </c>
      <c r="AY97" s="20" t="s">
        <v>135</v>
      </c>
      <c r="BE97" s="213">
        <f>IF(N97="základní",J97,0)</f>
        <v>0</v>
      </c>
      <c r="BF97" s="213">
        <f>IF(N97="snížená",J97,0)</f>
        <v>0</v>
      </c>
      <c r="BG97" s="213">
        <f>IF(N97="zákl. přenesená",J97,0)</f>
        <v>0</v>
      </c>
      <c r="BH97" s="213">
        <f>IF(N97="sníž. přenesená",J97,0)</f>
        <v>0</v>
      </c>
      <c r="BI97" s="213">
        <f>IF(N97="nulová",J97,0)</f>
        <v>0</v>
      </c>
      <c r="BJ97" s="20" t="s">
        <v>81</v>
      </c>
      <c r="BK97" s="213">
        <f>ROUND(I97*H97,2)</f>
        <v>0</v>
      </c>
      <c r="BL97" s="20" t="s">
        <v>142</v>
      </c>
      <c r="BM97" s="212" t="s">
        <v>159</v>
      </c>
    </row>
    <row r="98" s="2" customFormat="1">
      <c r="A98" s="36"/>
      <c r="B98" s="37"/>
      <c r="C98" s="38"/>
      <c r="D98" s="214" t="s">
        <v>144</v>
      </c>
      <c r="E98" s="38"/>
      <c r="F98" s="215" t="s">
        <v>160</v>
      </c>
      <c r="G98" s="38"/>
      <c r="H98" s="38"/>
      <c r="I98" s="38"/>
      <c r="J98" s="38"/>
      <c r="K98" s="38"/>
      <c r="L98" s="42"/>
      <c r="M98" s="216"/>
      <c r="N98" s="217"/>
      <c r="O98" s="81"/>
      <c r="P98" s="81"/>
      <c r="Q98" s="81"/>
      <c r="R98" s="81"/>
      <c r="S98" s="81"/>
      <c r="T98" s="82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20" t="s">
        <v>144</v>
      </c>
      <c r="AU98" s="20" t="s">
        <v>84</v>
      </c>
    </row>
    <row r="99" s="13" customFormat="1">
      <c r="A99" s="13"/>
      <c r="B99" s="218"/>
      <c r="C99" s="219"/>
      <c r="D99" s="220" t="s">
        <v>146</v>
      </c>
      <c r="E99" s="221" t="s">
        <v>19</v>
      </c>
      <c r="F99" s="222" t="s">
        <v>161</v>
      </c>
      <c r="G99" s="219"/>
      <c r="H99" s="221" t="s">
        <v>19</v>
      </c>
      <c r="I99" s="219"/>
      <c r="J99" s="219"/>
      <c r="K99" s="219"/>
      <c r="L99" s="223"/>
      <c r="M99" s="224"/>
      <c r="N99" s="225"/>
      <c r="O99" s="225"/>
      <c r="P99" s="225"/>
      <c r="Q99" s="225"/>
      <c r="R99" s="225"/>
      <c r="S99" s="225"/>
      <c r="T99" s="226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27" t="s">
        <v>146</v>
      </c>
      <c r="AU99" s="227" t="s">
        <v>84</v>
      </c>
      <c r="AV99" s="13" t="s">
        <v>81</v>
      </c>
      <c r="AW99" s="13" t="s">
        <v>34</v>
      </c>
      <c r="AX99" s="13" t="s">
        <v>73</v>
      </c>
      <c r="AY99" s="227" t="s">
        <v>135</v>
      </c>
    </row>
    <row r="100" s="14" customFormat="1">
      <c r="A100" s="14"/>
      <c r="B100" s="228"/>
      <c r="C100" s="229"/>
      <c r="D100" s="220" t="s">
        <v>146</v>
      </c>
      <c r="E100" s="230" t="s">
        <v>19</v>
      </c>
      <c r="F100" s="231" t="s">
        <v>162</v>
      </c>
      <c r="G100" s="229"/>
      <c r="H100" s="232">
        <v>2</v>
      </c>
      <c r="I100" s="229"/>
      <c r="J100" s="229"/>
      <c r="K100" s="229"/>
      <c r="L100" s="233"/>
      <c r="M100" s="234"/>
      <c r="N100" s="235"/>
      <c r="O100" s="235"/>
      <c r="P100" s="235"/>
      <c r="Q100" s="235"/>
      <c r="R100" s="235"/>
      <c r="S100" s="235"/>
      <c r="T100" s="236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37" t="s">
        <v>146</v>
      </c>
      <c r="AU100" s="237" t="s">
        <v>84</v>
      </c>
      <c r="AV100" s="14" t="s">
        <v>84</v>
      </c>
      <c r="AW100" s="14" t="s">
        <v>34</v>
      </c>
      <c r="AX100" s="14" t="s">
        <v>81</v>
      </c>
      <c r="AY100" s="237" t="s">
        <v>135</v>
      </c>
    </row>
    <row r="101" s="2" customFormat="1" ht="49.05" customHeight="1">
      <c r="A101" s="36"/>
      <c r="B101" s="37"/>
      <c r="C101" s="202" t="s">
        <v>142</v>
      </c>
      <c r="D101" s="202" t="s">
        <v>137</v>
      </c>
      <c r="E101" s="203" t="s">
        <v>163</v>
      </c>
      <c r="F101" s="204" t="s">
        <v>164</v>
      </c>
      <c r="G101" s="205" t="s">
        <v>158</v>
      </c>
      <c r="H101" s="206">
        <v>8</v>
      </c>
      <c r="I101" s="207">
        <v>0</v>
      </c>
      <c r="J101" s="207">
        <f>ROUND(I101*H101,2)</f>
        <v>0</v>
      </c>
      <c r="K101" s="204" t="s">
        <v>141</v>
      </c>
      <c r="L101" s="42"/>
      <c r="M101" s="208" t="s">
        <v>19</v>
      </c>
      <c r="N101" s="209" t="s">
        <v>44</v>
      </c>
      <c r="O101" s="210">
        <v>0</v>
      </c>
      <c r="P101" s="210">
        <f>O101*H101</f>
        <v>0</v>
      </c>
      <c r="Q101" s="210">
        <v>0.036900000000000002</v>
      </c>
      <c r="R101" s="210">
        <f>Q101*H101</f>
        <v>0.29520000000000002</v>
      </c>
      <c r="S101" s="210">
        <v>0</v>
      </c>
      <c r="T101" s="211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212" t="s">
        <v>142</v>
      </c>
      <c r="AT101" s="212" t="s">
        <v>137</v>
      </c>
      <c r="AU101" s="212" t="s">
        <v>84</v>
      </c>
      <c r="AY101" s="20" t="s">
        <v>135</v>
      </c>
      <c r="BE101" s="213">
        <f>IF(N101="základní",J101,0)</f>
        <v>0</v>
      </c>
      <c r="BF101" s="213">
        <f>IF(N101="snížená",J101,0)</f>
        <v>0</v>
      </c>
      <c r="BG101" s="213">
        <f>IF(N101="zákl. přenesená",J101,0)</f>
        <v>0</v>
      </c>
      <c r="BH101" s="213">
        <f>IF(N101="sníž. přenesená",J101,0)</f>
        <v>0</v>
      </c>
      <c r="BI101" s="213">
        <f>IF(N101="nulová",J101,0)</f>
        <v>0</v>
      </c>
      <c r="BJ101" s="20" t="s">
        <v>81</v>
      </c>
      <c r="BK101" s="213">
        <f>ROUND(I101*H101,2)</f>
        <v>0</v>
      </c>
      <c r="BL101" s="20" t="s">
        <v>142</v>
      </c>
      <c r="BM101" s="212" t="s">
        <v>165</v>
      </c>
    </row>
    <row r="102" s="2" customFormat="1">
      <c r="A102" s="36"/>
      <c r="B102" s="37"/>
      <c r="C102" s="38"/>
      <c r="D102" s="214" t="s">
        <v>144</v>
      </c>
      <c r="E102" s="38"/>
      <c r="F102" s="215" t="s">
        <v>166</v>
      </c>
      <c r="G102" s="38"/>
      <c r="H102" s="38"/>
      <c r="I102" s="38"/>
      <c r="J102" s="38"/>
      <c r="K102" s="38"/>
      <c r="L102" s="42"/>
      <c r="M102" s="216"/>
      <c r="N102" s="217"/>
      <c r="O102" s="81"/>
      <c r="P102" s="81"/>
      <c r="Q102" s="81"/>
      <c r="R102" s="81"/>
      <c r="S102" s="81"/>
      <c r="T102" s="82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20" t="s">
        <v>144</v>
      </c>
      <c r="AU102" s="20" t="s">
        <v>84</v>
      </c>
    </row>
    <row r="103" s="14" customFormat="1">
      <c r="A103" s="14"/>
      <c r="B103" s="228"/>
      <c r="C103" s="229"/>
      <c r="D103" s="220" t="s">
        <v>146</v>
      </c>
      <c r="E103" s="230" t="s">
        <v>19</v>
      </c>
      <c r="F103" s="231" t="s">
        <v>167</v>
      </c>
      <c r="G103" s="229"/>
      <c r="H103" s="232">
        <v>8</v>
      </c>
      <c r="I103" s="229"/>
      <c r="J103" s="229"/>
      <c r="K103" s="229"/>
      <c r="L103" s="233"/>
      <c r="M103" s="234"/>
      <c r="N103" s="235"/>
      <c r="O103" s="235"/>
      <c r="P103" s="235"/>
      <c r="Q103" s="235"/>
      <c r="R103" s="235"/>
      <c r="S103" s="235"/>
      <c r="T103" s="23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37" t="s">
        <v>146</v>
      </c>
      <c r="AU103" s="237" t="s">
        <v>84</v>
      </c>
      <c r="AV103" s="14" t="s">
        <v>84</v>
      </c>
      <c r="AW103" s="14" t="s">
        <v>34</v>
      </c>
      <c r="AX103" s="14" t="s">
        <v>81</v>
      </c>
      <c r="AY103" s="237" t="s">
        <v>135</v>
      </c>
    </row>
    <row r="104" s="2" customFormat="1" ht="16.5" customHeight="1">
      <c r="A104" s="36"/>
      <c r="B104" s="37"/>
      <c r="C104" s="202" t="s">
        <v>168</v>
      </c>
      <c r="D104" s="202" t="s">
        <v>137</v>
      </c>
      <c r="E104" s="203" t="s">
        <v>169</v>
      </c>
      <c r="F104" s="204" t="s">
        <v>170</v>
      </c>
      <c r="G104" s="205" t="s">
        <v>171</v>
      </c>
      <c r="H104" s="206">
        <v>217.34899999999999</v>
      </c>
      <c r="I104" s="207">
        <v>0</v>
      </c>
      <c r="J104" s="207">
        <f>ROUND(I104*H104,2)</f>
        <v>0</v>
      </c>
      <c r="K104" s="204" t="s">
        <v>141</v>
      </c>
      <c r="L104" s="42"/>
      <c r="M104" s="208" t="s">
        <v>19</v>
      </c>
      <c r="N104" s="209" t="s">
        <v>44</v>
      </c>
      <c r="O104" s="210">
        <v>0</v>
      </c>
      <c r="P104" s="210">
        <f>O104*H104</f>
        <v>0</v>
      </c>
      <c r="Q104" s="210">
        <v>0</v>
      </c>
      <c r="R104" s="210">
        <f>Q104*H104</f>
        <v>0</v>
      </c>
      <c r="S104" s="210">
        <v>0</v>
      </c>
      <c r="T104" s="211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212" t="s">
        <v>142</v>
      </c>
      <c r="AT104" s="212" t="s">
        <v>137</v>
      </c>
      <c r="AU104" s="212" t="s">
        <v>84</v>
      </c>
      <c r="AY104" s="20" t="s">
        <v>135</v>
      </c>
      <c r="BE104" s="213">
        <f>IF(N104="základní",J104,0)</f>
        <v>0</v>
      </c>
      <c r="BF104" s="213">
        <f>IF(N104="snížená",J104,0)</f>
        <v>0</v>
      </c>
      <c r="BG104" s="213">
        <f>IF(N104="zákl. přenesená",J104,0)</f>
        <v>0</v>
      </c>
      <c r="BH104" s="213">
        <f>IF(N104="sníž. přenesená",J104,0)</f>
        <v>0</v>
      </c>
      <c r="BI104" s="213">
        <f>IF(N104="nulová",J104,0)</f>
        <v>0</v>
      </c>
      <c r="BJ104" s="20" t="s">
        <v>81</v>
      </c>
      <c r="BK104" s="213">
        <f>ROUND(I104*H104,2)</f>
        <v>0</v>
      </c>
      <c r="BL104" s="20" t="s">
        <v>142</v>
      </c>
      <c r="BM104" s="212" t="s">
        <v>172</v>
      </c>
    </row>
    <row r="105" s="2" customFormat="1">
      <c r="A105" s="36"/>
      <c r="B105" s="37"/>
      <c r="C105" s="38"/>
      <c r="D105" s="214" t="s">
        <v>144</v>
      </c>
      <c r="E105" s="38"/>
      <c r="F105" s="215" t="s">
        <v>173</v>
      </c>
      <c r="G105" s="38"/>
      <c r="H105" s="38"/>
      <c r="I105" s="38"/>
      <c r="J105" s="38"/>
      <c r="K105" s="38"/>
      <c r="L105" s="42"/>
      <c r="M105" s="216"/>
      <c r="N105" s="217"/>
      <c r="O105" s="81"/>
      <c r="P105" s="81"/>
      <c r="Q105" s="81"/>
      <c r="R105" s="81"/>
      <c r="S105" s="81"/>
      <c r="T105" s="82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20" t="s">
        <v>144</v>
      </c>
      <c r="AU105" s="20" t="s">
        <v>84</v>
      </c>
    </row>
    <row r="106" s="13" customFormat="1">
      <c r="A106" s="13"/>
      <c r="B106" s="218"/>
      <c r="C106" s="219"/>
      <c r="D106" s="220" t="s">
        <v>146</v>
      </c>
      <c r="E106" s="221" t="s">
        <v>19</v>
      </c>
      <c r="F106" s="222" t="s">
        <v>174</v>
      </c>
      <c r="G106" s="219"/>
      <c r="H106" s="221" t="s">
        <v>19</v>
      </c>
      <c r="I106" s="219"/>
      <c r="J106" s="219"/>
      <c r="K106" s="219"/>
      <c r="L106" s="223"/>
      <c r="M106" s="224"/>
      <c r="N106" s="225"/>
      <c r="O106" s="225"/>
      <c r="P106" s="225"/>
      <c r="Q106" s="225"/>
      <c r="R106" s="225"/>
      <c r="S106" s="225"/>
      <c r="T106" s="226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27" t="s">
        <v>146</v>
      </c>
      <c r="AU106" s="227" t="s">
        <v>84</v>
      </c>
      <c r="AV106" s="13" t="s">
        <v>81</v>
      </c>
      <c r="AW106" s="13" t="s">
        <v>34</v>
      </c>
      <c r="AX106" s="13" t="s">
        <v>73</v>
      </c>
      <c r="AY106" s="227" t="s">
        <v>135</v>
      </c>
    </row>
    <row r="107" s="14" customFormat="1">
      <c r="A107" s="14"/>
      <c r="B107" s="228"/>
      <c r="C107" s="229"/>
      <c r="D107" s="220" t="s">
        <v>146</v>
      </c>
      <c r="E107" s="230" t="s">
        <v>19</v>
      </c>
      <c r="F107" s="231" t="s">
        <v>175</v>
      </c>
      <c r="G107" s="229"/>
      <c r="H107" s="232">
        <v>213.38900000000001</v>
      </c>
      <c r="I107" s="229"/>
      <c r="J107" s="229"/>
      <c r="K107" s="229"/>
      <c r="L107" s="233"/>
      <c r="M107" s="234"/>
      <c r="N107" s="235"/>
      <c r="O107" s="235"/>
      <c r="P107" s="235"/>
      <c r="Q107" s="235"/>
      <c r="R107" s="235"/>
      <c r="S107" s="235"/>
      <c r="T107" s="23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37" t="s">
        <v>146</v>
      </c>
      <c r="AU107" s="237" t="s">
        <v>84</v>
      </c>
      <c r="AV107" s="14" t="s">
        <v>84</v>
      </c>
      <c r="AW107" s="14" t="s">
        <v>34</v>
      </c>
      <c r="AX107" s="14" t="s">
        <v>73</v>
      </c>
      <c r="AY107" s="237" t="s">
        <v>135</v>
      </c>
    </row>
    <row r="108" s="13" customFormat="1">
      <c r="A108" s="13"/>
      <c r="B108" s="218"/>
      <c r="C108" s="219"/>
      <c r="D108" s="220" t="s">
        <v>146</v>
      </c>
      <c r="E108" s="221" t="s">
        <v>19</v>
      </c>
      <c r="F108" s="222" t="s">
        <v>176</v>
      </c>
      <c r="G108" s="219"/>
      <c r="H108" s="221" t="s">
        <v>19</v>
      </c>
      <c r="I108" s="219"/>
      <c r="J108" s="219"/>
      <c r="K108" s="219"/>
      <c r="L108" s="223"/>
      <c r="M108" s="224"/>
      <c r="N108" s="225"/>
      <c r="O108" s="225"/>
      <c r="P108" s="225"/>
      <c r="Q108" s="225"/>
      <c r="R108" s="225"/>
      <c r="S108" s="225"/>
      <c r="T108" s="226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27" t="s">
        <v>146</v>
      </c>
      <c r="AU108" s="227" t="s">
        <v>84</v>
      </c>
      <c r="AV108" s="13" t="s">
        <v>81</v>
      </c>
      <c r="AW108" s="13" t="s">
        <v>34</v>
      </c>
      <c r="AX108" s="13" t="s">
        <v>73</v>
      </c>
      <c r="AY108" s="227" t="s">
        <v>135</v>
      </c>
    </row>
    <row r="109" s="14" customFormat="1">
      <c r="A109" s="14"/>
      <c r="B109" s="228"/>
      <c r="C109" s="229"/>
      <c r="D109" s="220" t="s">
        <v>146</v>
      </c>
      <c r="E109" s="230" t="s">
        <v>19</v>
      </c>
      <c r="F109" s="231" t="s">
        <v>177</v>
      </c>
      <c r="G109" s="229"/>
      <c r="H109" s="232">
        <v>3.96</v>
      </c>
      <c r="I109" s="229"/>
      <c r="J109" s="229"/>
      <c r="K109" s="229"/>
      <c r="L109" s="233"/>
      <c r="M109" s="234"/>
      <c r="N109" s="235"/>
      <c r="O109" s="235"/>
      <c r="P109" s="235"/>
      <c r="Q109" s="235"/>
      <c r="R109" s="235"/>
      <c r="S109" s="235"/>
      <c r="T109" s="236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37" t="s">
        <v>146</v>
      </c>
      <c r="AU109" s="237" t="s">
        <v>84</v>
      </c>
      <c r="AV109" s="14" t="s">
        <v>84</v>
      </c>
      <c r="AW109" s="14" t="s">
        <v>34</v>
      </c>
      <c r="AX109" s="14" t="s">
        <v>73</v>
      </c>
      <c r="AY109" s="237" t="s">
        <v>135</v>
      </c>
    </row>
    <row r="110" s="15" customFormat="1">
      <c r="A110" s="15"/>
      <c r="B110" s="238"/>
      <c r="C110" s="239"/>
      <c r="D110" s="220" t="s">
        <v>146</v>
      </c>
      <c r="E110" s="240" t="s">
        <v>19</v>
      </c>
      <c r="F110" s="241" t="s">
        <v>178</v>
      </c>
      <c r="G110" s="239"/>
      <c r="H110" s="242">
        <v>217.34900000000002</v>
      </c>
      <c r="I110" s="239"/>
      <c r="J110" s="239"/>
      <c r="K110" s="239"/>
      <c r="L110" s="243"/>
      <c r="M110" s="244"/>
      <c r="N110" s="245"/>
      <c r="O110" s="245"/>
      <c r="P110" s="245"/>
      <c r="Q110" s="245"/>
      <c r="R110" s="245"/>
      <c r="S110" s="245"/>
      <c r="T110" s="246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47" t="s">
        <v>146</v>
      </c>
      <c r="AU110" s="247" t="s">
        <v>84</v>
      </c>
      <c r="AV110" s="15" t="s">
        <v>142</v>
      </c>
      <c r="AW110" s="15" t="s">
        <v>34</v>
      </c>
      <c r="AX110" s="15" t="s">
        <v>81</v>
      </c>
      <c r="AY110" s="247" t="s">
        <v>135</v>
      </c>
    </row>
    <row r="111" s="2" customFormat="1" ht="24.15" customHeight="1">
      <c r="A111" s="36"/>
      <c r="B111" s="37"/>
      <c r="C111" s="202" t="s">
        <v>179</v>
      </c>
      <c r="D111" s="202" t="s">
        <v>137</v>
      </c>
      <c r="E111" s="203" t="s">
        <v>180</v>
      </c>
      <c r="F111" s="204" t="s">
        <v>181</v>
      </c>
      <c r="G111" s="205" t="s">
        <v>182</v>
      </c>
      <c r="H111" s="206">
        <v>372.173</v>
      </c>
      <c r="I111" s="207">
        <v>0</v>
      </c>
      <c r="J111" s="207">
        <f>ROUND(I111*H111,2)</f>
        <v>0</v>
      </c>
      <c r="K111" s="204" t="s">
        <v>141</v>
      </c>
      <c r="L111" s="42"/>
      <c r="M111" s="208" t="s">
        <v>19</v>
      </c>
      <c r="N111" s="209" t="s">
        <v>44</v>
      </c>
      <c r="O111" s="210">
        <v>0</v>
      </c>
      <c r="P111" s="210">
        <f>O111*H111</f>
        <v>0</v>
      </c>
      <c r="Q111" s="210">
        <v>0</v>
      </c>
      <c r="R111" s="210">
        <f>Q111*H111</f>
        <v>0</v>
      </c>
      <c r="S111" s="210">
        <v>0</v>
      </c>
      <c r="T111" s="211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212" t="s">
        <v>142</v>
      </c>
      <c r="AT111" s="212" t="s">
        <v>137</v>
      </c>
      <c r="AU111" s="212" t="s">
        <v>84</v>
      </c>
      <c r="AY111" s="20" t="s">
        <v>135</v>
      </c>
      <c r="BE111" s="213">
        <f>IF(N111="základní",J111,0)</f>
        <v>0</v>
      </c>
      <c r="BF111" s="213">
        <f>IF(N111="snížená",J111,0)</f>
        <v>0</v>
      </c>
      <c r="BG111" s="213">
        <f>IF(N111="zákl. přenesená",J111,0)</f>
        <v>0</v>
      </c>
      <c r="BH111" s="213">
        <f>IF(N111="sníž. přenesená",J111,0)</f>
        <v>0</v>
      </c>
      <c r="BI111" s="213">
        <f>IF(N111="nulová",J111,0)</f>
        <v>0</v>
      </c>
      <c r="BJ111" s="20" t="s">
        <v>81</v>
      </c>
      <c r="BK111" s="213">
        <f>ROUND(I111*H111,2)</f>
        <v>0</v>
      </c>
      <c r="BL111" s="20" t="s">
        <v>142</v>
      </c>
      <c r="BM111" s="212" t="s">
        <v>183</v>
      </c>
    </row>
    <row r="112" s="2" customFormat="1">
      <c r="A112" s="36"/>
      <c r="B112" s="37"/>
      <c r="C112" s="38"/>
      <c r="D112" s="214" t="s">
        <v>144</v>
      </c>
      <c r="E112" s="38"/>
      <c r="F112" s="215" t="s">
        <v>184</v>
      </c>
      <c r="G112" s="38"/>
      <c r="H112" s="38"/>
      <c r="I112" s="38"/>
      <c r="J112" s="38"/>
      <c r="K112" s="38"/>
      <c r="L112" s="42"/>
      <c r="M112" s="216"/>
      <c r="N112" s="217"/>
      <c r="O112" s="81"/>
      <c r="P112" s="81"/>
      <c r="Q112" s="81"/>
      <c r="R112" s="81"/>
      <c r="S112" s="81"/>
      <c r="T112" s="82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20" t="s">
        <v>144</v>
      </c>
      <c r="AU112" s="20" t="s">
        <v>84</v>
      </c>
    </row>
    <row r="113" s="13" customFormat="1">
      <c r="A113" s="13"/>
      <c r="B113" s="218"/>
      <c r="C113" s="219"/>
      <c r="D113" s="220" t="s">
        <v>146</v>
      </c>
      <c r="E113" s="221" t="s">
        <v>19</v>
      </c>
      <c r="F113" s="222" t="s">
        <v>174</v>
      </c>
      <c r="G113" s="219"/>
      <c r="H113" s="221" t="s">
        <v>19</v>
      </c>
      <c r="I113" s="219"/>
      <c r="J113" s="219"/>
      <c r="K113" s="219"/>
      <c r="L113" s="223"/>
      <c r="M113" s="224"/>
      <c r="N113" s="225"/>
      <c r="O113" s="225"/>
      <c r="P113" s="225"/>
      <c r="Q113" s="225"/>
      <c r="R113" s="225"/>
      <c r="S113" s="225"/>
      <c r="T113" s="226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27" t="s">
        <v>146</v>
      </c>
      <c r="AU113" s="227" t="s">
        <v>84</v>
      </c>
      <c r="AV113" s="13" t="s">
        <v>81</v>
      </c>
      <c r="AW113" s="13" t="s">
        <v>34</v>
      </c>
      <c r="AX113" s="13" t="s">
        <v>73</v>
      </c>
      <c r="AY113" s="227" t="s">
        <v>135</v>
      </c>
    </row>
    <row r="114" s="14" customFormat="1">
      <c r="A114" s="14"/>
      <c r="B114" s="228"/>
      <c r="C114" s="229"/>
      <c r="D114" s="220" t="s">
        <v>146</v>
      </c>
      <c r="E114" s="230" t="s">
        <v>19</v>
      </c>
      <c r="F114" s="231" t="s">
        <v>185</v>
      </c>
      <c r="G114" s="229"/>
      <c r="H114" s="232">
        <v>170.41</v>
      </c>
      <c r="I114" s="229"/>
      <c r="J114" s="229"/>
      <c r="K114" s="229"/>
      <c r="L114" s="233"/>
      <c r="M114" s="234"/>
      <c r="N114" s="235"/>
      <c r="O114" s="235"/>
      <c r="P114" s="235"/>
      <c r="Q114" s="235"/>
      <c r="R114" s="235"/>
      <c r="S114" s="235"/>
      <c r="T114" s="23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37" t="s">
        <v>146</v>
      </c>
      <c r="AU114" s="237" t="s">
        <v>84</v>
      </c>
      <c r="AV114" s="14" t="s">
        <v>84</v>
      </c>
      <c r="AW114" s="14" t="s">
        <v>34</v>
      </c>
      <c r="AX114" s="14" t="s">
        <v>73</v>
      </c>
      <c r="AY114" s="237" t="s">
        <v>135</v>
      </c>
    </row>
    <row r="115" s="14" customFormat="1">
      <c r="A115" s="14"/>
      <c r="B115" s="228"/>
      <c r="C115" s="229"/>
      <c r="D115" s="220" t="s">
        <v>146</v>
      </c>
      <c r="E115" s="230" t="s">
        <v>19</v>
      </c>
      <c r="F115" s="231" t="s">
        <v>186</v>
      </c>
      <c r="G115" s="229"/>
      <c r="H115" s="232">
        <v>25.274999999999999</v>
      </c>
      <c r="I115" s="229"/>
      <c r="J115" s="229"/>
      <c r="K115" s="229"/>
      <c r="L115" s="233"/>
      <c r="M115" s="234"/>
      <c r="N115" s="235"/>
      <c r="O115" s="235"/>
      <c r="P115" s="235"/>
      <c r="Q115" s="235"/>
      <c r="R115" s="235"/>
      <c r="S115" s="235"/>
      <c r="T115" s="236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37" t="s">
        <v>146</v>
      </c>
      <c r="AU115" s="237" t="s">
        <v>84</v>
      </c>
      <c r="AV115" s="14" t="s">
        <v>84</v>
      </c>
      <c r="AW115" s="14" t="s">
        <v>34</v>
      </c>
      <c r="AX115" s="14" t="s">
        <v>73</v>
      </c>
      <c r="AY115" s="237" t="s">
        <v>135</v>
      </c>
    </row>
    <row r="116" s="14" customFormat="1">
      <c r="A116" s="14"/>
      <c r="B116" s="228"/>
      <c r="C116" s="229"/>
      <c r="D116" s="220" t="s">
        <v>146</v>
      </c>
      <c r="E116" s="230" t="s">
        <v>19</v>
      </c>
      <c r="F116" s="231" t="s">
        <v>187</v>
      </c>
      <c r="G116" s="229"/>
      <c r="H116" s="232">
        <v>197.893</v>
      </c>
      <c r="I116" s="229"/>
      <c r="J116" s="229"/>
      <c r="K116" s="229"/>
      <c r="L116" s="233"/>
      <c r="M116" s="234"/>
      <c r="N116" s="235"/>
      <c r="O116" s="235"/>
      <c r="P116" s="235"/>
      <c r="Q116" s="235"/>
      <c r="R116" s="235"/>
      <c r="S116" s="235"/>
      <c r="T116" s="23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37" t="s">
        <v>146</v>
      </c>
      <c r="AU116" s="237" t="s">
        <v>84</v>
      </c>
      <c r="AV116" s="14" t="s">
        <v>84</v>
      </c>
      <c r="AW116" s="14" t="s">
        <v>34</v>
      </c>
      <c r="AX116" s="14" t="s">
        <v>73</v>
      </c>
      <c r="AY116" s="237" t="s">
        <v>135</v>
      </c>
    </row>
    <row r="117" s="13" customFormat="1">
      <c r="A117" s="13"/>
      <c r="B117" s="218"/>
      <c r="C117" s="219"/>
      <c r="D117" s="220" t="s">
        <v>146</v>
      </c>
      <c r="E117" s="221" t="s">
        <v>19</v>
      </c>
      <c r="F117" s="222" t="s">
        <v>188</v>
      </c>
      <c r="G117" s="219"/>
      <c r="H117" s="221" t="s">
        <v>19</v>
      </c>
      <c r="I117" s="219"/>
      <c r="J117" s="219"/>
      <c r="K117" s="219"/>
      <c r="L117" s="223"/>
      <c r="M117" s="224"/>
      <c r="N117" s="225"/>
      <c r="O117" s="225"/>
      <c r="P117" s="225"/>
      <c r="Q117" s="225"/>
      <c r="R117" s="225"/>
      <c r="S117" s="225"/>
      <c r="T117" s="226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27" t="s">
        <v>146</v>
      </c>
      <c r="AU117" s="227" t="s">
        <v>84</v>
      </c>
      <c r="AV117" s="13" t="s">
        <v>81</v>
      </c>
      <c r="AW117" s="13" t="s">
        <v>34</v>
      </c>
      <c r="AX117" s="13" t="s">
        <v>73</v>
      </c>
      <c r="AY117" s="227" t="s">
        <v>135</v>
      </c>
    </row>
    <row r="118" s="14" customFormat="1">
      <c r="A118" s="14"/>
      <c r="B118" s="228"/>
      <c r="C118" s="229"/>
      <c r="D118" s="220" t="s">
        <v>146</v>
      </c>
      <c r="E118" s="230" t="s">
        <v>19</v>
      </c>
      <c r="F118" s="231" t="s">
        <v>189</v>
      </c>
      <c r="G118" s="229"/>
      <c r="H118" s="232">
        <v>-7.7220000000000004</v>
      </c>
      <c r="I118" s="229"/>
      <c r="J118" s="229"/>
      <c r="K118" s="229"/>
      <c r="L118" s="233"/>
      <c r="M118" s="234"/>
      <c r="N118" s="235"/>
      <c r="O118" s="235"/>
      <c r="P118" s="235"/>
      <c r="Q118" s="235"/>
      <c r="R118" s="235"/>
      <c r="S118" s="235"/>
      <c r="T118" s="23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37" t="s">
        <v>146</v>
      </c>
      <c r="AU118" s="237" t="s">
        <v>84</v>
      </c>
      <c r="AV118" s="14" t="s">
        <v>84</v>
      </c>
      <c r="AW118" s="14" t="s">
        <v>34</v>
      </c>
      <c r="AX118" s="14" t="s">
        <v>73</v>
      </c>
      <c r="AY118" s="237" t="s">
        <v>135</v>
      </c>
    </row>
    <row r="119" s="14" customFormat="1">
      <c r="A119" s="14"/>
      <c r="B119" s="228"/>
      <c r="C119" s="229"/>
      <c r="D119" s="220" t="s">
        <v>146</v>
      </c>
      <c r="E119" s="230" t="s">
        <v>19</v>
      </c>
      <c r="F119" s="231" t="s">
        <v>190</v>
      </c>
      <c r="G119" s="229"/>
      <c r="H119" s="232">
        <v>-14.505000000000001</v>
      </c>
      <c r="I119" s="229"/>
      <c r="J119" s="229"/>
      <c r="K119" s="229"/>
      <c r="L119" s="233"/>
      <c r="M119" s="234"/>
      <c r="N119" s="235"/>
      <c r="O119" s="235"/>
      <c r="P119" s="235"/>
      <c r="Q119" s="235"/>
      <c r="R119" s="235"/>
      <c r="S119" s="235"/>
      <c r="T119" s="23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37" t="s">
        <v>146</v>
      </c>
      <c r="AU119" s="237" t="s">
        <v>84</v>
      </c>
      <c r="AV119" s="14" t="s">
        <v>84</v>
      </c>
      <c r="AW119" s="14" t="s">
        <v>34</v>
      </c>
      <c r="AX119" s="14" t="s">
        <v>73</v>
      </c>
      <c r="AY119" s="237" t="s">
        <v>135</v>
      </c>
    </row>
    <row r="120" s="14" customFormat="1">
      <c r="A120" s="14"/>
      <c r="B120" s="228"/>
      <c r="C120" s="229"/>
      <c r="D120" s="220" t="s">
        <v>146</v>
      </c>
      <c r="E120" s="230" t="s">
        <v>19</v>
      </c>
      <c r="F120" s="231" t="s">
        <v>191</v>
      </c>
      <c r="G120" s="229"/>
      <c r="H120" s="232">
        <v>-4.984</v>
      </c>
      <c r="I120" s="229"/>
      <c r="J120" s="229"/>
      <c r="K120" s="229"/>
      <c r="L120" s="233"/>
      <c r="M120" s="234"/>
      <c r="N120" s="235"/>
      <c r="O120" s="235"/>
      <c r="P120" s="235"/>
      <c r="Q120" s="235"/>
      <c r="R120" s="235"/>
      <c r="S120" s="235"/>
      <c r="T120" s="23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37" t="s">
        <v>146</v>
      </c>
      <c r="AU120" s="237" t="s">
        <v>84</v>
      </c>
      <c r="AV120" s="14" t="s">
        <v>84</v>
      </c>
      <c r="AW120" s="14" t="s">
        <v>34</v>
      </c>
      <c r="AX120" s="14" t="s">
        <v>73</v>
      </c>
      <c r="AY120" s="237" t="s">
        <v>135</v>
      </c>
    </row>
    <row r="121" s="16" customFormat="1">
      <c r="A121" s="16"/>
      <c r="B121" s="248"/>
      <c r="C121" s="249"/>
      <c r="D121" s="220" t="s">
        <v>146</v>
      </c>
      <c r="E121" s="250" t="s">
        <v>19</v>
      </c>
      <c r="F121" s="251" t="s">
        <v>192</v>
      </c>
      <c r="G121" s="249"/>
      <c r="H121" s="252">
        <v>366.36700000000002</v>
      </c>
      <c r="I121" s="249"/>
      <c r="J121" s="249"/>
      <c r="K121" s="249"/>
      <c r="L121" s="253"/>
      <c r="M121" s="254"/>
      <c r="N121" s="255"/>
      <c r="O121" s="255"/>
      <c r="P121" s="255"/>
      <c r="Q121" s="255"/>
      <c r="R121" s="255"/>
      <c r="S121" s="255"/>
      <c r="T121" s="25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T121" s="257" t="s">
        <v>146</v>
      </c>
      <c r="AU121" s="257" t="s">
        <v>84</v>
      </c>
      <c r="AV121" s="16" t="s">
        <v>155</v>
      </c>
      <c r="AW121" s="16" t="s">
        <v>34</v>
      </c>
      <c r="AX121" s="16" t="s">
        <v>73</v>
      </c>
      <c r="AY121" s="257" t="s">
        <v>135</v>
      </c>
    </row>
    <row r="122" s="13" customFormat="1">
      <c r="A122" s="13"/>
      <c r="B122" s="218"/>
      <c r="C122" s="219"/>
      <c r="D122" s="220" t="s">
        <v>146</v>
      </c>
      <c r="E122" s="221" t="s">
        <v>19</v>
      </c>
      <c r="F122" s="222" t="s">
        <v>176</v>
      </c>
      <c r="G122" s="219"/>
      <c r="H122" s="221" t="s">
        <v>19</v>
      </c>
      <c r="I122" s="219"/>
      <c r="J122" s="219"/>
      <c r="K122" s="219"/>
      <c r="L122" s="223"/>
      <c r="M122" s="224"/>
      <c r="N122" s="225"/>
      <c r="O122" s="225"/>
      <c r="P122" s="225"/>
      <c r="Q122" s="225"/>
      <c r="R122" s="225"/>
      <c r="S122" s="225"/>
      <c r="T122" s="226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27" t="s">
        <v>146</v>
      </c>
      <c r="AU122" s="227" t="s">
        <v>84</v>
      </c>
      <c r="AV122" s="13" t="s">
        <v>81</v>
      </c>
      <c r="AW122" s="13" t="s">
        <v>34</v>
      </c>
      <c r="AX122" s="13" t="s">
        <v>73</v>
      </c>
      <c r="AY122" s="227" t="s">
        <v>135</v>
      </c>
    </row>
    <row r="123" s="14" customFormat="1">
      <c r="A123" s="14"/>
      <c r="B123" s="228"/>
      <c r="C123" s="229"/>
      <c r="D123" s="220" t="s">
        <v>146</v>
      </c>
      <c r="E123" s="230" t="s">
        <v>19</v>
      </c>
      <c r="F123" s="231" t="s">
        <v>193</v>
      </c>
      <c r="G123" s="229"/>
      <c r="H123" s="232">
        <v>5.806</v>
      </c>
      <c r="I123" s="229"/>
      <c r="J123" s="229"/>
      <c r="K123" s="229"/>
      <c r="L123" s="233"/>
      <c r="M123" s="234"/>
      <c r="N123" s="235"/>
      <c r="O123" s="235"/>
      <c r="P123" s="235"/>
      <c r="Q123" s="235"/>
      <c r="R123" s="235"/>
      <c r="S123" s="235"/>
      <c r="T123" s="23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37" t="s">
        <v>146</v>
      </c>
      <c r="AU123" s="237" t="s">
        <v>84</v>
      </c>
      <c r="AV123" s="14" t="s">
        <v>84</v>
      </c>
      <c r="AW123" s="14" t="s">
        <v>34</v>
      </c>
      <c r="AX123" s="14" t="s">
        <v>73</v>
      </c>
      <c r="AY123" s="237" t="s">
        <v>135</v>
      </c>
    </row>
    <row r="124" s="15" customFormat="1">
      <c r="A124" s="15"/>
      <c r="B124" s="238"/>
      <c r="C124" s="239"/>
      <c r="D124" s="220" t="s">
        <v>146</v>
      </c>
      <c r="E124" s="240" t="s">
        <v>19</v>
      </c>
      <c r="F124" s="241" t="s">
        <v>178</v>
      </c>
      <c r="G124" s="239"/>
      <c r="H124" s="242">
        <v>372.173</v>
      </c>
      <c r="I124" s="239"/>
      <c r="J124" s="239"/>
      <c r="K124" s="239"/>
      <c r="L124" s="243"/>
      <c r="M124" s="244"/>
      <c r="N124" s="245"/>
      <c r="O124" s="245"/>
      <c r="P124" s="245"/>
      <c r="Q124" s="245"/>
      <c r="R124" s="245"/>
      <c r="S124" s="245"/>
      <c r="T124" s="246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47" t="s">
        <v>146</v>
      </c>
      <c r="AU124" s="247" t="s">
        <v>84</v>
      </c>
      <c r="AV124" s="15" t="s">
        <v>142</v>
      </c>
      <c r="AW124" s="15" t="s">
        <v>34</v>
      </c>
      <c r="AX124" s="15" t="s">
        <v>81</v>
      </c>
      <c r="AY124" s="247" t="s">
        <v>135</v>
      </c>
    </row>
    <row r="125" s="2" customFormat="1" ht="24.15" customHeight="1">
      <c r="A125" s="36"/>
      <c r="B125" s="37"/>
      <c r="C125" s="202" t="s">
        <v>194</v>
      </c>
      <c r="D125" s="202" t="s">
        <v>137</v>
      </c>
      <c r="E125" s="203" t="s">
        <v>195</v>
      </c>
      <c r="F125" s="204" t="s">
        <v>196</v>
      </c>
      <c r="G125" s="205" t="s">
        <v>182</v>
      </c>
      <c r="H125" s="206">
        <v>29.699999999999999</v>
      </c>
      <c r="I125" s="207">
        <v>0</v>
      </c>
      <c r="J125" s="207">
        <f>ROUND(I125*H125,2)</f>
        <v>0</v>
      </c>
      <c r="K125" s="204" t="s">
        <v>141</v>
      </c>
      <c r="L125" s="42"/>
      <c r="M125" s="208" t="s">
        <v>19</v>
      </c>
      <c r="N125" s="209" t="s">
        <v>44</v>
      </c>
      <c r="O125" s="210">
        <v>0</v>
      </c>
      <c r="P125" s="210">
        <f>O125*H125</f>
        <v>0</v>
      </c>
      <c r="Q125" s="210">
        <v>0</v>
      </c>
      <c r="R125" s="210">
        <f>Q125*H125</f>
        <v>0</v>
      </c>
      <c r="S125" s="210">
        <v>0</v>
      </c>
      <c r="T125" s="211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12" t="s">
        <v>142</v>
      </c>
      <c r="AT125" s="212" t="s">
        <v>137</v>
      </c>
      <c r="AU125" s="212" t="s">
        <v>84</v>
      </c>
      <c r="AY125" s="20" t="s">
        <v>135</v>
      </c>
      <c r="BE125" s="213">
        <f>IF(N125="základní",J125,0)</f>
        <v>0</v>
      </c>
      <c r="BF125" s="213">
        <f>IF(N125="snížená",J125,0)</f>
        <v>0</v>
      </c>
      <c r="BG125" s="213">
        <f>IF(N125="zákl. přenesená",J125,0)</f>
        <v>0</v>
      </c>
      <c r="BH125" s="213">
        <f>IF(N125="sníž. přenesená",J125,0)</f>
        <v>0</v>
      </c>
      <c r="BI125" s="213">
        <f>IF(N125="nulová",J125,0)</f>
        <v>0</v>
      </c>
      <c r="BJ125" s="20" t="s">
        <v>81</v>
      </c>
      <c r="BK125" s="213">
        <f>ROUND(I125*H125,2)</f>
        <v>0</v>
      </c>
      <c r="BL125" s="20" t="s">
        <v>142</v>
      </c>
      <c r="BM125" s="212" t="s">
        <v>197</v>
      </c>
    </row>
    <row r="126" s="2" customFormat="1">
      <c r="A126" s="36"/>
      <c r="B126" s="37"/>
      <c r="C126" s="38"/>
      <c r="D126" s="214" t="s">
        <v>144</v>
      </c>
      <c r="E126" s="38"/>
      <c r="F126" s="215" t="s">
        <v>198</v>
      </c>
      <c r="G126" s="38"/>
      <c r="H126" s="38"/>
      <c r="I126" s="38"/>
      <c r="J126" s="38"/>
      <c r="K126" s="38"/>
      <c r="L126" s="42"/>
      <c r="M126" s="216"/>
      <c r="N126" s="217"/>
      <c r="O126" s="81"/>
      <c r="P126" s="81"/>
      <c r="Q126" s="81"/>
      <c r="R126" s="81"/>
      <c r="S126" s="81"/>
      <c r="T126" s="82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20" t="s">
        <v>144</v>
      </c>
      <c r="AU126" s="20" t="s">
        <v>84</v>
      </c>
    </row>
    <row r="127" s="14" customFormat="1">
      <c r="A127" s="14"/>
      <c r="B127" s="228"/>
      <c r="C127" s="229"/>
      <c r="D127" s="220" t="s">
        <v>146</v>
      </c>
      <c r="E127" s="230" t="s">
        <v>19</v>
      </c>
      <c r="F127" s="231" t="s">
        <v>199</v>
      </c>
      <c r="G127" s="229"/>
      <c r="H127" s="232">
        <v>29.699999999999999</v>
      </c>
      <c r="I127" s="229"/>
      <c r="J127" s="229"/>
      <c r="K127" s="229"/>
      <c r="L127" s="233"/>
      <c r="M127" s="234"/>
      <c r="N127" s="235"/>
      <c r="O127" s="235"/>
      <c r="P127" s="235"/>
      <c r="Q127" s="235"/>
      <c r="R127" s="235"/>
      <c r="S127" s="235"/>
      <c r="T127" s="23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37" t="s">
        <v>146</v>
      </c>
      <c r="AU127" s="237" t="s">
        <v>84</v>
      </c>
      <c r="AV127" s="14" t="s">
        <v>84</v>
      </c>
      <c r="AW127" s="14" t="s">
        <v>34</v>
      </c>
      <c r="AX127" s="14" t="s">
        <v>81</v>
      </c>
      <c r="AY127" s="237" t="s">
        <v>135</v>
      </c>
    </row>
    <row r="128" s="2" customFormat="1" ht="21.75" customHeight="1">
      <c r="A128" s="36"/>
      <c r="B128" s="37"/>
      <c r="C128" s="202" t="s">
        <v>200</v>
      </c>
      <c r="D128" s="202" t="s">
        <v>137</v>
      </c>
      <c r="E128" s="203" t="s">
        <v>201</v>
      </c>
      <c r="F128" s="204" t="s">
        <v>202</v>
      </c>
      <c r="G128" s="205" t="s">
        <v>158</v>
      </c>
      <c r="H128" s="206">
        <v>31.800000000000001</v>
      </c>
      <c r="I128" s="207">
        <v>0</v>
      </c>
      <c r="J128" s="207">
        <f>ROUND(I128*H128,2)</f>
        <v>0</v>
      </c>
      <c r="K128" s="204" t="s">
        <v>141</v>
      </c>
      <c r="L128" s="42"/>
      <c r="M128" s="208" t="s">
        <v>19</v>
      </c>
      <c r="N128" s="209" t="s">
        <v>44</v>
      </c>
      <c r="O128" s="210">
        <v>0</v>
      </c>
      <c r="P128" s="210">
        <f>O128*H128</f>
        <v>0</v>
      </c>
      <c r="Q128" s="210">
        <v>0</v>
      </c>
      <c r="R128" s="210">
        <f>Q128*H128</f>
        <v>0</v>
      </c>
      <c r="S128" s="210">
        <v>0</v>
      </c>
      <c r="T128" s="211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12" t="s">
        <v>142</v>
      </c>
      <c r="AT128" s="212" t="s">
        <v>137</v>
      </c>
      <c r="AU128" s="212" t="s">
        <v>84</v>
      </c>
      <c r="AY128" s="20" t="s">
        <v>135</v>
      </c>
      <c r="BE128" s="213">
        <f>IF(N128="základní",J128,0)</f>
        <v>0</v>
      </c>
      <c r="BF128" s="213">
        <f>IF(N128="snížená",J128,0)</f>
        <v>0</v>
      </c>
      <c r="BG128" s="213">
        <f>IF(N128="zákl. přenesená",J128,0)</f>
        <v>0</v>
      </c>
      <c r="BH128" s="213">
        <f>IF(N128="sníž. přenesená",J128,0)</f>
        <v>0</v>
      </c>
      <c r="BI128" s="213">
        <f>IF(N128="nulová",J128,0)</f>
        <v>0</v>
      </c>
      <c r="BJ128" s="20" t="s">
        <v>81</v>
      </c>
      <c r="BK128" s="213">
        <f>ROUND(I128*H128,2)</f>
        <v>0</v>
      </c>
      <c r="BL128" s="20" t="s">
        <v>142</v>
      </c>
      <c r="BM128" s="212" t="s">
        <v>203</v>
      </c>
    </row>
    <row r="129" s="2" customFormat="1">
      <c r="A129" s="36"/>
      <c r="B129" s="37"/>
      <c r="C129" s="38"/>
      <c r="D129" s="214" t="s">
        <v>144</v>
      </c>
      <c r="E129" s="38"/>
      <c r="F129" s="215" t="s">
        <v>204</v>
      </c>
      <c r="G129" s="38"/>
      <c r="H129" s="38"/>
      <c r="I129" s="38"/>
      <c r="J129" s="38"/>
      <c r="K129" s="38"/>
      <c r="L129" s="42"/>
      <c r="M129" s="216"/>
      <c r="N129" s="217"/>
      <c r="O129" s="81"/>
      <c r="P129" s="81"/>
      <c r="Q129" s="81"/>
      <c r="R129" s="81"/>
      <c r="S129" s="81"/>
      <c r="T129" s="82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20" t="s">
        <v>144</v>
      </c>
      <c r="AU129" s="20" t="s">
        <v>84</v>
      </c>
    </row>
    <row r="130" s="13" customFormat="1">
      <c r="A130" s="13"/>
      <c r="B130" s="218"/>
      <c r="C130" s="219"/>
      <c r="D130" s="220" t="s">
        <v>146</v>
      </c>
      <c r="E130" s="221" t="s">
        <v>19</v>
      </c>
      <c r="F130" s="222" t="s">
        <v>205</v>
      </c>
      <c r="G130" s="219"/>
      <c r="H130" s="221" t="s">
        <v>19</v>
      </c>
      <c r="I130" s="219"/>
      <c r="J130" s="219"/>
      <c r="K130" s="219"/>
      <c r="L130" s="223"/>
      <c r="M130" s="224"/>
      <c r="N130" s="225"/>
      <c r="O130" s="225"/>
      <c r="P130" s="225"/>
      <c r="Q130" s="225"/>
      <c r="R130" s="225"/>
      <c r="S130" s="225"/>
      <c r="T130" s="22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27" t="s">
        <v>146</v>
      </c>
      <c r="AU130" s="227" t="s">
        <v>84</v>
      </c>
      <c r="AV130" s="13" t="s">
        <v>81</v>
      </c>
      <c r="AW130" s="13" t="s">
        <v>34</v>
      </c>
      <c r="AX130" s="13" t="s">
        <v>73</v>
      </c>
      <c r="AY130" s="227" t="s">
        <v>135</v>
      </c>
    </row>
    <row r="131" s="14" customFormat="1">
      <c r="A131" s="14"/>
      <c r="B131" s="228"/>
      <c r="C131" s="229"/>
      <c r="D131" s="220" t="s">
        <v>146</v>
      </c>
      <c r="E131" s="230" t="s">
        <v>19</v>
      </c>
      <c r="F131" s="231" t="s">
        <v>206</v>
      </c>
      <c r="G131" s="229"/>
      <c r="H131" s="232">
        <v>31.800000000000001</v>
      </c>
      <c r="I131" s="229"/>
      <c r="J131" s="229"/>
      <c r="K131" s="229"/>
      <c r="L131" s="233"/>
      <c r="M131" s="234"/>
      <c r="N131" s="235"/>
      <c r="O131" s="235"/>
      <c r="P131" s="235"/>
      <c r="Q131" s="235"/>
      <c r="R131" s="235"/>
      <c r="S131" s="235"/>
      <c r="T131" s="23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37" t="s">
        <v>146</v>
      </c>
      <c r="AU131" s="237" t="s">
        <v>84</v>
      </c>
      <c r="AV131" s="14" t="s">
        <v>84</v>
      </c>
      <c r="AW131" s="14" t="s">
        <v>34</v>
      </c>
      <c r="AX131" s="14" t="s">
        <v>81</v>
      </c>
      <c r="AY131" s="237" t="s">
        <v>135</v>
      </c>
    </row>
    <row r="132" s="2" customFormat="1" ht="24.15" customHeight="1">
      <c r="A132" s="36"/>
      <c r="B132" s="37"/>
      <c r="C132" s="202" t="s">
        <v>207</v>
      </c>
      <c r="D132" s="202" t="s">
        <v>137</v>
      </c>
      <c r="E132" s="203" t="s">
        <v>208</v>
      </c>
      <c r="F132" s="204" t="s">
        <v>209</v>
      </c>
      <c r="G132" s="205" t="s">
        <v>171</v>
      </c>
      <c r="H132" s="206">
        <v>727.95000000000005</v>
      </c>
      <c r="I132" s="207">
        <v>0</v>
      </c>
      <c r="J132" s="207">
        <f>ROUND(I132*H132,2)</f>
        <v>0</v>
      </c>
      <c r="K132" s="204" t="s">
        <v>141</v>
      </c>
      <c r="L132" s="42"/>
      <c r="M132" s="208" t="s">
        <v>19</v>
      </c>
      <c r="N132" s="209" t="s">
        <v>44</v>
      </c>
      <c r="O132" s="210">
        <v>0</v>
      </c>
      <c r="P132" s="210">
        <f>O132*H132</f>
        <v>0</v>
      </c>
      <c r="Q132" s="210">
        <v>0.00058</v>
      </c>
      <c r="R132" s="210">
        <f>Q132*H132</f>
        <v>0.422211</v>
      </c>
      <c r="S132" s="210">
        <v>0</v>
      </c>
      <c r="T132" s="211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12" t="s">
        <v>142</v>
      </c>
      <c r="AT132" s="212" t="s">
        <v>137</v>
      </c>
      <c r="AU132" s="212" t="s">
        <v>84</v>
      </c>
      <c r="AY132" s="20" t="s">
        <v>135</v>
      </c>
      <c r="BE132" s="213">
        <f>IF(N132="základní",J132,0)</f>
        <v>0</v>
      </c>
      <c r="BF132" s="213">
        <f>IF(N132="snížená",J132,0)</f>
        <v>0</v>
      </c>
      <c r="BG132" s="213">
        <f>IF(N132="zákl. přenesená",J132,0)</f>
        <v>0</v>
      </c>
      <c r="BH132" s="213">
        <f>IF(N132="sníž. přenesená",J132,0)</f>
        <v>0</v>
      </c>
      <c r="BI132" s="213">
        <f>IF(N132="nulová",J132,0)</f>
        <v>0</v>
      </c>
      <c r="BJ132" s="20" t="s">
        <v>81</v>
      </c>
      <c r="BK132" s="213">
        <f>ROUND(I132*H132,2)</f>
        <v>0</v>
      </c>
      <c r="BL132" s="20" t="s">
        <v>142</v>
      </c>
      <c r="BM132" s="212" t="s">
        <v>210</v>
      </c>
    </row>
    <row r="133" s="2" customFormat="1">
      <c r="A133" s="36"/>
      <c r="B133" s="37"/>
      <c r="C133" s="38"/>
      <c r="D133" s="214" t="s">
        <v>144</v>
      </c>
      <c r="E133" s="38"/>
      <c r="F133" s="215" t="s">
        <v>211</v>
      </c>
      <c r="G133" s="38"/>
      <c r="H133" s="38"/>
      <c r="I133" s="38"/>
      <c r="J133" s="38"/>
      <c r="K133" s="38"/>
      <c r="L133" s="42"/>
      <c r="M133" s="216"/>
      <c r="N133" s="217"/>
      <c r="O133" s="81"/>
      <c r="P133" s="81"/>
      <c r="Q133" s="81"/>
      <c r="R133" s="81"/>
      <c r="S133" s="81"/>
      <c r="T133" s="82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20" t="s">
        <v>144</v>
      </c>
      <c r="AU133" s="20" t="s">
        <v>84</v>
      </c>
    </row>
    <row r="134" s="13" customFormat="1">
      <c r="A134" s="13"/>
      <c r="B134" s="218"/>
      <c r="C134" s="219"/>
      <c r="D134" s="220" t="s">
        <v>146</v>
      </c>
      <c r="E134" s="221" t="s">
        <v>19</v>
      </c>
      <c r="F134" s="222" t="s">
        <v>174</v>
      </c>
      <c r="G134" s="219"/>
      <c r="H134" s="221" t="s">
        <v>19</v>
      </c>
      <c r="I134" s="219"/>
      <c r="J134" s="219"/>
      <c r="K134" s="219"/>
      <c r="L134" s="223"/>
      <c r="M134" s="224"/>
      <c r="N134" s="225"/>
      <c r="O134" s="225"/>
      <c r="P134" s="225"/>
      <c r="Q134" s="225"/>
      <c r="R134" s="225"/>
      <c r="S134" s="225"/>
      <c r="T134" s="22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27" t="s">
        <v>146</v>
      </c>
      <c r="AU134" s="227" t="s">
        <v>84</v>
      </c>
      <c r="AV134" s="13" t="s">
        <v>81</v>
      </c>
      <c r="AW134" s="13" t="s">
        <v>34</v>
      </c>
      <c r="AX134" s="13" t="s">
        <v>73</v>
      </c>
      <c r="AY134" s="227" t="s">
        <v>135</v>
      </c>
    </row>
    <row r="135" s="14" customFormat="1">
      <c r="A135" s="14"/>
      <c r="B135" s="228"/>
      <c r="C135" s="229"/>
      <c r="D135" s="220" t="s">
        <v>146</v>
      </c>
      <c r="E135" s="230" t="s">
        <v>19</v>
      </c>
      <c r="F135" s="231" t="s">
        <v>212</v>
      </c>
      <c r="G135" s="229"/>
      <c r="H135" s="232">
        <v>311.63299999999998</v>
      </c>
      <c r="I135" s="229"/>
      <c r="J135" s="229"/>
      <c r="K135" s="229"/>
      <c r="L135" s="233"/>
      <c r="M135" s="234"/>
      <c r="N135" s="235"/>
      <c r="O135" s="235"/>
      <c r="P135" s="235"/>
      <c r="Q135" s="235"/>
      <c r="R135" s="235"/>
      <c r="S135" s="235"/>
      <c r="T135" s="23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37" t="s">
        <v>146</v>
      </c>
      <c r="AU135" s="237" t="s">
        <v>84</v>
      </c>
      <c r="AV135" s="14" t="s">
        <v>84</v>
      </c>
      <c r="AW135" s="14" t="s">
        <v>34</v>
      </c>
      <c r="AX135" s="14" t="s">
        <v>73</v>
      </c>
      <c r="AY135" s="237" t="s">
        <v>135</v>
      </c>
    </row>
    <row r="136" s="14" customFormat="1">
      <c r="A136" s="14"/>
      <c r="B136" s="228"/>
      <c r="C136" s="229"/>
      <c r="D136" s="220" t="s">
        <v>146</v>
      </c>
      <c r="E136" s="230" t="s">
        <v>19</v>
      </c>
      <c r="F136" s="231" t="s">
        <v>213</v>
      </c>
      <c r="G136" s="229"/>
      <c r="H136" s="232">
        <v>45.954999999999998</v>
      </c>
      <c r="I136" s="229"/>
      <c r="J136" s="229"/>
      <c r="K136" s="229"/>
      <c r="L136" s="233"/>
      <c r="M136" s="234"/>
      <c r="N136" s="235"/>
      <c r="O136" s="235"/>
      <c r="P136" s="235"/>
      <c r="Q136" s="235"/>
      <c r="R136" s="235"/>
      <c r="S136" s="235"/>
      <c r="T136" s="23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37" t="s">
        <v>146</v>
      </c>
      <c r="AU136" s="237" t="s">
        <v>84</v>
      </c>
      <c r="AV136" s="14" t="s">
        <v>84</v>
      </c>
      <c r="AW136" s="14" t="s">
        <v>34</v>
      </c>
      <c r="AX136" s="14" t="s">
        <v>73</v>
      </c>
      <c r="AY136" s="237" t="s">
        <v>135</v>
      </c>
    </row>
    <row r="137" s="14" customFormat="1">
      <c r="A137" s="14"/>
      <c r="B137" s="228"/>
      <c r="C137" s="229"/>
      <c r="D137" s="220" t="s">
        <v>146</v>
      </c>
      <c r="E137" s="230" t="s">
        <v>19</v>
      </c>
      <c r="F137" s="231" t="s">
        <v>214</v>
      </c>
      <c r="G137" s="229"/>
      <c r="H137" s="232">
        <v>359.80500000000001</v>
      </c>
      <c r="I137" s="229"/>
      <c r="J137" s="229"/>
      <c r="K137" s="229"/>
      <c r="L137" s="233"/>
      <c r="M137" s="234"/>
      <c r="N137" s="235"/>
      <c r="O137" s="235"/>
      <c r="P137" s="235"/>
      <c r="Q137" s="235"/>
      <c r="R137" s="235"/>
      <c r="S137" s="235"/>
      <c r="T137" s="23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37" t="s">
        <v>146</v>
      </c>
      <c r="AU137" s="237" t="s">
        <v>84</v>
      </c>
      <c r="AV137" s="14" t="s">
        <v>84</v>
      </c>
      <c r="AW137" s="14" t="s">
        <v>34</v>
      </c>
      <c r="AX137" s="14" t="s">
        <v>73</v>
      </c>
      <c r="AY137" s="237" t="s">
        <v>135</v>
      </c>
    </row>
    <row r="138" s="13" customFormat="1">
      <c r="A138" s="13"/>
      <c r="B138" s="218"/>
      <c r="C138" s="219"/>
      <c r="D138" s="220" t="s">
        <v>146</v>
      </c>
      <c r="E138" s="221" t="s">
        <v>19</v>
      </c>
      <c r="F138" s="222" t="s">
        <v>176</v>
      </c>
      <c r="G138" s="219"/>
      <c r="H138" s="221" t="s">
        <v>19</v>
      </c>
      <c r="I138" s="219"/>
      <c r="J138" s="219"/>
      <c r="K138" s="219"/>
      <c r="L138" s="223"/>
      <c r="M138" s="224"/>
      <c r="N138" s="225"/>
      <c r="O138" s="225"/>
      <c r="P138" s="225"/>
      <c r="Q138" s="225"/>
      <c r="R138" s="225"/>
      <c r="S138" s="225"/>
      <c r="T138" s="22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27" t="s">
        <v>146</v>
      </c>
      <c r="AU138" s="227" t="s">
        <v>84</v>
      </c>
      <c r="AV138" s="13" t="s">
        <v>81</v>
      </c>
      <c r="AW138" s="13" t="s">
        <v>34</v>
      </c>
      <c r="AX138" s="13" t="s">
        <v>73</v>
      </c>
      <c r="AY138" s="227" t="s">
        <v>135</v>
      </c>
    </row>
    <row r="139" s="14" customFormat="1">
      <c r="A139" s="14"/>
      <c r="B139" s="228"/>
      <c r="C139" s="229"/>
      <c r="D139" s="220" t="s">
        <v>146</v>
      </c>
      <c r="E139" s="230" t="s">
        <v>19</v>
      </c>
      <c r="F139" s="231" t="s">
        <v>215</v>
      </c>
      <c r="G139" s="229"/>
      <c r="H139" s="232">
        <v>10.557</v>
      </c>
      <c r="I139" s="229"/>
      <c r="J139" s="229"/>
      <c r="K139" s="229"/>
      <c r="L139" s="233"/>
      <c r="M139" s="234"/>
      <c r="N139" s="235"/>
      <c r="O139" s="235"/>
      <c r="P139" s="235"/>
      <c r="Q139" s="235"/>
      <c r="R139" s="235"/>
      <c r="S139" s="235"/>
      <c r="T139" s="23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37" t="s">
        <v>146</v>
      </c>
      <c r="AU139" s="237" t="s">
        <v>84</v>
      </c>
      <c r="AV139" s="14" t="s">
        <v>84</v>
      </c>
      <c r="AW139" s="14" t="s">
        <v>34</v>
      </c>
      <c r="AX139" s="14" t="s">
        <v>73</v>
      </c>
      <c r="AY139" s="237" t="s">
        <v>135</v>
      </c>
    </row>
    <row r="140" s="15" customFormat="1">
      <c r="A140" s="15"/>
      <c r="B140" s="238"/>
      <c r="C140" s="239"/>
      <c r="D140" s="220" t="s">
        <v>146</v>
      </c>
      <c r="E140" s="240" t="s">
        <v>19</v>
      </c>
      <c r="F140" s="241" t="s">
        <v>178</v>
      </c>
      <c r="G140" s="239"/>
      <c r="H140" s="242">
        <v>727.95000000000005</v>
      </c>
      <c r="I140" s="239"/>
      <c r="J140" s="239"/>
      <c r="K140" s="239"/>
      <c r="L140" s="243"/>
      <c r="M140" s="244"/>
      <c r="N140" s="245"/>
      <c r="O140" s="245"/>
      <c r="P140" s="245"/>
      <c r="Q140" s="245"/>
      <c r="R140" s="245"/>
      <c r="S140" s="245"/>
      <c r="T140" s="24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47" t="s">
        <v>146</v>
      </c>
      <c r="AU140" s="247" t="s">
        <v>84</v>
      </c>
      <c r="AV140" s="15" t="s">
        <v>142</v>
      </c>
      <c r="AW140" s="15" t="s">
        <v>34</v>
      </c>
      <c r="AX140" s="15" t="s">
        <v>81</v>
      </c>
      <c r="AY140" s="247" t="s">
        <v>135</v>
      </c>
    </row>
    <row r="141" s="2" customFormat="1" ht="24.15" customHeight="1">
      <c r="A141" s="36"/>
      <c r="B141" s="37"/>
      <c r="C141" s="202" t="s">
        <v>216</v>
      </c>
      <c r="D141" s="202" t="s">
        <v>137</v>
      </c>
      <c r="E141" s="203" t="s">
        <v>217</v>
      </c>
      <c r="F141" s="204" t="s">
        <v>218</v>
      </c>
      <c r="G141" s="205" t="s">
        <v>171</v>
      </c>
      <c r="H141" s="206">
        <v>727.95000000000005</v>
      </c>
      <c r="I141" s="207">
        <v>0</v>
      </c>
      <c r="J141" s="207">
        <f>ROUND(I141*H141,2)</f>
        <v>0</v>
      </c>
      <c r="K141" s="204" t="s">
        <v>141</v>
      </c>
      <c r="L141" s="42"/>
      <c r="M141" s="208" t="s">
        <v>19</v>
      </c>
      <c r="N141" s="209" t="s">
        <v>44</v>
      </c>
      <c r="O141" s="210">
        <v>0</v>
      </c>
      <c r="P141" s="210">
        <f>O141*H141</f>
        <v>0</v>
      </c>
      <c r="Q141" s="210">
        <v>0</v>
      </c>
      <c r="R141" s="210">
        <f>Q141*H141</f>
        <v>0</v>
      </c>
      <c r="S141" s="210">
        <v>0</v>
      </c>
      <c r="T141" s="211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2" t="s">
        <v>142</v>
      </c>
      <c r="AT141" s="212" t="s">
        <v>137</v>
      </c>
      <c r="AU141" s="212" t="s">
        <v>84</v>
      </c>
      <c r="AY141" s="20" t="s">
        <v>135</v>
      </c>
      <c r="BE141" s="213">
        <f>IF(N141="základní",J141,0)</f>
        <v>0</v>
      </c>
      <c r="BF141" s="213">
        <f>IF(N141="snížená",J141,0)</f>
        <v>0</v>
      </c>
      <c r="BG141" s="213">
        <f>IF(N141="zákl. přenesená",J141,0)</f>
        <v>0</v>
      </c>
      <c r="BH141" s="213">
        <f>IF(N141="sníž. přenesená",J141,0)</f>
        <v>0</v>
      </c>
      <c r="BI141" s="213">
        <f>IF(N141="nulová",J141,0)</f>
        <v>0</v>
      </c>
      <c r="BJ141" s="20" t="s">
        <v>81</v>
      </c>
      <c r="BK141" s="213">
        <f>ROUND(I141*H141,2)</f>
        <v>0</v>
      </c>
      <c r="BL141" s="20" t="s">
        <v>142</v>
      </c>
      <c r="BM141" s="212" t="s">
        <v>219</v>
      </c>
    </row>
    <row r="142" s="2" customFormat="1">
      <c r="A142" s="36"/>
      <c r="B142" s="37"/>
      <c r="C142" s="38"/>
      <c r="D142" s="214" t="s">
        <v>144</v>
      </c>
      <c r="E142" s="38"/>
      <c r="F142" s="215" t="s">
        <v>220</v>
      </c>
      <c r="G142" s="38"/>
      <c r="H142" s="38"/>
      <c r="I142" s="38"/>
      <c r="J142" s="38"/>
      <c r="K142" s="38"/>
      <c r="L142" s="42"/>
      <c r="M142" s="216"/>
      <c r="N142" s="217"/>
      <c r="O142" s="81"/>
      <c r="P142" s="81"/>
      <c r="Q142" s="81"/>
      <c r="R142" s="81"/>
      <c r="S142" s="81"/>
      <c r="T142" s="82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20" t="s">
        <v>144</v>
      </c>
      <c r="AU142" s="20" t="s">
        <v>84</v>
      </c>
    </row>
    <row r="143" s="2" customFormat="1" ht="37.8" customHeight="1">
      <c r="A143" s="36"/>
      <c r="B143" s="37"/>
      <c r="C143" s="202" t="s">
        <v>221</v>
      </c>
      <c r="D143" s="202" t="s">
        <v>137</v>
      </c>
      <c r="E143" s="203" t="s">
        <v>222</v>
      </c>
      <c r="F143" s="204" t="s">
        <v>223</v>
      </c>
      <c r="G143" s="205" t="s">
        <v>182</v>
      </c>
      <c r="H143" s="206">
        <v>65.204999999999998</v>
      </c>
      <c r="I143" s="207">
        <v>0</v>
      </c>
      <c r="J143" s="207">
        <f>ROUND(I143*H143,2)</f>
        <v>0</v>
      </c>
      <c r="K143" s="204" t="s">
        <v>141</v>
      </c>
      <c r="L143" s="42"/>
      <c r="M143" s="208" t="s">
        <v>19</v>
      </c>
      <c r="N143" s="209" t="s">
        <v>44</v>
      </c>
      <c r="O143" s="210">
        <v>0</v>
      </c>
      <c r="P143" s="210">
        <f>O143*H143</f>
        <v>0</v>
      </c>
      <c r="Q143" s="210">
        <v>0</v>
      </c>
      <c r="R143" s="210">
        <f>Q143*H143</f>
        <v>0</v>
      </c>
      <c r="S143" s="210">
        <v>0</v>
      </c>
      <c r="T143" s="211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2" t="s">
        <v>142</v>
      </c>
      <c r="AT143" s="212" t="s">
        <v>137</v>
      </c>
      <c r="AU143" s="212" t="s">
        <v>84</v>
      </c>
      <c r="AY143" s="20" t="s">
        <v>135</v>
      </c>
      <c r="BE143" s="213">
        <f>IF(N143="základní",J143,0)</f>
        <v>0</v>
      </c>
      <c r="BF143" s="213">
        <f>IF(N143="snížená",J143,0)</f>
        <v>0</v>
      </c>
      <c r="BG143" s="213">
        <f>IF(N143="zákl. přenesená",J143,0)</f>
        <v>0</v>
      </c>
      <c r="BH143" s="213">
        <f>IF(N143="sníž. přenesená",J143,0)</f>
        <v>0</v>
      </c>
      <c r="BI143" s="213">
        <f>IF(N143="nulová",J143,0)</f>
        <v>0</v>
      </c>
      <c r="BJ143" s="20" t="s">
        <v>81</v>
      </c>
      <c r="BK143" s="213">
        <f>ROUND(I143*H143,2)</f>
        <v>0</v>
      </c>
      <c r="BL143" s="20" t="s">
        <v>142</v>
      </c>
      <c r="BM143" s="212" t="s">
        <v>224</v>
      </c>
    </row>
    <row r="144" s="2" customFormat="1">
      <c r="A144" s="36"/>
      <c r="B144" s="37"/>
      <c r="C144" s="38"/>
      <c r="D144" s="214" t="s">
        <v>144</v>
      </c>
      <c r="E144" s="38"/>
      <c r="F144" s="215" t="s">
        <v>225</v>
      </c>
      <c r="G144" s="38"/>
      <c r="H144" s="38"/>
      <c r="I144" s="38"/>
      <c r="J144" s="38"/>
      <c r="K144" s="38"/>
      <c r="L144" s="42"/>
      <c r="M144" s="216"/>
      <c r="N144" s="217"/>
      <c r="O144" s="81"/>
      <c r="P144" s="81"/>
      <c r="Q144" s="81"/>
      <c r="R144" s="81"/>
      <c r="S144" s="81"/>
      <c r="T144" s="82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20" t="s">
        <v>144</v>
      </c>
      <c r="AU144" s="20" t="s">
        <v>84</v>
      </c>
    </row>
    <row r="145" s="13" customFormat="1">
      <c r="A145" s="13"/>
      <c r="B145" s="218"/>
      <c r="C145" s="219"/>
      <c r="D145" s="220" t="s">
        <v>146</v>
      </c>
      <c r="E145" s="221" t="s">
        <v>19</v>
      </c>
      <c r="F145" s="222" t="s">
        <v>226</v>
      </c>
      <c r="G145" s="219"/>
      <c r="H145" s="221" t="s">
        <v>19</v>
      </c>
      <c r="I145" s="219"/>
      <c r="J145" s="219"/>
      <c r="K145" s="219"/>
      <c r="L145" s="223"/>
      <c r="M145" s="224"/>
      <c r="N145" s="225"/>
      <c r="O145" s="225"/>
      <c r="P145" s="225"/>
      <c r="Q145" s="225"/>
      <c r="R145" s="225"/>
      <c r="S145" s="225"/>
      <c r="T145" s="22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27" t="s">
        <v>146</v>
      </c>
      <c r="AU145" s="227" t="s">
        <v>84</v>
      </c>
      <c r="AV145" s="13" t="s">
        <v>81</v>
      </c>
      <c r="AW145" s="13" t="s">
        <v>34</v>
      </c>
      <c r="AX145" s="13" t="s">
        <v>73</v>
      </c>
      <c r="AY145" s="227" t="s">
        <v>135</v>
      </c>
    </row>
    <row r="146" s="14" customFormat="1">
      <c r="A146" s="14"/>
      <c r="B146" s="228"/>
      <c r="C146" s="229"/>
      <c r="D146" s="220" t="s">
        <v>146</v>
      </c>
      <c r="E146" s="230" t="s">
        <v>19</v>
      </c>
      <c r="F146" s="231" t="s">
        <v>227</v>
      </c>
      <c r="G146" s="229"/>
      <c r="H146" s="232">
        <v>65.204999999999998</v>
      </c>
      <c r="I146" s="229"/>
      <c r="J146" s="229"/>
      <c r="K146" s="229"/>
      <c r="L146" s="233"/>
      <c r="M146" s="234"/>
      <c r="N146" s="235"/>
      <c r="O146" s="235"/>
      <c r="P146" s="235"/>
      <c r="Q146" s="235"/>
      <c r="R146" s="235"/>
      <c r="S146" s="235"/>
      <c r="T146" s="23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37" t="s">
        <v>146</v>
      </c>
      <c r="AU146" s="237" t="s">
        <v>84</v>
      </c>
      <c r="AV146" s="14" t="s">
        <v>84</v>
      </c>
      <c r="AW146" s="14" t="s">
        <v>34</v>
      </c>
      <c r="AX146" s="14" t="s">
        <v>81</v>
      </c>
      <c r="AY146" s="237" t="s">
        <v>135</v>
      </c>
    </row>
    <row r="147" s="2" customFormat="1" ht="37.8" customHeight="1">
      <c r="A147" s="36"/>
      <c r="B147" s="37"/>
      <c r="C147" s="202" t="s">
        <v>8</v>
      </c>
      <c r="D147" s="202" t="s">
        <v>137</v>
      </c>
      <c r="E147" s="203" t="s">
        <v>228</v>
      </c>
      <c r="F147" s="204" t="s">
        <v>229</v>
      </c>
      <c r="G147" s="205" t="s">
        <v>182</v>
      </c>
      <c r="H147" s="206">
        <v>29.215</v>
      </c>
      <c r="I147" s="207">
        <v>0</v>
      </c>
      <c r="J147" s="207">
        <f>ROUND(I147*H147,2)</f>
        <v>0</v>
      </c>
      <c r="K147" s="204" t="s">
        <v>141</v>
      </c>
      <c r="L147" s="42"/>
      <c r="M147" s="208" t="s">
        <v>19</v>
      </c>
      <c r="N147" s="209" t="s">
        <v>44</v>
      </c>
      <c r="O147" s="210">
        <v>0</v>
      </c>
      <c r="P147" s="210">
        <f>O147*H147</f>
        <v>0</v>
      </c>
      <c r="Q147" s="210">
        <v>0</v>
      </c>
      <c r="R147" s="210">
        <f>Q147*H147</f>
        <v>0</v>
      </c>
      <c r="S147" s="210">
        <v>0</v>
      </c>
      <c r="T147" s="211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2" t="s">
        <v>142</v>
      </c>
      <c r="AT147" s="212" t="s">
        <v>137</v>
      </c>
      <c r="AU147" s="212" t="s">
        <v>84</v>
      </c>
      <c r="AY147" s="20" t="s">
        <v>135</v>
      </c>
      <c r="BE147" s="213">
        <f>IF(N147="základní",J147,0)</f>
        <v>0</v>
      </c>
      <c r="BF147" s="213">
        <f>IF(N147="snížená",J147,0)</f>
        <v>0</v>
      </c>
      <c r="BG147" s="213">
        <f>IF(N147="zákl. přenesená",J147,0)</f>
        <v>0</v>
      </c>
      <c r="BH147" s="213">
        <f>IF(N147="sníž. přenesená",J147,0)</f>
        <v>0</v>
      </c>
      <c r="BI147" s="213">
        <f>IF(N147="nulová",J147,0)</f>
        <v>0</v>
      </c>
      <c r="BJ147" s="20" t="s">
        <v>81</v>
      </c>
      <c r="BK147" s="213">
        <f>ROUND(I147*H147,2)</f>
        <v>0</v>
      </c>
      <c r="BL147" s="20" t="s">
        <v>142</v>
      </c>
      <c r="BM147" s="212" t="s">
        <v>230</v>
      </c>
    </row>
    <row r="148" s="2" customFormat="1">
      <c r="A148" s="36"/>
      <c r="B148" s="37"/>
      <c r="C148" s="38"/>
      <c r="D148" s="214" t="s">
        <v>144</v>
      </c>
      <c r="E148" s="38"/>
      <c r="F148" s="215" t="s">
        <v>231</v>
      </c>
      <c r="G148" s="38"/>
      <c r="H148" s="38"/>
      <c r="I148" s="38"/>
      <c r="J148" s="38"/>
      <c r="K148" s="38"/>
      <c r="L148" s="42"/>
      <c r="M148" s="216"/>
      <c r="N148" s="217"/>
      <c r="O148" s="81"/>
      <c r="P148" s="81"/>
      <c r="Q148" s="81"/>
      <c r="R148" s="81"/>
      <c r="S148" s="81"/>
      <c r="T148" s="82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20" t="s">
        <v>144</v>
      </c>
      <c r="AU148" s="20" t="s">
        <v>84</v>
      </c>
    </row>
    <row r="149" s="13" customFormat="1">
      <c r="A149" s="13"/>
      <c r="B149" s="218"/>
      <c r="C149" s="219"/>
      <c r="D149" s="220" t="s">
        <v>146</v>
      </c>
      <c r="E149" s="221" t="s">
        <v>19</v>
      </c>
      <c r="F149" s="222" t="s">
        <v>232</v>
      </c>
      <c r="G149" s="219"/>
      <c r="H149" s="221" t="s">
        <v>19</v>
      </c>
      <c r="I149" s="219"/>
      <c r="J149" s="219"/>
      <c r="K149" s="219"/>
      <c r="L149" s="223"/>
      <c r="M149" s="224"/>
      <c r="N149" s="225"/>
      <c r="O149" s="225"/>
      <c r="P149" s="225"/>
      <c r="Q149" s="225"/>
      <c r="R149" s="225"/>
      <c r="S149" s="225"/>
      <c r="T149" s="22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27" t="s">
        <v>146</v>
      </c>
      <c r="AU149" s="227" t="s">
        <v>84</v>
      </c>
      <c r="AV149" s="13" t="s">
        <v>81</v>
      </c>
      <c r="AW149" s="13" t="s">
        <v>34</v>
      </c>
      <c r="AX149" s="13" t="s">
        <v>73</v>
      </c>
      <c r="AY149" s="227" t="s">
        <v>135</v>
      </c>
    </row>
    <row r="150" s="14" customFormat="1">
      <c r="A150" s="14"/>
      <c r="B150" s="228"/>
      <c r="C150" s="229"/>
      <c r="D150" s="220" t="s">
        <v>146</v>
      </c>
      <c r="E150" s="230" t="s">
        <v>19</v>
      </c>
      <c r="F150" s="231" t="s">
        <v>233</v>
      </c>
      <c r="G150" s="229"/>
      <c r="H150" s="232">
        <v>29.215</v>
      </c>
      <c r="I150" s="229"/>
      <c r="J150" s="229"/>
      <c r="K150" s="229"/>
      <c r="L150" s="233"/>
      <c r="M150" s="234"/>
      <c r="N150" s="235"/>
      <c r="O150" s="235"/>
      <c r="P150" s="235"/>
      <c r="Q150" s="235"/>
      <c r="R150" s="235"/>
      <c r="S150" s="235"/>
      <c r="T150" s="23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37" t="s">
        <v>146</v>
      </c>
      <c r="AU150" s="237" t="s">
        <v>84</v>
      </c>
      <c r="AV150" s="14" t="s">
        <v>84</v>
      </c>
      <c r="AW150" s="14" t="s">
        <v>34</v>
      </c>
      <c r="AX150" s="14" t="s">
        <v>81</v>
      </c>
      <c r="AY150" s="237" t="s">
        <v>135</v>
      </c>
    </row>
    <row r="151" s="2" customFormat="1" ht="37.8" customHeight="1">
      <c r="A151" s="36"/>
      <c r="B151" s="37"/>
      <c r="C151" s="202" t="s">
        <v>234</v>
      </c>
      <c r="D151" s="202" t="s">
        <v>137</v>
      </c>
      <c r="E151" s="203" t="s">
        <v>235</v>
      </c>
      <c r="F151" s="204" t="s">
        <v>236</v>
      </c>
      <c r="G151" s="205" t="s">
        <v>182</v>
      </c>
      <c r="H151" s="206">
        <v>116.59999999999999</v>
      </c>
      <c r="I151" s="207">
        <v>0</v>
      </c>
      <c r="J151" s="207">
        <f>ROUND(I151*H151,2)</f>
        <v>0</v>
      </c>
      <c r="K151" s="204" t="s">
        <v>141</v>
      </c>
      <c r="L151" s="42"/>
      <c r="M151" s="208" t="s">
        <v>19</v>
      </c>
      <c r="N151" s="209" t="s">
        <v>44</v>
      </c>
      <c r="O151" s="210">
        <v>0</v>
      </c>
      <c r="P151" s="210">
        <f>O151*H151</f>
        <v>0</v>
      </c>
      <c r="Q151" s="210">
        <v>0</v>
      </c>
      <c r="R151" s="210">
        <f>Q151*H151</f>
        <v>0</v>
      </c>
      <c r="S151" s="210">
        <v>0</v>
      </c>
      <c r="T151" s="211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2" t="s">
        <v>142</v>
      </c>
      <c r="AT151" s="212" t="s">
        <v>137</v>
      </c>
      <c r="AU151" s="212" t="s">
        <v>84</v>
      </c>
      <c r="AY151" s="20" t="s">
        <v>135</v>
      </c>
      <c r="BE151" s="213">
        <f>IF(N151="základní",J151,0)</f>
        <v>0</v>
      </c>
      <c r="BF151" s="213">
        <f>IF(N151="snížená",J151,0)</f>
        <v>0</v>
      </c>
      <c r="BG151" s="213">
        <f>IF(N151="zákl. přenesená",J151,0)</f>
        <v>0</v>
      </c>
      <c r="BH151" s="213">
        <f>IF(N151="sníž. přenesená",J151,0)</f>
        <v>0</v>
      </c>
      <c r="BI151" s="213">
        <f>IF(N151="nulová",J151,0)</f>
        <v>0</v>
      </c>
      <c r="BJ151" s="20" t="s">
        <v>81</v>
      </c>
      <c r="BK151" s="213">
        <f>ROUND(I151*H151,2)</f>
        <v>0</v>
      </c>
      <c r="BL151" s="20" t="s">
        <v>142</v>
      </c>
      <c r="BM151" s="212" t="s">
        <v>237</v>
      </c>
    </row>
    <row r="152" s="2" customFormat="1">
      <c r="A152" s="36"/>
      <c r="B152" s="37"/>
      <c r="C152" s="38"/>
      <c r="D152" s="214" t="s">
        <v>144</v>
      </c>
      <c r="E152" s="38"/>
      <c r="F152" s="215" t="s">
        <v>238</v>
      </c>
      <c r="G152" s="38"/>
      <c r="H152" s="38"/>
      <c r="I152" s="38"/>
      <c r="J152" s="38"/>
      <c r="K152" s="38"/>
      <c r="L152" s="42"/>
      <c r="M152" s="216"/>
      <c r="N152" s="217"/>
      <c r="O152" s="81"/>
      <c r="P152" s="81"/>
      <c r="Q152" s="81"/>
      <c r="R152" s="81"/>
      <c r="S152" s="81"/>
      <c r="T152" s="82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20" t="s">
        <v>144</v>
      </c>
      <c r="AU152" s="20" t="s">
        <v>84</v>
      </c>
    </row>
    <row r="153" s="14" customFormat="1">
      <c r="A153" s="14"/>
      <c r="B153" s="228"/>
      <c r="C153" s="229"/>
      <c r="D153" s="220" t="s">
        <v>146</v>
      </c>
      <c r="E153" s="230" t="s">
        <v>19</v>
      </c>
      <c r="F153" s="231" t="s">
        <v>239</v>
      </c>
      <c r="G153" s="229"/>
      <c r="H153" s="232">
        <v>116.59999999999999</v>
      </c>
      <c r="I153" s="229"/>
      <c r="J153" s="229"/>
      <c r="K153" s="229"/>
      <c r="L153" s="233"/>
      <c r="M153" s="234"/>
      <c r="N153" s="235"/>
      <c r="O153" s="235"/>
      <c r="P153" s="235"/>
      <c r="Q153" s="235"/>
      <c r="R153" s="235"/>
      <c r="S153" s="235"/>
      <c r="T153" s="23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37" t="s">
        <v>146</v>
      </c>
      <c r="AU153" s="237" t="s">
        <v>84</v>
      </c>
      <c r="AV153" s="14" t="s">
        <v>84</v>
      </c>
      <c r="AW153" s="14" t="s">
        <v>34</v>
      </c>
      <c r="AX153" s="14" t="s">
        <v>81</v>
      </c>
      <c r="AY153" s="237" t="s">
        <v>135</v>
      </c>
    </row>
    <row r="154" s="2" customFormat="1" ht="24.15" customHeight="1">
      <c r="A154" s="36"/>
      <c r="B154" s="37"/>
      <c r="C154" s="202" t="s">
        <v>240</v>
      </c>
      <c r="D154" s="202" t="s">
        <v>137</v>
      </c>
      <c r="E154" s="203" t="s">
        <v>241</v>
      </c>
      <c r="F154" s="204" t="s">
        <v>242</v>
      </c>
      <c r="G154" s="205" t="s">
        <v>182</v>
      </c>
      <c r="H154" s="206">
        <v>29.195</v>
      </c>
      <c r="I154" s="207">
        <v>0</v>
      </c>
      <c r="J154" s="207">
        <f>ROUND(I154*H154,2)</f>
        <v>0</v>
      </c>
      <c r="K154" s="204" t="s">
        <v>141</v>
      </c>
      <c r="L154" s="42"/>
      <c r="M154" s="208" t="s">
        <v>19</v>
      </c>
      <c r="N154" s="209" t="s">
        <v>44</v>
      </c>
      <c r="O154" s="210">
        <v>0</v>
      </c>
      <c r="P154" s="210">
        <f>O154*H154</f>
        <v>0</v>
      </c>
      <c r="Q154" s="210">
        <v>0</v>
      </c>
      <c r="R154" s="210">
        <f>Q154*H154</f>
        <v>0</v>
      </c>
      <c r="S154" s="210">
        <v>0</v>
      </c>
      <c r="T154" s="211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2" t="s">
        <v>142</v>
      </c>
      <c r="AT154" s="212" t="s">
        <v>137</v>
      </c>
      <c r="AU154" s="212" t="s">
        <v>84</v>
      </c>
      <c r="AY154" s="20" t="s">
        <v>135</v>
      </c>
      <c r="BE154" s="213">
        <f>IF(N154="základní",J154,0)</f>
        <v>0</v>
      </c>
      <c r="BF154" s="213">
        <f>IF(N154="snížená",J154,0)</f>
        <v>0</v>
      </c>
      <c r="BG154" s="213">
        <f>IF(N154="zákl. přenesená",J154,0)</f>
        <v>0</v>
      </c>
      <c r="BH154" s="213">
        <f>IF(N154="sníž. přenesená",J154,0)</f>
        <v>0</v>
      </c>
      <c r="BI154" s="213">
        <f>IF(N154="nulová",J154,0)</f>
        <v>0</v>
      </c>
      <c r="BJ154" s="20" t="s">
        <v>81</v>
      </c>
      <c r="BK154" s="213">
        <f>ROUND(I154*H154,2)</f>
        <v>0</v>
      </c>
      <c r="BL154" s="20" t="s">
        <v>142</v>
      </c>
      <c r="BM154" s="212" t="s">
        <v>243</v>
      </c>
    </row>
    <row r="155" s="2" customFormat="1">
      <c r="A155" s="36"/>
      <c r="B155" s="37"/>
      <c r="C155" s="38"/>
      <c r="D155" s="214" t="s">
        <v>144</v>
      </c>
      <c r="E155" s="38"/>
      <c r="F155" s="215" t="s">
        <v>244</v>
      </c>
      <c r="G155" s="38"/>
      <c r="H155" s="38"/>
      <c r="I155" s="38"/>
      <c r="J155" s="38"/>
      <c r="K155" s="38"/>
      <c r="L155" s="42"/>
      <c r="M155" s="216"/>
      <c r="N155" s="217"/>
      <c r="O155" s="81"/>
      <c r="P155" s="81"/>
      <c r="Q155" s="81"/>
      <c r="R155" s="81"/>
      <c r="S155" s="81"/>
      <c r="T155" s="82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20" t="s">
        <v>144</v>
      </c>
      <c r="AU155" s="20" t="s">
        <v>84</v>
      </c>
    </row>
    <row r="156" s="13" customFormat="1">
      <c r="A156" s="13"/>
      <c r="B156" s="218"/>
      <c r="C156" s="219"/>
      <c r="D156" s="220" t="s">
        <v>146</v>
      </c>
      <c r="E156" s="221" t="s">
        <v>19</v>
      </c>
      <c r="F156" s="222" t="s">
        <v>245</v>
      </c>
      <c r="G156" s="219"/>
      <c r="H156" s="221" t="s">
        <v>19</v>
      </c>
      <c r="I156" s="219"/>
      <c r="J156" s="219"/>
      <c r="K156" s="219"/>
      <c r="L156" s="223"/>
      <c r="M156" s="224"/>
      <c r="N156" s="225"/>
      <c r="O156" s="225"/>
      <c r="P156" s="225"/>
      <c r="Q156" s="225"/>
      <c r="R156" s="225"/>
      <c r="S156" s="225"/>
      <c r="T156" s="22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27" t="s">
        <v>146</v>
      </c>
      <c r="AU156" s="227" t="s">
        <v>84</v>
      </c>
      <c r="AV156" s="13" t="s">
        <v>81</v>
      </c>
      <c r="AW156" s="13" t="s">
        <v>34</v>
      </c>
      <c r="AX156" s="13" t="s">
        <v>73</v>
      </c>
      <c r="AY156" s="227" t="s">
        <v>135</v>
      </c>
    </row>
    <row r="157" s="14" customFormat="1">
      <c r="A157" s="14"/>
      <c r="B157" s="228"/>
      <c r="C157" s="229"/>
      <c r="D157" s="220" t="s">
        <v>146</v>
      </c>
      <c r="E157" s="230" t="s">
        <v>19</v>
      </c>
      <c r="F157" s="231" t="s">
        <v>246</v>
      </c>
      <c r="G157" s="229"/>
      <c r="H157" s="232">
        <v>29.195</v>
      </c>
      <c r="I157" s="229"/>
      <c r="J157" s="229"/>
      <c r="K157" s="229"/>
      <c r="L157" s="233"/>
      <c r="M157" s="234"/>
      <c r="N157" s="235"/>
      <c r="O157" s="235"/>
      <c r="P157" s="235"/>
      <c r="Q157" s="235"/>
      <c r="R157" s="235"/>
      <c r="S157" s="235"/>
      <c r="T157" s="23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37" t="s">
        <v>146</v>
      </c>
      <c r="AU157" s="237" t="s">
        <v>84</v>
      </c>
      <c r="AV157" s="14" t="s">
        <v>84</v>
      </c>
      <c r="AW157" s="14" t="s">
        <v>34</v>
      </c>
      <c r="AX157" s="14" t="s">
        <v>81</v>
      </c>
      <c r="AY157" s="237" t="s">
        <v>135</v>
      </c>
    </row>
    <row r="158" s="2" customFormat="1" ht="24.15" customHeight="1">
      <c r="A158" s="36"/>
      <c r="B158" s="37"/>
      <c r="C158" s="202" t="s">
        <v>247</v>
      </c>
      <c r="D158" s="202" t="s">
        <v>137</v>
      </c>
      <c r="E158" s="203" t="s">
        <v>248</v>
      </c>
      <c r="F158" s="204" t="s">
        <v>249</v>
      </c>
      <c r="G158" s="205" t="s">
        <v>250</v>
      </c>
      <c r="H158" s="206">
        <v>49.555</v>
      </c>
      <c r="I158" s="207">
        <v>0</v>
      </c>
      <c r="J158" s="207">
        <f>ROUND(I158*H158,2)</f>
        <v>0</v>
      </c>
      <c r="K158" s="204" t="s">
        <v>141</v>
      </c>
      <c r="L158" s="42"/>
      <c r="M158" s="208" t="s">
        <v>19</v>
      </c>
      <c r="N158" s="209" t="s">
        <v>44</v>
      </c>
      <c r="O158" s="210">
        <v>0</v>
      </c>
      <c r="P158" s="210">
        <f>O158*H158</f>
        <v>0</v>
      </c>
      <c r="Q158" s="210">
        <v>0</v>
      </c>
      <c r="R158" s="210">
        <f>Q158*H158</f>
        <v>0</v>
      </c>
      <c r="S158" s="210">
        <v>0</v>
      </c>
      <c r="T158" s="211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2" t="s">
        <v>142</v>
      </c>
      <c r="AT158" s="212" t="s">
        <v>137</v>
      </c>
      <c r="AU158" s="212" t="s">
        <v>84</v>
      </c>
      <c r="AY158" s="20" t="s">
        <v>135</v>
      </c>
      <c r="BE158" s="213">
        <f>IF(N158="základní",J158,0)</f>
        <v>0</v>
      </c>
      <c r="BF158" s="213">
        <f>IF(N158="snížená",J158,0)</f>
        <v>0</v>
      </c>
      <c r="BG158" s="213">
        <f>IF(N158="zákl. přenesená",J158,0)</f>
        <v>0</v>
      </c>
      <c r="BH158" s="213">
        <f>IF(N158="sníž. přenesená",J158,0)</f>
        <v>0</v>
      </c>
      <c r="BI158" s="213">
        <f>IF(N158="nulová",J158,0)</f>
        <v>0</v>
      </c>
      <c r="BJ158" s="20" t="s">
        <v>81</v>
      </c>
      <c r="BK158" s="213">
        <f>ROUND(I158*H158,2)</f>
        <v>0</v>
      </c>
      <c r="BL158" s="20" t="s">
        <v>142</v>
      </c>
      <c r="BM158" s="212" t="s">
        <v>251</v>
      </c>
    </row>
    <row r="159" s="2" customFormat="1">
      <c r="A159" s="36"/>
      <c r="B159" s="37"/>
      <c r="C159" s="38"/>
      <c r="D159" s="214" t="s">
        <v>144</v>
      </c>
      <c r="E159" s="38"/>
      <c r="F159" s="215" t="s">
        <v>252</v>
      </c>
      <c r="G159" s="38"/>
      <c r="H159" s="38"/>
      <c r="I159" s="38"/>
      <c r="J159" s="38"/>
      <c r="K159" s="38"/>
      <c r="L159" s="42"/>
      <c r="M159" s="216"/>
      <c r="N159" s="217"/>
      <c r="O159" s="81"/>
      <c r="P159" s="81"/>
      <c r="Q159" s="81"/>
      <c r="R159" s="81"/>
      <c r="S159" s="81"/>
      <c r="T159" s="82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20" t="s">
        <v>144</v>
      </c>
      <c r="AU159" s="20" t="s">
        <v>84</v>
      </c>
    </row>
    <row r="160" s="14" customFormat="1">
      <c r="A160" s="14"/>
      <c r="B160" s="228"/>
      <c r="C160" s="229"/>
      <c r="D160" s="220" t="s">
        <v>146</v>
      </c>
      <c r="E160" s="230" t="s">
        <v>19</v>
      </c>
      <c r="F160" s="231" t="s">
        <v>253</v>
      </c>
      <c r="G160" s="229"/>
      <c r="H160" s="232">
        <v>49.555</v>
      </c>
      <c r="I160" s="229"/>
      <c r="J160" s="229"/>
      <c r="K160" s="229"/>
      <c r="L160" s="233"/>
      <c r="M160" s="234"/>
      <c r="N160" s="235"/>
      <c r="O160" s="235"/>
      <c r="P160" s="235"/>
      <c r="Q160" s="235"/>
      <c r="R160" s="235"/>
      <c r="S160" s="235"/>
      <c r="T160" s="23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37" t="s">
        <v>146</v>
      </c>
      <c r="AU160" s="237" t="s">
        <v>84</v>
      </c>
      <c r="AV160" s="14" t="s">
        <v>84</v>
      </c>
      <c r="AW160" s="14" t="s">
        <v>34</v>
      </c>
      <c r="AX160" s="14" t="s">
        <v>81</v>
      </c>
      <c r="AY160" s="237" t="s">
        <v>135</v>
      </c>
    </row>
    <row r="161" s="2" customFormat="1" ht="24.15" customHeight="1">
      <c r="A161" s="36"/>
      <c r="B161" s="37"/>
      <c r="C161" s="202" t="s">
        <v>254</v>
      </c>
      <c r="D161" s="202" t="s">
        <v>137</v>
      </c>
      <c r="E161" s="203" t="s">
        <v>248</v>
      </c>
      <c r="F161" s="204" t="s">
        <v>249</v>
      </c>
      <c r="G161" s="205" t="s">
        <v>250</v>
      </c>
      <c r="H161" s="206">
        <v>49.665999999999997</v>
      </c>
      <c r="I161" s="207">
        <v>0</v>
      </c>
      <c r="J161" s="207">
        <f>ROUND(I161*H161,2)</f>
        <v>0</v>
      </c>
      <c r="K161" s="204" t="s">
        <v>141</v>
      </c>
      <c r="L161" s="42"/>
      <c r="M161" s="208" t="s">
        <v>19</v>
      </c>
      <c r="N161" s="209" t="s">
        <v>44</v>
      </c>
      <c r="O161" s="210">
        <v>0</v>
      </c>
      <c r="P161" s="210">
        <f>O161*H161</f>
        <v>0</v>
      </c>
      <c r="Q161" s="210">
        <v>0</v>
      </c>
      <c r="R161" s="210">
        <f>Q161*H161</f>
        <v>0</v>
      </c>
      <c r="S161" s="210">
        <v>0</v>
      </c>
      <c r="T161" s="211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2" t="s">
        <v>142</v>
      </c>
      <c r="AT161" s="212" t="s">
        <v>137</v>
      </c>
      <c r="AU161" s="212" t="s">
        <v>84</v>
      </c>
      <c r="AY161" s="20" t="s">
        <v>135</v>
      </c>
      <c r="BE161" s="213">
        <f>IF(N161="základní",J161,0)</f>
        <v>0</v>
      </c>
      <c r="BF161" s="213">
        <f>IF(N161="snížená",J161,0)</f>
        <v>0</v>
      </c>
      <c r="BG161" s="213">
        <f>IF(N161="zákl. přenesená",J161,0)</f>
        <v>0</v>
      </c>
      <c r="BH161" s="213">
        <f>IF(N161="sníž. přenesená",J161,0)</f>
        <v>0</v>
      </c>
      <c r="BI161" s="213">
        <f>IF(N161="nulová",J161,0)</f>
        <v>0</v>
      </c>
      <c r="BJ161" s="20" t="s">
        <v>81</v>
      </c>
      <c r="BK161" s="213">
        <f>ROUND(I161*H161,2)</f>
        <v>0</v>
      </c>
      <c r="BL161" s="20" t="s">
        <v>142</v>
      </c>
      <c r="BM161" s="212" t="s">
        <v>255</v>
      </c>
    </row>
    <row r="162" s="2" customFormat="1">
      <c r="A162" s="36"/>
      <c r="B162" s="37"/>
      <c r="C162" s="38"/>
      <c r="D162" s="214" t="s">
        <v>144</v>
      </c>
      <c r="E162" s="38"/>
      <c r="F162" s="215" t="s">
        <v>252</v>
      </c>
      <c r="G162" s="38"/>
      <c r="H162" s="38"/>
      <c r="I162" s="38"/>
      <c r="J162" s="38"/>
      <c r="K162" s="38"/>
      <c r="L162" s="42"/>
      <c r="M162" s="216"/>
      <c r="N162" s="217"/>
      <c r="O162" s="81"/>
      <c r="P162" s="81"/>
      <c r="Q162" s="81"/>
      <c r="R162" s="81"/>
      <c r="S162" s="81"/>
      <c r="T162" s="82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20" t="s">
        <v>144</v>
      </c>
      <c r="AU162" s="20" t="s">
        <v>84</v>
      </c>
    </row>
    <row r="163" s="14" customFormat="1">
      <c r="A163" s="14"/>
      <c r="B163" s="228"/>
      <c r="C163" s="229"/>
      <c r="D163" s="220" t="s">
        <v>146</v>
      </c>
      <c r="E163" s="230" t="s">
        <v>19</v>
      </c>
      <c r="F163" s="231" t="s">
        <v>256</v>
      </c>
      <c r="G163" s="229"/>
      <c r="H163" s="232">
        <v>49.665999999999997</v>
      </c>
      <c r="I163" s="229"/>
      <c r="J163" s="229"/>
      <c r="K163" s="229"/>
      <c r="L163" s="233"/>
      <c r="M163" s="234"/>
      <c r="N163" s="235"/>
      <c r="O163" s="235"/>
      <c r="P163" s="235"/>
      <c r="Q163" s="235"/>
      <c r="R163" s="235"/>
      <c r="S163" s="235"/>
      <c r="T163" s="23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37" t="s">
        <v>146</v>
      </c>
      <c r="AU163" s="237" t="s">
        <v>84</v>
      </c>
      <c r="AV163" s="14" t="s">
        <v>84</v>
      </c>
      <c r="AW163" s="14" t="s">
        <v>34</v>
      </c>
      <c r="AX163" s="14" t="s">
        <v>81</v>
      </c>
      <c r="AY163" s="237" t="s">
        <v>135</v>
      </c>
    </row>
    <row r="164" s="2" customFormat="1" ht="24.15" customHeight="1">
      <c r="A164" s="36"/>
      <c r="B164" s="37"/>
      <c r="C164" s="202" t="s">
        <v>257</v>
      </c>
      <c r="D164" s="202" t="s">
        <v>137</v>
      </c>
      <c r="E164" s="203" t="s">
        <v>258</v>
      </c>
      <c r="F164" s="204" t="s">
        <v>259</v>
      </c>
      <c r="G164" s="205" t="s">
        <v>182</v>
      </c>
      <c r="H164" s="206">
        <v>29.149999999999999</v>
      </c>
      <c r="I164" s="207">
        <v>0</v>
      </c>
      <c r="J164" s="207">
        <f>ROUND(I164*H164,2)</f>
        <v>0</v>
      </c>
      <c r="K164" s="204" t="s">
        <v>141</v>
      </c>
      <c r="L164" s="42"/>
      <c r="M164" s="208" t="s">
        <v>19</v>
      </c>
      <c r="N164" s="209" t="s">
        <v>44</v>
      </c>
      <c r="O164" s="210">
        <v>0</v>
      </c>
      <c r="P164" s="210">
        <f>O164*H164</f>
        <v>0</v>
      </c>
      <c r="Q164" s="210">
        <v>0</v>
      </c>
      <c r="R164" s="210">
        <f>Q164*H164</f>
        <v>0</v>
      </c>
      <c r="S164" s="210">
        <v>0</v>
      </c>
      <c r="T164" s="211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2" t="s">
        <v>142</v>
      </c>
      <c r="AT164" s="212" t="s">
        <v>137</v>
      </c>
      <c r="AU164" s="212" t="s">
        <v>84</v>
      </c>
      <c r="AY164" s="20" t="s">
        <v>135</v>
      </c>
      <c r="BE164" s="213">
        <f>IF(N164="základní",J164,0)</f>
        <v>0</v>
      </c>
      <c r="BF164" s="213">
        <f>IF(N164="snížená",J164,0)</f>
        <v>0</v>
      </c>
      <c r="BG164" s="213">
        <f>IF(N164="zákl. přenesená",J164,0)</f>
        <v>0</v>
      </c>
      <c r="BH164" s="213">
        <f>IF(N164="sníž. přenesená",J164,0)</f>
        <v>0</v>
      </c>
      <c r="BI164" s="213">
        <f>IF(N164="nulová",J164,0)</f>
        <v>0</v>
      </c>
      <c r="BJ164" s="20" t="s">
        <v>81</v>
      </c>
      <c r="BK164" s="213">
        <f>ROUND(I164*H164,2)</f>
        <v>0</v>
      </c>
      <c r="BL164" s="20" t="s">
        <v>142</v>
      </c>
      <c r="BM164" s="212" t="s">
        <v>260</v>
      </c>
    </row>
    <row r="165" s="2" customFormat="1">
      <c r="A165" s="36"/>
      <c r="B165" s="37"/>
      <c r="C165" s="38"/>
      <c r="D165" s="214" t="s">
        <v>144</v>
      </c>
      <c r="E165" s="38"/>
      <c r="F165" s="215" t="s">
        <v>261</v>
      </c>
      <c r="G165" s="38"/>
      <c r="H165" s="38"/>
      <c r="I165" s="38"/>
      <c r="J165" s="38"/>
      <c r="K165" s="38"/>
      <c r="L165" s="42"/>
      <c r="M165" s="216"/>
      <c r="N165" s="217"/>
      <c r="O165" s="81"/>
      <c r="P165" s="81"/>
      <c r="Q165" s="81"/>
      <c r="R165" s="81"/>
      <c r="S165" s="81"/>
      <c r="T165" s="82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20" t="s">
        <v>144</v>
      </c>
      <c r="AU165" s="20" t="s">
        <v>84</v>
      </c>
    </row>
    <row r="166" s="14" customFormat="1">
      <c r="A166" s="14"/>
      <c r="B166" s="228"/>
      <c r="C166" s="229"/>
      <c r="D166" s="220" t="s">
        <v>146</v>
      </c>
      <c r="E166" s="230" t="s">
        <v>19</v>
      </c>
      <c r="F166" s="231" t="s">
        <v>262</v>
      </c>
      <c r="G166" s="229"/>
      <c r="H166" s="232">
        <v>29.149999999999999</v>
      </c>
      <c r="I166" s="229"/>
      <c r="J166" s="229"/>
      <c r="K166" s="229"/>
      <c r="L166" s="233"/>
      <c r="M166" s="234"/>
      <c r="N166" s="235"/>
      <c r="O166" s="235"/>
      <c r="P166" s="235"/>
      <c r="Q166" s="235"/>
      <c r="R166" s="235"/>
      <c r="S166" s="235"/>
      <c r="T166" s="23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37" t="s">
        <v>146</v>
      </c>
      <c r="AU166" s="237" t="s">
        <v>84</v>
      </c>
      <c r="AV166" s="14" t="s">
        <v>84</v>
      </c>
      <c r="AW166" s="14" t="s">
        <v>34</v>
      </c>
      <c r="AX166" s="14" t="s">
        <v>81</v>
      </c>
      <c r="AY166" s="237" t="s">
        <v>135</v>
      </c>
    </row>
    <row r="167" s="2" customFormat="1" ht="24.15" customHeight="1">
      <c r="A167" s="36"/>
      <c r="B167" s="37"/>
      <c r="C167" s="202" t="s">
        <v>263</v>
      </c>
      <c r="D167" s="202" t="s">
        <v>137</v>
      </c>
      <c r="E167" s="203" t="s">
        <v>264</v>
      </c>
      <c r="F167" s="204" t="s">
        <v>265</v>
      </c>
      <c r="G167" s="205" t="s">
        <v>182</v>
      </c>
      <c r="H167" s="206">
        <v>363.70400000000001</v>
      </c>
      <c r="I167" s="207">
        <v>0</v>
      </c>
      <c r="J167" s="207">
        <f>ROUND(I167*H167,2)</f>
        <v>0</v>
      </c>
      <c r="K167" s="204" t="s">
        <v>141</v>
      </c>
      <c r="L167" s="42"/>
      <c r="M167" s="208" t="s">
        <v>19</v>
      </c>
      <c r="N167" s="209" t="s">
        <v>44</v>
      </c>
      <c r="O167" s="210">
        <v>0</v>
      </c>
      <c r="P167" s="210">
        <f>O167*H167</f>
        <v>0</v>
      </c>
      <c r="Q167" s="210">
        <v>0</v>
      </c>
      <c r="R167" s="210">
        <f>Q167*H167</f>
        <v>0</v>
      </c>
      <c r="S167" s="210">
        <v>0</v>
      </c>
      <c r="T167" s="211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2" t="s">
        <v>142</v>
      </c>
      <c r="AT167" s="212" t="s">
        <v>137</v>
      </c>
      <c r="AU167" s="212" t="s">
        <v>84</v>
      </c>
      <c r="AY167" s="20" t="s">
        <v>135</v>
      </c>
      <c r="BE167" s="213">
        <f>IF(N167="základní",J167,0)</f>
        <v>0</v>
      </c>
      <c r="BF167" s="213">
        <f>IF(N167="snížená",J167,0)</f>
        <v>0</v>
      </c>
      <c r="BG167" s="213">
        <f>IF(N167="zákl. přenesená",J167,0)</f>
        <v>0</v>
      </c>
      <c r="BH167" s="213">
        <f>IF(N167="sníž. přenesená",J167,0)</f>
        <v>0</v>
      </c>
      <c r="BI167" s="213">
        <f>IF(N167="nulová",J167,0)</f>
        <v>0</v>
      </c>
      <c r="BJ167" s="20" t="s">
        <v>81</v>
      </c>
      <c r="BK167" s="213">
        <f>ROUND(I167*H167,2)</f>
        <v>0</v>
      </c>
      <c r="BL167" s="20" t="s">
        <v>142</v>
      </c>
      <c r="BM167" s="212" t="s">
        <v>266</v>
      </c>
    </row>
    <row r="168" s="2" customFormat="1">
      <c r="A168" s="36"/>
      <c r="B168" s="37"/>
      <c r="C168" s="38"/>
      <c r="D168" s="214" t="s">
        <v>144</v>
      </c>
      <c r="E168" s="38"/>
      <c r="F168" s="215" t="s">
        <v>267</v>
      </c>
      <c r="G168" s="38"/>
      <c r="H168" s="38"/>
      <c r="I168" s="38"/>
      <c r="J168" s="38"/>
      <c r="K168" s="38"/>
      <c r="L168" s="42"/>
      <c r="M168" s="216"/>
      <c r="N168" s="217"/>
      <c r="O168" s="81"/>
      <c r="P168" s="81"/>
      <c r="Q168" s="81"/>
      <c r="R168" s="81"/>
      <c r="S168" s="81"/>
      <c r="T168" s="82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20" t="s">
        <v>144</v>
      </c>
      <c r="AU168" s="20" t="s">
        <v>84</v>
      </c>
    </row>
    <row r="169" s="13" customFormat="1">
      <c r="A169" s="13"/>
      <c r="B169" s="218"/>
      <c r="C169" s="219"/>
      <c r="D169" s="220" t="s">
        <v>146</v>
      </c>
      <c r="E169" s="221" t="s">
        <v>19</v>
      </c>
      <c r="F169" s="222" t="s">
        <v>268</v>
      </c>
      <c r="G169" s="219"/>
      <c r="H169" s="221" t="s">
        <v>19</v>
      </c>
      <c r="I169" s="219"/>
      <c r="J169" s="219"/>
      <c r="K169" s="219"/>
      <c r="L169" s="223"/>
      <c r="M169" s="224"/>
      <c r="N169" s="225"/>
      <c r="O169" s="225"/>
      <c r="P169" s="225"/>
      <c r="Q169" s="225"/>
      <c r="R169" s="225"/>
      <c r="S169" s="225"/>
      <c r="T169" s="22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27" t="s">
        <v>146</v>
      </c>
      <c r="AU169" s="227" t="s">
        <v>84</v>
      </c>
      <c r="AV169" s="13" t="s">
        <v>81</v>
      </c>
      <c r="AW169" s="13" t="s">
        <v>34</v>
      </c>
      <c r="AX169" s="13" t="s">
        <v>73</v>
      </c>
      <c r="AY169" s="227" t="s">
        <v>135</v>
      </c>
    </row>
    <row r="170" s="13" customFormat="1">
      <c r="A170" s="13"/>
      <c r="B170" s="218"/>
      <c r="C170" s="219"/>
      <c r="D170" s="220" t="s">
        <v>146</v>
      </c>
      <c r="E170" s="221" t="s">
        <v>19</v>
      </c>
      <c r="F170" s="222" t="s">
        <v>269</v>
      </c>
      <c r="G170" s="219"/>
      <c r="H170" s="221" t="s">
        <v>19</v>
      </c>
      <c r="I170" s="219"/>
      <c r="J170" s="219"/>
      <c r="K170" s="219"/>
      <c r="L170" s="223"/>
      <c r="M170" s="224"/>
      <c r="N170" s="225"/>
      <c r="O170" s="225"/>
      <c r="P170" s="225"/>
      <c r="Q170" s="225"/>
      <c r="R170" s="225"/>
      <c r="S170" s="225"/>
      <c r="T170" s="22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27" t="s">
        <v>146</v>
      </c>
      <c r="AU170" s="227" t="s">
        <v>84</v>
      </c>
      <c r="AV170" s="13" t="s">
        <v>81</v>
      </c>
      <c r="AW170" s="13" t="s">
        <v>34</v>
      </c>
      <c r="AX170" s="13" t="s">
        <v>73</v>
      </c>
      <c r="AY170" s="227" t="s">
        <v>135</v>
      </c>
    </row>
    <row r="171" s="14" customFormat="1">
      <c r="A171" s="14"/>
      <c r="B171" s="228"/>
      <c r="C171" s="229"/>
      <c r="D171" s="220" t="s">
        <v>146</v>
      </c>
      <c r="E171" s="230" t="s">
        <v>19</v>
      </c>
      <c r="F171" s="231" t="s">
        <v>270</v>
      </c>
      <c r="G171" s="229"/>
      <c r="H171" s="232">
        <v>342.95800000000003</v>
      </c>
      <c r="I171" s="229"/>
      <c r="J171" s="229"/>
      <c r="K171" s="229"/>
      <c r="L171" s="233"/>
      <c r="M171" s="234"/>
      <c r="N171" s="235"/>
      <c r="O171" s="235"/>
      <c r="P171" s="235"/>
      <c r="Q171" s="235"/>
      <c r="R171" s="235"/>
      <c r="S171" s="235"/>
      <c r="T171" s="23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37" t="s">
        <v>146</v>
      </c>
      <c r="AU171" s="237" t="s">
        <v>84</v>
      </c>
      <c r="AV171" s="14" t="s">
        <v>84</v>
      </c>
      <c r="AW171" s="14" t="s">
        <v>34</v>
      </c>
      <c r="AX171" s="14" t="s">
        <v>73</v>
      </c>
      <c r="AY171" s="237" t="s">
        <v>135</v>
      </c>
    </row>
    <row r="172" s="13" customFormat="1">
      <c r="A172" s="13"/>
      <c r="B172" s="218"/>
      <c r="C172" s="219"/>
      <c r="D172" s="220" t="s">
        <v>146</v>
      </c>
      <c r="E172" s="221" t="s">
        <v>19</v>
      </c>
      <c r="F172" s="222" t="s">
        <v>271</v>
      </c>
      <c r="G172" s="219"/>
      <c r="H172" s="221" t="s">
        <v>19</v>
      </c>
      <c r="I172" s="219"/>
      <c r="J172" s="219"/>
      <c r="K172" s="219"/>
      <c r="L172" s="223"/>
      <c r="M172" s="224"/>
      <c r="N172" s="225"/>
      <c r="O172" s="225"/>
      <c r="P172" s="225"/>
      <c r="Q172" s="225"/>
      <c r="R172" s="225"/>
      <c r="S172" s="225"/>
      <c r="T172" s="22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27" t="s">
        <v>146</v>
      </c>
      <c r="AU172" s="227" t="s">
        <v>84</v>
      </c>
      <c r="AV172" s="13" t="s">
        <v>81</v>
      </c>
      <c r="AW172" s="13" t="s">
        <v>34</v>
      </c>
      <c r="AX172" s="13" t="s">
        <v>73</v>
      </c>
      <c r="AY172" s="227" t="s">
        <v>135</v>
      </c>
    </row>
    <row r="173" s="14" customFormat="1">
      <c r="A173" s="14"/>
      <c r="B173" s="228"/>
      <c r="C173" s="229"/>
      <c r="D173" s="220" t="s">
        <v>146</v>
      </c>
      <c r="E173" s="230" t="s">
        <v>19</v>
      </c>
      <c r="F173" s="231" t="s">
        <v>272</v>
      </c>
      <c r="G173" s="229"/>
      <c r="H173" s="232">
        <v>20.745999999999999</v>
      </c>
      <c r="I173" s="229"/>
      <c r="J173" s="229"/>
      <c r="K173" s="229"/>
      <c r="L173" s="233"/>
      <c r="M173" s="234"/>
      <c r="N173" s="235"/>
      <c r="O173" s="235"/>
      <c r="P173" s="235"/>
      <c r="Q173" s="235"/>
      <c r="R173" s="235"/>
      <c r="S173" s="235"/>
      <c r="T173" s="23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37" t="s">
        <v>146</v>
      </c>
      <c r="AU173" s="237" t="s">
        <v>84</v>
      </c>
      <c r="AV173" s="14" t="s">
        <v>84</v>
      </c>
      <c r="AW173" s="14" t="s">
        <v>34</v>
      </c>
      <c r="AX173" s="14" t="s">
        <v>73</v>
      </c>
      <c r="AY173" s="237" t="s">
        <v>135</v>
      </c>
    </row>
    <row r="174" s="15" customFormat="1">
      <c r="A174" s="15"/>
      <c r="B174" s="238"/>
      <c r="C174" s="239"/>
      <c r="D174" s="220" t="s">
        <v>146</v>
      </c>
      <c r="E174" s="240" t="s">
        <v>19</v>
      </c>
      <c r="F174" s="241" t="s">
        <v>178</v>
      </c>
      <c r="G174" s="239"/>
      <c r="H174" s="242">
        <v>363.70400000000001</v>
      </c>
      <c r="I174" s="239"/>
      <c r="J174" s="239"/>
      <c r="K174" s="239"/>
      <c r="L174" s="243"/>
      <c r="M174" s="244"/>
      <c r="N174" s="245"/>
      <c r="O174" s="245"/>
      <c r="P174" s="245"/>
      <c r="Q174" s="245"/>
      <c r="R174" s="245"/>
      <c r="S174" s="245"/>
      <c r="T174" s="246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47" t="s">
        <v>146</v>
      </c>
      <c r="AU174" s="247" t="s">
        <v>84</v>
      </c>
      <c r="AV174" s="15" t="s">
        <v>142</v>
      </c>
      <c r="AW174" s="15" t="s">
        <v>34</v>
      </c>
      <c r="AX174" s="15" t="s">
        <v>81</v>
      </c>
      <c r="AY174" s="247" t="s">
        <v>135</v>
      </c>
    </row>
    <row r="175" s="2" customFormat="1" ht="16.5" customHeight="1">
      <c r="A175" s="36"/>
      <c r="B175" s="37"/>
      <c r="C175" s="258" t="s">
        <v>273</v>
      </c>
      <c r="D175" s="258" t="s">
        <v>274</v>
      </c>
      <c r="E175" s="259" t="s">
        <v>275</v>
      </c>
      <c r="F175" s="260" t="s">
        <v>276</v>
      </c>
      <c r="G175" s="261" t="s">
        <v>250</v>
      </c>
      <c r="H175" s="262">
        <v>52.770000000000003</v>
      </c>
      <c r="I175" s="263">
        <v>0</v>
      </c>
      <c r="J175" s="263">
        <f>ROUND(I175*H175,2)</f>
        <v>0</v>
      </c>
      <c r="K175" s="260" t="s">
        <v>141</v>
      </c>
      <c r="L175" s="264"/>
      <c r="M175" s="265" t="s">
        <v>19</v>
      </c>
      <c r="N175" s="266" t="s">
        <v>44</v>
      </c>
      <c r="O175" s="210">
        <v>0</v>
      </c>
      <c r="P175" s="210">
        <f>O175*H175</f>
        <v>0</v>
      </c>
      <c r="Q175" s="210">
        <v>1</v>
      </c>
      <c r="R175" s="210">
        <f>Q175*H175</f>
        <v>52.770000000000003</v>
      </c>
      <c r="S175" s="210">
        <v>0</v>
      </c>
      <c r="T175" s="211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12" t="s">
        <v>200</v>
      </c>
      <c r="AT175" s="212" t="s">
        <v>274</v>
      </c>
      <c r="AU175" s="212" t="s">
        <v>84</v>
      </c>
      <c r="AY175" s="20" t="s">
        <v>135</v>
      </c>
      <c r="BE175" s="213">
        <f>IF(N175="základní",J175,0)</f>
        <v>0</v>
      </c>
      <c r="BF175" s="213">
        <f>IF(N175="snížená",J175,0)</f>
        <v>0</v>
      </c>
      <c r="BG175" s="213">
        <f>IF(N175="zákl. přenesená",J175,0)</f>
        <v>0</v>
      </c>
      <c r="BH175" s="213">
        <f>IF(N175="sníž. přenesená",J175,0)</f>
        <v>0</v>
      </c>
      <c r="BI175" s="213">
        <f>IF(N175="nulová",J175,0)</f>
        <v>0</v>
      </c>
      <c r="BJ175" s="20" t="s">
        <v>81</v>
      </c>
      <c r="BK175" s="213">
        <f>ROUND(I175*H175,2)</f>
        <v>0</v>
      </c>
      <c r="BL175" s="20" t="s">
        <v>142</v>
      </c>
      <c r="BM175" s="212" t="s">
        <v>277</v>
      </c>
    </row>
    <row r="176" s="13" customFormat="1">
      <c r="A176" s="13"/>
      <c r="B176" s="218"/>
      <c r="C176" s="219"/>
      <c r="D176" s="220" t="s">
        <v>146</v>
      </c>
      <c r="E176" s="221" t="s">
        <v>19</v>
      </c>
      <c r="F176" s="222" t="s">
        <v>271</v>
      </c>
      <c r="G176" s="219"/>
      <c r="H176" s="221" t="s">
        <v>19</v>
      </c>
      <c r="I176" s="219"/>
      <c r="J176" s="219"/>
      <c r="K176" s="219"/>
      <c r="L176" s="223"/>
      <c r="M176" s="224"/>
      <c r="N176" s="225"/>
      <c r="O176" s="225"/>
      <c r="P176" s="225"/>
      <c r="Q176" s="225"/>
      <c r="R176" s="225"/>
      <c r="S176" s="225"/>
      <c r="T176" s="22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27" t="s">
        <v>146</v>
      </c>
      <c r="AU176" s="227" t="s">
        <v>84</v>
      </c>
      <c r="AV176" s="13" t="s">
        <v>81</v>
      </c>
      <c r="AW176" s="13" t="s">
        <v>34</v>
      </c>
      <c r="AX176" s="13" t="s">
        <v>73</v>
      </c>
      <c r="AY176" s="227" t="s">
        <v>135</v>
      </c>
    </row>
    <row r="177" s="14" customFormat="1">
      <c r="A177" s="14"/>
      <c r="B177" s="228"/>
      <c r="C177" s="229"/>
      <c r="D177" s="220" t="s">
        <v>146</v>
      </c>
      <c r="E177" s="230" t="s">
        <v>19</v>
      </c>
      <c r="F177" s="231" t="s">
        <v>278</v>
      </c>
      <c r="G177" s="229"/>
      <c r="H177" s="232">
        <v>52.770000000000003</v>
      </c>
      <c r="I177" s="229"/>
      <c r="J177" s="229"/>
      <c r="K177" s="229"/>
      <c r="L177" s="233"/>
      <c r="M177" s="234"/>
      <c r="N177" s="235"/>
      <c r="O177" s="235"/>
      <c r="P177" s="235"/>
      <c r="Q177" s="235"/>
      <c r="R177" s="235"/>
      <c r="S177" s="235"/>
      <c r="T177" s="23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37" t="s">
        <v>146</v>
      </c>
      <c r="AU177" s="237" t="s">
        <v>84</v>
      </c>
      <c r="AV177" s="14" t="s">
        <v>84</v>
      </c>
      <c r="AW177" s="14" t="s">
        <v>34</v>
      </c>
      <c r="AX177" s="14" t="s">
        <v>81</v>
      </c>
      <c r="AY177" s="237" t="s">
        <v>135</v>
      </c>
    </row>
    <row r="178" s="2" customFormat="1" ht="37.8" customHeight="1">
      <c r="A178" s="36"/>
      <c r="B178" s="37"/>
      <c r="C178" s="202" t="s">
        <v>279</v>
      </c>
      <c r="D178" s="202" t="s">
        <v>137</v>
      </c>
      <c r="E178" s="203" t="s">
        <v>280</v>
      </c>
      <c r="F178" s="204" t="s">
        <v>281</v>
      </c>
      <c r="G178" s="205" t="s">
        <v>182</v>
      </c>
      <c r="H178" s="206">
        <v>81.334999999999994</v>
      </c>
      <c r="I178" s="207">
        <v>0</v>
      </c>
      <c r="J178" s="207">
        <f>ROUND(I178*H178,2)</f>
        <v>0</v>
      </c>
      <c r="K178" s="204" t="s">
        <v>141</v>
      </c>
      <c r="L178" s="42"/>
      <c r="M178" s="208" t="s">
        <v>19</v>
      </c>
      <c r="N178" s="209" t="s">
        <v>44</v>
      </c>
      <c r="O178" s="210">
        <v>0</v>
      </c>
      <c r="P178" s="210">
        <f>O178*H178</f>
        <v>0</v>
      </c>
      <c r="Q178" s="210">
        <v>0</v>
      </c>
      <c r="R178" s="210">
        <f>Q178*H178</f>
        <v>0</v>
      </c>
      <c r="S178" s="210">
        <v>0</v>
      </c>
      <c r="T178" s="211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12" t="s">
        <v>142</v>
      </c>
      <c r="AT178" s="212" t="s">
        <v>137</v>
      </c>
      <c r="AU178" s="212" t="s">
        <v>84</v>
      </c>
      <c r="AY178" s="20" t="s">
        <v>135</v>
      </c>
      <c r="BE178" s="213">
        <f>IF(N178="základní",J178,0)</f>
        <v>0</v>
      </c>
      <c r="BF178" s="213">
        <f>IF(N178="snížená",J178,0)</f>
        <v>0</v>
      </c>
      <c r="BG178" s="213">
        <f>IF(N178="zákl. přenesená",J178,0)</f>
        <v>0</v>
      </c>
      <c r="BH178" s="213">
        <f>IF(N178="sníž. přenesená",J178,0)</f>
        <v>0</v>
      </c>
      <c r="BI178" s="213">
        <f>IF(N178="nulová",J178,0)</f>
        <v>0</v>
      </c>
      <c r="BJ178" s="20" t="s">
        <v>81</v>
      </c>
      <c r="BK178" s="213">
        <f>ROUND(I178*H178,2)</f>
        <v>0</v>
      </c>
      <c r="BL178" s="20" t="s">
        <v>142</v>
      </c>
      <c r="BM178" s="212" t="s">
        <v>282</v>
      </c>
    </row>
    <row r="179" s="2" customFormat="1">
      <c r="A179" s="36"/>
      <c r="B179" s="37"/>
      <c r="C179" s="38"/>
      <c r="D179" s="214" t="s">
        <v>144</v>
      </c>
      <c r="E179" s="38"/>
      <c r="F179" s="215" t="s">
        <v>283</v>
      </c>
      <c r="G179" s="38"/>
      <c r="H179" s="38"/>
      <c r="I179" s="38"/>
      <c r="J179" s="38"/>
      <c r="K179" s="38"/>
      <c r="L179" s="42"/>
      <c r="M179" s="216"/>
      <c r="N179" s="217"/>
      <c r="O179" s="81"/>
      <c r="P179" s="81"/>
      <c r="Q179" s="81"/>
      <c r="R179" s="81"/>
      <c r="S179" s="81"/>
      <c r="T179" s="82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20" t="s">
        <v>144</v>
      </c>
      <c r="AU179" s="20" t="s">
        <v>84</v>
      </c>
    </row>
    <row r="180" s="14" customFormat="1">
      <c r="A180" s="14"/>
      <c r="B180" s="228"/>
      <c r="C180" s="229"/>
      <c r="D180" s="220" t="s">
        <v>146</v>
      </c>
      <c r="E180" s="230" t="s">
        <v>19</v>
      </c>
      <c r="F180" s="231" t="s">
        <v>284</v>
      </c>
      <c r="G180" s="229"/>
      <c r="H180" s="232">
        <v>90.463999999999999</v>
      </c>
      <c r="I180" s="229"/>
      <c r="J180" s="229"/>
      <c r="K180" s="229"/>
      <c r="L180" s="233"/>
      <c r="M180" s="234"/>
      <c r="N180" s="235"/>
      <c r="O180" s="235"/>
      <c r="P180" s="235"/>
      <c r="Q180" s="235"/>
      <c r="R180" s="235"/>
      <c r="S180" s="235"/>
      <c r="T180" s="23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37" t="s">
        <v>146</v>
      </c>
      <c r="AU180" s="237" t="s">
        <v>84</v>
      </c>
      <c r="AV180" s="14" t="s">
        <v>84</v>
      </c>
      <c r="AW180" s="14" t="s">
        <v>34</v>
      </c>
      <c r="AX180" s="14" t="s">
        <v>73</v>
      </c>
      <c r="AY180" s="237" t="s">
        <v>135</v>
      </c>
    </row>
    <row r="181" s="14" customFormat="1">
      <c r="A181" s="14"/>
      <c r="B181" s="228"/>
      <c r="C181" s="229"/>
      <c r="D181" s="220" t="s">
        <v>146</v>
      </c>
      <c r="E181" s="230" t="s">
        <v>19</v>
      </c>
      <c r="F181" s="231" t="s">
        <v>285</v>
      </c>
      <c r="G181" s="229"/>
      <c r="H181" s="232">
        <v>-9.1289999999999996</v>
      </c>
      <c r="I181" s="229"/>
      <c r="J181" s="229"/>
      <c r="K181" s="229"/>
      <c r="L181" s="233"/>
      <c r="M181" s="234"/>
      <c r="N181" s="235"/>
      <c r="O181" s="235"/>
      <c r="P181" s="235"/>
      <c r="Q181" s="235"/>
      <c r="R181" s="235"/>
      <c r="S181" s="235"/>
      <c r="T181" s="23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37" t="s">
        <v>146</v>
      </c>
      <c r="AU181" s="237" t="s">
        <v>84</v>
      </c>
      <c r="AV181" s="14" t="s">
        <v>84</v>
      </c>
      <c r="AW181" s="14" t="s">
        <v>34</v>
      </c>
      <c r="AX181" s="14" t="s">
        <v>73</v>
      </c>
      <c r="AY181" s="237" t="s">
        <v>135</v>
      </c>
    </row>
    <row r="182" s="15" customFormat="1">
      <c r="A182" s="15"/>
      <c r="B182" s="238"/>
      <c r="C182" s="239"/>
      <c r="D182" s="220" t="s">
        <v>146</v>
      </c>
      <c r="E182" s="240" t="s">
        <v>19</v>
      </c>
      <c r="F182" s="241" t="s">
        <v>178</v>
      </c>
      <c r="G182" s="239"/>
      <c r="H182" s="242">
        <v>81.334999999999994</v>
      </c>
      <c r="I182" s="239"/>
      <c r="J182" s="239"/>
      <c r="K182" s="239"/>
      <c r="L182" s="243"/>
      <c r="M182" s="244"/>
      <c r="N182" s="245"/>
      <c r="O182" s="245"/>
      <c r="P182" s="245"/>
      <c r="Q182" s="245"/>
      <c r="R182" s="245"/>
      <c r="S182" s="245"/>
      <c r="T182" s="246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47" t="s">
        <v>146</v>
      </c>
      <c r="AU182" s="247" t="s">
        <v>84</v>
      </c>
      <c r="AV182" s="15" t="s">
        <v>142</v>
      </c>
      <c r="AW182" s="15" t="s">
        <v>34</v>
      </c>
      <c r="AX182" s="15" t="s">
        <v>81</v>
      </c>
      <c r="AY182" s="247" t="s">
        <v>135</v>
      </c>
    </row>
    <row r="183" s="2" customFormat="1" ht="16.5" customHeight="1">
      <c r="A183" s="36"/>
      <c r="B183" s="37"/>
      <c r="C183" s="258" t="s">
        <v>7</v>
      </c>
      <c r="D183" s="258" t="s">
        <v>274</v>
      </c>
      <c r="E183" s="259" t="s">
        <v>286</v>
      </c>
      <c r="F183" s="260" t="s">
        <v>287</v>
      </c>
      <c r="G183" s="261" t="s">
        <v>250</v>
      </c>
      <c r="H183" s="262">
        <v>162.66999999999999</v>
      </c>
      <c r="I183" s="263">
        <v>0</v>
      </c>
      <c r="J183" s="263">
        <f>ROUND(I183*H183,2)</f>
        <v>0</v>
      </c>
      <c r="K183" s="260" t="s">
        <v>141</v>
      </c>
      <c r="L183" s="264"/>
      <c r="M183" s="265" t="s">
        <v>19</v>
      </c>
      <c r="N183" s="266" t="s">
        <v>44</v>
      </c>
      <c r="O183" s="210">
        <v>0</v>
      </c>
      <c r="P183" s="210">
        <f>O183*H183</f>
        <v>0</v>
      </c>
      <c r="Q183" s="210">
        <v>1</v>
      </c>
      <c r="R183" s="210">
        <f>Q183*H183</f>
        <v>162.66999999999999</v>
      </c>
      <c r="S183" s="210">
        <v>0</v>
      </c>
      <c r="T183" s="211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12" t="s">
        <v>200</v>
      </c>
      <c r="AT183" s="212" t="s">
        <v>274</v>
      </c>
      <c r="AU183" s="212" t="s">
        <v>84</v>
      </c>
      <c r="AY183" s="20" t="s">
        <v>135</v>
      </c>
      <c r="BE183" s="213">
        <f>IF(N183="základní",J183,0)</f>
        <v>0</v>
      </c>
      <c r="BF183" s="213">
        <f>IF(N183="snížená",J183,0)</f>
        <v>0</v>
      </c>
      <c r="BG183" s="213">
        <f>IF(N183="zákl. přenesená",J183,0)</f>
        <v>0</v>
      </c>
      <c r="BH183" s="213">
        <f>IF(N183="sníž. přenesená",J183,0)</f>
        <v>0</v>
      </c>
      <c r="BI183" s="213">
        <f>IF(N183="nulová",J183,0)</f>
        <v>0</v>
      </c>
      <c r="BJ183" s="20" t="s">
        <v>81</v>
      </c>
      <c r="BK183" s="213">
        <f>ROUND(I183*H183,2)</f>
        <v>0</v>
      </c>
      <c r="BL183" s="20" t="s">
        <v>142</v>
      </c>
      <c r="BM183" s="212" t="s">
        <v>288</v>
      </c>
    </row>
    <row r="184" s="14" customFormat="1">
      <c r="A184" s="14"/>
      <c r="B184" s="228"/>
      <c r="C184" s="229"/>
      <c r="D184" s="220" t="s">
        <v>146</v>
      </c>
      <c r="E184" s="230" t="s">
        <v>19</v>
      </c>
      <c r="F184" s="231" t="s">
        <v>289</v>
      </c>
      <c r="G184" s="229"/>
      <c r="H184" s="232">
        <v>162.66999999999999</v>
      </c>
      <c r="I184" s="229"/>
      <c r="J184" s="229"/>
      <c r="K184" s="229"/>
      <c r="L184" s="233"/>
      <c r="M184" s="234"/>
      <c r="N184" s="235"/>
      <c r="O184" s="235"/>
      <c r="P184" s="235"/>
      <c r="Q184" s="235"/>
      <c r="R184" s="235"/>
      <c r="S184" s="235"/>
      <c r="T184" s="23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37" t="s">
        <v>146</v>
      </c>
      <c r="AU184" s="237" t="s">
        <v>84</v>
      </c>
      <c r="AV184" s="14" t="s">
        <v>84</v>
      </c>
      <c r="AW184" s="14" t="s">
        <v>34</v>
      </c>
      <c r="AX184" s="14" t="s">
        <v>81</v>
      </c>
      <c r="AY184" s="237" t="s">
        <v>135</v>
      </c>
    </row>
    <row r="185" s="2" customFormat="1" ht="24.15" customHeight="1">
      <c r="A185" s="36"/>
      <c r="B185" s="37"/>
      <c r="C185" s="202" t="s">
        <v>290</v>
      </c>
      <c r="D185" s="202" t="s">
        <v>137</v>
      </c>
      <c r="E185" s="203" t="s">
        <v>291</v>
      </c>
      <c r="F185" s="204" t="s">
        <v>292</v>
      </c>
      <c r="G185" s="205" t="s">
        <v>171</v>
      </c>
      <c r="H185" s="206">
        <v>217.34899999999999</v>
      </c>
      <c r="I185" s="207">
        <v>0</v>
      </c>
      <c r="J185" s="207">
        <f>ROUND(I185*H185,2)</f>
        <v>0</v>
      </c>
      <c r="K185" s="204" t="s">
        <v>141</v>
      </c>
      <c r="L185" s="42"/>
      <c r="M185" s="208" t="s">
        <v>19</v>
      </c>
      <c r="N185" s="209" t="s">
        <v>44</v>
      </c>
      <c r="O185" s="210">
        <v>0</v>
      </c>
      <c r="P185" s="210">
        <f>O185*H185</f>
        <v>0</v>
      </c>
      <c r="Q185" s="210">
        <v>0</v>
      </c>
      <c r="R185" s="210">
        <f>Q185*H185</f>
        <v>0</v>
      </c>
      <c r="S185" s="210">
        <v>0</v>
      </c>
      <c r="T185" s="211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12" t="s">
        <v>142</v>
      </c>
      <c r="AT185" s="212" t="s">
        <v>137</v>
      </c>
      <c r="AU185" s="212" t="s">
        <v>84</v>
      </c>
      <c r="AY185" s="20" t="s">
        <v>135</v>
      </c>
      <c r="BE185" s="213">
        <f>IF(N185="základní",J185,0)</f>
        <v>0</v>
      </c>
      <c r="BF185" s="213">
        <f>IF(N185="snížená",J185,0)</f>
        <v>0</v>
      </c>
      <c r="BG185" s="213">
        <f>IF(N185="zákl. přenesená",J185,0)</f>
        <v>0</v>
      </c>
      <c r="BH185" s="213">
        <f>IF(N185="sníž. přenesená",J185,0)</f>
        <v>0</v>
      </c>
      <c r="BI185" s="213">
        <f>IF(N185="nulová",J185,0)</f>
        <v>0</v>
      </c>
      <c r="BJ185" s="20" t="s">
        <v>81</v>
      </c>
      <c r="BK185" s="213">
        <f>ROUND(I185*H185,2)</f>
        <v>0</v>
      </c>
      <c r="BL185" s="20" t="s">
        <v>142</v>
      </c>
      <c r="BM185" s="212" t="s">
        <v>293</v>
      </c>
    </row>
    <row r="186" s="2" customFormat="1">
      <c r="A186" s="36"/>
      <c r="B186" s="37"/>
      <c r="C186" s="38"/>
      <c r="D186" s="214" t="s">
        <v>144</v>
      </c>
      <c r="E186" s="38"/>
      <c r="F186" s="215" t="s">
        <v>294</v>
      </c>
      <c r="G186" s="38"/>
      <c r="H186" s="38"/>
      <c r="I186" s="38"/>
      <c r="J186" s="38"/>
      <c r="K186" s="38"/>
      <c r="L186" s="42"/>
      <c r="M186" s="216"/>
      <c r="N186" s="217"/>
      <c r="O186" s="81"/>
      <c r="P186" s="81"/>
      <c r="Q186" s="81"/>
      <c r="R186" s="81"/>
      <c r="S186" s="81"/>
      <c r="T186" s="82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20" t="s">
        <v>144</v>
      </c>
      <c r="AU186" s="20" t="s">
        <v>84</v>
      </c>
    </row>
    <row r="187" s="2" customFormat="1" ht="24.15" customHeight="1">
      <c r="A187" s="36"/>
      <c r="B187" s="37"/>
      <c r="C187" s="202" t="s">
        <v>295</v>
      </c>
      <c r="D187" s="202" t="s">
        <v>137</v>
      </c>
      <c r="E187" s="203" t="s">
        <v>296</v>
      </c>
      <c r="F187" s="204" t="s">
        <v>297</v>
      </c>
      <c r="G187" s="205" t="s">
        <v>171</v>
      </c>
      <c r="H187" s="206">
        <v>217.34899999999999</v>
      </c>
      <c r="I187" s="207">
        <v>0</v>
      </c>
      <c r="J187" s="207">
        <f>ROUND(I187*H187,2)</f>
        <v>0</v>
      </c>
      <c r="K187" s="204" t="s">
        <v>141</v>
      </c>
      <c r="L187" s="42"/>
      <c r="M187" s="208" t="s">
        <v>19</v>
      </c>
      <c r="N187" s="209" t="s">
        <v>44</v>
      </c>
      <c r="O187" s="210">
        <v>0</v>
      </c>
      <c r="P187" s="210">
        <f>O187*H187</f>
        <v>0</v>
      </c>
      <c r="Q187" s="210">
        <v>0</v>
      </c>
      <c r="R187" s="210">
        <f>Q187*H187</f>
        <v>0</v>
      </c>
      <c r="S187" s="210">
        <v>0</v>
      </c>
      <c r="T187" s="211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12" t="s">
        <v>142</v>
      </c>
      <c r="AT187" s="212" t="s">
        <v>137</v>
      </c>
      <c r="AU187" s="212" t="s">
        <v>84</v>
      </c>
      <c r="AY187" s="20" t="s">
        <v>135</v>
      </c>
      <c r="BE187" s="213">
        <f>IF(N187="základní",J187,0)</f>
        <v>0</v>
      </c>
      <c r="BF187" s="213">
        <f>IF(N187="snížená",J187,0)</f>
        <v>0</v>
      </c>
      <c r="BG187" s="213">
        <f>IF(N187="zákl. přenesená",J187,0)</f>
        <v>0</v>
      </c>
      <c r="BH187" s="213">
        <f>IF(N187="sníž. přenesená",J187,0)</f>
        <v>0</v>
      </c>
      <c r="BI187" s="213">
        <f>IF(N187="nulová",J187,0)</f>
        <v>0</v>
      </c>
      <c r="BJ187" s="20" t="s">
        <v>81</v>
      </c>
      <c r="BK187" s="213">
        <f>ROUND(I187*H187,2)</f>
        <v>0</v>
      </c>
      <c r="BL187" s="20" t="s">
        <v>142</v>
      </c>
      <c r="BM187" s="212" t="s">
        <v>298</v>
      </c>
    </row>
    <row r="188" s="2" customFormat="1">
      <c r="A188" s="36"/>
      <c r="B188" s="37"/>
      <c r="C188" s="38"/>
      <c r="D188" s="214" t="s">
        <v>144</v>
      </c>
      <c r="E188" s="38"/>
      <c r="F188" s="215" t="s">
        <v>299</v>
      </c>
      <c r="G188" s="38"/>
      <c r="H188" s="38"/>
      <c r="I188" s="38"/>
      <c r="J188" s="38"/>
      <c r="K188" s="38"/>
      <c r="L188" s="42"/>
      <c r="M188" s="216"/>
      <c r="N188" s="217"/>
      <c r="O188" s="81"/>
      <c r="P188" s="81"/>
      <c r="Q188" s="81"/>
      <c r="R188" s="81"/>
      <c r="S188" s="81"/>
      <c r="T188" s="82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20" t="s">
        <v>144</v>
      </c>
      <c r="AU188" s="20" t="s">
        <v>84</v>
      </c>
    </row>
    <row r="189" s="2" customFormat="1" ht="16.5" customHeight="1">
      <c r="A189" s="36"/>
      <c r="B189" s="37"/>
      <c r="C189" s="258" t="s">
        <v>300</v>
      </c>
      <c r="D189" s="258" t="s">
        <v>274</v>
      </c>
      <c r="E189" s="259" t="s">
        <v>301</v>
      </c>
      <c r="F189" s="260" t="s">
        <v>302</v>
      </c>
      <c r="G189" s="261" t="s">
        <v>303</v>
      </c>
      <c r="H189" s="262">
        <v>4.3470000000000004</v>
      </c>
      <c r="I189" s="263">
        <v>0</v>
      </c>
      <c r="J189" s="263">
        <f>ROUND(I189*H189,2)</f>
        <v>0</v>
      </c>
      <c r="K189" s="260" t="s">
        <v>141</v>
      </c>
      <c r="L189" s="264"/>
      <c r="M189" s="265" t="s">
        <v>19</v>
      </c>
      <c r="N189" s="266" t="s">
        <v>44</v>
      </c>
      <c r="O189" s="210">
        <v>0</v>
      </c>
      <c r="P189" s="210">
        <f>O189*H189</f>
        <v>0</v>
      </c>
      <c r="Q189" s="210">
        <v>0.001</v>
      </c>
      <c r="R189" s="210">
        <f>Q189*H189</f>
        <v>0.0043470000000000002</v>
      </c>
      <c r="S189" s="210">
        <v>0</v>
      </c>
      <c r="T189" s="211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12" t="s">
        <v>200</v>
      </c>
      <c r="AT189" s="212" t="s">
        <v>274</v>
      </c>
      <c r="AU189" s="212" t="s">
        <v>84</v>
      </c>
      <c r="AY189" s="20" t="s">
        <v>135</v>
      </c>
      <c r="BE189" s="213">
        <f>IF(N189="základní",J189,0)</f>
        <v>0</v>
      </c>
      <c r="BF189" s="213">
        <f>IF(N189="snížená",J189,0)</f>
        <v>0</v>
      </c>
      <c r="BG189" s="213">
        <f>IF(N189="zákl. přenesená",J189,0)</f>
        <v>0</v>
      </c>
      <c r="BH189" s="213">
        <f>IF(N189="sníž. přenesená",J189,0)</f>
        <v>0</v>
      </c>
      <c r="BI189" s="213">
        <f>IF(N189="nulová",J189,0)</f>
        <v>0</v>
      </c>
      <c r="BJ189" s="20" t="s">
        <v>81</v>
      </c>
      <c r="BK189" s="213">
        <f>ROUND(I189*H189,2)</f>
        <v>0</v>
      </c>
      <c r="BL189" s="20" t="s">
        <v>142</v>
      </c>
      <c r="BM189" s="212" t="s">
        <v>304</v>
      </c>
    </row>
    <row r="190" s="14" customFormat="1">
      <c r="A190" s="14"/>
      <c r="B190" s="228"/>
      <c r="C190" s="229"/>
      <c r="D190" s="220" t="s">
        <v>146</v>
      </c>
      <c r="E190" s="230" t="s">
        <v>19</v>
      </c>
      <c r="F190" s="231" t="s">
        <v>305</v>
      </c>
      <c r="G190" s="229"/>
      <c r="H190" s="232">
        <v>4.3470000000000004</v>
      </c>
      <c r="I190" s="229"/>
      <c r="J190" s="229"/>
      <c r="K190" s="229"/>
      <c r="L190" s="233"/>
      <c r="M190" s="234"/>
      <c r="N190" s="235"/>
      <c r="O190" s="235"/>
      <c r="P190" s="235"/>
      <c r="Q190" s="235"/>
      <c r="R190" s="235"/>
      <c r="S190" s="235"/>
      <c r="T190" s="23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37" t="s">
        <v>146</v>
      </c>
      <c r="AU190" s="237" t="s">
        <v>84</v>
      </c>
      <c r="AV190" s="14" t="s">
        <v>84</v>
      </c>
      <c r="AW190" s="14" t="s">
        <v>34</v>
      </c>
      <c r="AX190" s="14" t="s">
        <v>81</v>
      </c>
      <c r="AY190" s="237" t="s">
        <v>135</v>
      </c>
    </row>
    <row r="191" s="2" customFormat="1" ht="16.5" customHeight="1">
      <c r="A191" s="36"/>
      <c r="B191" s="37"/>
      <c r="C191" s="202" t="s">
        <v>306</v>
      </c>
      <c r="D191" s="202" t="s">
        <v>137</v>
      </c>
      <c r="E191" s="203" t="s">
        <v>307</v>
      </c>
      <c r="F191" s="204" t="s">
        <v>308</v>
      </c>
      <c r="G191" s="205" t="s">
        <v>171</v>
      </c>
      <c r="H191" s="206">
        <v>217.34899999999999</v>
      </c>
      <c r="I191" s="207">
        <v>0</v>
      </c>
      <c r="J191" s="207">
        <f>ROUND(I191*H191,2)</f>
        <v>0</v>
      </c>
      <c r="K191" s="204" t="s">
        <v>141</v>
      </c>
      <c r="L191" s="42"/>
      <c r="M191" s="208" t="s">
        <v>19</v>
      </c>
      <c r="N191" s="209" t="s">
        <v>44</v>
      </c>
      <c r="O191" s="210">
        <v>0</v>
      </c>
      <c r="P191" s="210">
        <f>O191*H191</f>
        <v>0</v>
      </c>
      <c r="Q191" s="210">
        <v>0</v>
      </c>
      <c r="R191" s="210">
        <f>Q191*H191</f>
        <v>0</v>
      </c>
      <c r="S191" s="210">
        <v>0</v>
      </c>
      <c r="T191" s="211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12" t="s">
        <v>142</v>
      </c>
      <c r="AT191" s="212" t="s">
        <v>137</v>
      </c>
      <c r="AU191" s="212" t="s">
        <v>84</v>
      </c>
      <c r="AY191" s="20" t="s">
        <v>135</v>
      </c>
      <c r="BE191" s="213">
        <f>IF(N191="základní",J191,0)</f>
        <v>0</v>
      </c>
      <c r="BF191" s="213">
        <f>IF(N191="snížená",J191,0)</f>
        <v>0</v>
      </c>
      <c r="BG191" s="213">
        <f>IF(N191="zákl. přenesená",J191,0)</f>
        <v>0</v>
      </c>
      <c r="BH191" s="213">
        <f>IF(N191="sníž. přenesená",J191,0)</f>
        <v>0</v>
      </c>
      <c r="BI191" s="213">
        <f>IF(N191="nulová",J191,0)</f>
        <v>0</v>
      </c>
      <c r="BJ191" s="20" t="s">
        <v>81</v>
      </c>
      <c r="BK191" s="213">
        <f>ROUND(I191*H191,2)</f>
        <v>0</v>
      </c>
      <c r="BL191" s="20" t="s">
        <v>142</v>
      </c>
      <c r="BM191" s="212" t="s">
        <v>309</v>
      </c>
    </row>
    <row r="192" s="2" customFormat="1">
      <c r="A192" s="36"/>
      <c r="B192" s="37"/>
      <c r="C192" s="38"/>
      <c r="D192" s="214" t="s">
        <v>144</v>
      </c>
      <c r="E192" s="38"/>
      <c r="F192" s="215" t="s">
        <v>310</v>
      </c>
      <c r="G192" s="38"/>
      <c r="H192" s="38"/>
      <c r="I192" s="38"/>
      <c r="J192" s="38"/>
      <c r="K192" s="38"/>
      <c r="L192" s="42"/>
      <c r="M192" s="216"/>
      <c r="N192" s="217"/>
      <c r="O192" s="81"/>
      <c r="P192" s="81"/>
      <c r="Q192" s="81"/>
      <c r="R192" s="81"/>
      <c r="S192" s="81"/>
      <c r="T192" s="82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20" t="s">
        <v>144</v>
      </c>
      <c r="AU192" s="20" t="s">
        <v>84</v>
      </c>
    </row>
    <row r="193" s="2" customFormat="1" ht="16.5" customHeight="1">
      <c r="A193" s="36"/>
      <c r="B193" s="37"/>
      <c r="C193" s="202" t="s">
        <v>311</v>
      </c>
      <c r="D193" s="202" t="s">
        <v>137</v>
      </c>
      <c r="E193" s="203" t="s">
        <v>312</v>
      </c>
      <c r="F193" s="204" t="s">
        <v>313</v>
      </c>
      <c r="G193" s="205" t="s">
        <v>171</v>
      </c>
      <c r="H193" s="206">
        <v>217.34899999999999</v>
      </c>
      <c r="I193" s="207">
        <v>0</v>
      </c>
      <c r="J193" s="207">
        <f>ROUND(I193*H193,2)</f>
        <v>0</v>
      </c>
      <c r="K193" s="204" t="s">
        <v>141</v>
      </c>
      <c r="L193" s="42"/>
      <c r="M193" s="208" t="s">
        <v>19</v>
      </c>
      <c r="N193" s="209" t="s">
        <v>44</v>
      </c>
      <c r="O193" s="210">
        <v>0</v>
      </c>
      <c r="P193" s="210">
        <f>O193*H193</f>
        <v>0</v>
      </c>
      <c r="Q193" s="210">
        <v>0</v>
      </c>
      <c r="R193" s="210">
        <f>Q193*H193</f>
        <v>0</v>
      </c>
      <c r="S193" s="210">
        <v>0</v>
      </c>
      <c r="T193" s="211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12" t="s">
        <v>142</v>
      </c>
      <c r="AT193" s="212" t="s">
        <v>137</v>
      </c>
      <c r="AU193" s="212" t="s">
        <v>84</v>
      </c>
      <c r="AY193" s="20" t="s">
        <v>135</v>
      </c>
      <c r="BE193" s="213">
        <f>IF(N193="základní",J193,0)</f>
        <v>0</v>
      </c>
      <c r="BF193" s="213">
        <f>IF(N193="snížená",J193,0)</f>
        <v>0</v>
      </c>
      <c r="BG193" s="213">
        <f>IF(N193="zákl. přenesená",J193,0)</f>
        <v>0</v>
      </c>
      <c r="BH193" s="213">
        <f>IF(N193="sníž. přenesená",J193,0)</f>
        <v>0</v>
      </c>
      <c r="BI193" s="213">
        <f>IF(N193="nulová",J193,0)</f>
        <v>0</v>
      </c>
      <c r="BJ193" s="20" t="s">
        <v>81</v>
      </c>
      <c r="BK193" s="213">
        <f>ROUND(I193*H193,2)</f>
        <v>0</v>
      </c>
      <c r="BL193" s="20" t="s">
        <v>142</v>
      </c>
      <c r="BM193" s="212" t="s">
        <v>314</v>
      </c>
    </row>
    <row r="194" s="2" customFormat="1">
      <c r="A194" s="36"/>
      <c r="B194" s="37"/>
      <c r="C194" s="38"/>
      <c r="D194" s="214" t="s">
        <v>144</v>
      </c>
      <c r="E194" s="38"/>
      <c r="F194" s="215" t="s">
        <v>315</v>
      </c>
      <c r="G194" s="38"/>
      <c r="H194" s="38"/>
      <c r="I194" s="38"/>
      <c r="J194" s="38"/>
      <c r="K194" s="38"/>
      <c r="L194" s="42"/>
      <c r="M194" s="216"/>
      <c r="N194" s="217"/>
      <c r="O194" s="81"/>
      <c r="P194" s="81"/>
      <c r="Q194" s="81"/>
      <c r="R194" s="81"/>
      <c r="S194" s="81"/>
      <c r="T194" s="82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20" t="s">
        <v>144</v>
      </c>
      <c r="AU194" s="20" t="s">
        <v>84</v>
      </c>
    </row>
    <row r="195" s="2" customFormat="1" ht="24.15" customHeight="1">
      <c r="A195" s="36"/>
      <c r="B195" s="37"/>
      <c r="C195" s="202" t="s">
        <v>316</v>
      </c>
      <c r="D195" s="202" t="s">
        <v>137</v>
      </c>
      <c r="E195" s="203" t="s">
        <v>317</v>
      </c>
      <c r="F195" s="204" t="s">
        <v>318</v>
      </c>
      <c r="G195" s="205" t="s">
        <v>319</v>
      </c>
      <c r="H195" s="206">
        <v>23</v>
      </c>
      <c r="I195" s="207">
        <v>0</v>
      </c>
      <c r="J195" s="207">
        <f>ROUND(I195*H195,2)</f>
        <v>0</v>
      </c>
      <c r="K195" s="204" t="s">
        <v>141</v>
      </c>
      <c r="L195" s="42"/>
      <c r="M195" s="208" t="s">
        <v>19</v>
      </c>
      <c r="N195" s="209" t="s">
        <v>44</v>
      </c>
      <c r="O195" s="210">
        <v>0</v>
      </c>
      <c r="P195" s="210">
        <f>O195*H195</f>
        <v>0</v>
      </c>
      <c r="Q195" s="210">
        <v>0.021350000000000001</v>
      </c>
      <c r="R195" s="210">
        <f>Q195*H195</f>
        <v>0.49105000000000004</v>
      </c>
      <c r="S195" s="210">
        <v>0</v>
      </c>
      <c r="T195" s="211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12" t="s">
        <v>142</v>
      </c>
      <c r="AT195" s="212" t="s">
        <v>137</v>
      </c>
      <c r="AU195" s="212" t="s">
        <v>84</v>
      </c>
      <c r="AY195" s="20" t="s">
        <v>135</v>
      </c>
      <c r="BE195" s="213">
        <f>IF(N195="základní",J195,0)</f>
        <v>0</v>
      </c>
      <c r="BF195" s="213">
        <f>IF(N195="snížená",J195,0)</f>
        <v>0</v>
      </c>
      <c r="BG195" s="213">
        <f>IF(N195="zákl. přenesená",J195,0)</f>
        <v>0</v>
      </c>
      <c r="BH195" s="213">
        <f>IF(N195="sníž. přenesená",J195,0)</f>
        <v>0</v>
      </c>
      <c r="BI195" s="213">
        <f>IF(N195="nulová",J195,0)</f>
        <v>0</v>
      </c>
      <c r="BJ195" s="20" t="s">
        <v>81</v>
      </c>
      <c r="BK195" s="213">
        <f>ROUND(I195*H195,2)</f>
        <v>0</v>
      </c>
      <c r="BL195" s="20" t="s">
        <v>142</v>
      </c>
      <c r="BM195" s="212" t="s">
        <v>320</v>
      </c>
    </row>
    <row r="196" s="2" customFormat="1">
      <c r="A196" s="36"/>
      <c r="B196" s="37"/>
      <c r="C196" s="38"/>
      <c r="D196" s="214" t="s">
        <v>144</v>
      </c>
      <c r="E196" s="38"/>
      <c r="F196" s="215" t="s">
        <v>321</v>
      </c>
      <c r="G196" s="38"/>
      <c r="H196" s="38"/>
      <c r="I196" s="38"/>
      <c r="J196" s="38"/>
      <c r="K196" s="38"/>
      <c r="L196" s="42"/>
      <c r="M196" s="216"/>
      <c r="N196" s="217"/>
      <c r="O196" s="81"/>
      <c r="P196" s="81"/>
      <c r="Q196" s="81"/>
      <c r="R196" s="81"/>
      <c r="S196" s="81"/>
      <c r="T196" s="82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20" t="s">
        <v>144</v>
      </c>
      <c r="AU196" s="20" t="s">
        <v>84</v>
      </c>
    </row>
    <row r="197" s="12" customFormat="1" ht="22.8" customHeight="1">
      <c r="A197" s="12"/>
      <c r="B197" s="187"/>
      <c r="C197" s="188"/>
      <c r="D197" s="189" t="s">
        <v>72</v>
      </c>
      <c r="E197" s="200" t="s">
        <v>84</v>
      </c>
      <c r="F197" s="200" t="s">
        <v>322</v>
      </c>
      <c r="G197" s="188"/>
      <c r="H197" s="188"/>
      <c r="I197" s="188"/>
      <c r="J197" s="201">
        <f>BK197</f>
        <v>0</v>
      </c>
      <c r="K197" s="188"/>
      <c r="L197" s="192"/>
      <c r="M197" s="193"/>
      <c r="N197" s="194"/>
      <c r="O197" s="194"/>
      <c r="P197" s="195">
        <f>SUM(P198:P201)</f>
        <v>0</v>
      </c>
      <c r="Q197" s="194"/>
      <c r="R197" s="195">
        <f>SUM(R198:R201)</f>
        <v>1.1505099999999999</v>
      </c>
      <c r="S197" s="194"/>
      <c r="T197" s="196">
        <f>SUM(T198:T201)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97" t="s">
        <v>81</v>
      </c>
      <c r="AT197" s="198" t="s">
        <v>72</v>
      </c>
      <c r="AU197" s="198" t="s">
        <v>81</v>
      </c>
      <c r="AY197" s="197" t="s">
        <v>135</v>
      </c>
      <c r="BK197" s="199">
        <f>SUM(BK198:BK201)</f>
        <v>0</v>
      </c>
    </row>
    <row r="198" s="2" customFormat="1" ht="16.5" customHeight="1">
      <c r="A198" s="36"/>
      <c r="B198" s="37"/>
      <c r="C198" s="202" t="s">
        <v>323</v>
      </c>
      <c r="D198" s="202" t="s">
        <v>137</v>
      </c>
      <c r="E198" s="203" t="s">
        <v>324</v>
      </c>
      <c r="F198" s="204" t="s">
        <v>325</v>
      </c>
      <c r="G198" s="205" t="s">
        <v>182</v>
      </c>
      <c r="H198" s="206">
        <v>0.5</v>
      </c>
      <c r="I198" s="207">
        <v>0</v>
      </c>
      <c r="J198" s="207">
        <f>ROUND(I198*H198,2)</f>
        <v>0</v>
      </c>
      <c r="K198" s="204" t="s">
        <v>141</v>
      </c>
      <c r="L198" s="42"/>
      <c r="M198" s="208" t="s">
        <v>19</v>
      </c>
      <c r="N198" s="209" t="s">
        <v>44</v>
      </c>
      <c r="O198" s="210">
        <v>0</v>
      </c>
      <c r="P198" s="210">
        <f>O198*H198</f>
        <v>0</v>
      </c>
      <c r="Q198" s="210">
        <v>2.3010199999999998</v>
      </c>
      <c r="R198" s="210">
        <f>Q198*H198</f>
        <v>1.1505099999999999</v>
      </c>
      <c r="S198" s="210">
        <v>0</v>
      </c>
      <c r="T198" s="211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12" t="s">
        <v>142</v>
      </c>
      <c r="AT198" s="212" t="s">
        <v>137</v>
      </c>
      <c r="AU198" s="212" t="s">
        <v>84</v>
      </c>
      <c r="AY198" s="20" t="s">
        <v>135</v>
      </c>
      <c r="BE198" s="213">
        <f>IF(N198="základní",J198,0)</f>
        <v>0</v>
      </c>
      <c r="BF198" s="213">
        <f>IF(N198="snížená",J198,0)</f>
        <v>0</v>
      </c>
      <c r="BG198" s="213">
        <f>IF(N198="zákl. přenesená",J198,0)</f>
        <v>0</v>
      </c>
      <c r="BH198" s="213">
        <f>IF(N198="sníž. přenesená",J198,0)</f>
        <v>0</v>
      </c>
      <c r="BI198" s="213">
        <f>IF(N198="nulová",J198,0)</f>
        <v>0</v>
      </c>
      <c r="BJ198" s="20" t="s">
        <v>81</v>
      </c>
      <c r="BK198" s="213">
        <f>ROUND(I198*H198,2)</f>
        <v>0</v>
      </c>
      <c r="BL198" s="20" t="s">
        <v>142</v>
      </c>
      <c r="BM198" s="212" t="s">
        <v>326</v>
      </c>
    </row>
    <row r="199" s="2" customFormat="1">
      <c r="A199" s="36"/>
      <c r="B199" s="37"/>
      <c r="C199" s="38"/>
      <c r="D199" s="214" t="s">
        <v>144</v>
      </c>
      <c r="E199" s="38"/>
      <c r="F199" s="215" t="s">
        <v>327</v>
      </c>
      <c r="G199" s="38"/>
      <c r="H199" s="38"/>
      <c r="I199" s="38"/>
      <c r="J199" s="38"/>
      <c r="K199" s="38"/>
      <c r="L199" s="42"/>
      <c r="M199" s="216"/>
      <c r="N199" s="217"/>
      <c r="O199" s="81"/>
      <c r="P199" s="81"/>
      <c r="Q199" s="81"/>
      <c r="R199" s="81"/>
      <c r="S199" s="81"/>
      <c r="T199" s="82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20" t="s">
        <v>144</v>
      </c>
      <c r="AU199" s="20" t="s">
        <v>84</v>
      </c>
    </row>
    <row r="200" s="13" customFormat="1">
      <c r="A200" s="13"/>
      <c r="B200" s="218"/>
      <c r="C200" s="219"/>
      <c r="D200" s="220" t="s">
        <v>146</v>
      </c>
      <c r="E200" s="221" t="s">
        <v>19</v>
      </c>
      <c r="F200" s="222" t="s">
        <v>328</v>
      </c>
      <c r="G200" s="219"/>
      <c r="H200" s="221" t="s">
        <v>19</v>
      </c>
      <c r="I200" s="219"/>
      <c r="J200" s="219"/>
      <c r="K200" s="219"/>
      <c r="L200" s="223"/>
      <c r="M200" s="224"/>
      <c r="N200" s="225"/>
      <c r="O200" s="225"/>
      <c r="P200" s="225"/>
      <c r="Q200" s="225"/>
      <c r="R200" s="225"/>
      <c r="S200" s="225"/>
      <c r="T200" s="22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27" t="s">
        <v>146</v>
      </c>
      <c r="AU200" s="227" t="s">
        <v>84</v>
      </c>
      <c r="AV200" s="13" t="s">
        <v>81</v>
      </c>
      <c r="AW200" s="13" t="s">
        <v>34</v>
      </c>
      <c r="AX200" s="13" t="s">
        <v>73</v>
      </c>
      <c r="AY200" s="227" t="s">
        <v>135</v>
      </c>
    </row>
    <row r="201" s="14" customFormat="1">
      <c r="A201" s="14"/>
      <c r="B201" s="228"/>
      <c r="C201" s="229"/>
      <c r="D201" s="220" t="s">
        <v>146</v>
      </c>
      <c r="E201" s="230" t="s">
        <v>19</v>
      </c>
      <c r="F201" s="231" t="s">
        <v>329</v>
      </c>
      <c r="G201" s="229"/>
      <c r="H201" s="232">
        <v>0.5</v>
      </c>
      <c r="I201" s="229"/>
      <c r="J201" s="229"/>
      <c r="K201" s="229"/>
      <c r="L201" s="233"/>
      <c r="M201" s="234"/>
      <c r="N201" s="235"/>
      <c r="O201" s="235"/>
      <c r="P201" s="235"/>
      <c r="Q201" s="235"/>
      <c r="R201" s="235"/>
      <c r="S201" s="235"/>
      <c r="T201" s="23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37" t="s">
        <v>146</v>
      </c>
      <c r="AU201" s="237" t="s">
        <v>84</v>
      </c>
      <c r="AV201" s="14" t="s">
        <v>84</v>
      </c>
      <c r="AW201" s="14" t="s">
        <v>34</v>
      </c>
      <c r="AX201" s="14" t="s">
        <v>81</v>
      </c>
      <c r="AY201" s="237" t="s">
        <v>135</v>
      </c>
    </row>
    <row r="202" s="12" customFormat="1" ht="22.8" customHeight="1">
      <c r="A202" s="12"/>
      <c r="B202" s="187"/>
      <c r="C202" s="188"/>
      <c r="D202" s="189" t="s">
        <v>72</v>
      </c>
      <c r="E202" s="200" t="s">
        <v>142</v>
      </c>
      <c r="F202" s="200" t="s">
        <v>330</v>
      </c>
      <c r="G202" s="188"/>
      <c r="H202" s="188"/>
      <c r="I202" s="188"/>
      <c r="J202" s="201">
        <f>BK202</f>
        <v>0</v>
      </c>
      <c r="K202" s="188"/>
      <c r="L202" s="192"/>
      <c r="M202" s="193"/>
      <c r="N202" s="194"/>
      <c r="O202" s="194"/>
      <c r="P202" s="195">
        <f>SUM(P203:P205)</f>
        <v>0</v>
      </c>
      <c r="Q202" s="194"/>
      <c r="R202" s="195">
        <f>SUM(R203:R205)</f>
        <v>0</v>
      </c>
      <c r="S202" s="194"/>
      <c r="T202" s="196">
        <f>SUM(T203:T205)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97" t="s">
        <v>81</v>
      </c>
      <c r="AT202" s="198" t="s">
        <v>72</v>
      </c>
      <c r="AU202" s="198" t="s">
        <v>81</v>
      </c>
      <c r="AY202" s="197" t="s">
        <v>135</v>
      </c>
      <c r="BK202" s="199">
        <f>SUM(BK203:BK205)</f>
        <v>0</v>
      </c>
    </row>
    <row r="203" s="2" customFormat="1" ht="21.75" customHeight="1">
      <c r="A203" s="36"/>
      <c r="B203" s="37"/>
      <c r="C203" s="202" t="s">
        <v>331</v>
      </c>
      <c r="D203" s="202" t="s">
        <v>137</v>
      </c>
      <c r="E203" s="203" t="s">
        <v>332</v>
      </c>
      <c r="F203" s="204" t="s">
        <v>333</v>
      </c>
      <c r="G203" s="205" t="s">
        <v>182</v>
      </c>
      <c r="H203" s="206">
        <v>31.768000000000001</v>
      </c>
      <c r="I203" s="207">
        <v>0</v>
      </c>
      <c r="J203" s="207">
        <f>ROUND(I203*H203,2)</f>
        <v>0</v>
      </c>
      <c r="K203" s="204" t="s">
        <v>141</v>
      </c>
      <c r="L203" s="42"/>
      <c r="M203" s="208" t="s">
        <v>19</v>
      </c>
      <c r="N203" s="209" t="s">
        <v>44</v>
      </c>
      <c r="O203" s="210">
        <v>0</v>
      </c>
      <c r="P203" s="210">
        <f>O203*H203</f>
        <v>0</v>
      </c>
      <c r="Q203" s="210">
        <v>0</v>
      </c>
      <c r="R203" s="210">
        <f>Q203*H203</f>
        <v>0</v>
      </c>
      <c r="S203" s="210">
        <v>0</v>
      </c>
      <c r="T203" s="211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12" t="s">
        <v>142</v>
      </c>
      <c r="AT203" s="212" t="s">
        <v>137</v>
      </c>
      <c r="AU203" s="212" t="s">
        <v>84</v>
      </c>
      <c r="AY203" s="20" t="s">
        <v>135</v>
      </c>
      <c r="BE203" s="213">
        <f>IF(N203="základní",J203,0)</f>
        <v>0</v>
      </c>
      <c r="BF203" s="213">
        <f>IF(N203="snížená",J203,0)</f>
        <v>0</v>
      </c>
      <c r="BG203" s="213">
        <f>IF(N203="zákl. přenesená",J203,0)</f>
        <v>0</v>
      </c>
      <c r="BH203" s="213">
        <f>IF(N203="sníž. přenesená",J203,0)</f>
        <v>0</v>
      </c>
      <c r="BI203" s="213">
        <f>IF(N203="nulová",J203,0)</f>
        <v>0</v>
      </c>
      <c r="BJ203" s="20" t="s">
        <v>81</v>
      </c>
      <c r="BK203" s="213">
        <f>ROUND(I203*H203,2)</f>
        <v>0</v>
      </c>
      <c r="BL203" s="20" t="s">
        <v>142</v>
      </c>
      <c r="BM203" s="212" t="s">
        <v>334</v>
      </c>
    </row>
    <row r="204" s="2" customFormat="1">
      <c r="A204" s="36"/>
      <c r="B204" s="37"/>
      <c r="C204" s="38"/>
      <c r="D204" s="214" t="s">
        <v>144</v>
      </c>
      <c r="E204" s="38"/>
      <c r="F204" s="215" t="s">
        <v>335</v>
      </c>
      <c r="G204" s="38"/>
      <c r="H204" s="38"/>
      <c r="I204" s="38"/>
      <c r="J204" s="38"/>
      <c r="K204" s="38"/>
      <c r="L204" s="42"/>
      <c r="M204" s="216"/>
      <c r="N204" s="217"/>
      <c r="O204" s="81"/>
      <c r="P204" s="81"/>
      <c r="Q204" s="81"/>
      <c r="R204" s="81"/>
      <c r="S204" s="81"/>
      <c r="T204" s="82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20" t="s">
        <v>144</v>
      </c>
      <c r="AU204" s="20" t="s">
        <v>84</v>
      </c>
    </row>
    <row r="205" s="14" customFormat="1">
      <c r="A205" s="14"/>
      <c r="B205" s="228"/>
      <c r="C205" s="229"/>
      <c r="D205" s="220" t="s">
        <v>146</v>
      </c>
      <c r="E205" s="230" t="s">
        <v>19</v>
      </c>
      <c r="F205" s="231" t="s">
        <v>336</v>
      </c>
      <c r="G205" s="229"/>
      <c r="H205" s="232">
        <v>31.768000000000001</v>
      </c>
      <c r="I205" s="229"/>
      <c r="J205" s="229"/>
      <c r="K205" s="229"/>
      <c r="L205" s="233"/>
      <c r="M205" s="234"/>
      <c r="N205" s="235"/>
      <c r="O205" s="235"/>
      <c r="P205" s="235"/>
      <c r="Q205" s="235"/>
      <c r="R205" s="235"/>
      <c r="S205" s="235"/>
      <c r="T205" s="23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37" t="s">
        <v>146</v>
      </c>
      <c r="AU205" s="237" t="s">
        <v>84</v>
      </c>
      <c r="AV205" s="14" t="s">
        <v>84</v>
      </c>
      <c r="AW205" s="14" t="s">
        <v>34</v>
      </c>
      <c r="AX205" s="14" t="s">
        <v>81</v>
      </c>
      <c r="AY205" s="237" t="s">
        <v>135</v>
      </c>
    </row>
    <row r="206" s="12" customFormat="1" ht="22.8" customHeight="1">
      <c r="A206" s="12"/>
      <c r="B206" s="187"/>
      <c r="C206" s="188"/>
      <c r="D206" s="189" t="s">
        <v>72</v>
      </c>
      <c r="E206" s="200" t="s">
        <v>200</v>
      </c>
      <c r="F206" s="200" t="s">
        <v>337</v>
      </c>
      <c r="G206" s="188"/>
      <c r="H206" s="188"/>
      <c r="I206" s="188"/>
      <c r="J206" s="201">
        <f>BK206</f>
        <v>0</v>
      </c>
      <c r="K206" s="188"/>
      <c r="L206" s="192"/>
      <c r="M206" s="193"/>
      <c r="N206" s="194"/>
      <c r="O206" s="194"/>
      <c r="P206" s="195">
        <f>SUM(P207:P280)</f>
        <v>0</v>
      </c>
      <c r="Q206" s="194"/>
      <c r="R206" s="195">
        <f>SUM(R207:R280)</f>
        <v>4.5764980799999995</v>
      </c>
      <c r="S206" s="194"/>
      <c r="T206" s="196">
        <f>SUM(T207:T280)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97" t="s">
        <v>81</v>
      </c>
      <c r="AT206" s="198" t="s">
        <v>72</v>
      </c>
      <c r="AU206" s="198" t="s">
        <v>81</v>
      </c>
      <c r="AY206" s="197" t="s">
        <v>135</v>
      </c>
      <c r="BK206" s="199">
        <f>SUM(BK207:BK280)</f>
        <v>0</v>
      </c>
    </row>
    <row r="207" s="2" customFormat="1" ht="24.15" customHeight="1">
      <c r="A207" s="36"/>
      <c r="B207" s="37"/>
      <c r="C207" s="202" t="s">
        <v>338</v>
      </c>
      <c r="D207" s="202" t="s">
        <v>137</v>
      </c>
      <c r="E207" s="203" t="s">
        <v>339</v>
      </c>
      <c r="F207" s="204" t="s">
        <v>340</v>
      </c>
      <c r="G207" s="205" t="s">
        <v>158</v>
      </c>
      <c r="H207" s="206">
        <v>37.399999999999999</v>
      </c>
      <c r="I207" s="207">
        <v>0</v>
      </c>
      <c r="J207" s="207">
        <f>ROUND(I207*H207,2)</f>
        <v>0</v>
      </c>
      <c r="K207" s="204" t="s">
        <v>141</v>
      </c>
      <c r="L207" s="42"/>
      <c r="M207" s="208" t="s">
        <v>19</v>
      </c>
      <c r="N207" s="209" t="s">
        <v>44</v>
      </c>
      <c r="O207" s="210">
        <v>0</v>
      </c>
      <c r="P207" s="210">
        <f>O207*H207</f>
        <v>0</v>
      </c>
      <c r="Q207" s="210">
        <v>0</v>
      </c>
      <c r="R207" s="210">
        <f>Q207*H207</f>
        <v>0</v>
      </c>
      <c r="S207" s="210">
        <v>0</v>
      </c>
      <c r="T207" s="211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12" t="s">
        <v>142</v>
      </c>
      <c r="AT207" s="212" t="s">
        <v>137</v>
      </c>
      <c r="AU207" s="212" t="s">
        <v>84</v>
      </c>
      <c r="AY207" s="20" t="s">
        <v>135</v>
      </c>
      <c r="BE207" s="213">
        <f>IF(N207="základní",J207,0)</f>
        <v>0</v>
      </c>
      <c r="BF207" s="213">
        <f>IF(N207="snížená",J207,0)</f>
        <v>0</v>
      </c>
      <c r="BG207" s="213">
        <f>IF(N207="zákl. přenesená",J207,0)</f>
        <v>0</v>
      </c>
      <c r="BH207" s="213">
        <f>IF(N207="sníž. přenesená",J207,0)</f>
        <v>0</v>
      </c>
      <c r="BI207" s="213">
        <f>IF(N207="nulová",J207,0)</f>
        <v>0</v>
      </c>
      <c r="BJ207" s="20" t="s">
        <v>81</v>
      </c>
      <c r="BK207" s="213">
        <f>ROUND(I207*H207,2)</f>
        <v>0</v>
      </c>
      <c r="BL207" s="20" t="s">
        <v>142</v>
      </c>
      <c r="BM207" s="212" t="s">
        <v>341</v>
      </c>
    </row>
    <row r="208" s="2" customFormat="1">
      <c r="A208" s="36"/>
      <c r="B208" s="37"/>
      <c r="C208" s="38"/>
      <c r="D208" s="214" t="s">
        <v>144</v>
      </c>
      <c r="E208" s="38"/>
      <c r="F208" s="215" t="s">
        <v>342</v>
      </c>
      <c r="G208" s="38"/>
      <c r="H208" s="38"/>
      <c r="I208" s="38"/>
      <c r="J208" s="38"/>
      <c r="K208" s="38"/>
      <c r="L208" s="42"/>
      <c r="M208" s="216"/>
      <c r="N208" s="217"/>
      <c r="O208" s="81"/>
      <c r="P208" s="81"/>
      <c r="Q208" s="81"/>
      <c r="R208" s="81"/>
      <c r="S208" s="81"/>
      <c r="T208" s="82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20" t="s">
        <v>144</v>
      </c>
      <c r="AU208" s="20" t="s">
        <v>84</v>
      </c>
    </row>
    <row r="209" s="2" customFormat="1" ht="16.5" customHeight="1">
      <c r="A209" s="36"/>
      <c r="B209" s="37"/>
      <c r="C209" s="258" t="s">
        <v>343</v>
      </c>
      <c r="D209" s="258" t="s">
        <v>274</v>
      </c>
      <c r="E209" s="259" t="s">
        <v>344</v>
      </c>
      <c r="F209" s="260" t="s">
        <v>345</v>
      </c>
      <c r="G209" s="261" t="s">
        <v>158</v>
      </c>
      <c r="H209" s="262">
        <v>37.960999999999999</v>
      </c>
      <c r="I209" s="263">
        <v>0</v>
      </c>
      <c r="J209" s="263">
        <f>ROUND(I209*H209,2)</f>
        <v>0</v>
      </c>
      <c r="K209" s="260" t="s">
        <v>141</v>
      </c>
      <c r="L209" s="264"/>
      <c r="M209" s="265" t="s">
        <v>19</v>
      </c>
      <c r="N209" s="266" t="s">
        <v>44</v>
      </c>
      <c r="O209" s="210">
        <v>0</v>
      </c>
      <c r="P209" s="210">
        <f>O209*H209</f>
        <v>0</v>
      </c>
      <c r="Q209" s="210">
        <v>0.0031800000000000001</v>
      </c>
      <c r="R209" s="210">
        <f>Q209*H209</f>
        <v>0.12071598</v>
      </c>
      <c r="S209" s="210">
        <v>0</v>
      </c>
      <c r="T209" s="211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12" t="s">
        <v>200</v>
      </c>
      <c r="AT209" s="212" t="s">
        <v>274</v>
      </c>
      <c r="AU209" s="212" t="s">
        <v>84</v>
      </c>
      <c r="AY209" s="20" t="s">
        <v>135</v>
      </c>
      <c r="BE209" s="213">
        <f>IF(N209="základní",J209,0)</f>
        <v>0</v>
      </c>
      <c r="BF209" s="213">
        <f>IF(N209="snížená",J209,0)</f>
        <v>0</v>
      </c>
      <c r="BG209" s="213">
        <f>IF(N209="zákl. přenesená",J209,0)</f>
        <v>0</v>
      </c>
      <c r="BH209" s="213">
        <f>IF(N209="sníž. přenesená",J209,0)</f>
        <v>0</v>
      </c>
      <c r="BI209" s="213">
        <f>IF(N209="nulová",J209,0)</f>
        <v>0</v>
      </c>
      <c r="BJ209" s="20" t="s">
        <v>81</v>
      </c>
      <c r="BK209" s="213">
        <f>ROUND(I209*H209,2)</f>
        <v>0</v>
      </c>
      <c r="BL209" s="20" t="s">
        <v>142</v>
      </c>
      <c r="BM209" s="212" t="s">
        <v>346</v>
      </c>
    </row>
    <row r="210" s="14" customFormat="1">
      <c r="A210" s="14"/>
      <c r="B210" s="228"/>
      <c r="C210" s="229"/>
      <c r="D210" s="220" t="s">
        <v>146</v>
      </c>
      <c r="E210" s="230" t="s">
        <v>19</v>
      </c>
      <c r="F210" s="231" t="s">
        <v>347</v>
      </c>
      <c r="G210" s="229"/>
      <c r="H210" s="232">
        <v>37.960999999999999</v>
      </c>
      <c r="I210" s="229"/>
      <c r="J210" s="229"/>
      <c r="K210" s="229"/>
      <c r="L210" s="233"/>
      <c r="M210" s="234"/>
      <c r="N210" s="235"/>
      <c r="O210" s="235"/>
      <c r="P210" s="235"/>
      <c r="Q210" s="235"/>
      <c r="R210" s="235"/>
      <c r="S210" s="235"/>
      <c r="T210" s="23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37" t="s">
        <v>146</v>
      </c>
      <c r="AU210" s="237" t="s">
        <v>84</v>
      </c>
      <c r="AV210" s="14" t="s">
        <v>84</v>
      </c>
      <c r="AW210" s="14" t="s">
        <v>34</v>
      </c>
      <c r="AX210" s="14" t="s">
        <v>81</v>
      </c>
      <c r="AY210" s="237" t="s">
        <v>135</v>
      </c>
    </row>
    <row r="211" s="2" customFormat="1" ht="24.15" customHeight="1">
      <c r="A211" s="36"/>
      <c r="B211" s="37"/>
      <c r="C211" s="202" t="s">
        <v>348</v>
      </c>
      <c r="D211" s="202" t="s">
        <v>137</v>
      </c>
      <c r="E211" s="203" t="s">
        <v>349</v>
      </c>
      <c r="F211" s="204" t="s">
        <v>350</v>
      </c>
      <c r="G211" s="205" t="s">
        <v>158</v>
      </c>
      <c r="H211" s="206">
        <v>251.40000000000001</v>
      </c>
      <c r="I211" s="207">
        <v>0</v>
      </c>
      <c r="J211" s="207">
        <f>ROUND(I211*H211,2)</f>
        <v>0</v>
      </c>
      <c r="K211" s="204" t="s">
        <v>141</v>
      </c>
      <c r="L211" s="42"/>
      <c r="M211" s="208" t="s">
        <v>19</v>
      </c>
      <c r="N211" s="209" t="s">
        <v>44</v>
      </c>
      <c r="O211" s="210">
        <v>0</v>
      </c>
      <c r="P211" s="210">
        <f>O211*H211</f>
        <v>0</v>
      </c>
      <c r="Q211" s="210">
        <v>0</v>
      </c>
      <c r="R211" s="210">
        <f>Q211*H211</f>
        <v>0</v>
      </c>
      <c r="S211" s="210">
        <v>0</v>
      </c>
      <c r="T211" s="211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12" t="s">
        <v>142</v>
      </c>
      <c r="AT211" s="212" t="s">
        <v>137</v>
      </c>
      <c r="AU211" s="212" t="s">
        <v>84</v>
      </c>
      <c r="AY211" s="20" t="s">
        <v>135</v>
      </c>
      <c r="BE211" s="213">
        <f>IF(N211="základní",J211,0)</f>
        <v>0</v>
      </c>
      <c r="BF211" s="213">
        <f>IF(N211="snížená",J211,0)</f>
        <v>0</v>
      </c>
      <c r="BG211" s="213">
        <f>IF(N211="zákl. přenesená",J211,0)</f>
        <v>0</v>
      </c>
      <c r="BH211" s="213">
        <f>IF(N211="sníž. přenesená",J211,0)</f>
        <v>0</v>
      </c>
      <c r="BI211" s="213">
        <f>IF(N211="nulová",J211,0)</f>
        <v>0</v>
      </c>
      <c r="BJ211" s="20" t="s">
        <v>81</v>
      </c>
      <c r="BK211" s="213">
        <f>ROUND(I211*H211,2)</f>
        <v>0</v>
      </c>
      <c r="BL211" s="20" t="s">
        <v>142</v>
      </c>
      <c r="BM211" s="212" t="s">
        <v>351</v>
      </c>
    </row>
    <row r="212" s="2" customFormat="1">
      <c r="A212" s="36"/>
      <c r="B212" s="37"/>
      <c r="C212" s="38"/>
      <c r="D212" s="214" t="s">
        <v>144</v>
      </c>
      <c r="E212" s="38"/>
      <c r="F212" s="215" t="s">
        <v>352</v>
      </c>
      <c r="G212" s="38"/>
      <c r="H212" s="38"/>
      <c r="I212" s="38"/>
      <c r="J212" s="38"/>
      <c r="K212" s="38"/>
      <c r="L212" s="42"/>
      <c r="M212" s="216"/>
      <c r="N212" s="217"/>
      <c r="O212" s="81"/>
      <c r="P212" s="81"/>
      <c r="Q212" s="81"/>
      <c r="R212" s="81"/>
      <c r="S212" s="81"/>
      <c r="T212" s="82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20" t="s">
        <v>144</v>
      </c>
      <c r="AU212" s="20" t="s">
        <v>84</v>
      </c>
    </row>
    <row r="213" s="2" customFormat="1" ht="16.5" customHeight="1">
      <c r="A213" s="36"/>
      <c r="B213" s="37"/>
      <c r="C213" s="258" t="s">
        <v>353</v>
      </c>
      <c r="D213" s="258" t="s">
        <v>274</v>
      </c>
      <c r="E213" s="259" t="s">
        <v>354</v>
      </c>
      <c r="F213" s="260" t="s">
        <v>355</v>
      </c>
      <c r="G213" s="261" t="s">
        <v>158</v>
      </c>
      <c r="H213" s="262">
        <v>255.17099999999999</v>
      </c>
      <c r="I213" s="263">
        <v>0</v>
      </c>
      <c r="J213" s="263">
        <f>ROUND(I213*H213,2)</f>
        <v>0</v>
      </c>
      <c r="K213" s="260" t="s">
        <v>141</v>
      </c>
      <c r="L213" s="264"/>
      <c r="M213" s="265" t="s">
        <v>19</v>
      </c>
      <c r="N213" s="266" t="s">
        <v>44</v>
      </c>
      <c r="O213" s="210">
        <v>0</v>
      </c>
      <c r="P213" s="210">
        <f>O213*H213</f>
        <v>0</v>
      </c>
      <c r="Q213" s="210">
        <v>0.013100000000000001</v>
      </c>
      <c r="R213" s="210">
        <f>Q213*H213</f>
        <v>3.3427400999999999</v>
      </c>
      <c r="S213" s="210">
        <v>0</v>
      </c>
      <c r="T213" s="211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12" t="s">
        <v>200</v>
      </c>
      <c r="AT213" s="212" t="s">
        <v>274</v>
      </c>
      <c r="AU213" s="212" t="s">
        <v>84</v>
      </c>
      <c r="AY213" s="20" t="s">
        <v>135</v>
      </c>
      <c r="BE213" s="213">
        <f>IF(N213="základní",J213,0)</f>
        <v>0</v>
      </c>
      <c r="BF213" s="213">
        <f>IF(N213="snížená",J213,0)</f>
        <v>0</v>
      </c>
      <c r="BG213" s="213">
        <f>IF(N213="zákl. přenesená",J213,0)</f>
        <v>0</v>
      </c>
      <c r="BH213" s="213">
        <f>IF(N213="sníž. přenesená",J213,0)</f>
        <v>0</v>
      </c>
      <c r="BI213" s="213">
        <f>IF(N213="nulová",J213,0)</f>
        <v>0</v>
      </c>
      <c r="BJ213" s="20" t="s">
        <v>81</v>
      </c>
      <c r="BK213" s="213">
        <f>ROUND(I213*H213,2)</f>
        <v>0</v>
      </c>
      <c r="BL213" s="20" t="s">
        <v>142</v>
      </c>
      <c r="BM213" s="212" t="s">
        <v>356</v>
      </c>
    </row>
    <row r="214" s="14" customFormat="1">
      <c r="A214" s="14"/>
      <c r="B214" s="228"/>
      <c r="C214" s="229"/>
      <c r="D214" s="220" t="s">
        <v>146</v>
      </c>
      <c r="E214" s="230" t="s">
        <v>19</v>
      </c>
      <c r="F214" s="231" t="s">
        <v>357</v>
      </c>
      <c r="G214" s="229"/>
      <c r="H214" s="232">
        <v>255.17099999999999</v>
      </c>
      <c r="I214" s="229"/>
      <c r="J214" s="229"/>
      <c r="K214" s="229"/>
      <c r="L214" s="233"/>
      <c r="M214" s="234"/>
      <c r="N214" s="235"/>
      <c r="O214" s="235"/>
      <c r="P214" s="235"/>
      <c r="Q214" s="235"/>
      <c r="R214" s="235"/>
      <c r="S214" s="235"/>
      <c r="T214" s="23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37" t="s">
        <v>146</v>
      </c>
      <c r="AU214" s="237" t="s">
        <v>84</v>
      </c>
      <c r="AV214" s="14" t="s">
        <v>84</v>
      </c>
      <c r="AW214" s="14" t="s">
        <v>34</v>
      </c>
      <c r="AX214" s="14" t="s">
        <v>81</v>
      </c>
      <c r="AY214" s="237" t="s">
        <v>135</v>
      </c>
    </row>
    <row r="215" s="2" customFormat="1" ht="24.15" customHeight="1">
      <c r="A215" s="36"/>
      <c r="B215" s="37"/>
      <c r="C215" s="202" t="s">
        <v>358</v>
      </c>
      <c r="D215" s="202" t="s">
        <v>137</v>
      </c>
      <c r="E215" s="203" t="s">
        <v>359</v>
      </c>
      <c r="F215" s="204" t="s">
        <v>360</v>
      </c>
      <c r="G215" s="205" t="s">
        <v>319</v>
      </c>
      <c r="H215" s="206">
        <v>39</v>
      </c>
      <c r="I215" s="207">
        <v>0</v>
      </c>
      <c r="J215" s="207">
        <f>ROUND(I215*H215,2)</f>
        <v>0</v>
      </c>
      <c r="K215" s="204" t="s">
        <v>141</v>
      </c>
      <c r="L215" s="42"/>
      <c r="M215" s="208" t="s">
        <v>19</v>
      </c>
      <c r="N215" s="209" t="s">
        <v>44</v>
      </c>
      <c r="O215" s="210">
        <v>0</v>
      </c>
      <c r="P215" s="210">
        <f>O215*H215</f>
        <v>0</v>
      </c>
      <c r="Q215" s="210">
        <v>0</v>
      </c>
      <c r="R215" s="210">
        <f>Q215*H215</f>
        <v>0</v>
      </c>
      <c r="S215" s="210">
        <v>0</v>
      </c>
      <c r="T215" s="211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12" t="s">
        <v>142</v>
      </c>
      <c r="AT215" s="212" t="s">
        <v>137</v>
      </c>
      <c r="AU215" s="212" t="s">
        <v>84</v>
      </c>
      <c r="AY215" s="20" t="s">
        <v>135</v>
      </c>
      <c r="BE215" s="213">
        <f>IF(N215="základní",J215,0)</f>
        <v>0</v>
      </c>
      <c r="BF215" s="213">
        <f>IF(N215="snížená",J215,0)</f>
        <v>0</v>
      </c>
      <c r="BG215" s="213">
        <f>IF(N215="zákl. přenesená",J215,0)</f>
        <v>0</v>
      </c>
      <c r="BH215" s="213">
        <f>IF(N215="sníž. přenesená",J215,0)</f>
        <v>0</v>
      </c>
      <c r="BI215" s="213">
        <f>IF(N215="nulová",J215,0)</f>
        <v>0</v>
      </c>
      <c r="BJ215" s="20" t="s">
        <v>81</v>
      </c>
      <c r="BK215" s="213">
        <f>ROUND(I215*H215,2)</f>
        <v>0</v>
      </c>
      <c r="BL215" s="20" t="s">
        <v>142</v>
      </c>
      <c r="BM215" s="212" t="s">
        <v>361</v>
      </c>
    </row>
    <row r="216" s="2" customFormat="1">
      <c r="A216" s="36"/>
      <c r="B216" s="37"/>
      <c r="C216" s="38"/>
      <c r="D216" s="214" t="s">
        <v>144</v>
      </c>
      <c r="E216" s="38"/>
      <c r="F216" s="215" t="s">
        <v>362</v>
      </c>
      <c r="G216" s="38"/>
      <c r="H216" s="38"/>
      <c r="I216" s="38"/>
      <c r="J216" s="38"/>
      <c r="K216" s="38"/>
      <c r="L216" s="42"/>
      <c r="M216" s="216"/>
      <c r="N216" s="217"/>
      <c r="O216" s="81"/>
      <c r="P216" s="81"/>
      <c r="Q216" s="81"/>
      <c r="R216" s="81"/>
      <c r="S216" s="81"/>
      <c r="T216" s="82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20" t="s">
        <v>144</v>
      </c>
      <c r="AU216" s="20" t="s">
        <v>84</v>
      </c>
    </row>
    <row r="217" s="13" customFormat="1">
      <c r="A217" s="13"/>
      <c r="B217" s="218"/>
      <c r="C217" s="219"/>
      <c r="D217" s="220" t="s">
        <v>146</v>
      </c>
      <c r="E217" s="221" t="s">
        <v>19</v>
      </c>
      <c r="F217" s="222" t="s">
        <v>363</v>
      </c>
      <c r="G217" s="219"/>
      <c r="H217" s="221" t="s">
        <v>19</v>
      </c>
      <c r="I217" s="219"/>
      <c r="J217" s="219"/>
      <c r="K217" s="219"/>
      <c r="L217" s="223"/>
      <c r="M217" s="224"/>
      <c r="N217" s="225"/>
      <c r="O217" s="225"/>
      <c r="P217" s="225"/>
      <c r="Q217" s="225"/>
      <c r="R217" s="225"/>
      <c r="S217" s="225"/>
      <c r="T217" s="22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27" t="s">
        <v>146</v>
      </c>
      <c r="AU217" s="227" t="s">
        <v>84</v>
      </c>
      <c r="AV217" s="13" t="s">
        <v>81</v>
      </c>
      <c r="AW217" s="13" t="s">
        <v>34</v>
      </c>
      <c r="AX217" s="13" t="s">
        <v>73</v>
      </c>
      <c r="AY217" s="227" t="s">
        <v>135</v>
      </c>
    </row>
    <row r="218" s="14" customFormat="1">
      <c r="A218" s="14"/>
      <c r="B218" s="228"/>
      <c r="C218" s="229"/>
      <c r="D218" s="220" t="s">
        <v>146</v>
      </c>
      <c r="E218" s="230" t="s">
        <v>19</v>
      </c>
      <c r="F218" s="231" t="s">
        <v>142</v>
      </c>
      <c r="G218" s="229"/>
      <c r="H218" s="232">
        <v>4</v>
      </c>
      <c r="I218" s="229"/>
      <c r="J218" s="229"/>
      <c r="K218" s="229"/>
      <c r="L218" s="233"/>
      <c r="M218" s="234"/>
      <c r="N218" s="235"/>
      <c r="O218" s="235"/>
      <c r="P218" s="235"/>
      <c r="Q218" s="235"/>
      <c r="R218" s="235"/>
      <c r="S218" s="235"/>
      <c r="T218" s="23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37" t="s">
        <v>146</v>
      </c>
      <c r="AU218" s="237" t="s">
        <v>84</v>
      </c>
      <c r="AV218" s="14" t="s">
        <v>84</v>
      </c>
      <c r="AW218" s="14" t="s">
        <v>34</v>
      </c>
      <c r="AX218" s="14" t="s">
        <v>73</v>
      </c>
      <c r="AY218" s="237" t="s">
        <v>135</v>
      </c>
    </row>
    <row r="219" s="13" customFormat="1">
      <c r="A219" s="13"/>
      <c r="B219" s="218"/>
      <c r="C219" s="219"/>
      <c r="D219" s="220" t="s">
        <v>146</v>
      </c>
      <c r="E219" s="221" t="s">
        <v>19</v>
      </c>
      <c r="F219" s="222" t="s">
        <v>364</v>
      </c>
      <c r="G219" s="219"/>
      <c r="H219" s="221" t="s">
        <v>19</v>
      </c>
      <c r="I219" s="219"/>
      <c r="J219" s="219"/>
      <c r="K219" s="219"/>
      <c r="L219" s="223"/>
      <c r="M219" s="224"/>
      <c r="N219" s="225"/>
      <c r="O219" s="225"/>
      <c r="P219" s="225"/>
      <c r="Q219" s="225"/>
      <c r="R219" s="225"/>
      <c r="S219" s="225"/>
      <c r="T219" s="22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27" t="s">
        <v>146</v>
      </c>
      <c r="AU219" s="227" t="s">
        <v>84</v>
      </c>
      <c r="AV219" s="13" t="s">
        <v>81</v>
      </c>
      <c r="AW219" s="13" t="s">
        <v>34</v>
      </c>
      <c r="AX219" s="13" t="s">
        <v>73</v>
      </c>
      <c r="AY219" s="227" t="s">
        <v>135</v>
      </c>
    </row>
    <row r="220" s="14" customFormat="1">
      <c r="A220" s="14"/>
      <c r="B220" s="228"/>
      <c r="C220" s="229"/>
      <c r="D220" s="220" t="s">
        <v>146</v>
      </c>
      <c r="E220" s="230" t="s">
        <v>19</v>
      </c>
      <c r="F220" s="231" t="s">
        <v>155</v>
      </c>
      <c r="G220" s="229"/>
      <c r="H220" s="232">
        <v>3</v>
      </c>
      <c r="I220" s="229"/>
      <c r="J220" s="229"/>
      <c r="K220" s="229"/>
      <c r="L220" s="233"/>
      <c r="M220" s="234"/>
      <c r="N220" s="235"/>
      <c r="O220" s="235"/>
      <c r="P220" s="235"/>
      <c r="Q220" s="235"/>
      <c r="R220" s="235"/>
      <c r="S220" s="235"/>
      <c r="T220" s="23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37" t="s">
        <v>146</v>
      </c>
      <c r="AU220" s="237" t="s">
        <v>84</v>
      </c>
      <c r="AV220" s="14" t="s">
        <v>84</v>
      </c>
      <c r="AW220" s="14" t="s">
        <v>34</v>
      </c>
      <c r="AX220" s="14" t="s">
        <v>73</v>
      </c>
      <c r="AY220" s="237" t="s">
        <v>135</v>
      </c>
    </row>
    <row r="221" s="13" customFormat="1">
      <c r="A221" s="13"/>
      <c r="B221" s="218"/>
      <c r="C221" s="219"/>
      <c r="D221" s="220" t="s">
        <v>146</v>
      </c>
      <c r="E221" s="221" t="s">
        <v>19</v>
      </c>
      <c r="F221" s="222" t="s">
        <v>365</v>
      </c>
      <c r="G221" s="219"/>
      <c r="H221" s="221" t="s">
        <v>19</v>
      </c>
      <c r="I221" s="219"/>
      <c r="J221" s="219"/>
      <c r="K221" s="219"/>
      <c r="L221" s="223"/>
      <c r="M221" s="224"/>
      <c r="N221" s="225"/>
      <c r="O221" s="225"/>
      <c r="P221" s="225"/>
      <c r="Q221" s="225"/>
      <c r="R221" s="225"/>
      <c r="S221" s="225"/>
      <c r="T221" s="22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27" t="s">
        <v>146</v>
      </c>
      <c r="AU221" s="227" t="s">
        <v>84</v>
      </c>
      <c r="AV221" s="13" t="s">
        <v>81</v>
      </c>
      <c r="AW221" s="13" t="s">
        <v>34</v>
      </c>
      <c r="AX221" s="13" t="s">
        <v>73</v>
      </c>
      <c r="AY221" s="227" t="s">
        <v>135</v>
      </c>
    </row>
    <row r="222" s="14" customFormat="1">
      <c r="A222" s="14"/>
      <c r="B222" s="228"/>
      <c r="C222" s="229"/>
      <c r="D222" s="220" t="s">
        <v>146</v>
      </c>
      <c r="E222" s="230" t="s">
        <v>19</v>
      </c>
      <c r="F222" s="231" t="s">
        <v>81</v>
      </c>
      <c r="G222" s="229"/>
      <c r="H222" s="232">
        <v>1</v>
      </c>
      <c r="I222" s="229"/>
      <c r="J222" s="229"/>
      <c r="K222" s="229"/>
      <c r="L222" s="233"/>
      <c r="M222" s="234"/>
      <c r="N222" s="235"/>
      <c r="O222" s="235"/>
      <c r="P222" s="235"/>
      <c r="Q222" s="235"/>
      <c r="R222" s="235"/>
      <c r="S222" s="235"/>
      <c r="T222" s="23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37" t="s">
        <v>146</v>
      </c>
      <c r="AU222" s="237" t="s">
        <v>84</v>
      </c>
      <c r="AV222" s="14" t="s">
        <v>84</v>
      </c>
      <c r="AW222" s="14" t="s">
        <v>34</v>
      </c>
      <c r="AX222" s="14" t="s">
        <v>73</v>
      </c>
      <c r="AY222" s="237" t="s">
        <v>135</v>
      </c>
    </row>
    <row r="223" s="13" customFormat="1">
      <c r="A223" s="13"/>
      <c r="B223" s="218"/>
      <c r="C223" s="219"/>
      <c r="D223" s="220" t="s">
        <v>146</v>
      </c>
      <c r="E223" s="221" t="s">
        <v>19</v>
      </c>
      <c r="F223" s="222" t="s">
        <v>366</v>
      </c>
      <c r="G223" s="219"/>
      <c r="H223" s="221" t="s">
        <v>19</v>
      </c>
      <c r="I223" s="219"/>
      <c r="J223" s="219"/>
      <c r="K223" s="219"/>
      <c r="L223" s="223"/>
      <c r="M223" s="224"/>
      <c r="N223" s="225"/>
      <c r="O223" s="225"/>
      <c r="P223" s="225"/>
      <c r="Q223" s="225"/>
      <c r="R223" s="225"/>
      <c r="S223" s="225"/>
      <c r="T223" s="22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27" t="s">
        <v>146</v>
      </c>
      <c r="AU223" s="227" t="s">
        <v>84</v>
      </c>
      <c r="AV223" s="13" t="s">
        <v>81</v>
      </c>
      <c r="AW223" s="13" t="s">
        <v>34</v>
      </c>
      <c r="AX223" s="13" t="s">
        <v>73</v>
      </c>
      <c r="AY223" s="227" t="s">
        <v>135</v>
      </c>
    </row>
    <row r="224" s="14" customFormat="1">
      <c r="A224" s="14"/>
      <c r="B224" s="228"/>
      <c r="C224" s="229"/>
      <c r="D224" s="220" t="s">
        <v>146</v>
      </c>
      <c r="E224" s="230" t="s">
        <v>19</v>
      </c>
      <c r="F224" s="231" t="s">
        <v>81</v>
      </c>
      <c r="G224" s="229"/>
      <c r="H224" s="232">
        <v>1</v>
      </c>
      <c r="I224" s="229"/>
      <c r="J224" s="229"/>
      <c r="K224" s="229"/>
      <c r="L224" s="233"/>
      <c r="M224" s="234"/>
      <c r="N224" s="235"/>
      <c r="O224" s="235"/>
      <c r="P224" s="235"/>
      <c r="Q224" s="235"/>
      <c r="R224" s="235"/>
      <c r="S224" s="235"/>
      <c r="T224" s="23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37" t="s">
        <v>146</v>
      </c>
      <c r="AU224" s="237" t="s">
        <v>84</v>
      </c>
      <c r="AV224" s="14" t="s">
        <v>84</v>
      </c>
      <c r="AW224" s="14" t="s">
        <v>34</v>
      </c>
      <c r="AX224" s="14" t="s">
        <v>73</v>
      </c>
      <c r="AY224" s="237" t="s">
        <v>135</v>
      </c>
    </row>
    <row r="225" s="13" customFormat="1">
      <c r="A225" s="13"/>
      <c r="B225" s="218"/>
      <c r="C225" s="219"/>
      <c r="D225" s="220" t="s">
        <v>146</v>
      </c>
      <c r="E225" s="221" t="s">
        <v>19</v>
      </c>
      <c r="F225" s="222" t="s">
        <v>367</v>
      </c>
      <c r="G225" s="219"/>
      <c r="H225" s="221" t="s">
        <v>19</v>
      </c>
      <c r="I225" s="219"/>
      <c r="J225" s="219"/>
      <c r="K225" s="219"/>
      <c r="L225" s="223"/>
      <c r="M225" s="224"/>
      <c r="N225" s="225"/>
      <c r="O225" s="225"/>
      <c r="P225" s="225"/>
      <c r="Q225" s="225"/>
      <c r="R225" s="225"/>
      <c r="S225" s="225"/>
      <c r="T225" s="22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27" t="s">
        <v>146</v>
      </c>
      <c r="AU225" s="227" t="s">
        <v>84</v>
      </c>
      <c r="AV225" s="13" t="s">
        <v>81</v>
      </c>
      <c r="AW225" s="13" t="s">
        <v>34</v>
      </c>
      <c r="AX225" s="13" t="s">
        <v>73</v>
      </c>
      <c r="AY225" s="227" t="s">
        <v>135</v>
      </c>
    </row>
    <row r="226" s="14" customFormat="1">
      <c r="A226" s="14"/>
      <c r="B226" s="228"/>
      <c r="C226" s="229"/>
      <c r="D226" s="220" t="s">
        <v>146</v>
      </c>
      <c r="E226" s="230" t="s">
        <v>19</v>
      </c>
      <c r="F226" s="231" t="s">
        <v>81</v>
      </c>
      <c r="G226" s="229"/>
      <c r="H226" s="232">
        <v>1</v>
      </c>
      <c r="I226" s="229"/>
      <c r="J226" s="229"/>
      <c r="K226" s="229"/>
      <c r="L226" s="233"/>
      <c r="M226" s="234"/>
      <c r="N226" s="235"/>
      <c r="O226" s="235"/>
      <c r="P226" s="235"/>
      <c r="Q226" s="235"/>
      <c r="R226" s="235"/>
      <c r="S226" s="235"/>
      <c r="T226" s="23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37" t="s">
        <v>146</v>
      </c>
      <c r="AU226" s="237" t="s">
        <v>84</v>
      </c>
      <c r="AV226" s="14" t="s">
        <v>84</v>
      </c>
      <c r="AW226" s="14" t="s">
        <v>34</v>
      </c>
      <c r="AX226" s="14" t="s">
        <v>73</v>
      </c>
      <c r="AY226" s="237" t="s">
        <v>135</v>
      </c>
    </row>
    <row r="227" s="13" customFormat="1">
      <c r="A227" s="13"/>
      <c r="B227" s="218"/>
      <c r="C227" s="219"/>
      <c r="D227" s="220" t="s">
        <v>146</v>
      </c>
      <c r="E227" s="221" t="s">
        <v>19</v>
      </c>
      <c r="F227" s="222" t="s">
        <v>368</v>
      </c>
      <c r="G227" s="219"/>
      <c r="H227" s="221" t="s">
        <v>19</v>
      </c>
      <c r="I227" s="219"/>
      <c r="J227" s="219"/>
      <c r="K227" s="219"/>
      <c r="L227" s="223"/>
      <c r="M227" s="224"/>
      <c r="N227" s="225"/>
      <c r="O227" s="225"/>
      <c r="P227" s="225"/>
      <c r="Q227" s="225"/>
      <c r="R227" s="225"/>
      <c r="S227" s="225"/>
      <c r="T227" s="22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27" t="s">
        <v>146</v>
      </c>
      <c r="AU227" s="227" t="s">
        <v>84</v>
      </c>
      <c r="AV227" s="13" t="s">
        <v>81</v>
      </c>
      <c r="AW227" s="13" t="s">
        <v>34</v>
      </c>
      <c r="AX227" s="13" t="s">
        <v>73</v>
      </c>
      <c r="AY227" s="227" t="s">
        <v>135</v>
      </c>
    </row>
    <row r="228" s="14" customFormat="1">
      <c r="A228" s="14"/>
      <c r="B228" s="228"/>
      <c r="C228" s="229"/>
      <c r="D228" s="220" t="s">
        <v>146</v>
      </c>
      <c r="E228" s="230" t="s">
        <v>19</v>
      </c>
      <c r="F228" s="231" t="s">
        <v>331</v>
      </c>
      <c r="G228" s="229"/>
      <c r="H228" s="232">
        <v>29</v>
      </c>
      <c r="I228" s="229"/>
      <c r="J228" s="229"/>
      <c r="K228" s="229"/>
      <c r="L228" s="233"/>
      <c r="M228" s="234"/>
      <c r="N228" s="235"/>
      <c r="O228" s="235"/>
      <c r="P228" s="235"/>
      <c r="Q228" s="235"/>
      <c r="R228" s="235"/>
      <c r="S228" s="235"/>
      <c r="T228" s="23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37" t="s">
        <v>146</v>
      </c>
      <c r="AU228" s="237" t="s">
        <v>84</v>
      </c>
      <c r="AV228" s="14" t="s">
        <v>84</v>
      </c>
      <c r="AW228" s="14" t="s">
        <v>34</v>
      </c>
      <c r="AX228" s="14" t="s">
        <v>73</v>
      </c>
      <c r="AY228" s="237" t="s">
        <v>135</v>
      </c>
    </row>
    <row r="229" s="15" customFormat="1">
      <c r="A229" s="15"/>
      <c r="B229" s="238"/>
      <c r="C229" s="239"/>
      <c r="D229" s="220" t="s">
        <v>146</v>
      </c>
      <c r="E229" s="240" t="s">
        <v>19</v>
      </c>
      <c r="F229" s="241" t="s">
        <v>178</v>
      </c>
      <c r="G229" s="239"/>
      <c r="H229" s="242">
        <v>39</v>
      </c>
      <c r="I229" s="239"/>
      <c r="J229" s="239"/>
      <c r="K229" s="239"/>
      <c r="L229" s="243"/>
      <c r="M229" s="244"/>
      <c r="N229" s="245"/>
      <c r="O229" s="245"/>
      <c r="P229" s="245"/>
      <c r="Q229" s="245"/>
      <c r="R229" s="245"/>
      <c r="S229" s="245"/>
      <c r="T229" s="246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47" t="s">
        <v>146</v>
      </c>
      <c r="AU229" s="247" t="s">
        <v>84</v>
      </c>
      <c r="AV229" s="15" t="s">
        <v>142</v>
      </c>
      <c r="AW229" s="15" t="s">
        <v>34</v>
      </c>
      <c r="AX229" s="15" t="s">
        <v>81</v>
      </c>
      <c r="AY229" s="247" t="s">
        <v>135</v>
      </c>
    </row>
    <row r="230" s="2" customFormat="1" ht="16.5" customHeight="1">
      <c r="A230" s="36"/>
      <c r="B230" s="37"/>
      <c r="C230" s="258" t="s">
        <v>369</v>
      </c>
      <c r="D230" s="258" t="s">
        <v>274</v>
      </c>
      <c r="E230" s="259" t="s">
        <v>370</v>
      </c>
      <c r="F230" s="260" t="s">
        <v>371</v>
      </c>
      <c r="G230" s="261" t="s">
        <v>319</v>
      </c>
      <c r="H230" s="262">
        <v>4</v>
      </c>
      <c r="I230" s="263">
        <v>0</v>
      </c>
      <c r="J230" s="263">
        <f>ROUND(I230*H230,2)</f>
        <v>0</v>
      </c>
      <c r="K230" s="260" t="s">
        <v>372</v>
      </c>
      <c r="L230" s="264"/>
      <c r="M230" s="265" t="s">
        <v>19</v>
      </c>
      <c r="N230" s="266" t="s">
        <v>44</v>
      </c>
      <c r="O230" s="210">
        <v>0</v>
      </c>
      <c r="P230" s="210">
        <f>O230*H230</f>
        <v>0</v>
      </c>
      <c r="Q230" s="210">
        <v>0</v>
      </c>
      <c r="R230" s="210">
        <f>Q230*H230</f>
        <v>0</v>
      </c>
      <c r="S230" s="210">
        <v>0</v>
      </c>
      <c r="T230" s="211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12" t="s">
        <v>200</v>
      </c>
      <c r="AT230" s="212" t="s">
        <v>274</v>
      </c>
      <c r="AU230" s="212" t="s">
        <v>84</v>
      </c>
      <c r="AY230" s="20" t="s">
        <v>135</v>
      </c>
      <c r="BE230" s="213">
        <f>IF(N230="základní",J230,0)</f>
        <v>0</v>
      </c>
      <c r="BF230" s="213">
        <f>IF(N230="snížená",J230,0)</f>
        <v>0</v>
      </c>
      <c r="BG230" s="213">
        <f>IF(N230="zákl. přenesená",J230,0)</f>
        <v>0</v>
      </c>
      <c r="BH230" s="213">
        <f>IF(N230="sníž. přenesená",J230,0)</f>
        <v>0</v>
      </c>
      <c r="BI230" s="213">
        <f>IF(N230="nulová",J230,0)</f>
        <v>0</v>
      </c>
      <c r="BJ230" s="20" t="s">
        <v>81</v>
      </c>
      <c r="BK230" s="213">
        <f>ROUND(I230*H230,2)</f>
        <v>0</v>
      </c>
      <c r="BL230" s="20" t="s">
        <v>142</v>
      </c>
      <c r="BM230" s="212" t="s">
        <v>373</v>
      </c>
    </row>
    <row r="231" s="2" customFormat="1" ht="16.5" customHeight="1">
      <c r="A231" s="36"/>
      <c r="B231" s="37"/>
      <c r="C231" s="258" t="s">
        <v>374</v>
      </c>
      <c r="D231" s="258" t="s">
        <v>274</v>
      </c>
      <c r="E231" s="259" t="s">
        <v>375</v>
      </c>
      <c r="F231" s="260" t="s">
        <v>376</v>
      </c>
      <c r="G231" s="261" t="s">
        <v>377</v>
      </c>
      <c r="H231" s="262">
        <v>3</v>
      </c>
      <c r="I231" s="263">
        <v>0</v>
      </c>
      <c r="J231" s="263">
        <f>ROUND(I231*H231,2)</f>
        <v>0</v>
      </c>
      <c r="K231" s="260" t="s">
        <v>372</v>
      </c>
      <c r="L231" s="264"/>
      <c r="M231" s="265" t="s">
        <v>19</v>
      </c>
      <c r="N231" s="266" t="s">
        <v>44</v>
      </c>
      <c r="O231" s="210">
        <v>0</v>
      </c>
      <c r="P231" s="210">
        <f>O231*H231</f>
        <v>0</v>
      </c>
      <c r="Q231" s="210">
        <v>0</v>
      </c>
      <c r="R231" s="210">
        <f>Q231*H231</f>
        <v>0</v>
      </c>
      <c r="S231" s="210">
        <v>0</v>
      </c>
      <c r="T231" s="211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12" t="s">
        <v>200</v>
      </c>
      <c r="AT231" s="212" t="s">
        <v>274</v>
      </c>
      <c r="AU231" s="212" t="s">
        <v>84</v>
      </c>
      <c r="AY231" s="20" t="s">
        <v>135</v>
      </c>
      <c r="BE231" s="213">
        <f>IF(N231="základní",J231,0)</f>
        <v>0</v>
      </c>
      <c r="BF231" s="213">
        <f>IF(N231="snížená",J231,0)</f>
        <v>0</v>
      </c>
      <c r="BG231" s="213">
        <f>IF(N231="zákl. přenesená",J231,0)</f>
        <v>0</v>
      </c>
      <c r="BH231" s="213">
        <f>IF(N231="sníž. přenesená",J231,0)</f>
        <v>0</v>
      </c>
      <c r="BI231" s="213">
        <f>IF(N231="nulová",J231,0)</f>
        <v>0</v>
      </c>
      <c r="BJ231" s="20" t="s">
        <v>81</v>
      </c>
      <c r="BK231" s="213">
        <f>ROUND(I231*H231,2)</f>
        <v>0</v>
      </c>
      <c r="BL231" s="20" t="s">
        <v>142</v>
      </c>
      <c r="BM231" s="212" t="s">
        <v>378</v>
      </c>
    </row>
    <row r="232" s="2" customFormat="1" ht="16.5" customHeight="1">
      <c r="A232" s="36"/>
      <c r="B232" s="37"/>
      <c r="C232" s="258" t="s">
        <v>379</v>
      </c>
      <c r="D232" s="258" t="s">
        <v>274</v>
      </c>
      <c r="E232" s="259" t="s">
        <v>380</v>
      </c>
      <c r="F232" s="260" t="s">
        <v>381</v>
      </c>
      <c r="G232" s="261" t="s">
        <v>319</v>
      </c>
      <c r="H232" s="262">
        <v>1</v>
      </c>
      <c r="I232" s="263">
        <v>0</v>
      </c>
      <c r="J232" s="263">
        <f>ROUND(I232*H232,2)</f>
        <v>0</v>
      </c>
      <c r="K232" s="260" t="s">
        <v>372</v>
      </c>
      <c r="L232" s="264"/>
      <c r="M232" s="265" t="s">
        <v>19</v>
      </c>
      <c r="N232" s="266" t="s">
        <v>44</v>
      </c>
      <c r="O232" s="210">
        <v>0</v>
      </c>
      <c r="P232" s="210">
        <f>O232*H232</f>
        <v>0</v>
      </c>
      <c r="Q232" s="210">
        <v>0</v>
      </c>
      <c r="R232" s="210">
        <f>Q232*H232</f>
        <v>0</v>
      </c>
      <c r="S232" s="210">
        <v>0</v>
      </c>
      <c r="T232" s="211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12" t="s">
        <v>200</v>
      </c>
      <c r="AT232" s="212" t="s">
        <v>274</v>
      </c>
      <c r="AU232" s="212" t="s">
        <v>84</v>
      </c>
      <c r="AY232" s="20" t="s">
        <v>135</v>
      </c>
      <c r="BE232" s="213">
        <f>IF(N232="základní",J232,0)</f>
        <v>0</v>
      </c>
      <c r="BF232" s="213">
        <f>IF(N232="snížená",J232,0)</f>
        <v>0</v>
      </c>
      <c r="BG232" s="213">
        <f>IF(N232="zákl. přenesená",J232,0)</f>
        <v>0</v>
      </c>
      <c r="BH232" s="213">
        <f>IF(N232="sníž. přenesená",J232,0)</f>
        <v>0</v>
      </c>
      <c r="BI232" s="213">
        <f>IF(N232="nulová",J232,0)</f>
        <v>0</v>
      </c>
      <c r="BJ232" s="20" t="s">
        <v>81</v>
      </c>
      <c r="BK232" s="213">
        <f>ROUND(I232*H232,2)</f>
        <v>0</v>
      </c>
      <c r="BL232" s="20" t="s">
        <v>142</v>
      </c>
      <c r="BM232" s="212" t="s">
        <v>382</v>
      </c>
    </row>
    <row r="233" s="2" customFormat="1" ht="16.5" customHeight="1">
      <c r="A233" s="36"/>
      <c r="B233" s="37"/>
      <c r="C233" s="258" t="s">
        <v>383</v>
      </c>
      <c r="D233" s="258" t="s">
        <v>274</v>
      </c>
      <c r="E233" s="259" t="s">
        <v>384</v>
      </c>
      <c r="F233" s="260" t="s">
        <v>385</v>
      </c>
      <c r="G233" s="261" t="s">
        <v>319</v>
      </c>
      <c r="H233" s="262">
        <v>1</v>
      </c>
      <c r="I233" s="263">
        <v>0</v>
      </c>
      <c r="J233" s="263">
        <f>ROUND(I233*H233,2)</f>
        <v>0</v>
      </c>
      <c r="K233" s="260" t="s">
        <v>372</v>
      </c>
      <c r="L233" s="264"/>
      <c r="M233" s="265" t="s">
        <v>19</v>
      </c>
      <c r="N233" s="266" t="s">
        <v>44</v>
      </c>
      <c r="O233" s="210">
        <v>0</v>
      </c>
      <c r="P233" s="210">
        <f>O233*H233</f>
        <v>0</v>
      </c>
      <c r="Q233" s="210">
        <v>0</v>
      </c>
      <c r="R233" s="210">
        <f>Q233*H233</f>
        <v>0</v>
      </c>
      <c r="S233" s="210">
        <v>0</v>
      </c>
      <c r="T233" s="211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12" t="s">
        <v>200</v>
      </c>
      <c r="AT233" s="212" t="s">
        <v>274</v>
      </c>
      <c r="AU233" s="212" t="s">
        <v>84</v>
      </c>
      <c r="AY233" s="20" t="s">
        <v>135</v>
      </c>
      <c r="BE233" s="213">
        <f>IF(N233="základní",J233,0)</f>
        <v>0</v>
      </c>
      <c r="BF233" s="213">
        <f>IF(N233="snížená",J233,0)</f>
        <v>0</v>
      </c>
      <c r="BG233" s="213">
        <f>IF(N233="zákl. přenesená",J233,0)</f>
        <v>0</v>
      </c>
      <c r="BH233" s="213">
        <f>IF(N233="sníž. přenesená",J233,0)</f>
        <v>0</v>
      </c>
      <c r="BI233" s="213">
        <f>IF(N233="nulová",J233,0)</f>
        <v>0</v>
      </c>
      <c r="BJ233" s="20" t="s">
        <v>81</v>
      </c>
      <c r="BK233" s="213">
        <f>ROUND(I233*H233,2)</f>
        <v>0</v>
      </c>
      <c r="BL233" s="20" t="s">
        <v>142</v>
      </c>
      <c r="BM233" s="212" t="s">
        <v>386</v>
      </c>
    </row>
    <row r="234" s="2" customFormat="1" ht="16.5" customHeight="1">
      <c r="A234" s="36"/>
      <c r="B234" s="37"/>
      <c r="C234" s="258" t="s">
        <v>387</v>
      </c>
      <c r="D234" s="258" t="s">
        <v>274</v>
      </c>
      <c r="E234" s="259" t="s">
        <v>388</v>
      </c>
      <c r="F234" s="260" t="s">
        <v>389</v>
      </c>
      <c r="G234" s="261" t="s">
        <v>319</v>
      </c>
      <c r="H234" s="262">
        <v>1</v>
      </c>
      <c r="I234" s="263">
        <v>0</v>
      </c>
      <c r="J234" s="263">
        <f>ROUND(I234*H234,2)</f>
        <v>0</v>
      </c>
      <c r="K234" s="260" t="s">
        <v>372</v>
      </c>
      <c r="L234" s="264"/>
      <c r="M234" s="265" t="s">
        <v>19</v>
      </c>
      <c r="N234" s="266" t="s">
        <v>44</v>
      </c>
      <c r="O234" s="210">
        <v>0</v>
      </c>
      <c r="P234" s="210">
        <f>O234*H234</f>
        <v>0</v>
      </c>
      <c r="Q234" s="210">
        <v>0</v>
      </c>
      <c r="R234" s="210">
        <f>Q234*H234</f>
        <v>0</v>
      </c>
      <c r="S234" s="210">
        <v>0</v>
      </c>
      <c r="T234" s="211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12" t="s">
        <v>200</v>
      </c>
      <c r="AT234" s="212" t="s">
        <v>274</v>
      </c>
      <c r="AU234" s="212" t="s">
        <v>84</v>
      </c>
      <c r="AY234" s="20" t="s">
        <v>135</v>
      </c>
      <c r="BE234" s="213">
        <f>IF(N234="základní",J234,0)</f>
        <v>0</v>
      </c>
      <c r="BF234" s="213">
        <f>IF(N234="snížená",J234,0)</f>
        <v>0</v>
      </c>
      <c r="BG234" s="213">
        <f>IF(N234="zákl. přenesená",J234,0)</f>
        <v>0</v>
      </c>
      <c r="BH234" s="213">
        <f>IF(N234="sníž. přenesená",J234,0)</f>
        <v>0</v>
      </c>
      <c r="BI234" s="213">
        <f>IF(N234="nulová",J234,0)</f>
        <v>0</v>
      </c>
      <c r="BJ234" s="20" t="s">
        <v>81</v>
      </c>
      <c r="BK234" s="213">
        <f>ROUND(I234*H234,2)</f>
        <v>0</v>
      </c>
      <c r="BL234" s="20" t="s">
        <v>142</v>
      </c>
      <c r="BM234" s="212" t="s">
        <v>390</v>
      </c>
    </row>
    <row r="235" s="2" customFormat="1" ht="16.5" customHeight="1">
      <c r="A235" s="36"/>
      <c r="B235" s="37"/>
      <c r="C235" s="258" t="s">
        <v>391</v>
      </c>
      <c r="D235" s="258" t="s">
        <v>274</v>
      </c>
      <c r="E235" s="259" t="s">
        <v>392</v>
      </c>
      <c r="F235" s="260" t="s">
        <v>393</v>
      </c>
      <c r="G235" s="261" t="s">
        <v>319</v>
      </c>
      <c r="H235" s="262">
        <v>29</v>
      </c>
      <c r="I235" s="263">
        <v>0</v>
      </c>
      <c r="J235" s="263">
        <f>ROUND(I235*H235,2)</f>
        <v>0</v>
      </c>
      <c r="K235" s="260" t="s">
        <v>372</v>
      </c>
      <c r="L235" s="264"/>
      <c r="M235" s="265" t="s">
        <v>19</v>
      </c>
      <c r="N235" s="266" t="s">
        <v>44</v>
      </c>
      <c r="O235" s="210">
        <v>0</v>
      </c>
      <c r="P235" s="210">
        <f>O235*H235</f>
        <v>0</v>
      </c>
      <c r="Q235" s="210">
        <v>0</v>
      </c>
      <c r="R235" s="210">
        <f>Q235*H235</f>
        <v>0</v>
      </c>
      <c r="S235" s="210">
        <v>0</v>
      </c>
      <c r="T235" s="211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12" t="s">
        <v>200</v>
      </c>
      <c r="AT235" s="212" t="s">
        <v>274</v>
      </c>
      <c r="AU235" s="212" t="s">
        <v>84</v>
      </c>
      <c r="AY235" s="20" t="s">
        <v>135</v>
      </c>
      <c r="BE235" s="213">
        <f>IF(N235="základní",J235,0)</f>
        <v>0</v>
      </c>
      <c r="BF235" s="213">
        <f>IF(N235="snížená",J235,0)</f>
        <v>0</v>
      </c>
      <c r="BG235" s="213">
        <f>IF(N235="zákl. přenesená",J235,0)</f>
        <v>0</v>
      </c>
      <c r="BH235" s="213">
        <f>IF(N235="sníž. přenesená",J235,0)</f>
        <v>0</v>
      </c>
      <c r="BI235" s="213">
        <f>IF(N235="nulová",J235,0)</f>
        <v>0</v>
      </c>
      <c r="BJ235" s="20" t="s">
        <v>81</v>
      </c>
      <c r="BK235" s="213">
        <f>ROUND(I235*H235,2)</f>
        <v>0</v>
      </c>
      <c r="BL235" s="20" t="s">
        <v>142</v>
      </c>
      <c r="BM235" s="212" t="s">
        <v>394</v>
      </c>
    </row>
    <row r="236" s="2" customFormat="1" ht="24.15" customHeight="1">
      <c r="A236" s="36"/>
      <c r="B236" s="37"/>
      <c r="C236" s="202" t="s">
        <v>395</v>
      </c>
      <c r="D236" s="202" t="s">
        <v>137</v>
      </c>
      <c r="E236" s="203" t="s">
        <v>396</v>
      </c>
      <c r="F236" s="204" t="s">
        <v>397</v>
      </c>
      <c r="G236" s="205" t="s">
        <v>319</v>
      </c>
      <c r="H236" s="206">
        <v>1</v>
      </c>
      <c r="I236" s="207">
        <v>0</v>
      </c>
      <c r="J236" s="207">
        <f>ROUND(I236*H236,2)</f>
        <v>0</v>
      </c>
      <c r="K236" s="204" t="s">
        <v>141</v>
      </c>
      <c r="L236" s="42"/>
      <c r="M236" s="208" t="s">
        <v>19</v>
      </c>
      <c r="N236" s="209" t="s">
        <v>44</v>
      </c>
      <c r="O236" s="210">
        <v>0</v>
      </c>
      <c r="P236" s="210">
        <f>O236*H236</f>
        <v>0</v>
      </c>
      <c r="Q236" s="210">
        <v>0</v>
      </c>
      <c r="R236" s="210">
        <f>Q236*H236</f>
        <v>0</v>
      </c>
      <c r="S236" s="210">
        <v>0</v>
      </c>
      <c r="T236" s="211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12" t="s">
        <v>142</v>
      </c>
      <c r="AT236" s="212" t="s">
        <v>137</v>
      </c>
      <c r="AU236" s="212" t="s">
        <v>84</v>
      </c>
      <c r="AY236" s="20" t="s">
        <v>135</v>
      </c>
      <c r="BE236" s="213">
        <f>IF(N236="základní",J236,0)</f>
        <v>0</v>
      </c>
      <c r="BF236" s="213">
        <f>IF(N236="snížená",J236,0)</f>
        <v>0</v>
      </c>
      <c r="BG236" s="213">
        <f>IF(N236="zákl. přenesená",J236,0)</f>
        <v>0</v>
      </c>
      <c r="BH236" s="213">
        <f>IF(N236="sníž. přenesená",J236,0)</f>
        <v>0</v>
      </c>
      <c r="BI236" s="213">
        <f>IF(N236="nulová",J236,0)</f>
        <v>0</v>
      </c>
      <c r="BJ236" s="20" t="s">
        <v>81</v>
      </c>
      <c r="BK236" s="213">
        <f>ROUND(I236*H236,2)</f>
        <v>0</v>
      </c>
      <c r="BL236" s="20" t="s">
        <v>142</v>
      </c>
      <c r="BM236" s="212" t="s">
        <v>398</v>
      </c>
    </row>
    <row r="237" s="2" customFormat="1">
      <c r="A237" s="36"/>
      <c r="B237" s="37"/>
      <c r="C237" s="38"/>
      <c r="D237" s="214" t="s">
        <v>144</v>
      </c>
      <c r="E237" s="38"/>
      <c r="F237" s="215" t="s">
        <v>399</v>
      </c>
      <c r="G237" s="38"/>
      <c r="H237" s="38"/>
      <c r="I237" s="38"/>
      <c r="J237" s="38"/>
      <c r="K237" s="38"/>
      <c r="L237" s="42"/>
      <c r="M237" s="216"/>
      <c r="N237" s="217"/>
      <c r="O237" s="81"/>
      <c r="P237" s="81"/>
      <c r="Q237" s="81"/>
      <c r="R237" s="81"/>
      <c r="S237" s="81"/>
      <c r="T237" s="82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20" t="s">
        <v>144</v>
      </c>
      <c r="AU237" s="20" t="s">
        <v>84</v>
      </c>
    </row>
    <row r="238" s="2" customFormat="1" ht="16.5" customHeight="1">
      <c r="A238" s="36"/>
      <c r="B238" s="37"/>
      <c r="C238" s="258" t="s">
        <v>400</v>
      </c>
      <c r="D238" s="258" t="s">
        <v>274</v>
      </c>
      <c r="E238" s="259" t="s">
        <v>401</v>
      </c>
      <c r="F238" s="260" t="s">
        <v>402</v>
      </c>
      <c r="G238" s="261" t="s">
        <v>319</v>
      </c>
      <c r="H238" s="262">
        <v>1</v>
      </c>
      <c r="I238" s="263">
        <v>0</v>
      </c>
      <c r="J238" s="263">
        <f>ROUND(I238*H238,2)</f>
        <v>0</v>
      </c>
      <c r="K238" s="260" t="s">
        <v>372</v>
      </c>
      <c r="L238" s="264"/>
      <c r="M238" s="265" t="s">
        <v>19</v>
      </c>
      <c r="N238" s="266" t="s">
        <v>44</v>
      </c>
      <c r="O238" s="210">
        <v>0</v>
      </c>
      <c r="P238" s="210">
        <f>O238*H238</f>
        <v>0</v>
      </c>
      <c r="Q238" s="210">
        <v>0</v>
      </c>
      <c r="R238" s="210">
        <f>Q238*H238</f>
        <v>0</v>
      </c>
      <c r="S238" s="210">
        <v>0</v>
      </c>
      <c r="T238" s="211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12" t="s">
        <v>200</v>
      </c>
      <c r="AT238" s="212" t="s">
        <v>274</v>
      </c>
      <c r="AU238" s="212" t="s">
        <v>84</v>
      </c>
      <c r="AY238" s="20" t="s">
        <v>135</v>
      </c>
      <c r="BE238" s="213">
        <f>IF(N238="základní",J238,0)</f>
        <v>0</v>
      </c>
      <c r="BF238" s="213">
        <f>IF(N238="snížená",J238,0)</f>
        <v>0</v>
      </c>
      <c r="BG238" s="213">
        <f>IF(N238="zákl. přenesená",J238,0)</f>
        <v>0</v>
      </c>
      <c r="BH238" s="213">
        <f>IF(N238="sníž. přenesená",J238,0)</f>
        <v>0</v>
      </c>
      <c r="BI238" s="213">
        <f>IF(N238="nulová",J238,0)</f>
        <v>0</v>
      </c>
      <c r="BJ238" s="20" t="s">
        <v>81</v>
      </c>
      <c r="BK238" s="213">
        <f>ROUND(I238*H238,2)</f>
        <v>0</v>
      </c>
      <c r="BL238" s="20" t="s">
        <v>142</v>
      </c>
      <c r="BM238" s="212" t="s">
        <v>403</v>
      </c>
    </row>
    <row r="239" s="2" customFormat="1" ht="24.15" customHeight="1">
      <c r="A239" s="36"/>
      <c r="B239" s="37"/>
      <c r="C239" s="202" t="s">
        <v>404</v>
      </c>
      <c r="D239" s="202" t="s">
        <v>137</v>
      </c>
      <c r="E239" s="203" t="s">
        <v>405</v>
      </c>
      <c r="F239" s="204" t="s">
        <v>406</v>
      </c>
      <c r="G239" s="205" t="s">
        <v>319</v>
      </c>
      <c r="H239" s="206">
        <v>3</v>
      </c>
      <c r="I239" s="207">
        <v>0</v>
      </c>
      <c r="J239" s="207">
        <f>ROUND(I239*H239,2)</f>
        <v>0</v>
      </c>
      <c r="K239" s="204" t="s">
        <v>141</v>
      </c>
      <c r="L239" s="42"/>
      <c r="M239" s="208" t="s">
        <v>19</v>
      </c>
      <c r="N239" s="209" t="s">
        <v>44</v>
      </c>
      <c r="O239" s="210">
        <v>0</v>
      </c>
      <c r="P239" s="210">
        <f>O239*H239</f>
        <v>0</v>
      </c>
      <c r="Q239" s="210">
        <v>0</v>
      </c>
      <c r="R239" s="210">
        <f>Q239*H239</f>
        <v>0</v>
      </c>
      <c r="S239" s="210">
        <v>0</v>
      </c>
      <c r="T239" s="211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12" t="s">
        <v>142</v>
      </c>
      <c r="AT239" s="212" t="s">
        <v>137</v>
      </c>
      <c r="AU239" s="212" t="s">
        <v>84</v>
      </c>
      <c r="AY239" s="20" t="s">
        <v>135</v>
      </c>
      <c r="BE239" s="213">
        <f>IF(N239="základní",J239,0)</f>
        <v>0</v>
      </c>
      <c r="BF239" s="213">
        <f>IF(N239="snížená",J239,0)</f>
        <v>0</v>
      </c>
      <c r="BG239" s="213">
        <f>IF(N239="zákl. přenesená",J239,0)</f>
        <v>0</v>
      </c>
      <c r="BH239" s="213">
        <f>IF(N239="sníž. přenesená",J239,0)</f>
        <v>0</v>
      </c>
      <c r="BI239" s="213">
        <f>IF(N239="nulová",J239,0)</f>
        <v>0</v>
      </c>
      <c r="BJ239" s="20" t="s">
        <v>81</v>
      </c>
      <c r="BK239" s="213">
        <f>ROUND(I239*H239,2)</f>
        <v>0</v>
      </c>
      <c r="BL239" s="20" t="s">
        <v>142</v>
      </c>
      <c r="BM239" s="212" t="s">
        <v>407</v>
      </c>
    </row>
    <row r="240" s="2" customFormat="1">
      <c r="A240" s="36"/>
      <c r="B240" s="37"/>
      <c r="C240" s="38"/>
      <c r="D240" s="214" t="s">
        <v>144</v>
      </c>
      <c r="E240" s="38"/>
      <c r="F240" s="215" t="s">
        <v>408</v>
      </c>
      <c r="G240" s="38"/>
      <c r="H240" s="38"/>
      <c r="I240" s="38"/>
      <c r="J240" s="38"/>
      <c r="K240" s="38"/>
      <c r="L240" s="42"/>
      <c r="M240" s="216"/>
      <c r="N240" s="217"/>
      <c r="O240" s="81"/>
      <c r="P240" s="81"/>
      <c r="Q240" s="81"/>
      <c r="R240" s="81"/>
      <c r="S240" s="81"/>
      <c r="T240" s="82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20" t="s">
        <v>144</v>
      </c>
      <c r="AU240" s="20" t="s">
        <v>84</v>
      </c>
    </row>
    <row r="241" s="2" customFormat="1" ht="16.5" customHeight="1">
      <c r="A241" s="36"/>
      <c r="B241" s="37"/>
      <c r="C241" s="258" t="s">
        <v>409</v>
      </c>
      <c r="D241" s="258" t="s">
        <v>274</v>
      </c>
      <c r="E241" s="259" t="s">
        <v>410</v>
      </c>
      <c r="F241" s="260" t="s">
        <v>411</v>
      </c>
      <c r="G241" s="261" t="s">
        <v>319</v>
      </c>
      <c r="H241" s="262">
        <v>1</v>
      </c>
      <c r="I241" s="263">
        <v>0</v>
      </c>
      <c r="J241" s="263">
        <f>ROUND(I241*H241,2)</f>
        <v>0</v>
      </c>
      <c r="K241" s="260" t="s">
        <v>372</v>
      </c>
      <c r="L241" s="264"/>
      <c r="M241" s="265" t="s">
        <v>19</v>
      </c>
      <c r="N241" s="266" t="s">
        <v>44</v>
      </c>
      <c r="O241" s="210">
        <v>0</v>
      </c>
      <c r="P241" s="210">
        <f>O241*H241</f>
        <v>0</v>
      </c>
      <c r="Q241" s="210">
        <v>0</v>
      </c>
      <c r="R241" s="210">
        <f>Q241*H241</f>
        <v>0</v>
      </c>
      <c r="S241" s="210">
        <v>0</v>
      </c>
      <c r="T241" s="211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12" t="s">
        <v>200</v>
      </c>
      <c r="AT241" s="212" t="s">
        <v>274</v>
      </c>
      <c r="AU241" s="212" t="s">
        <v>84</v>
      </c>
      <c r="AY241" s="20" t="s">
        <v>135</v>
      </c>
      <c r="BE241" s="213">
        <f>IF(N241="základní",J241,0)</f>
        <v>0</v>
      </c>
      <c r="BF241" s="213">
        <f>IF(N241="snížená",J241,0)</f>
        <v>0</v>
      </c>
      <c r="BG241" s="213">
        <f>IF(N241="zákl. přenesená",J241,0)</f>
        <v>0</v>
      </c>
      <c r="BH241" s="213">
        <f>IF(N241="sníž. přenesená",J241,0)</f>
        <v>0</v>
      </c>
      <c r="BI241" s="213">
        <f>IF(N241="nulová",J241,0)</f>
        <v>0</v>
      </c>
      <c r="BJ241" s="20" t="s">
        <v>81</v>
      </c>
      <c r="BK241" s="213">
        <f>ROUND(I241*H241,2)</f>
        <v>0</v>
      </c>
      <c r="BL241" s="20" t="s">
        <v>142</v>
      </c>
      <c r="BM241" s="212" t="s">
        <v>412</v>
      </c>
    </row>
    <row r="242" s="2" customFormat="1" ht="16.5" customHeight="1">
      <c r="A242" s="36"/>
      <c r="B242" s="37"/>
      <c r="C242" s="258" t="s">
        <v>413</v>
      </c>
      <c r="D242" s="258" t="s">
        <v>274</v>
      </c>
      <c r="E242" s="259" t="s">
        <v>414</v>
      </c>
      <c r="F242" s="260" t="s">
        <v>415</v>
      </c>
      <c r="G242" s="261" t="s">
        <v>319</v>
      </c>
      <c r="H242" s="262">
        <v>2</v>
      </c>
      <c r="I242" s="263">
        <v>0</v>
      </c>
      <c r="J242" s="263">
        <f>ROUND(I242*H242,2)</f>
        <v>0</v>
      </c>
      <c r="K242" s="260" t="s">
        <v>372</v>
      </c>
      <c r="L242" s="264"/>
      <c r="M242" s="265" t="s">
        <v>19</v>
      </c>
      <c r="N242" s="266" t="s">
        <v>44</v>
      </c>
      <c r="O242" s="210">
        <v>0</v>
      </c>
      <c r="P242" s="210">
        <f>O242*H242</f>
        <v>0</v>
      </c>
      <c r="Q242" s="210">
        <v>0</v>
      </c>
      <c r="R242" s="210">
        <f>Q242*H242</f>
        <v>0</v>
      </c>
      <c r="S242" s="210">
        <v>0</v>
      </c>
      <c r="T242" s="211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12" t="s">
        <v>200</v>
      </c>
      <c r="AT242" s="212" t="s">
        <v>274</v>
      </c>
      <c r="AU242" s="212" t="s">
        <v>84</v>
      </c>
      <c r="AY242" s="20" t="s">
        <v>135</v>
      </c>
      <c r="BE242" s="213">
        <f>IF(N242="základní",J242,0)</f>
        <v>0</v>
      </c>
      <c r="BF242" s="213">
        <f>IF(N242="snížená",J242,0)</f>
        <v>0</v>
      </c>
      <c r="BG242" s="213">
        <f>IF(N242="zákl. přenesená",J242,0)</f>
        <v>0</v>
      </c>
      <c r="BH242" s="213">
        <f>IF(N242="sníž. přenesená",J242,0)</f>
        <v>0</v>
      </c>
      <c r="BI242" s="213">
        <f>IF(N242="nulová",J242,0)</f>
        <v>0</v>
      </c>
      <c r="BJ242" s="20" t="s">
        <v>81</v>
      </c>
      <c r="BK242" s="213">
        <f>ROUND(I242*H242,2)</f>
        <v>0</v>
      </c>
      <c r="BL242" s="20" t="s">
        <v>142</v>
      </c>
      <c r="BM242" s="212" t="s">
        <v>416</v>
      </c>
    </row>
    <row r="243" s="2" customFormat="1" ht="24.15" customHeight="1">
      <c r="A243" s="36"/>
      <c r="B243" s="37"/>
      <c r="C243" s="202" t="s">
        <v>417</v>
      </c>
      <c r="D243" s="202" t="s">
        <v>137</v>
      </c>
      <c r="E243" s="203" t="s">
        <v>418</v>
      </c>
      <c r="F243" s="204" t="s">
        <v>419</v>
      </c>
      <c r="G243" s="205" t="s">
        <v>319</v>
      </c>
      <c r="H243" s="206">
        <v>43</v>
      </c>
      <c r="I243" s="207">
        <v>0</v>
      </c>
      <c r="J243" s="207">
        <f>ROUND(I243*H243,2)</f>
        <v>0</v>
      </c>
      <c r="K243" s="204" t="s">
        <v>141</v>
      </c>
      <c r="L243" s="42"/>
      <c r="M243" s="208" t="s">
        <v>19</v>
      </c>
      <c r="N243" s="209" t="s">
        <v>44</v>
      </c>
      <c r="O243" s="210">
        <v>0</v>
      </c>
      <c r="P243" s="210">
        <f>O243*H243</f>
        <v>0</v>
      </c>
      <c r="Q243" s="210">
        <v>0</v>
      </c>
      <c r="R243" s="210">
        <f>Q243*H243</f>
        <v>0</v>
      </c>
      <c r="S243" s="210">
        <v>0</v>
      </c>
      <c r="T243" s="211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12" t="s">
        <v>142</v>
      </c>
      <c r="AT243" s="212" t="s">
        <v>137</v>
      </c>
      <c r="AU243" s="212" t="s">
        <v>84</v>
      </c>
      <c r="AY243" s="20" t="s">
        <v>135</v>
      </c>
      <c r="BE243" s="213">
        <f>IF(N243="základní",J243,0)</f>
        <v>0</v>
      </c>
      <c r="BF243" s="213">
        <f>IF(N243="snížená",J243,0)</f>
        <v>0</v>
      </c>
      <c r="BG243" s="213">
        <f>IF(N243="zákl. přenesená",J243,0)</f>
        <v>0</v>
      </c>
      <c r="BH243" s="213">
        <f>IF(N243="sníž. přenesená",J243,0)</f>
        <v>0</v>
      </c>
      <c r="BI243" s="213">
        <f>IF(N243="nulová",J243,0)</f>
        <v>0</v>
      </c>
      <c r="BJ243" s="20" t="s">
        <v>81</v>
      </c>
      <c r="BK243" s="213">
        <f>ROUND(I243*H243,2)</f>
        <v>0</v>
      </c>
      <c r="BL243" s="20" t="s">
        <v>142</v>
      </c>
      <c r="BM243" s="212" t="s">
        <v>420</v>
      </c>
    </row>
    <row r="244" s="2" customFormat="1">
      <c r="A244" s="36"/>
      <c r="B244" s="37"/>
      <c r="C244" s="38"/>
      <c r="D244" s="214" t="s">
        <v>144</v>
      </c>
      <c r="E244" s="38"/>
      <c r="F244" s="215" t="s">
        <v>421</v>
      </c>
      <c r="G244" s="38"/>
      <c r="H244" s="38"/>
      <c r="I244" s="38"/>
      <c r="J244" s="38"/>
      <c r="K244" s="38"/>
      <c r="L244" s="42"/>
      <c r="M244" s="216"/>
      <c r="N244" s="217"/>
      <c r="O244" s="81"/>
      <c r="P244" s="81"/>
      <c r="Q244" s="81"/>
      <c r="R244" s="81"/>
      <c r="S244" s="81"/>
      <c r="T244" s="82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20" t="s">
        <v>144</v>
      </c>
      <c r="AU244" s="20" t="s">
        <v>84</v>
      </c>
    </row>
    <row r="245" s="2" customFormat="1" ht="16.5" customHeight="1">
      <c r="A245" s="36"/>
      <c r="B245" s="37"/>
      <c r="C245" s="258" t="s">
        <v>422</v>
      </c>
      <c r="D245" s="258" t="s">
        <v>274</v>
      </c>
      <c r="E245" s="259" t="s">
        <v>423</v>
      </c>
      <c r="F245" s="260" t="s">
        <v>424</v>
      </c>
      <c r="G245" s="261" t="s">
        <v>319</v>
      </c>
      <c r="H245" s="262">
        <v>1</v>
      </c>
      <c r="I245" s="263">
        <v>0</v>
      </c>
      <c r="J245" s="263">
        <f>ROUND(I245*H245,2)</f>
        <v>0</v>
      </c>
      <c r="K245" s="260" t="s">
        <v>372</v>
      </c>
      <c r="L245" s="264"/>
      <c r="M245" s="265" t="s">
        <v>19</v>
      </c>
      <c r="N245" s="266" t="s">
        <v>44</v>
      </c>
      <c r="O245" s="210">
        <v>0</v>
      </c>
      <c r="P245" s="210">
        <f>O245*H245</f>
        <v>0</v>
      </c>
      <c r="Q245" s="210">
        <v>0</v>
      </c>
      <c r="R245" s="210">
        <f>Q245*H245</f>
        <v>0</v>
      </c>
      <c r="S245" s="210">
        <v>0</v>
      </c>
      <c r="T245" s="211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212" t="s">
        <v>200</v>
      </c>
      <c r="AT245" s="212" t="s">
        <v>274</v>
      </c>
      <c r="AU245" s="212" t="s">
        <v>84</v>
      </c>
      <c r="AY245" s="20" t="s">
        <v>135</v>
      </c>
      <c r="BE245" s="213">
        <f>IF(N245="základní",J245,0)</f>
        <v>0</v>
      </c>
      <c r="BF245" s="213">
        <f>IF(N245="snížená",J245,0)</f>
        <v>0</v>
      </c>
      <c r="BG245" s="213">
        <f>IF(N245="zákl. přenesená",J245,0)</f>
        <v>0</v>
      </c>
      <c r="BH245" s="213">
        <f>IF(N245="sníž. přenesená",J245,0)</f>
        <v>0</v>
      </c>
      <c r="BI245" s="213">
        <f>IF(N245="nulová",J245,0)</f>
        <v>0</v>
      </c>
      <c r="BJ245" s="20" t="s">
        <v>81</v>
      </c>
      <c r="BK245" s="213">
        <f>ROUND(I245*H245,2)</f>
        <v>0</v>
      </c>
      <c r="BL245" s="20" t="s">
        <v>142</v>
      </c>
      <c r="BM245" s="212" t="s">
        <v>425</v>
      </c>
    </row>
    <row r="246" s="2" customFormat="1" ht="16.5" customHeight="1">
      <c r="A246" s="36"/>
      <c r="B246" s="37"/>
      <c r="C246" s="258" t="s">
        <v>426</v>
      </c>
      <c r="D246" s="258" t="s">
        <v>274</v>
      </c>
      <c r="E246" s="259" t="s">
        <v>427</v>
      </c>
      <c r="F246" s="260" t="s">
        <v>428</v>
      </c>
      <c r="G246" s="261" t="s">
        <v>319</v>
      </c>
      <c r="H246" s="262">
        <v>2</v>
      </c>
      <c r="I246" s="263">
        <v>0</v>
      </c>
      <c r="J246" s="263">
        <f>ROUND(I246*H246,2)</f>
        <v>0</v>
      </c>
      <c r="K246" s="260" t="s">
        <v>372</v>
      </c>
      <c r="L246" s="264"/>
      <c r="M246" s="265" t="s">
        <v>19</v>
      </c>
      <c r="N246" s="266" t="s">
        <v>44</v>
      </c>
      <c r="O246" s="210">
        <v>0</v>
      </c>
      <c r="P246" s="210">
        <f>O246*H246</f>
        <v>0</v>
      </c>
      <c r="Q246" s="210">
        <v>0</v>
      </c>
      <c r="R246" s="210">
        <f>Q246*H246</f>
        <v>0</v>
      </c>
      <c r="S246" s="210">
        <v>0</v>
      </c>
      <c r="T246" s="211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12" t="s">
        <v>200</v>
      </c>
      <c r="AT246" s="212" t="s">
        <v>274</v>
      </c>
      <c r="AU246" s="212" t="s">
        <v>84</v>
      </c>
      <c r="AY246" s="20" t="s">
        <v>135</v>
      </c>
      <c r="BE246" s="213">
        <f>IF(N246="základní",J246,0)</f>
        <v>0</v>
      </c>
      <c r="BF246" s="213">
        <f>IF(N246="snížená",J246,0)</f>
        <v>0</v>
      </c>
      <c r="BG246" s="213">
        <f>IF(N246="zákl. přenesená",J246,0)</f>
        <v>0</v>
      </c>
      <c r="BH246" s="213">
        <f>IF(N246="sníž. přenesená",J246,0)</f>
        <v>0</v>
      </c>
      <c r="BI246" s="213">
        <f>IF(N246="nulová",J246,0)</f>
        <v>0</v>
      </c>
      <c r="BJ246" s="20" t="s">
        <v>81</v>
      </c>
      <c r="BK246" s="213">
        <f>ROUND(I246*H246,2)</f>
        <v>0</v>
      </c>
      <c r="BL246" s="20" t="s">
        <v>142</v>
      </c>
      <c r="BM246" s="212" t="s">
        <v>429</v>
      </c>
    </row>
    <row r="247" s="2" customFormat="1" ht="16.5" customHeight="1">
      <c r="A247" s="36"/>
      <c r="B247" s="37"/>
      <c r="C247" s="258" t="s">
        <v>430</v>
      </c>
      <c r="D247" s="258" t="s">
        <v>274</v>
      </c>
      <c r="E247" s="259" t="s">
        <v>431</v>
      </c>
      <c r="F247" s="260" t="s">
        <v>432</v>
      </c>
      <c r="G247" s="261" t="s">
        <v>319</v>
      </c>
      <c r="H247" s="262">
        <v>23</v>
      </c>
      <c r="I247" s="263">
        <v>0</v>
      </c>
      <c r="J247" s="263">
        <f>ROUND(I247*H247,2)</f>
        <v>0</v>
      </c>
      <c r="K247" s="260" t="s">
        <v>372</v>
      </c>
      <c r="L247" s="264"/>
      <c r="M247" s="265" t="s">
        <v>19</v>
      </c>
      <c r="N247" s="266" t="s">
        <v>44</v>
      </c>
      <c r="O247" s="210">
        <v>0</v>
      </c>
      <c r="P247" s="210">
        <f>O247*H247</f>
        <v>0</v>
      </c>
      <c r="Q247" s="210">
        <v>0</v>
      </c>
      <c r="R247" s="210">
        <f>Q247*H247</f>
        <v>0</v>
      </c>
      <c r="S247" s="210">
        <v>0</v>
      </c>
      <c r="T247" s="211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12" t="s">
        <v>200</v>
      </c>
      <c r="AT247" s="212" t="s">
        <v>274</v>
      </c>
      <c r="AU247" s="212" t="s">
        <v>84</v>
      </c>
      <c r="AY247" s="20" t="s">
        <v>135</v>
      </c>
      <c r="BE247" s="213">
        <f>IF(N247="základní",J247,0)</f>
        <v>0</v>
      </c>
      <c r="BF247" s="213">
        <f>IF(N247="snížená",J247,0)</f>
        <v>0</v>
      </c>
      <c r="BG247" s="213">
        <f>IF(N247="zákl. přenesená",J247,0)</f>
        <v>0</v>
      </c>
      <c r="BH247" s="213">
        <f>IF(N247="sníž. přenesená",J247,0)</f>
        <v>0</v>
      </c>
      <c r="BI247" s="213">
        <f>IF(N247="nulová",J247,0)</f>
        <v>0</v>
      </c>
      <c r="BJ247" s="20" t="s">
        <v>81</v>
      </c>
      <c r="BK247" s="213">
        <f>ROUND(I247*H247,2)</f>
        <v>0</v>
      </c>
      <c r="BL247" s="20" t="s">
        <v>142</v>
      </c>
      <c r="BM247" s="212" t="s">
        <v>433</v>
      </c>
    </row>
    <row r="248" s="2" customFormat="1" ht="16.5" customHeight="1">
      <c r="A248" s="36"/>
      <c r="B248" s="37"/>
      <c r="C248" s="258" t="s">
        <v>154</v>
      </c>
      <c r="D248" s="258" t="s">
        <v>274</v>
      </c>
      <c r="E248" s="259" t="s">
        <v>434</v>
      </c>
      <c r="F248" s="260" t="s">
        <v>432</v>
      </c>
      <c r="G248" s="261" t="s">
        <v>319</v>
      </c>
      <c r="H248" s="262">
        <v>7</v>
      </c>
      <c r="I248" s="263">
        <v>0</v>
      </c>
      <c r="J248" s="263">
        <f>ROUND(I248*H248,2)</f>
        <v>0</v>
      </c>
      <c r="K248" s="260" t="s">
        <v>372</v>
      </c>
      <c r="L248" s="264"/>
      <c r="M248" s="265" t="s">
        <v>19</v>
      </c>
      <c r="N248" s="266" t="s">
        <v>44</v>
      </c>
      <c r="O248" s="210">
        <v>0</v>
      </c>
      <c r="P248" s="210">
        <f>O248*H248</f>
        <v>0</v>
      </c>
      <c r="Q248" s="210">
        <v>0</v>
      </c>
      <c r="R248" s="210">
        <f>Q248*H248</f>
        <v>0</v>
      </c>
      <c r="S248" s="210">
        <v>0</v>
      </c>
      <c r="T248" s="211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12" t="s">
        <v>200</v>
      </c>
      <c r="AT248" s="212" t="s">
        <v>274</v>
      </c>
      <c r="AU248" s="212" t="s">
        <v>84</v>
      </c>
      <c r="AY248" s="20" t="s">
        <v>135</v>
      </c>
      <c r="BE248" s="213">
        <f>IF(N248="základní",J248,0)</f>
        <v>0</v>
      </c>
      <c r="BF248" s="213">
        <f>IF(N248="snížená",J248,0)</f>
        <v>0</v>
      </c>
      <c r="BG248" s="213">
        <f>IF(N248="zákl. přenesená",J248,0)</f>
        <v>0</v>
      </c>
      <c r="BH248" s="213">
        <f>IF(N248="sníž. přenesená",J248,0)</f>
        <v>0</v>
      </c>
      <c r="BI248" s="213">
        <f>IF(N248="nulová",J248,0)</f>
        <v>0</v>
      </c>
      <c r="BJ248" s="20" t="s">
        <v>81</v>
      </c>
      <c r="BK248" s="213">
        <f>ROUND(I248*H248,2)</f>
        <v>0</v>
      </c>
      <c r="BL248" s="20" t="s">
        <v>142</v>
      </c>
      <c r="BM248" s="212" t="s">
        <v>435</v>
      </c>
    </row>
    <row r="249" s="2" customFormat="1" ht="16.5" customHeight="1">
      <c r="A249" s="36"/>
      <c r="B249" s="37"/>
      <c r="C249" s="258" t="s">
        <v>436</v>
      </c>
      <c r="D249" s="258" t="s">
        <v>274</v>
      </c>
      <c r="E249" s="259" t="s">
        <v>437</v>
      </c>
      <c r="F249" s="260" t="s">
        <v>438</v>
      </c>
      <c r="G249" s="261" t="s">
        <v>319</v>
      </c>
      <c r="H249" s="262">
        <v>1</v>
      </c>
      <c r="I249" s="263">
        <v>0</v>
      </c>
      <c r="J249" s="263">
        <f>ROUND(I249*H249,2)</f>
        <v>0</v>
      </c>
      <c r="K249" s="260" t="s">
        <v>372</v>
      </c>
      <c r="L249" s="264"/>
      <c r="M249" s="265" t="s">
        <v>19</v>
      </c>
      <c r="N249" s="266" t="s">
        <v>44</v>
      </c>
      <c r="O249" s="210">
        <v>0</v>
      </c>
      <c r="P249" s="210">
        <f>O249*H249</f>
        <v>0</v>
      </c>
      <c r="Q249" s="210">
        <v>0</v>
      </c>
      <c r="R249" s="210">
        <f>Q249*H249</f>
        <v>0</v>
      </c>
      <c r="S249" s="210">
        <v>0</v>
      </c>
      <c r="T249" s="211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12" t="s">
        <v>200</v>
      </c>
      <c r="AT249" s="212" t="s">
        <v>274</v>
      </c>
      <c r="AU249" s="212" t="s">
        <v>84</v>
      </c>
      <c r="AY249" s="20" t="s">
        <v>135</v>
      </c>
      <c r="BE249" s="213">
        <f>IF(N249="základní",J249,0)</f>
        <v>0</v>
      </c>
      <c r="BF249" s="213">
        <f>IF(N249="snížená",J249,0)</f>
        <v>0</v>
      </c>
      <c r="BG249" s="213">
        <f>IF(N249="zákl. přenesená",J249,0)</f>
        <v>0</v>
      </c>
      <c r="BH249" s="213">
        <f>IF(N249="sníž. přenesená",J249,0)</f>
        <v>0</v>
      </c>
      <c r="BI249" s="213">
        <f>IF(N249="nulová",J249,0)</f>
        <v>0</v>
      </c>
      <c r="BJ249" s="20" t="s">
        <v>81</v>
      </c>
      <c r="BK249" s="213">
        <f>ROUND(I249*H249,2)</f>
        <v>0</v>
      </c>
      <c r="BL249" s="20" t="s">
        <v>142</v>
      </c>
      <c r="BM249" s="212" t="s">
        <v>439</v>
      </c>
    </row>
    <row r="250" s="2" customFormat="1" ht="16.5" customHeight="1">
      <c r="A250" s="36"/>
      <c r="B250" s="37"/>
      <c r="C250" s="258" t="s">
        <v>440</v>
      </c>
      <c r="D250" s="258" t="s">
        <v>274</v>
      </c>
      <c r="E250" s="259" t="s">
        <v>441</v>
      </c>
      <c r="F250" s="260" t="s">
        <v>442</v>
      </c>
      <c r="G250" s="261" t="s">
        <v>319</v>
      </c>
      <c r="H250" s="262">
        <v>1</v>
      </c>
      <c r="I250" s="263">
        <v>0</v>
      </c>
      <c r="J250" s="263">
        <f>ROUND(I250*H250,2)</f>
        <v>0</v>
      </c>
      <c r="K250" s="260" t="s">
        <v>372</v>
      </c>
      <c r="L250" s="264"/>
      <c r="M250" s="265" t="s">
        <v>19</v>
      </c>
      <c r="N250" s="266" t="s">
        <v>44</v>
      </c>
      <c r="O250" s="210">
        <v>0</v>
      </c>
      <c r="P250" s="210">
        <f>O250*H250</f>
        <v>0</v>
      </c>
      <c r="Q250" s="210">
        <v>0</v>
      </c>
      <c r="R250" s="210">
        <f>Q250*H250</f>
        <v>0</v>
      </c>
      <c r="S250" s="210">
        <v>0</v>
      </c>
      <c r="T250" s="211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12" t="s">
        <v>200</v>
      </c>
      <c r="AT250" s="212" t="s">
        <v>274</v>
      </c>
      <c r="AU250" s="212" t="s">
        <v>84</v>
      </c>
      <c r="AY250" s="20" t="s">
        <v>135</v>
      </c>
      <c r="BE250" s="213">
        <f>IF(N250="základní",J250,0)</f>
        <v>0</v>
      </c>
      <c r="BF250" s="213">
        <f>IF(N250="snížená",J250,0)</f>
        <v>0</v>
      </c>
      <c r="BG250" s="213">
        <f>IF(N250="zákl. přenesená",J250,0)</f>
        <v>0</v>
      </c>
      <c r="BH250" s="213">
        <f>IF(N250="sníž. přenesená",J250,0)</f>
        <v>0</v>
      </c>
      <c r="BI250" s="213">
        <f>IF(N250="nulová",J250,0)</f>
        <v>0</v>
      </c>
      <c r="BJ250" s="20" t="s">
        <v>81</v>
      </c>
      <c r="BK250" s="213">
        <f>ROUND(I250*H250,2)</f>
        <v>0</v>
      </c>
      <c r="BL250" s="20" t="s">
        <v>142</v>
      </c>
      <c r="BM250" s="212" t="s">
        <v>443</v>
      </c>
    </row>
    <row r="251" s="2" customFormat="1" ht="16.5" customHeight="1">
      <c r="A251" s="36"/>
      <c r="B251" s="37"/>
      <c r="C251" s="258" t="s">
        <v>444</v>
      </c>
      <c r="D251" s="258" t="s">
        <v>274</v>
      </c>
      <c r="E251" s="259" t="s">
        <v>445</v>
      </c>
      <c r="F251" s="260" t="s">
        <v>446</v>
      </c>
      <c r="G251" s="261" t="s">
        <v>319</v>
      </c>
      <c r="H251" s="262">
        <v>8</v>
      </c>
      <c r="I251" s="263">
        <v>0</v>
      </c>
      <c r="J251" s="263">
        <f>ROUND(I251*H251,2)</f>
        <v>0</v>
      </c>
      <c r="K251" s="260" t="s">
        <v>372</v>
      </c>
      <c r="L251" s="264"/>
      <c r="M251" s="265" t="s">
        <v>19</v>
      </c>
      <c r="N251" s="266" t="s">
        <v>44</v>
      </c>
      <c r="O251" s="210">
        <v>0</v>
      </c>
      <c r="P251" s="210">
        <f>O251*H251</f>
        <v>0</v>
      </c>
      <c r="Q251" s="210">
        <v>0</v>
      </c>
      <c r="R251" s="210">
        <f>Q251*H251</f>
        <v>0</v>
      </c>
      <c r="S251" s="210">
        <v>0</v>
      </c>
      <c r="T251" s="211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12" t="s">
        <v>200</v>
      </c>
      <c r="AT251" s="212" t="s">
        <v>274</v>
      </c>
      <c r="AU251" s="212" t="s">
        <v>84</v>
      </c>
      <c r="AY251" s="20" t="s">
        <v>135</v>
      </c>
      <c r="BE251" s="213">
        <f>IF(N251="základní",J251,0)</f>
        <v>0</v>
      </c>
      <c r="BF251" s="213">
        <f>IF(N251="snížená",J251,0)</f>
        <v>0</v>
      </c>
      <c r="BG251" s="213">
        <f>IF(N251="zákl. přenesená",J251,0)</f>
        <v>0</v>
      </c>
      <c r="BH251" s="213">
        <f>IF(N251="sníž. přenesená",J251,0)</f>
        <v>0</v>
      </c>
      <c r="BI251" s="213">
        <f>IF(N251="nulová",J251,0)</f>
        <v>0</v>
      </c>
      <c r="BJ251" s="20" t="s">
        <v>81</v>
      </c>
      <c r="BK251" s="213">
        <f>ROUND(I251*H251,2)</f>
        <v>0</v>
      </c>
      <c r="BL251" s="20" t="s">
        <v>142</v>
      </c>
      <c r="BM251" s="212" t="s">
        <v>447</v>
      </c>
    </row>
    <row r="252" s="2" customFormat="1" ht="24.15" customHeight="1">
      <c r="A252" s="36"/>
      <c r="B252" s="37"/>
      <c r="C252" s="202" t="s">
        <v>448</v>
      </c>
      <c r="D252" s="202" t="s">
        <v>137</v>
      </c>
      <c r="E252" s="203" t="s">
        <v>449</v>
      </c>
      <c r="F252" s="204" t="s">
        <v>450</v>
      </c>
      <c r="G252" s="205" t="s">
        <v>319</v>
      </c>
      <c r="H252" s="206">
        <v>1</v>
      </c>
      <c r="I252" s="207">
        <v>0</v>
      </c>
      <c r="J252" s="207">
        <f>ROUND(I252*H252,2)</f>
        <v>0</v>
      </c>
      <c r="K252" s="204" t="s">
        <v>141</v>
      </c>
      <c r="L252" s="42"/>
      <c r="M252" s="208" t="s">
        <v>19</v>
      </c>
      <c r="N252" s="209" t="s">
        <v>44</v>
      </c>
      <c r="O252" s="210">
        <v>0</v>
      </c>
      <c r="P252" s="210">
        <f>O252*H252</f>
        <v>0</v>
      </c>
      <c r="Q252" s="210">
        <v>0.00165</v>
      </c>
      <c r="R252" s="210">
        <f>Q252*H252</f>
        <v>0.00165</v>
      </c>
      <c r="S252" s="210">
        <v>0</v>
      </c>
      <c r="T252" s="211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12" t="s">
        <v>142</v>
      </c>
      <c r="AT252" s="212" t="s">
        <v>137</v>
      </c>
      <c r="AU252" s="212" t="s">
        <v>84</v>
      </c>
      <c r="AY252" s="20" t="s">
        <v>135</v>
      </c>
      <c r="BE252" s="213">
        <f>IF(N252="základní",J252,0)</f>
        <v>0</v>
      </c>
      <c r="BF252" s="213">
        <f>IF(N252="snížená",J252,0)</f>
        <v>0</v>
      </c>
      <c r="BG252" s="213">
        <f>IF(N252="zákl. přenesená",J252,0)</f>
        <v>0</v>
      </c>
      <c r="BH252" s="213">
        <f>IF(N252="sníž. přenesená",J252,0)</f>
        <v>0</v>
      </c>
      <c r="BI252" s="213">
        <f>IF(N252="nulová",J252,0)</f>
        <v>0</v>
      </c>
      <c r="BJ252" s="20" t="s">
        <v>81</v>
      </c>
      <c r="BK252" s="213">
        <f>ROUND(I252*H252,2)</f>
        <v>0</v>
      </c>
      <c r="BL252" s="20" t="s">
        <v>142</v>
      </c>
      <c r="BM252" s="212" t="s">
        <v>451</v>
      </c>
    </row>
    <row r="253" s="2" customFormat="1">
      <c r="A253" s="36"/>
      <c r="B253" s="37"/>
      <c r="C253" s="38"/>
      <c r="D253" s="214" t="s">
        <v>144</v>
      </c>
      <c r="E253" s="38"/>
      <c r="F253" s="215" t="s">
        <v>452</v>
      </c>
      <c r="G253" s="38"/>
      <c r="H253" s="38"/>
      <c r="I253" s="38"/>
      <c r="J253" s="38"/>
      <c r="K253" s="38"/>
      <c r="L253" s="42"/>
      <c r="M253" s="216"/>
      <c r="N253" s="217"/>
      <c r="O253" s="81"/>
      <c r="P253" s="81"/>
      <c r="Q253" s="81"/>
      <c r="R253" s="81"/>
      <c r="S253" s="81"/>
      <c r="T253" s="82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20" t="s">
        <v>144</v>
      </c>
      <c r="AU253" s="20" t="s">
        <v>84</v>
      </c>
    </row>
    <row r="254" s="2" customFormat="1" ht="16.5" customHeight="1">
      <c r="A254" s="36"/>
      <c r="B254" s="37"/>
      <c r="C254" s="258" t="s">
        <v>453</v>
      </c>
      <c r="D254" s="258" t="s">
        <v>274</v>
      </c>
      <c r="E254" s="259" t="s">
        <v>454</v>
      </c>
      <c r="F254" s="260" t="s">
        <v>455</v>
      </c>
      <c r="G254" s="261" t="s">
        <v>319</v>
      </c>
      <c r="H254" s="262">
        <v>1</v>
      </c>
      <c r="I254" s="263">
        <v>0</v>
      </c>
      <c r="J254" s="263">
        <f>ROUND(I254*H254,2)</f>
        <v>0</v>
      </c>
      <c r="K254" s="260" t="s">
        <v>372</v>
      </c>
      <c r="L254" s="264"/>
      <c r="M254" s="265" t="s">
        <v>19</v>
      </c>
      <c r="N254" s="266" t="s">
        <v>44</v>
      </c>
      <c r="O254" s="210">
        <v>0</v>
      </c>
      <c r="P254" s="210">
        <f>O254*H254</f>
        <v>0</v>
      </c>
      <c r="Q254" s="210">
        <v>0</v>
      </c>
      <c r="R254" s="210">
        <f>Q254*H254</f>
        <v>0</v>
      </c>
      <c r="S254" s="210">
        <v>0</v>
      </c>
      <c r="T254" s="211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12" t="s">
        <v>200</v>
      </c>
      <c r="AT254" s="212" t="s">
        <v>274</v>
      </c>
      <c r="AU254" s="212" t="s">
        <v>84</v>
      </c>
      <c r="AY254" s="20" t="s">
        <v>135</v>
      </c>
      <c r="BE254" s="213">
        <f>IF(N254="základní",J254,0)</f>
        <v>0</v>
      </c>
      <c r="BF254" s="213">
        <f>IF(N254="snížená",J254,0)</f>
        <v>0</v>
      </c>
      <c r="BG254" s="213">
        <f>IF(N254="zákl. přenesená",J254,0)</f>
        <v>0</v>
      </c>
      <c r="BH254" s="213">
        <f>IF(N254="sníž. přenesená",J254,0)</f>
        <v>0</v>
      </c>
      <c r="BI254" s="213">
        <f>IF(N254="nulová",J254,0)</f>
        <v>0</v>
      </c>
      <c r="BJ254" s="20" t="s">
        <v>81</v>
      </c>
      <c r="BK254" s="213">
        <f>ROUND(I254*H254,2)</f>
        <v>0</v>
      </c>
      <c r="BL254" s="20" t="s">
        <v>142</v>
      </c>
      <c r="BM254" s="212" t="s">
        <v>456</v>
      </c>
    </row>
    <row r="255" s="2" customFormat="1" ht="21.75" customHeight="1">
      <c r="A255" s="36"/>
      <c r="B255" s="37"/>
      <c r="C255" s="258" t="s">
        <v>457</v>
      </c>
      <c r="D255" s="258" t="s">
        <v>274</v>
      </c>
      <c r="E255" s="259" t="s">
        <v>458</v>
      </c>
      <c r="F255" s="260" t="s">
        <v>459</v>
      </c>
      <c r="G255" s="261" t="s">
        <v>377</v>
      </c>
      <c r="H255" s="262">
        <v>1</v>
      </c>
      <c r="I255" s="263">
        <v>0</v>
      </c>
      <c r="J255" s="263">
        <f>ROUND(I255*H255,2)</f>
        <v>0</v>
      </c>
      <c r="K255" s="260" t="s">
        <v>372</v>
      </c>
      <c r="L255" s="264"/>
      <c r="M255" s="265" t="s">
        <v>19</v>
      </c>
      <c r="N255" s="266" t="s">
        <v>44</v>
      </c>
      <c r="O255" s="210">
        <v>0</v>
      </c>
      <c r="P255" s="210">
        <f>O255*H255</f>
        <v>0</v>
      </c>
      <c r="Q255" s="210">
        <v>0</v>
      </c>
      <c r="R255" s="210">
        <f>Q255*H255</f>
        <v>0</v>
      </c>
      <c r="S255" s="210">
        <v>0</v>
      </c>
      <c r="T255" s="211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12" t="s">
        <v>200</v>
      </c>
      <c r="AT255" s="212" t="s">
        <v>274</v>
      </c>
      <c r="AU255" s="212" t="s">
        <v>84</v>
      </c>
      <c r="AY255" s="20" t="s">
        <v>135</v>
      </c>
      <c r="BE255" s="213">
        <f>IF(N255="základní",J255,0)</f>
        <v>0</v>
      </c>
      <c r="BF255" s="213">
        <f>IF(N255="snížená",J255,0)</f>
        <v>0</v>
      </c>
      <c r="BG255" s="213">
        <f>IF(N255="zákl. přenesená",J255,0)</f>
        <v>0</v>
      </c>
      <c r="BH255" s="213">
        <f>IF(N255="sníž. přenesená",J255,0)</f>
        <v>0</v>
      </c>
      <c r="BI255" s="213">
        <f>IF(N255="nulová",J255,0)</f>
        <v>0</v>
      </c>
      <c r="BJ255" s="20" t="s">
        <v>81</v>
      </c>
      <c r="BK255" s="213">
        <f>ROUND(I255*H255,2)</f>
        <v>0</v>
      </c>
      <c r="BL255" s="20" t="s">
        <v>142</v>
      </c>
      <c r="BM255" s="212" t="s">
        <v>460</v>
      </c>
    </row>
    <row r="256" s="2" customFormat="1" ht="24.15" customHeight="1">
      <c r="A256" s="36"/>
      <c r="B256" s="37"/>
      <c r="C256" s="202" t="s">
        <v>461</v>
      </c>
      <c r="D256" s="202" t="s">
        <v>137</v>
      </c>
      <c r="E256" s="203" t="s">
        <v>462</v>
      </c>
      <c r="F256" s="204" t="s">
        <v>463</v>
      </c>
      <c r="G256" s="205" t="s">
        <v>319</v>
      </c>
      <c r="H256" s="206">
        <v>1</v>
      </c>
      <c r="I256" s="207">
        <v>0</v>
      </c>
      <c r="J256" s="207">
        <f>ROUND(I256*H256,2)</f>
        <v>0</v>
      </c>
      <c r="K256" s="204" t="s">
        <v>141</v>
      </c>
      <c r="L256" s="42"/>
      <c r="M256" s="208" t="s">
        <v>19</v>
      </c>
      <c r="N256" s="209" t="s">
        <v>44</v>
      </c>
      <c r="O256" s="210">
        <v>0</v>
      </c>
      <c r="P256" s="210">
        <f>O256*H256</f>
        <v>0</v>
      </c>
      <c r="Q256" s="210">
        <v>0.0028600000000000001</v>
      </c>
      <c r="R256" s="210">
        <f>Q256*H256</f>
        <v>0.0028600000000000001</v>
      </c>
      <c r="S256" s="210">
        <v>0</v>
      </c>
      <c r="T256" s="211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12" t="s">
        <v>142</v>
      </c>
      <c r="AT256" s="212" t="s">
        <v>137</v>
      </c>
      <c r="AU256" s="212" t="s">
        <v>84</v>
      </c>
      <c r="AY256" s="20" t="s">
        <v>135</v>
      </c>
      <c r="BE256" s="213">
        <f>IF(N256="základní",J256,0)</f>
        <v>0</v>
      </c>
      <c r="BF256" s="213">
        <f>IF(N256="snížená",J256,0)</f>
        <v>0</v>
      </c>
      <c r="BG256" s="213">
        <f>IF(N256="zákl. přenesená",J256,0)</f>
        <v>0</v>
      </c>
      <c r="BH256" s="213">
        <f>IF(N256="sníž. přenesená",J256,0)</f>
        <v>0</v>
      </c>
      <c r="BI256" s="213">
        <f>IF(N256="nulová",J256,0)</f>
        <v>0</v>
      </c>
      <c r="BJ256" s="20" t="s">
        <v>81</v>
      </c>
      <c r="BK256" s="213">
        <f>ROUND(I256*H256,2)</f>
        <v>0</v>
      </c>
      <c r="BL256" s="20" t="s">
        <v>142</v>
      </c>
      <c r="BM256" s="212" t="s">
        <v>464</v>
      </c>
    </row>
    <row r="257" s="2" customFormat="1">
      <c r="A257" s="36"/>
      <c r="B257" s="37"/>
      <c r="C257" s="38"/>
      <c r="D257" s="214" t="s">
        <v>144</v>
      </c>
      <c r="E257" s="38"/>
      <c r="F257" s="215" t="s">
        <v>465</v>
      </c>
      <c r="G257" s="38"/>
      <c r="H257" s="38"/>
      <c r="I257" s="38"/>
      <c r="J257" s="38"/>
      <c r="K257" s="38"/>
      <c r="L257" s="42"/>
      <c r="M257" s="216"/>
      <c r="N257" s="217"/>
      <c r="O257" s="81"/>
      <c r="P257" s="81"/>
      <c r="Q257" s="81"/>
      <c r="R257" s="81"/>
      <c r="S257" s="81"/>
      <c r="T257" s="82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T257" s="20" t="s">
        <v>144</v>
      </c>
      <c r="AU257" s="20" t="s">
        <v>84</v>
      </c>
    </row>
    <row r="258" s="2" customFormat="1" ht="21.75" customHeight="1">
      <c r="A258" s="36"/>
      <c r="B258" s="37"/>
      <c r="C258" s="258" t="s">
        <v>466</v>
      </c>
      <c r="D258" s="258" t="s">
        <v>274</v>
      </c>
      <c r="E258" s="259" t="s">
        <v>467</v>
      </c>
      <c r="F258" s="260" t="s">
        <v>468</v>
      </c>
      <c r="G258" s="261" t="s">
        <v>319</v>
      </c>
      <c r="H258" s="262">
        <v>1</v>
      </c>
      <c r="I258" s="263">
        <v>0</v>
      </c>
      <c r="J258" s="263">
        <f>ROUND(I258*H258,2)</f>
        <v>0</v>
      </c>
      <c r="K258" s="260" t="s">
        <v>372</v>
      </c>
      <c r="L258" s="264"/>
      <c r="M258" s="265" t="s">
        <v>19</v>
      </c>
      <c r="N258" s="266" t="s">
        <v>44</v>
      </c>
      <c r="O258" s="210">
        <v>0</v>
      </c>
      <c r="P258" s="210">
        <f>O258*H258</f>
        <v>0</v>
      </c>
      <c r="Q258" s="210">
        <v>0</v>
      </c>
      <c r="R258" s="210">
        <f>Q258*H258</f>
        <v>0</v>
      </c>
      <c r="S258" s="210">
        <v>0</v>
      </c>
      <c r="T258" s="211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12" t="s">
        <v>200</v>
      </c>
      <c r="AT258" s="212" t="s">
        <v>274</v>
      </c>
      <c r="AU258" s="212" t="s">
        <v>84</v>
      </c>
      <c r="AY258" s="20" t="s">
        <v>135</v>
      </c>
      <c r="BE258" s="213">
        <f>IF(N258="základní",J258,0)</f>
        <v>0</v>
      </c>
      <c r="BF258" s="213">
        <f>IF(N258="snížená",J258,0)</f>
        <v>0</v>
      </c>
      <c r="BG258" s="213">
        <f>IF(N258="zákl. přenesená",J258,0)</f>
        <v>0</v>
      </c>
      <c r="BH258" s="213">
        <f>IF(N258="sníž. přenesená",J258,0)</f>
        <v>0</v>
      </c>
      <c r="BI258" s="213">
        <f>IF(N258="nulová",J258,0)</f>
        <v>0</v>
      </c>
      <c r="BJ258" s="20" t="s">
        <v>81</v>
      </c>
      <c r="BK258" s="213">
        <f>ROUND(I258*H258,2)</f>
        <v>0</v>
      </c>
      <c r="BL258" s="20" t="s">
        <v>142</v>
      </c>
      <c r="BM258" s="212" t="s">
        <v>469</v>
      </c>
    </row>
    <row r="259" s="2" customFormat="1" ht="24.15" customHeight="1">
      <c r="A259" s="36"/>
      <c r="B259" s="37"/>
      <c r="C259" s="202" t="s">
        <v>470</v>
      </c>
      <c r="D259" s="202" t="s">
        <v>137</v>
      </c>
      <c r="E259" s="203" t="s">
        <v>462</v>
      </c>
      <c r="F259" s="204" t="s">
        <v>463</v>
      </c>
      <c r="G259" s="205" t="s">
        <v>319</v>
      </c>
      <c r="H259" s="206">
        <v>1</v>
      </c>
      <c r="I259" s="207">
        <v>0</v>
      </c>
      <c r="J259" s="207">
        <f>ROUND(I259*H259,2)</f>
        <v>0</v>
      </c>
      <c r="K259" s="204" t="s">
        <v>141</v>
      </c>
      <c r="L259" s="42"/>
      <c r="M259" s="208" t="s">
        <v>19</v>
      </c>
      <c r="N259" s="209" t="s">
        <v>44</v>
      </c>
      <c r="O259" s="210">
        <v>0</v>
      </c>
      <c r="P259" s="210">
        <f>O259*H259</f>
        <v>0</v>
      </c>
      <c r="Q259" s="210">
        <v>0.0028600000000000001</v>
      </c>
      <c r="R259" s="210">
        <f>Q259*H259</f>
        <v>0.0028600000000000001</v>
      </c>
      <c r="S259" s="210">
        <v>0</v>
      </c>
      <c r="T259" s="211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12" t="s">
        <v>142</v>
      </c>
      <c r="AT259" s="212" t="s">
        <v>137</v>
      </c>
      <c r="AU259" s="212" t="s">
        <v>84</v>
      </c>
      <c r="AY259" s="20" t="s">
        <v>135</v>
      </c>
      <c r="BE259" s="213">
        <f>IF(N259="základní",J259,0)</f>
        <v>0</v>
      </c>
      <c r="BF259" s="213">
        <f>IF(N259="snížená",J259,0)</f>
        <v>0</v>
      </c>
      <c r="BG259" s="213">
        <f>IF(N259="zákl. přenesená",J259,0)</f>
        <v>0</v>
      </c>
      <c r="BH259" s="213">
        <f>IF(N259="sníž. přenesená",J259,0)</f>
        <v>0</v>
      </c>
      <c r="BI259" s="213">
        <f>IF(N259="nulová",J259,0)</f>
        <v>0</v>
      </c>
      <c r="BJ259" s="20" t="s">
        <v>81</v>
      </c>
      <c r="BK259" s="213">
        <f>ROUND(I259*H259,2)</f>
        <v>0</v>
      </c>
      <c r="BL259" s="20" t="s">
        <v>142</v>
      </c>
      <c r="BM259" s="212" t="s">
        <v>471</v>
      </c>
    </row>
    <row r="260" s="2" customFormat="1">
      <c r="A260" s="36"/>
      <c r="B260" s="37"/>
      <c r="C260" s="38"/>
      <c r="D260" s="214" t="s">
        <v>144</v>
      </c>
      <c r="E260" s="38"/>
      <c r="F260" s="215" t="s">
        <v>465</v>
      </c>
      <c r="G260" s="38"/>
      <c r="H260" s="38"/>
      <c r="I260" s="38"/>
      <c r="J260" s="38"/>
      <c r="K260" s="38"/>
      <c r="L260" s="42"/>
      <c r="M260" s="216"/>
      <c r="N260" s="217"/>
      <c r="O260" s="81"/>
      <c r="P260" s="81"/>
      <c r="Q260" s="81"/>
      <c r="R260" s="81"/>
      <c r="S260" s="81"/>
      <c r="T260" s="82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20" t="s">
        <v>144</v>
      </c>
      <c r="AU260" s="20" t="s">
        <v>84</v>
      </c>
    </row>
    <row r="261" s="2" customFormat="1" ht="16.5" customHeight="1">
      <c r="A261" s="36"/>
      <c r="B261" s="37"/>
      <c r="C261" s="258" t="s">
        <v>472</v>
      </c>
      <c r="D261" s="258" t="s">
        <v>274</v>
      </c>
      <c r="E261" s="259" t="s">
        <v>473</v>
      </c>
      <c r="F261" s="260" t="s">
        <v>474</v>
      </c>
      <c r="G261" s="261" t="s">
        <v>319</v>
      </c>
      <c r="H261" s="262">
        <v>1</v>
      </c>
      <c r="I261" s="263">
        <v>0</v>
      </c>
      <c r="J261" s="263">
        <f>ROUND(I261*H261,2)</f>
        <v>0</v>
      </c>
      <c r="K261" s="260" t="s">
        <v>372</v>
      </c>
      <c r="L261" s="264"/>
      <c r="M261" s="265" t="s">
        <v>19</v>
      </c>
      <c r="N261" s="266" t="s">
        <v>44</v>
      </c>
      <c r="O261" s="210">
        <v>0</v>
      </c>
      <c r="P261" s="210">
        <f>O261*H261</f>
        <v>0</v>
      </c>
      <c r="Q261" s="210">
        <v>0</v>
      </c>
      <c r="R261" s="210">
        <f>Q261*H261</f>
        <v>0</v>
      </c>
      <c r="S261" s="210">
        <v>0</v>
      </c>
      <c r="T261" s="211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12" t="s">
        <v>200</v>
      </c>
      <c r="AT261" s="212" t="s">
        <v>274</v>
      </c>
      <c r="AU261" s="212" t="s">
        <v>84</v>
      </c>
      <c r="AY261" s="20" t="s">
        <v>135</v>
      </c>
      <c r="BE261" s="213">
        <f>IF(N261="základní",J261,0)</f>
        <v>0</v>
      </c>
      <c r="BF261" s="213">
        <f>IF(N261="snížená",J261,0)</f>
        <v>0</v>
      </c>
      <c r="BG261" s="213">
        <f>IF(N261="zákl. přenesená",J261,0)</f>
        <v>0</v>
      </c>
      <c r="BH261" s="213">
        <f>IF(N261="sníž. přenesená",J261,0)</f>
        <v>0</v>
      </c>
      <c r="BI261" s="213">
        <f>IF(N261="nulová",J261,0)</f>
        <v>0</v>
      </c>
      <c r="BJ261" s="20" t="s">
        <v>81</v>
      </c>
      <c r="BK261" s="213">
        <f>ROUND(I261*H261,2)</f>
        <v>0</v>
      </c>
      <c r="BL261" s="20" t="s">
        <v>142</v>
      </c>
      <c r="BM261" s="212" t="s">
        <v>475</v>
      </c>
    </row>
    <row r="262" s="2" customFormat="1" ht="16.5" customHeight="1">
      <c r="A262" s="36"/>
      <c r="B262" s="37"/>
      <c r="C262" s="202" t="s">
        <v>476</v>
      </c>
      <c r="D262" s="202" t="s">
        <v>137</v>
      </c>
      <c r="E262" s="203" t="s">
        <v>477</v>
      </c>
      <c r="F262" s="204" t="s">
        <v>478</v>
      </c>
      <c r="G262" s="205" t="s">
        <v>158</v>
      </c>
      <c r="H262" s="206">
        <v>37.399999999999999</v>
      </c>
      <c r="I262" s="207">
        <v>0</v>
      </c>
      <c r="J262" s="207">
        <f>ROUND(I262*H262,2)</f>
        <v>0</v>
      </c>
      <c r="K262" s="204" t="s">
        <v>141</v>
      </c>
      <c r="L262" s="42"/>
      <c r="M262" s="208" t="s">
        <v>19</v>
      </c>
      <c r="N262" s="209" t="s">
        <v>44</v>
      </c>
      <c r="O262" s="210">
        <v>0</v>
      </c>
      <c r="P262" s="210">
        <f>O262*H262</f>
        <v>0</v>
      </c>
      <c r="Q262" s="210">
        <v>0</v>
      </c>
      <c r="R262" s="210">
        <f>Q262*H262</f>
        <v>0</v>
      </c>
      <c r="S262" s="210">
        <v>0</v>
      </c>
      <c r="T262" s="211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12" t="s">
        <v>142</v>
      </c>
      <c r="AT262" s="212" t="s">
        <v>137</v>
      </c>
      <c r="AU262" s="212" t="s">
        <v>84</v>
      </c>
      <c r="AY262" s="20" t="s">
        <v>135</v>
      </c>
      <c r="BE262" s="213">
        <f>IF(N262="základní",J262,0)</f>
        <v>0</v>
      </c>
      <c r="BF262" s="213">
        <f>IF(N262="snížená",J262,0)</f>
        <v>0</v>
      </c>
      <c r="BG262" s="213">
        <f>IF(N262="zákl. přenesená",J262,0)</f>
        <v>0</v>
      </c>
      <c r="BH262" s="213">
        <f>IF(N262="sníž. přenesená",J262,0)</f>
        <v>0</v>
      </c>
      <c r="BI262" s="213">
        <f>IF(N262="nulová",J262,0)</f>
        <v>0</v>
      </c>
      <c r="BJ262" s="20" t="s">
        <v>81</v>
      </c>
      <c r="BK262" s="213">
        <f>ROUND(I262*H262,2)</f>
        <v>0</v>
      </c>
      <c r="BL262" s="20" t="s">
        <v>142</v>
      </c>
      <c r="BM262" s="212" t="s">
        <v>479</v>
      </c>
    </row>
    <row r="263" s="2" customFormat="1">
      <c r="A263" s="36"/>
      <c r="B263" s="37"/>
      <c r="C263" s="38"/>
      <c r="D263" s="214" t="s">
        <v>144</v>
      </c>
      <c r="E263" s="38"/>
      <c r="F263" s="215" t="s">
        <v>480</v>
      </c>
      <c r="G263" s="38"/>
      <c r="H263" s="38"/>
      <c r="I263" s="38"/>
      <c r="J263" s="38"/>
      <c r="K263" s="38"/>
      <c r="L263" s="42"/>
      <c r="M263" s="216"/>
      <c r="N263" s="217"/>
      <c r="O263" s="81"/>
      <c r="P263" s="81"/>
      <c r="Q263" s="81"/>
      <c r="R263" s="81"/>
      <c r="S263" s="81"/>
      <c r="T263" s="82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20" t="s">
        <v>144</v>
      </c>
      <c r="AU263" s="20" t="s">
        <v>84</v>
      </c>
    </row>
    <row r="264" s="2" customFormat="1" ht="16.5" customHeight="1">
      <c r="A264" s="36"/>
      <c r="B264" s="37"/>
      <c r="C264" s="202" t="s">
        <v>481</v>
      </c>
      <c r="D264" s="202" t="s">
        <v>137</v>
      </c>
      <c r="E264" s="203" t="s">
        <v>482</v>
      </c>
      <c r="F264" s="204" t="s">
        <v>483</v>
      </c>
      <c r="G264" s="205" t="s">
        <v>158</v>
      </c>
      <c r="H264" s="206">
        <v>37.399999999999999</v>
      </c>
      <c r="I264" s="207">
        <v>0</v>
      </c>
      <c r="J264" s="207">
        <f>ROUND(I264*H264,2)</f>
        <v>0</v>
      </c>
      <c r="K264" s="204" t="s">
        <v>141</v>
      </c>
      <c r="L264" s="42"/>
      <c r="M264" s="208" t="s">
        <v>19</v>
      </c>
      <c r="N264" s="209" t="s">
        <v>44</v>
      </c>
      <c r="O264" s="210">
        <v>0</v>
      </c>
      <c r="P264" s="210">
        <f>O264*H264</f>
        <v>0</v>
      </c>
      <c r="Q264" s="210">
        <v>0</v>
      </c>
      <c r="R264" s="210">
        <f>Q264*H264</f>
        <v>0</v>
      </c>
      <c r="S264" s="210">
        <v>0</v>
      </c>
      <c r="T264" s="211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12" t="s">
        <v>142</v>
      </c>
      <c r="AT264" s="212" t="s">
        <v>137</v>
      </c>
      <c r="AU264" s="212" t="s">
        <v>84</v>
      </c>
      <c r="AY264" s="20" t="s">
        <v>135</v>
      </c>
      <c r="BE264" s="213">
        <f>IF(N264="základní",J264,0)</f>
        <v>0</v>
      </c>
      <c r="BF264" s="213">
        <f>IF(N264="snížená",J264,0)</f>
        <v>0</v>
      </c>
      <c r="BG264" s="213">
        <f>IF(N264="zákl. přenesená",J264,0)</f>
        <v>0</v>
      </c>
      <c r="BH264" s="213">
        <f>IF(N264="sníž. přenesená",J264,0)</f>
        <v>0</v>
      </c>
      <c r="BI264" s="213">
        <f>IF(N264="nulová",J264,0)</f>
        <v>0</v>
      </c>
      <c r="BJ264" s="20" t="s">
        <v>81</v>
      </c>
      <c r="BK264" s="213">
        <f>ROUND(I264*H264,2)</f>
        <v>0</v>
      </c>
      <c r="BL264" s="20" t="s">
        <v>142</v>
      </c>
      <c r="BM264" s="212" t="s">
        <v>484</v>
      </c>
    </row>
    <row r="265" s="2" customFormat="1">
      <c r="A265" s="36"/>
      <c r="B265" s="37"/>
      <c r="C265" s="38"/>
      <c r="D265" s="214" t="s">
        <v>144</v>
      </c>
      <c r="E265" s="38"/>
      <c r="F265" s="215" t="s">
        <v>485</v>
      </c>
      <c r="G265" s="38"/>
      <c r="H265" s="38"/>
      <c r="I265" s="38"/>
      <c r="J265" s="38"/>
      <c r="K265" s="38"/>
      <c r="L265" s="42"/>
      <c r="M265" s="216"/>
      <c r="N265" s="217"/>
      <c r="O265" s="81"/>
      <c r="P265" s="81"/>
      <c r="Q265" s="81"/>
      <c r="R265" s="81"/>
      <c r="S265" s="81"/>
      <c r="T265" s="82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20" t="s">
        <v>144</v>
      </c>
      <c r="AU265" s="20" t="s">
        <v>84</v>
      </c>
    </row>
    <row r="266" s="2" customFormat="1" ht="16.5" customHeight="1">
      <c r="A266" s="36"/>
      <c r="B266" s="37"/>
      <c r="C266" s="202" t="s">
        <v>486</v>
      </c>
      <c r="D266" s="202" t="s">
        <v>137</v>
      </c>
      <c r="E266" s="203" t="s">
        <v>487</v>
      </c>
      <c r="F266" s="204" t="s">
        <v>488</v>
      </c>
      <c r="G266" s="205" t="s">
        <v>319</v>
      </c>
      <c r="H266" s="206">
        <v>2</v>
      </c>
      <c r="I266" s="207">
        <v>0</v>
      </c>
      <c r="J266" s="207">
        <f>ROUND(I266*H266,2)</f>
        <v>0</v>
      </c>
      <c r="K266" s="204" t="s">
        <v>141</v>
      </c>
      <c r="L266" s="42"/>
      <c r="M266" s="208" t="s">
        <v>19</v>
      </c>
      <c r="N266" s="209" t="s">
        <v>44</v>
      </c>
      <c r="O266" s="210">
        <v>0</v>
      </c>
      <c r="P266" s="210">
        <f>O266*H266</f>
        <v>0</v>
      </c>
      <c r="Q266" s="210">
        <v>0.45937</v>
      </c>
      <c r="R266" s="210">
        <f>Q266*H266</f>
        <v>0.91874</v>
      </c>
      <c r="S266" s="210">
        <v>0</v>
      </c>
      <c r="T266" s="211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12" t="s">
        <v>142</v>
      </c>
      <c r="AT266" s="212" t="s">
        <v>137</v>
      </c>
      <c r="AU266" s="212" t="s">
        <v>84</v>
      </c>
      <c r="AY266" s="20" t="s">
        <v>135</v>
      </c>
      <c r="BE266" s="213">
        <f>IF(N266="základní",J266,0)</f>
        <v>0</v>
      </c>
      <c r="BF266" s="213">
        <f>IF(N266="snížená",J266,0)</f>
        <v>0</v>
      </c>
      <c r="BG266" s="213">
        <f>IF(N266="zákl. přenesená",J266,0)</f>
        <v>0</v>
      </c>
      <c r="BH266" s="213">
        <f>IF(N266="sníž. přenesená",J266,0)</f>
        <v>0</v>
      </c>
      <c r="BI266" s="213">
        <f>IF(N266="nulová",J266,0)</f>
        <v>0</v>
      </c>
      <c r="BJ266" s="20" t="s">
        <v>81</v>
      </c>
      <c r="BK266" s="213">
        <f>ROUND(I266*H266,2)</f>
        <v>0</v>
      </c>
      <c r="BL266" s="20" t="s">
        <v>142</v>
      </c>
      <c r="BM266" s="212" t="s">
        <v>489</v>
      </c>
    </row>
    <row r="267" s="2" customFormat="1">
      <c r="A267" s="36"/>
      <c r="B267" s="37"/>
      <c r="C267" s="38"/>
      <c r="D267" s="214" t="s">
        <v>144</v>
      </c>
      <c r="E267" s="38"/>
      <c r="F267" s="215" t="s">
        <v>490</v>
      </c>
      <c r="G267" s="38"/>
      <c r="H267" s="38"/>
      <c r="I267" s="38"/>
      <c r="J267" s="38"/>
      <c r="K267" s="38"/>
      <c r="L267" s="42"/>
      <c r="M267" s="216"/>
      <c r="N267" s="217"/>
      <c r="O267" s="81"/>
      <c r="P267" s="81"/>
      <c r="Q267" s="81"/>
      <c r="R267" s="81"/>
      <c r="S267" s="81"/>
      <c r="T267" s="82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20" t="s">
        <v>144</v>
      </c>
      <c r="AU267" s="20" t="s">
        <v>84</v>
      </c>
    </row>
    <row r="268" s="2" customFormat="1" ht="16.5" customHeight="1">
      <c r="A268" s="36"/>
      <c r="B268" s="37"/>
      <c r="C268" s="202" t="s">
        <v>491</v>
      </c>
      <c r="D268" s="202" t="s">
        <v>137</v>
      </c>
      <c r="E268" s="203" t="s">
        <v>492</v>
      </c>
      <c r="F268" s="204" t="s">
        <v>493</v>
      </c>
      <c r="G268" s="205" t="s">
        <v>158</v>
      </c>
      <c r="H268" s="206">
        <v>251.40000000000001</v>
      </c>
      <c r="I268" s="207">
        <v>0</v>
      </c>
      <c r="J268" s="207">
        <f>ROUND(I268*H268,2)</f>
        <v>0</v>
      </c>
      <c r="K268" s="204" t="s">
        <v>141</v>
      </c>
      <c r="L268" s="42"/>
      <c r="M268" s="208" t="s">
        <v>19</v>
      </c>
      <c r="N268" s="209" t="s">
        <v>44</v>
      </c>
      <c r="O268" s="210">
        <v>0</v>
      </c>
      <c r="P268" s="210">
        <f>O268*H268</f>
        <v>0</v>
      </c>
      <c r="Q268" s="210">
        <v>0</v>
      </c>
      <c r="R268" s="210">
        <f>Q268*H268</f>
        <v>0</v>
      </c>
      <c r="S268" s="210">
        <v>0</v>
      </c>
      <c r="T268" s="211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12" t="s">
        <v>142</v>
      </c>
      <c r="AT268" s="212" t="s">
        <v>137</v>
      </c>
      <c r="AU268" s="212" t="s">
        <v>84</v>
      </c>
      <c r="AY268" s="20" t="s">
        <v>135</v>
      </c>
      <c r="BE268" s="213">
        <f>IF(N268="základní",J268,0)</f>
        <v>0</v>
      </c>
      <c r="BF268" s="213">
        <f>IF(N268="snížená",J268,0)</f>
        <v>0</v>
      </c>
      <c r="BG268" s="213">
        <f>IF(N268="zákl. přenesená",J268,0)</f>
        <v>0</v>
      </c>
      <c r="BH268" s="213">
        <f>IF(N268="sníž. přenesená",J268,0)</f>
        <v>0</v>
      </c>
      <c r="BI268" s="213">
        <f>IF(N268="nulová",J268,0)</f>
        <v>0</v>
      </c>
      <c r="BJ268" s="20" t="s">
        <v>81</v>
      </c>
      <c r="BK268" s="213">
        <f>ROUND(I268*H268,2)</f>
        <v>0</v>
      </c>
      <c r="BL268" s="20" t="s">
        <v>142</v>
      </c>
      <c r="BM268" s="212" t="s">
        <v>494</v>
      </c>
    </row>
    <row r="269" s="2" customFormat="1">
      <c r="A269" s="36"/>
      <c r="B269" s="37"/>
      <c r="C269" s="38"/>
      <c r="D269" s="214" t="s">
        <v>144</v>
      </c>
      <c r="E269" s="38"/>
      <c r="F269" s="215" t="s">
        <v>495</v>
      </c>
      <c r="G269" s="38"/>
      <c r="H269" s="38"/>
      <c r="I269" s="38"/>
      <c r="J269" s="38"/>
      <c r="K269" s="38"/>
      <c r="L269" s="42"/>
      <c r="M269" s="216"/>
      <c r="N269" s="217"/>
      <c r="O269" s="81"/>
      <c r="P269" s="81"/>
      <c r="Q269" s="81"/>
      <c r="R269" s="81"/>
      <c r="S269" s="81"/>
      <c r="T269" s="82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20" t="s">
        <v>144</v>
      </c>
      <c r="AU269" s="20" t="s">
        <v>84</v>
      </c>
    </row>
    <row r="270" s="2" customFormat="1" ht="16.5" customHeight="1">
      <c r="A270" s="36"/>
      <c r="B270" s="37"/>
      <c r="C270" s="202" t="s">
        <v>496</v>
      </c>
      <c r="D270" s="202" t="s">
        <v>137</v>
      </c>
      <c r="E270" s="203" t="s">
        <v>497</v>
      </c>
      <c r="F270" s="204" t="s">
        <v>498</v>
      </c>
      <c r="G270" s="205" t="s">
        <v>158</v>
      </c>
      <c r="H270" s="206">
        <v>251.40000000000001</v>
      </c>
      <c r="I270" s="207">
        <v>0</v>
      </c>
      <c r="J270" s="207">
        <f>ROUND(I270*H270,2)</f>
        <v>0</v>
      </c>
      <c r="K270" s="204" t="s">
        <v>141</v>
      </c>
      <c r="L270" s="42"/>
      <c r="M270" s="208" t="s">
        <v>19</v>
      </c>
      <c r="N270" s="209" t="s">
        <v>44</v>
      </c>
      <c r="O270" s="210">
        <v>0</v>
      </c>
      <c r="P270" s="210">
        <f>O270*H270</f>
        <v>0</v>
      </c>
      <c r="Q270" s="210">
        <v>0</v>
      </c>
      <c r="R270" s="210">
        <f>Q270*H270</f>
        <v>0</v>
      </c>
      <c r="S270" s="210">
        <v>0</v>
      </c>
      <c r="T270" s="211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12" t="s">
        <v>142</v>
      </c>
      <c r="AT270" s="212" t="s">
        <v>137</v>
      </c>
      <c r="AU270" s="212" t="s">
        <v>84</v>
      </c>
      <c r="AY270" s="20" t="s">
        <v>135</v>
      </c>
      <c r="BE270" s="213">
        <f>IF(N270="základní",J270,0)</f>
        <v>0</v>
      </c>
      <c r="BF270" s="213">
        <f>IF(N270="snížená",J270,0)</f>
        <v>0</v>
      </c>
      <c r="BG270" s="213">
        <f>IF(N270="zákl. přenesená",J270,0)</f>
        <v>0</v>
      </c>
      <c r="BH270" s="213">
        <f>IF(N270="sníž. přenesená",J270,0)</f>
        <v>0</v>
      </c>
      <c r="BI270" s="213">
        <f>IF(N270="nulová",J270,0)</f>
        <v>0</v>
      </c>
      <c r="BJ270" s="20" t="s">
        <v>81</v>
      </c>
      <c r="BK270" s="213">
        <f>ROUND(I270*H270,2)</f>
        <v>0</v>
      </c>
      <c r="BL270" s="20" t="s">
        <v>142</v>
      </c>
      <c r="BM270" s="212" t="s">
        <v>499</v>
      </c>
    </row>
    <row r="271" s="2" customFormat="1">
      <c r="A271" s="36"/>
      <c r="B271" s="37"/>
      <c r="C271" s="38"/>
      <c r="D271" s="214" t="s">
        <v>144</v>
      </c>
      <c r="E271" s="38"/>
      <c r="F271" s="215" t="s">
        <v>500</v>
      </c>
      <c r="G271" s="38"/>
      <c r="H271" s="38"/>
      <c r="I271" s="38"/>
      <c r="J271" s="38"/>
      <c r="K271" s="38"/>
      <c r="L271" s="42"/>
      <c r="M271" s="216"/>
      <c r="N271" s="217"/>
      <c r="O271" s="81"/>
      <c r="P271" s="81"/>
      <c r="Q271" s="81"/>
      <c r="R271" s="81"/>
      <c r="S271" s="81"/>
      <c r="T271" s="82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T271" s="20" t="s">
        <v>144</v>
      </c>
      <c r="AU271" s="20" t="s">
        <v>84</v>
      </c>
    </row>
    <row r="272" s="2" customFormat="1" ht="16.5" customHeight="1">
      <c r="A272" s="36"/>
      <c r="B272" s="37"/>
      <c r="C272" s="202" t="s">
        <v>501</v>
      </c>
      <c r="D272" s="202" t="s">
        <v>137</v>
      </c>
      <c r="E272" s="203" t="s">
        <v>502</v>
      </c>
      <c r="F272" s="204" t="s">
        <v>503</v>
      </c>
      <c r="G272" s="205" t="s">
        <v>319</v>
      </c>
      <c r="H272" s="206">
        <v>1</v>
      </c>
      <c r="I272" s="207">
        <v>0</v>
      </c>
      <c r="J272" s="207">
        <f>ROUND(I272*H272,2)</f>
        <v>0</v>
      </c>
      <c r="K272" s="204" t="s">
        <v>141</v>
      </c>
      <c r="L272" s="42"/>
      <c r="M272" s="208" t="s">
        <v>19</v>
      </c>
      <c r="N272" s="209" t="s">
        <v>44</v>
      </c>
      <c r="O272" s="210">
        <v>0</v>
      </c>
      <c r="P272" s="210">
        <f>O272*H272</f>
        <v>0</v>
      </c>
      <c r="Q272" s="210">
        <v>0.040000000000000001</v>
      </c>
      <c r="R272" s="210">
        <f>Q272*H272</f>
        <v>0.040000000000000001</v>
      </c>
      <c r="S272" s="210">
        <v>0</v>
      </c>
      <c r="T272" s="211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212" t="s">
        <v>142</v>
      </c>
      <c r="AT272" s="212" t="s">
        <v>137</v>
      </c>
      <c r="AU272" s="212" t="s">
        <v>84</v>
      </c>
      <c r="AY272" s="20" t="s">
        <v>135</v>
      </c>
      <c r="BE272" s="213">
        <f>IF(N272="základní",J272,0)</f>
        <v>0</v>
      </c>
      <c r="BF272" s="213">
        <f>IF(N272="snížená",J272,0)</f>
        <v>0</v>
      </c>
      <c r="BG272" s="213">
        <f>IF(N272="zákl. přenesená",J272,0)</f>
        <v>0</v>
      </c>
      <c r="BH272" s="213">
        <f>IF(N272="sníž. přenesená",J272,0)</f>
        <v>0</v>
      </c>
      <c r="BI272" s="213">
        <f>IF(N272="nulová",J272,0)</f>
        <v>0</v>
      </c>
      <c r="BJ272" s="20" t="s">
        <v>81</v>
      </c>
      <c r="BK272" s="213">
        <f>ROUND(I272*H272,2)</f>
        <v>0</v>
      </c>
      <c r="BL272" s="20" t="s">
        <v>142</v>
      </c>
      <c r="BM272" s="212" t="s">
        <v>504</v>
      </c>
    </row>
    <row r="273" s="2" customFormat="1">
      <c r="A273" s="36"/>
      <c r="B273" s="37"/>
      <c r="C273" s="38"/>
      <c r="D273" s="214" t="s">
        <v>144</v>
      </c>
      <c r="E273" s="38"/>
      <c r="F273" s="215" t="s">
        <v>505</v>
      </c>
      <c r="G273" s="38"/>
      <c r="H273" s="38"/>
      <c r="I273" s="38"/>
      <c r="J273" s="38"/>
      <c r="K273" s="38"/>
      <c r="L273" s="42"/>
      <c r="M273" s="216"/>
      <c r="N273" s="217"/>
      <c r="O273" s="81"/>
      <c r="P273" s="81"/>
      <c r="Q273" s="81"/>
      <c r="R273" s="81"/>
      <c r="S273" s="81"/>
      <c r="T273" s="82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20" t="s">
        <v>144</v>
      </c>
      <c r="AU273" s="20" t="s">
        <v>84</v>
      </c>
    </row>
    <row r="274" s="2" customFormat="1" ht="16.5" customHeight="1">
      <c r="A274" s="36"/>
      <c r="B274" s="37"/>
      <c r="C274" s="258" t="s">
        <v>506</v>
      </c>
      <c r="D274" s="258" t="s">
        <v>274</v>
      </c>
      <c r="E274" s="259" t="s">
        <v>507</v>
      </c>
      <c r="F274" s="260" t="s">
        <v>508</v>
      </c>
      <c r="G274" s="261" t="s">
        <v>319</v>
      </c>
      <c r="H274" s="262">
        <v>1</v>
      </c>
      <c r="I274" s="263">
        <v>0</v>
      </c>
      <c r="J274" s="263">
        <f>ROUND(I274*H274,2)</f>
        <v>0</v>
      </c>
      <c r="K274" s="260" t="s">
        <v>141</v>
      </c>
      <c r="L274" s="264"/>
      <c r="M274" s="265" t="s">
        <v>19</v>
      </c>
      <c r="N274" s="266" t="s">
        <v>44</v>
      </c>
      <c r="O274" s="210">
        <v>0</v>
      </c>
      <c r="P274" s="210">
        <f>O274*H274</f>
        <v>0</v>
      </c>
      <c r="Q274" s="210">
        <v>0.013299999999999999</v>
      </c>
      <c r="R274" s="210">
        <f>Q274*H274</f>
        <v>0.013299999999999999</v>
      </c>
      <c r="S274" s="210">
        <v>0</v>
      </c>
      <c r="T274" s="211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12" t="s">
        <v>200</v>
      </c>
      <c r="AT274" s="212" t="s">
        <v>274</v>
      </c>
      <c r="AU274" s="212" t="s">
        <v>84</v>
      </c>
      <c r="AY274" s="20" t="s">
        <v>135</v>
      </c>
      <c r="BE274" s="213">
        <f>IF(N274="základní",J274,0)</f>
        <v>0</v>
      </c>
      <c r="BF274" s="213">
        <f>IF(N274="snížená",J274,0)</f>
        <v>0</v>
      </c>
      <c r="BG274" s="213">
        <f>IF(N274="zákl. přenesená",J274,0)</f>
        <v>0</v>
      </c>
      <c r="BH274" s="213">
        <f>IF(N274="sníž. přenesená",J274,0)</f>
        <v>0</v>
      </c>
      <c r="BI274" s="213">
        <f>IF(N274="nulová",J274,0)</f>
        <v>0</v>
      </c>
      <c r="BJ274" s="20" t="s">
        <v>81</v>
      </c>
      <c r="BK274" s="213">
        <f>ROUND(I274*H274,2)</f>
        <v>0</v>
      </c>
      <c r="BL274" s="20" t="s">
        <v>142</v>
      </c>
      <c r="BM274" s="212" t="s">
        <v>509</v>
      </c>
    </row>
    <row r="275" s="2" customFormat="1" ht="16.5" customHeight="1">
      <c r="A275" s="36"/>
      <c r="B275" s="37"/>
      <c r="C275" s="202" t="s">
        <v>510</v>
      </c>
      <c r="D275" s="202" t="s">
        <v>137</v>
      </c>
      <c r="E275" s="203" t="s">
        <v>511</v>
      </c>
      <c r="F275" s="204" t="s">
        <v>512</v>
      </c>
      <c r="G275" s="205" t="s">
        <v>319</v>
      </c>
      <c r="H275" s="206">
        <v>4</v>
      </c>
      <c r="I275" s="207">
        <v>0</v>
      </c>
      <c r="J275" s="207">
        <f>ROUND(I275*H275,2)</f>
        <v>0</v>
      </c>
      <c r="K275" s="204" t="s">
        <v>141</v>
      </c>
      <c r="L275" s="42"/>
      <c r="M275" s="208" t="s">
        <v>19</v>
      </c>
      <c r="N275" s="209" t="s">
        <v>44</v>
      </c>
      <c r="O275" s="210">
        <v>0</v>
      </c>
      <c r="P275" s="210">
        <f>O275*H275</f>
        <v>0</v>
      </c>
      <c r="Q275" s="210">
        <v>0.00016000000000000001</v>
      </c>
      <c r="R275" s="210">
        <f>Q275*H275</f>
        <v>0.00064000000000000005</v>
      </c>
      <c r="S275" s="210">
        <v>0</v>
      </c>
      <c r="T275" s="211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212" t="s">
        <v>142</v>
      </c>
      <c r="AT275" s="212" t="s">
        <v>137</v>
      </c>
      <c r="AU275" s="212" t="s">
        <v>84</v>
      </c>
      <c r="AY275" s="20" t="s">
        <v>135</v>
      </c>
      <c r="BE275" s="213">
        <f>IF(N275="základní",J275,0)</f>
        <v>0</v>
      </c>
      <c r="BF275" s="213">
        <f>IF(N275="snížená",J275,0)</f>
        <v>0</v>
      </c>
      <c r="BG275" s="213">
        <f>IF(N275="zákl. přenesená",J275,0)</f>
        <v>0</v>
      </c>
      <c r="BH275" s="213">
        <f>IF(N275="sníž. přenesená",J275,0)</f>
        <v>0</v>
      </c>
      <c r="BI275" s="213">
        <f>IF(N275="nulová",J275,0)</f>
        <v>0</v>
      </c>
      <c r="BJ275" s="20" t="s">
        <v>81</v>
      </c>
      <c r="BK275" s="213">
        <f>ROUND(I275*H275,2)</f>
        <v>0</v>
      </c>
      <c r="BL275" s="20" t="s">
        <v>142</v>
      </c>
      <c r="BM275" s="212" t="s">
        <v>513</v>
      </c>
    </row>
    <row r="276" s="2" customFormat="1">
      <c r="A276" s="36"/>
      <c r="B276" s="37"/>
      <c r="C276" s="38"/>
      <c r="D276" s="214" t="s">
        <v>144</v>
      </c>
      <c r="E276" s="38"/>
      <c r="F276" s="215" t="s">
        <v>514</v>
      </c>
      <c r="G276" s="38"/>
      <c r="H276" s="38"/>
      <c r="I276" s="38"/>
      <c r="J276" s="38"/>
      <c r="K276" s="38"/>
      <c r="L276" s="42"/>
      <c r="M276" s="216"/>
      <c r="N276" s="217"/>
      <c r="O276" s="81"/>
      <c r="P276" s="81"/>
      <c r="Q276" s="81"/>
      <c r="R276" s="81"/>
      <c r="S276" s="81"/>
      <c r="T276" s="82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20" t="s">
        <v>144</v>
      </c>
      <c r="AU276" s="20" t="s">
        <v>84</v>
      </c>
    </row>
    <row r="277" s="2" customFormat="1" ht="16.5" customHeight="1">
      <c r="A277" s="36"/>
      <c r="B277" s="37"/>
      <c r="C277" s="202" t="s">
        <v>515</v>
      </c>
      <c r="D277" s="202" t="s">
        <v>137</v>
      </c>
      <c r="E277" s="203" t="s">
        <v>516</v>
      </c>
      <c r="F277" s="204" t="s">
        <v>517</v>
      </c>
      <c r="G277" s="205" t="s">
        <v>158</v>
      </c>
      <c r="H277" s="206">
        <v>535</v>
      </c>
      <c r="I277" s="207">
        <v>0</v>
      </c>
      <c r="J277" s="207">
        <f>ROUND(I277*H277,2)</f>
        <v>0</v>
      </c>
      <c r="K277" s="204" t="s">
        <v>141</v>
      </c>
      <c r="L277" s="42"/>
      <c r="M277" s="208" t="s">
        <v>19</v>
      </c>
      <c r="N277" s="209" t="s">
        <v>44</v>
      </c>
      <c r="O277" s="210">
        <v>0</v>
      </c>
      <c r="P277" s="210">
        <f>O277*H277</f>
        <v>0</v>
      </c>
      <c r="Q277" s="210">
        <v>0.00020000000000000001</v>
      </c>
      <c r="R277" s="210">
        <f>Q277*H277</f>
        <v>0.10700000000000001</v>
      </c>
      <c r="S277" s="210">
        <v>0</v>
      </c>
      <c r="T277" s="211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12" t="s">
        <v>142</v>
      </c>
      <c r="AT277" s="212" t="s">
        <v>137</v>
      </c>
      <c r="AU277" s="212" t="s">
        <v>84</v>
      </c>
      <c r="AY277" s="20" t="s">
        <v>135</v>
      </c>
      <c r="BE277" s="213">
        <f>IF(N277="základní",J277,0)</f>
        <v>0</v>
      </c>
      <c r="BF277" s="213">
        <f>IF(N277="snížená",J277,0)</f>
        <v>0</v>
      </c>
      <c r="BG277" s="213">
        <f>IF(N277="zákl. přenesená",J277,0)</f>
        <v>0</v>
      </c>
      <c r="BH277" s="213">
        <f>IF(N277="sníž. přenesená",J277,0)</f>
        <v>0</v>
      </c>
      <c r="BI277" s="213">
        <f>IF(N277="nulová",J277,0)</f>
        <v>0</v>
      </c>
      <c r="BJ277" s="20" t="s">
        <v>81</v>
      </c>
      <c r="BK277" s="213">
        <f>ROUND(I277*H277,2)</f>
        <v>0</v>
      </c>
      <c r="BL277" s="20" t="s">
        <v>142</v>
      </c>
      <c r="BM277" s="212" t="s">
        <v>518</v>
      </c>
    </row>
    <row r="278" s="2" customFormat="1">
      <c r="A278" s="36"/>
      <c r="B278" s="37"/>
      <c r="C278" s="38"/>
      <c r="D278" s="214" t="s">
        <v>144</v>
      </c>
      <c r="E278" s="38"/>
      <c r="F278" s="215" t="s">
        <v>519</v>
      </c>
      <c r="G278" s="38"/>
      <c r="H278" s="38"/>
      <c r="I278" s="38"/>
      <c r="J278" s="38"/>
      <c r="K278" s="38"/>
      <c r="L278" s="42"/>
      <c r="M278" s="216"/>
      <c r="N278" s="217"/>
      <c r="O278" s="81"/>
      <c r="P278" s="81"/>
      <c r="Q278" s="81"/>
      <c r="R278" s="81"/>
      <c r="S278" s="81"/>
      <c r="T278" s="82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20" t="s">
        <v>144</v>
      </c>
      <c r="AU278" s="20" t="s">
        <v>84</v>
      </c>
    </row>
    <row r="279" s="2" customFormat="1" ht="16.5" customHeight="1">
      <c r="A279" s="36"/>
      <c r="B279" s="37"/>
      <c r="C279" s="202" t="s">
        <v>520</v>
      </c>
      <c r="D279" s="202" t="s">
        <v>137</v>
      </c>
      <c r="E279" s="203" t="s">
        <v>521</v>
      </c>
      <c r="F279" s="204" t="s">
        <v>522</v>
      </c>
      <c r="G279" s="205" t="s">
        <v>158</v>
      </c>
      <c r="H279" s="206">
        <v>288.80000000000001</v>
      </c>
      <c r="I279" s="207">
        <v>0</v>
      </c>
      <c r="J279" s="207">
        <f>ROUND(I279*H279,2)</f>
        <v>0</v>
      </c>
      <c r="K279" s="204" t="s">
        <v>141</v>
      </c>
      <c r="L279" s="42"/>
      <c r="M279" s="208" t="s">
        <v>19</v>
      </c>
      <c r="N279" s="209" t="s">
        <v>44</v>
      </c>
      <c r="O279" s="210">
        <v>0</v>
      </c>
      <c r="P279" s="210">
        <f>O279*H279</f>
        <v>0</v>
      </c>
      <c r="Q279" s="210">
        <v>9.0000000000000006E-05</v>
      </c>
      <c r="R279" s="210">
        <f>Q279*H279</f>
        <v>0.025992000000000001</v>
      </c>
      <c r="S279" s="210">
        <v>0</v>
      </c>
      <c r="T279" s="211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212" t="s">
        <v>142</v>
      </c>
      <c r="AT279" s="212" t="s">
        <v>137</v>
      </c>
      <c r="AU279" s="212" t="s">
        <v>84</v>
      </c>
      <c r="AY279" s="20" t="s">
        <v>135</v>
      </c>
      <c r="BE279" s="213">
        <f>IF(N279="základní",J279,0)</f>
        <v>0</v>
      </c>
      <c r="BF279" s="213">
        <f>IF(N279="snížená",J279,0)</f>
        <v>0</v>
      </c>
      <c r="BG279" s="213">
        <f>IF(N279="zákl. přenesená",J279,0)</f>
        <v>0</v>
      </c>
      <c r="BH279" s="213">
        <f>IF(N279="sníž. přenesená",J279,0)</f>
        <v>0</v>
      </c>
      <c r="BI279" s="213">
        <f>IF(N279="nulová",J279,0)</f>
        <v>0</v>
      </c>
      <c r="BJ279" s="20" t="s">
        <v>81</v>
      </c>
      <c r="BK279" s="213">
        <f>ROUND(I279*H279,2)</f>
        <v>0</v>
      </c>
      <c r="BL279" s="20" t="s">
        <v>142</v>
      </c>
      <c r="BM279" s="212" t="s">
        <v>523</v>
      </c>
    </row>
    <row r="280" s="2" customFormat="1">
      <c r="A280" s="36"/>
      <c r="B280" s="37"/>
      <c r="C280" s="38"/>
      <c r="D280" s="214" t="s">
        <v>144</v>
      </c>
      <c r="E280" s="38"/>
      <c r="F280" s="215" t="s">
        <v>524</v>
      </c>
      <c r="G280" s="38"/>
      <c r="H280" s="38"/>
      <c r="I280" s="38"/>
      <c r="J280" s="38"/>
      <c r="K280" s="38"/>
      <c r="L280" s="42"/>
      <c r="M280" s="216"/>
      <c r="N280" s="217"/>
      <c r="O280" s="81"/>
      <c r="P280" s="81"/>
      <c r="Q280" s="81"/>
      <c r="R280" s="81"/>
      <c r="S280" s="81"/>
      <c r="T280" s="82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20" t="s">
        <v>144</v>
      </c>
      <c r="AU280" s="20" t="s">
        <v>84</v>
      </c>
    </row>
    <row r="281" s="12" customFormat="1" ht="22.8" customHeight="1">
      <c r="A281" s="12"/>
      <c r="B281" s="187"/>
      <c r="C281" s="188"/>
      <c r="D281" s="189" t="s">
        <v>72</v>
      </c>
      <c r="E281" s="200" t="s">
        <v>207</v>
      </c>
      <c r="F281" s="200" t="s">
        <v>525</v>
      </c>
      <c r="G281" s="188"/>
      <c r="H281" s="188"/>
      <c r="I281" s="188"/>
      <c r="J281" s="201">
        <f>BK281</f>
        <v>0</v>
      </c>
      <c r="K281" s="188"/>
      <c r="L281" s="192"/>
      <c r="M281" s="193"/>
      <c r="N281" s="194"/>
      <c r="O281" s="194"/>
      <c r="P281" s="195">
        <f>SUM(P282:P285)</f>
        <v>0</v>
      </c>
      <c r="Q281" s="194"/>
      <c r="R281" s="195">
        <f>SUM(R282:R285)</f>
        <v>0</v>
      </c>
      <c r="S281" s="194"/>
      <c r="T281" s="196">
        <f>SUM(T282:T285)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197" t="s">
        <v>81</v>
      </c>
      <c r="AT281" s="198" t="s">
        <v>72</v>
      </c>
      <c r="AU281" s="198" t="s">
        <v>81</v>
      </c>
      <c r="AY281" s="197" t="s">
        <v>135</v>
      </c>
      <c r="BK281" s="199">
        <f>SUM(BK282:BK285)</f>
        <v>0</v>
      </c>
    </row>
    <row r="282" s="2" customFormat="1" ht="37.8" customHeight="1">
      <c r="A282" s="36"/>
      <c r="B282" s="37"/>
      <c r="C282" s="202" t="s">
        <v>526</v>
      </c>
      <c r="D282" s="202" t="s">
        <v>137</v>
      </c>
      <c r="E282" s="203" t="s">
        <v>473</v>
      </c>
      <c r="F282" s="204" t="s">
        <v>527</v>
      </c>
      <c r="G282" s="205" t="s">
        <v>528</v>
      </c>
      <c r="H282" s="206">
        <v>4</v>
      </c>
      <c r="I282" s="207">
        <v>0</v>
      </c>
      <c r="J282" s="207">
        <f>ROUND(I282*H282,2)</f>
        <v>0</v>
      </c>
      <c r="K282" s="204" t="s">
        <v>372</v>
      </c>
      <c r="L282" s="42"/>
      <c r="M282" s="208" t="s">
        <v>19</v>
      </c>
      <c r="N282" s="209" t="s">
        <v>44</v>
      </c>
      <c r="O282" s="210">
        <v>0</v>
      </c>
      <c r="P282" s="210">
        <f>O282*H282</f>
        <v>0</v>
      </c>
      <c r="Q282" s="210">
        <v>0</v>
      </c>
      <c r="R282" s="210">
        <f>Q282*H282</f>
        <v>0</v>
      </c>
      <c r="S282" s="210">
        <v>0</v>
      </c>
      <c r="T282" s="211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212" t="s">
        <v>142</v>
      </c>
      <c r="AT282" s="212" t="s">
        <v>137</v>
      </c>
      <c r="AU282" s="212" t="s">
        <v>84</v>
      </c>
      <c r="AY282" s="20" t="s">
        <v>135</v>
      </c>
      <c r="BE282" s="213">
        <f>IF(N282="základní",J282,0)</f>
        <v>0</v>
      </c>
      <c r="BF282" s="213">
        <f>IF(N282="snížená",J282,0)</f>
        <v>0</v>
      </c>
      <c r="BG282" s="213">
        <f>IF(N282="zákl. přenesená",J282,0)</f>
        <v>0</v>
      </c>
      <c r="BH282" s="213">
        <f>IF(N282="sníž. přenesená",J282,0)</f>
        <v>0</v>
      </c>
      <c r="BI282" s="213">
        <f>IF(N282="nulová",J282,0)</f>
        <v>0</v>
      </c>
      <c r="BJ282" s="20" t="s">
        <v>81</v>
      </c>
      <c r="BK282" s="213">
        <f>ROUND(I282*H282,2)</f>
        <v>0</v>
      </c>
      <c r="BL282" s="20" t="s">
        <v>142</v>
      </c>
      <c r="BM282" s="212" t="s">
        <v>529</v>
      </c>
    </row>
    <row r="283" s="2" customFormat="1" ht="24.15" customHeight="1">
      <c r="A283" s="36"/>
      <c r="B283" s="37"/>
      <c r="C283" s="202" t="s">
        <v>530</v>
      </c>
      <c r="D283" s="202" t="s">
        <v>137</v>
      </c>
      <c r="E283" s="203" t="s">
        <v>531</v>
      </c>
      <c r="F283" s="204" t="s">
        <v>532</v>
      </c>
      <c r="G283" s="205" t="s">
        <v>528</v>
      </c>
      <c r="H283" s="206">
        <v>2</v>
      </c>
      <c r="I283" s="207">
        <v>0</v>
      </c>
      <c r="J283" s="207">
        <f>ROUND(I283*H283,2)</f>
        <v>0</v>
      </c>
      <c r="K283" s="204" t="s">
        <v>372</v>
      </c>
      <c r="L283" s="42"/>
      <c r="M283" s="208" t="s">
        <v>19</v>
      </c>
      <c r="N283" s="209" t="s">
        <v>44</v>
      </c>
      <c r="O283" s="210">
        <v>0</v>
      </c>
      <c r="P283" s="210">
        <f>O283*H283</f>
        <v>0</v>
      </c>
      <c r="Q283" s="210">
        <v>0</v>
      </c>
      <c r="R283" s="210">
        <f>Q283*H283</f>
        <v>0</v>
      </c>
      <c r="S283" s="210">
        <v>0</v>
      </c>
      <c r="T283" s="211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212" t="s">
        <v>142</v>
      </c>
      <c r="AT283" s="212" t="s">
        <v>137</v>
      </c>
      <c r="AU283" s="212" t="s">
        <v>84</v>
      </c>
      <c r="AY283" s="20" t="s">
        <v>135</v>
      </c>
      <c r="BE283" s="213">
        <f>IF(N283="základní",J283,0)</f>
        <v>0</v>
      </c>
      <c r="BF283" s="213">
        <f>IF(N283="snížená",J283,0)</f>
        <v>0</v>
      </c>
      <c r="BG283" s="213">
        <f>IF(N283="zákl. přenesená",J283,0)</f>
        <v>0</v>
      </c>
      <c r="BH283" s="213">
        <f>IF(N283="sníž. přenesená",J283,0)</f>
        <v>0</v>
      </c>
      <c r="BI283" s="213">
        <f>IF(N283="nulová",J283,0)</f>
        <v>0</v>
      </c>
      <c r="BJ283" s="20" t="s">
        <v>81</v>
      </c>
      <c r="BK283" s="213">
        <f>ROUND(I283*H283,2)</f>
        <v>0</v>
      </c>
      <c r="BL283" s="20" t="s">
        <v>142</v>
      </c>
      <c r="BM283" s="212" t="s">
        <v>533</v>
      </c>
    </row>
    <row r="284" s="2" customFormat="1" ht="16.5" customHeight="1">
      <c r="A284" s="36"/>
      <c r="B284" s="37"/>
      <c r="C284" s="202" t="s">
        <v>534</v>
      </c>
      <c r="D284" s="202" t="s">
        <v>137</v>
      </c>
      <c r="E284" s="203" t="s">
        <v>535</v>
      </c>
      <c r="F284" s="204" t="s">
        <v>536</v>
      </c>
      <c r="G284" s="205" t="s">
        <v>537</v>
      </c>
      <c r="H284" s="206">
        <v>1</v>
      </c>
      <c r="I284" s="207">
        <v>0</v>
      </c>
      <c r="J284" s="207">
        <f>ROUND(I284*H284,2)</f>
        <v>0</v>
      </c>
      <c r="K284" s="204" t="s">
        <v>372</v>
      </c>
      <c r="L284" s="42"/>
      <c r="M284" s="208" t="s">
        <v>19</v>
      </c>
      <c r="N284" s="209" t="s">
        <v>44</v>
      </c>
      <c r="O284" s="210">
        <v>0</v>
      </c>
      <c r="P284" s="210">
        <f>O284*H284</f>
        <v>0</v>
      </c>
      <c r="Q284" s="210">
        <v>0</v>
      </c>
      <c r="R284" s="210">
        <f>Q284*H284</f>
        <v>0</v>
      </c>
      <c r="S284" s="210">
        <v>0</v>
      </c>
      <c r="T284" s="211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212" t="s">
        <v>142</v>
      </c>
      <c r="AT284" s="212" t="s">
        <v>137</v>
      </c>
      <c r="AU284" s="212" t="s">
        <v>84</v>
      </c>
      <c r="AY284" s="20" t="s">
        <v>135</v>
      </c>
      <c r="BE284" s="213">
        <f>IF(N284="základní",J284,0)</f>
        <v>0</v>
      </c>
      <c r="BF284" s="213">
        <f>IF(N284="snížená",J284,0)</f>
        <v>0</v>
      </c>
      <c r="BG284" s="213">
        <f>IF(N284="zákl. přenesená",J284,0)</f>
        <v>0</v>
      </c>
      <c r="BH284" s="213">
        <f>IF(N284="sníž. přenesená",J284,0)</f>
        <v>0</v>
      </c>
      <c r="BI284" s="213">
        <f>IF(N284="nulová",J284,0)</f>
        <v>0</v>
      </c>
      <c r="BJ284" s="20" t="s">
        <v>81</v>
      </c>
      <c r="BK284" s="213">
        <f>ROUND(I284*H284,2)</f>
        <v>0</v>
      </c>
      <c r="BL284" s="20" t="s">
        <v>142</v>
      </c>
      <c r="BM284" s="212" t="s">
        <v>538</v>
      </c>
    </row>
    <row r="285" s="2" customFormat="1" ht="24.15" customHeight="1">
      <c r="A285" s="36"/>
      <c r="B285" s="37"/>
      <c r="C285" s="202" t="s">
        <v>539</v>
      </c>
      <c r="D285" s="202" t="s">
        <v>137</v>
      </c>
      <c r="E285" s="203" t="s">
        <v>380</v>
      </c>
      <c r="F285" s="204" t="s">
        <v>540</v>
      </c>
      <c r="G285" s="205" t="s">
        <v>541</v>
      </c>
      <c r="H285" s="206">
        <v>1</v>
      </c>
      <c r="I285" s="207">
        <v>0</v>
      </c>
      <c r="J285" s="207">
        <f>ROUND(I285*H285,2)</f>
        <v>0</v>
      </c>
      <c r="K285" s="204" t="s">
        <v>372</v>
      </c>
      <c r="L285" s="42"/>
      <c r="M285" s="208" t="s">
        <v>19</v>
      </c>
      <c r="N285" s="209" t="s">
        <v>44</v>
      </c>
      <c r="O285" s="210">
        <v>0</v>
      </c>
      <c r="P285" s="210">
        <f>O285*H285</f>
        <v>0</v>
      </c>
      <c r="Q285" s="210">
        <v>0</v>
      </c>
      <c r="R285" s="210">
        <f>Q285*H285</f>
        <v>0</v>
      </c>
      <c r="S285" s="210">
        <v>0</v>
      </c>
      <c r="T285" s="211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12" t="s">
        <v>142</v>
      </c>
      <c r="AT285" s="212" t="s">
        <v>137</v>
      </c>
      <c r="AU285" s="212" t="s">
        <v>84</v>
      </c>
      <c r="AY285" s="20" t="s">
        <v>135</v>
      </c>
      <c r="BE285" s="213">
        <f>IF(N285="základní",J285,0)</f>
        <v>0</v>
      </c>
      <c r="BF285" s="213">
        <f>IF(N285="snížená",J285,0)</f>
        <v>0</v>
      </c>
      <c r="BG285" s="213">
        <f>IF(N285="zákl. přenesená",J285,0)</f>
        <v>0</v>
      </c>
      <c r="BH285" s="213">
        <f>IF(N285="sníž. přenesená",J285,0)</f>
        <v>0</v>
      </c>
      <c r="BI285" s="213">
        <f>IF(N285="nulová",J285,0)</f>
        <v>0</v>
      </c>
      <c r="BJ285" s="20" t="s">
        <v>81</v>
      </c>
      <c r="BK285" s="213">
        <f>ROUND(I285*H285,2)</f>
        <v>0</v>
      </c>
      <c r="BL285" s="20" t="s">
        <v>142</v>
      </c>
      <c r="BM285" s="212" t="s">
        <v>542</v>
      </c>
    </row>
    <row r="286" s="12" customFormat="1" ht="22.8" customHeight="1">
      <c r="A286" s="12"/>
      <c r="B286" s="187"/>
      <c r="C286" s="188"/>
      <c r="D286" s="189" t="s">
        <v>72</v>
      </c>
      <c r="E286" s="200" t="s">
        <v>543</v>
      </c>
      <c r="F286" s="200" t="s">
        <v>544</v>
      </c>
      <c r="G286" s="188"/>
      <c r="H286" s="188"/>
      <c r="I286" s="188"/>
      <c r="J286" s="201">
        <f>BK286</f>
        <v>0</v>
      </c>
      <c r="K286" s="188"/>
      <c r="L286" s="192"/>
      <c r="M286" s="193"/>
      <c r="N286" s="194"/>
      <c r="O286" s="194"/>
      <c r="P286" s="195">
        <f>SUM(P287:P288)</f>
        <v>0</v>
      </c>
      <c r="Q286" s="194"/>
      <c r="R286" s="195">
        <f>SUM(R287:R288)</f>
        <v>0</v>
      </c>
      <c r="S286" s="194"/>
      <c r="T286" s="196">
        <f>SUM(T287:T288)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197" t="s">
        <v>81</v>
      </c>
      <c r="AT286" s="198" t="s">
        <v>72</v>
      </c>
      <c r="AU286" s="198" t="s">
        <v>81</v>
      </c>
      <c r="AY286" s="197" t="s">
        <v>135</v>
      </c>
      <c r="BK286" s="199">
        <f>SUM(BK287:BK288)</f>
        <v>0</v>
      </c>
    </row>
    <row r="287" s="2" customFormat="1" ht="24.15" customHeight="1">
      <c r="A287" s="36"/>
      <c r="B287" s="37"/>
      <c r="C287" s="202" t="s">
        <v>545</v>
      </c>
      <c r="D287" s="202" t="s">
        <v>137</v>
      </c>
      <c r="E287" s="203" t="s">
        <v>546</v>
      </c>
      <c r="F287" s="204" t="s">
        <v>547</v>
      </c>
      <c r="G287" s="205" t="s">
        <v>250</v>
      </c>
      <c r="H287" s="206">
        <v>222.45699999999999</v>
      </c>
      <c r="I287" s="207">
        <v>0</v>
      </c>
      <c r="J287" s="207">
        <f>ROUND(I287*H287,2)</f>
        <v>0</v>
      </c>
      <c r="K287" s="204" t="s">
        <v>141</v>
      </c>
      <c r="L287" s="42"/>
      <c r="M287" s="208" t="s">
        <v>19</v>
      </c>
      <c r="N287" s="209" t="s">
        <v>44</v>
      </c>
      <c r="O287" s="210">
        <v>0</v>
      </c>
      <c r="P287" s="210">
        <f>O287*H287</f>
        <v>0</v>
      </c>
      <c r="Q287" s="210">
        <v>0</v>
      </c>
      <c r="R287" s="210">
        <f>Q287*H287</f>
        <v>0</v>
      </c>
      <c r="S287" s="210">
        <v>0</v>
      </c>
      <c r="T287" s="211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212" t="s">
        <v>142</v>
      </c>
      <c r="AT287" s="212" t="s">
        <v>137</v>
      </c>
      <c r="AU287" s="212" t="s">
        <v>84</v>
      </c>
      <c r="AY287" s="20" t="s">
        <v>135</v>
      </c>
      <c r="BE287" s="213">
        <f>IF(N287="základní",J287,0)</f>
        <v>0</v>
      </c>
      <c r="BF287" s="213">
        <f>IF(N287="snížená",J287,0)</f>
        <v>0</v>
      </c>
      <c r="BG287" s="213">
        <f>IF(N287="zákl. přenesená",J287,0)</f>
        <v>0</v>
      </c>
      <c r="BH287" s="213">
        <f>IF(N287="sníž. přenesená",J287,0)</f>
        <v>0</v>
      </c>
      <c r="BI287" s="213">
        <f>IF(N287="nulová",J287,0)</f>
        <v>0</v>
      </c>
      <c r="BJ287" s="20" t="s">
        <v>81</v>
      </c>
      <c r="BK287" s="213">
        <f>ROUND(I287*H287,2)</f>
        <v>0</v>
      </c>
      <c r="BL287" s="20" t="s">
        <v>142</v>
      </c>
      <c r="BM287" s="212" t="s">
        <v>548</v>
      </c>
    </row>
    <row r="288" s="2" customFormat="1">
      <c r="A288" s="36"/>
      <c r="B288" s="37"/>
      <c r="C288" s="38"/>
      <c r="D288" s="214" t="s">
        <v>144</v>
      </c>
      <c r="E288" s="38"/>
      <c r="F288" s="215" t="s">
        <v>549</v>
      </c>
      <c r="G288" s="38"/>
      <c r="H288" s="38"/>
      <c r="I288" s="38"/>
      <c r="J288" s="38"/>
      <c r="K288" s="38"/>
      <c r="L288" s="42"/>
      <c r="M288" s="267"/>
      <c r="N288" s="268"/>
      <c r="O288" s="269"/>
      <c r="P288" s="269"/>
      <c r="Q288" s="269"/>
      <c r="R288" s="269"/>
      <c r="S288" s="269"/>
      <c r="T288" s="270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20" t="s">
        <v>144</v>
      </c>
      <c r="AU288" s="20" t="s">
        <v>84</v>
      </c>
    </row>
    <row r="289" s="2" customFormat="1" ht="6.96" customHeight="1">
      <c r="A289" s="36"/>
      <c r="B289" s="56"/>
      <c r="C289" s="57"/>
      <c r="D289" s="57"/>
      <c r="E289" s="57"/>
      <c r="F289" s="57"/>
      <c r="G289" s="57"/>
      <c r="H289" s="57"/>
      <c r="I289" s="57"/>
      <c r="J289" s="57"/>
      <c r="K289" s="57"/>
      <c r="L289" s="42"/>
      <c r="M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</row>
  </sheetData>
  <sheetProtection sheet="1" autoFilter="0" formatColumns="0" formatRows="0" objects="1" scenarios="1" spinCount="100000" saltValue="mxdV7L1PMihP6DVih5ZX6kdzIxJ4kVq7BukKU9w7/gVt3he5fb+P/ft7MJfWUpTilX6xwBxAsI5ytMD2Na9K4w==" hashValue="tOeRXTj+ph2gStULnyR74eTF+goGqz8i2JThSvuEUqEpcBw+o9jYbUU1TZylRnvzf1rncsxwXA+SDJBWE/olEQ==" algorithmName="SHA-512" password="CC35"/>
  <autoFilter ref="C85:K288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2/115101201"/>
    <hyperlink ref="F94" r:id="rId2" display="https://podminky.urs.cz/item/CS_URS_2025_02/115101301"/>
    <hyperlink ref="F98" r:id="rId3" display="https://podminky.urs.cz/item/CS_URS_2025_02/119001405"/>
    <hyperlink ref="F102" r:id="rId4" display="https://podminky.urs.cz/item/CS_URS_2025_02/119001421"/>
    <hyperlink ref="F105" r:id="rId5" display="https://podminky.urs.cz/item/CS_URS_2025_02/121151103"/>
    <hyperlink ref="F112" r:id="rId6" display="https://podminky.urs.cz/item/CS_URS_2025_02/132254205"/>
    <hyperlink ref="F126" r:id="rId7" display="https://podminky.urs.cz/item/CS_URS_2025_02/139001101"/>
    <hyperlink ref="F129" r:id="rId8" display="https://podminky.urs.cz/item/CS_URS_2025_02/141720015"/>
    <hyperlink ref="F133" r:id="rId9" display="https://podminky.urs.cz/item/CS_URS_2025_02/151811131"/>
    <hyperlink ref="F142" r:id="rId10" display="https://podminky.urs.cz/item/CS_URS_2025_02/151811231"/>
    <hyperlink ref="F144" r:id="rId11" display="https://podminky.urs.cz/item/CS_URS_2025_02/162251102"/>
    <hyperlink ref="F148" r:id="rId12" display="https://podminky.urs.cz/item/CS_URS_2025_02/162751117"/>
    <hyperlink ref="F152" r:id="rId13" display="https://podminky.urs.cz/item/CS_URS_2025_02/162751119"/>
    <hyperlink ref="F155" r:id="rId14" display="https://podminky.urs.cz/item/CS_URS_2025_02/167151101"/>
    <hyperlink ref="F159" r:id="rId15" display="https://podminky.urs.cz/item/CS_URS_2025_02/171201231"/>
    <hyperlink ref="F162" r:id="rId16" display="https://podminky.urs.cz/item/CS_URS_2025_02/171201231"/>
    <hyperlink ref="F165" r:id="rId17" display="https://podminky.urs.cz/item/CS_URS_2025_02/171251201"/>
    <hyperlink ref="F168" r:id="rId18" display="https://podminky.urs.cz/item/CS_URS_2025_02/174151101"/>
    <hyperlink ref="F179" r:id="rId19" display="https://podminky.urs.cz/item/CS_URS_2025_02/175151101"/>
    <hyperlink ref="F186" r:id="rId20" display="https://podminky.urs.cz/item/CS_URS_2025_02/181351003"/>
    <hyperlink ref="F188" r:id="rId21" display="https://podminky.urs.cz/item/CS_URS_2025_02/181411131"/>
    <hyperlink ref="F192" r:id="rId22" display="https://podminky.urs.cz/item/CS_URS_2025_02/183403153"/>
    <hyperlink ref="F194" r:id="rId23" display="https://podminky.urs.cz/item/CS_URS_2025_02/183403161"/>
    <hyperlink ref="F196" r:id="rId24" display="https://podminky.urs.cz/item/CS_URS_2025_02/184818232"/>
    <hyperlink ref="F199" r:id="rId25" display="https://podminky.urs.cz/item/CS_URS_2025_02/275313511"/>
    <hyperlink ref="F204" r:id="rId26" display="https://podminky.urs.cz/item/CS_URS_2025_02/451572111"/>
    <hyperlink ref="F208" r:id="rId27" display="https://podminky.urs.cz/item/CS_URS_2025_02/871251141"/>
    <hyperlink ref="F212" r:id="rId28" display="https://podminky.urs.cz/item/CS_URS_2025_02/871351142"/>
    <hyperlink ref="F216" r:id="rId29" display="https://podminky.urs.cz/item/CS_URS_2025_02/877251101"/>
    <hyperlink ref="F237" r:id="rId30" display="https://podminky.urs.cz/item/CS_URS_2025_02/877321101"/>
    <hyperlink ref="F240" r:id="rId31" display="https://podminky.urs.cz/item/CS_URS_2025_02/877351101"/>
    <hyperlink ref="F244" r:id="rId32" display="https://podminky.urs.cz/item/CS_URS_2025_02/877351102"/>
    <hyperlink ref="F253" r:id="rId33" display="https://podminky.urs.cz/item/CS_URS_2025_02/891261112"/>
    <hyperlink ref="F257" r:id="rId34" display="https://podminky.urs.cz/item/CS_URS_2025_02/891351112"/>
    <hyperlink ref="F260" r:id="rId35" display="https://podminky.urs.cz/item/CS_URS_2025_02/891351112"/>
    <hyperlink ref="F263" r:id="rId36" display="https://podminky.urs.cz/item/CS_URS_2025_02/892271111"/>
    <hyperlink ref="F265" r:id="rId37" display="https://podminky.urs.cz/item/CS_URS_2025_02/892273122"/>
    <hyperlink ref="F267" r:id="rId38" display="https://podminky.urs.cz/item/CS_URS_2025_02/892372111"/>
    <hyperlink ref="F269" r:id="rId39" display="https://podminky.urs.cz/item/CS_URS_2025_02/892381111"/>
    <hyperlink ref="F271" r:id="rId40" display="https://podminky.urs.cz/item/CS_URS_2025_02/892383122"/>
    <hyperlink ref="F273" r:id="rId41" display="https://podminky.urs.cz/item/CS_URS_2025_02/899401112"/>
    <hyperlink ref="F276" r:id="rId42" display="https://podminky.urs.cz/item/CS_URS_2025_02/899713111"/>
    <hyperlink ref="F278" r:id="rId43" display="https://podminky.urs.cz/item/CS_URS_2025_02/899721112"/>
    <hyperlink ref="F280" r:id="rId44" display="https://podminky.urs.cz/item/CS_URS_2025_02/899722113"/>
    <hyperlink ref="F288" r:id="rId45" display="https://podminky.urs.cz/item/CS_URS_2025_02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5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3"/>
      <c r="AT3" s="20" t="s">
        <v>84</v>
      </c>
    </row>
    <row r="4" s="1" customFormat="1" ht="24.96" customHeight="1">
      <c r="B4" s="23"/>
      <c r="D4" s="127" t="s">
        <v>106</v>
      </c>
      <c r="L4" s="23"/>
      <c r="M4" s="128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29" t="s">
        <v>14</v>
      </c>
      <c r="L6" s="23"/>
    </row>
    <row r="7" s="1" customFormat="1" ht="16.5" customHeight="1">
      <c r="B7" s="23"/>
      <c r="E7" s="130" t="str">
        <f>'Rekapitulace stavby'!K6</f>
        <v>Rekonstrukce vodovodu a kanalizace ul.Vítkovická</v>
      </c>
      <c r="F7" s="129"/>
      <c r="G7" s="129"/>
      <c r="H7" s="129"/>
      <c r="L7" s="23"/>
    </row>
    <row r="8" s="2" customFormat="1" ht="12" customHeight="1">
      <c r="A8" s="36"/>
      <c r="B8" s="42"/>
      <c r="C8" s="36"/>
      <c r="D8" s="129" t="s">
        <v>107</v>
      </c>
      <c r="E8" s="36"/>
      <c r="F8" s="36"/>
      <c r="G8" s="36"/>
      <c r="H8" s="36"/>
      <c r="I8" s="36"/>
      <c r="J8" s="36"/>
      <c r="K8" s="36"/>
      <c r="L8" s="13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32" t="s">
        <v>550</v>
      </c>
      <c r="F9" s="36"/>
      <c r="G9" s="36"/>
      <c r="H9" s="36"/>
      <c r="I9" s="36"/>
      <c r="J9" s="36"/>
      <c r="K9" s="36"/>
      <c r="L9" s="13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13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29" t="s">
        <v>16</v>
      </c>
      <c r="E11" s="36"/>
      <c r="F11" s="133" t="s">
        <v>17</v>
      </c>
      <c r="G11" s="36"/>
      <c r="H11" s="36"/>
      <c r="I11" s="129" t="s">
        <v>18</v>
      </c>
      <c r="J11" s="133" t="s">
        <v>19</v>
      </c>
      <c r="K11" s="36"/>
      <c r="L11" s="13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29" t="s">
        <v>20</v>
      </c>
      <c r="E12" s="36"/>
      <c r="F12" s="133" t="s">
        <v>21</v>
      </c>
      <c r="G12" s="36"/>
      <c r="H12" s="36"/>
      <c r="I12" s="129" t="s">
        <v>22</v>
      </c>
      <c r="J12" s="134" t="str">
        <f>'Rekapitulace stavby'!AN8</f>
        <v>10. 9. 2025</v>
      </c>
      <c r="K12" s="36"/>
      <c r="L12" s="13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13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29" t="s">
        <v>26</v>
      </c>
      <c r="E14" s="36"/>
      <c r="F14" s="36"/>
      <c r="G14" s="36"/>
      <c r="H14" s="36"/>
      <c r="I14" s="129" t="s">
        <v>27</v>
      </c>
      <c r="J14" s="133" t="s">
        <v>19</v>
      </c>
      <c r="K14" s="36"/>
      <c r="L14" s="13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33" t="s">
        <v>28</v>
      </c>
      <c r="F15" s="36"/>
      <c r="G15" s="36"/>
      <c r="H15" s="36"/>
      <c r="I15" s="129" t="s">
        <v>29</v>
      </c>
      <c r="J15" s="133" t="s">
        <v>19</v>
      </c>
      <c r="K15" s="36"/>
      <c r="L15" s="13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13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29" t="s">
        <v>30</v>
      </c>
      <c r="E17" s="36"/>
      <c r="F17" s="36"/>
      <c r="G17" s="36"/>
      <c r="H17" s="36"/>
      <c r="I17" s="129" t="s">
        <v>27</v>
      </c>
      <c r="J17" s="133" t="str">
        <f>'Rekapitulace stavby'!AN13</f>
        <v/>
      </c>
      <c r="K17" s="36"/>
      <c r="L17" s="13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133" t="str">
        <f>'Rekapitulace stavby'!E14</f>
        <v xml:space="preserve"> </v>
      </c>
      <c r="F18" s="133"/>
      <c r="G18" s="133"/>
      <c r="H18" s="133"/>
      <c r="I18" s="129" t="s">
        <v>29</v>
      </c>
      <c r="J18" s="133" t="str">
        <f>'Rekapitulace stavby'!AN14</f>
        <v/>
      </c>
      <c r="K18" s="36"/>
      <c r="L18" s="13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13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29" t="s">
        <v>32</v>
      </c>
      <c r="E20" s="36"/>
      <c r="F20" s="36"/>
      <c r="G20" s="36"/>
      <c r="H20" s="36"/>
      <c r="I20" s="129" t="s">
        <v>27</v>
      </c>
      <c r="J20" s="133" t="s">
        <v>19</v>
      </c>
      <c r="K20" s="36"/>
      <c r="L20" s="13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33" t="s">
        <v>33</v>
      </c>
      <c r="F21" s="36"/>
      <c r="G21" s="36"/>
      <c r="H21" s="36"/>
      <c r="I21" s="129" t="s">
        <v>29</v>
      </c>
      <c r="J21" s="133" t="s">
        <v>19</v>
      </c>
      <c r="K21" s="36"/>
      <c r="L21" s="13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13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29" t="s">
        <v>35</v>
      </c>
      <c r="E23" s="36"/>
      <c r="F23" s="36"/>
      <c r="G23" s="36"/>
      <c r="H23" s="36"/>
      <c r="I23" s="129" t="s">
        <v>27</v>
      </c>
      <c r="J23" s="133" t="s">
        <v>19</v>
      </c>
      <c r="K23" s="36"/>
      <c r="L23" s="13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33" t="s">
        <v>36</v>
      </c>
      <c r="F24" s="36"/>
      <c r="G24" s="36"/>
      <c r="H24" s="36"/>
      <c r="I24" s="129" t="s">
        <v>29</v>
      </c>
      <c r="J24" s="133" t="s">
        <v>19</v>
      </c>
      <c r="K24" s="36"/>
      <c r="L24" s="13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13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29" t="s">
        <v>37</v>
      </c>
      <c r="E26" s="36"/>
      <c r="F26" s="36"/>
      <c r="G26" s="36"/>
      <c r="H26" s="36"/>
      <c r="I26" s="36"/>
      <c r="J26" s="36"/>
      <c r="K26" s="36"/>
      <c r="L26" s="13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47.25" customHeight="1">
      <c r="A27" s="137"/>
      <c r="B27" s="138"/>
      <c r="C27" s="137"/>
      <c r="D27" s="137"/>
      <c r="E27" s="139" t="s">
        <v>38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13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13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2" t="s">
        <v>39</v>
      </c>
      <c r="E30" s="36"/>
      <c r="F30" s="36"/>
      <c r="G30" s="36"/>
      <c r="H30" s="36"/>
      <c r="I30" s="36"/>
      <c r="J30" s="143">
        <f>ROUND(J87, 2)</f>
        <v>0</v>
      </c>
      <c r="K30" s="36"/>
      <c r="L30" s="13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1"/>
      <c r="E31" s="141"/>
      <c r="F31" s="141"/>
      <c r="G31" s="141"/>
      <c r="H31" s="141"/>
      <c r="I31" s="141"/>
      <c r="J31" s="141"/>
      <c r="K31" s="141"/>
      <c r="L31" s="13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44" t="s">
        <v>41</v>
      </c>
      <c r="G32" s="36"/>
      <c r="H32" s="36"/>
      <c r="I32" s="144" t="s">
        <v>40</v>
      </c>
      <c r="J32" s="144" t="s">
        <v>42</v>
      </c>
      <c r="K32" s="36"/>
      <c r="L32" s="13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45" t="s">
        <v>43</v>
      </c>
      <c r="E33" s="129" t="s">
        <v>44</v>
      </c>
      <c r="F33" s="146">
        <f>ROUND((SUM(BE87:BE556)),  2)</f>
        <v>0</v>
      </c>
      <c r="G33" s="36"/>
      <c r="H33" s="36"/>
      <c r="I33" s="147">
        <v>0.20999999999999999</v>
      </c>
      <c r="J33" s="146">
        <f>ROUND(((SUM(BE87:BE556))*I33),  2)</f>
        <v>0</v>
      </c>
      <c r="K33" s="36"/>
      <c r="L33" s="13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29" t="s">
        <v>45</v>
      </c>
      <c r="F34" s="146">
        <f>ROUND((SUM(BF87:BF556)),  2)</f>
        <v>0</v>
      </c>
      <c r="G34" s="36"/>
      <c r="H34" s="36"/>
      <c r="I34" s="147">
        <v>0.12</v>
      </c>
      <c r="J34" s="146">
        <f>ROUND(((SUM(BF87:BF556))*I34),  2)</f>
        <v>0</v>
      </c>
      <c r="K34" s="36"/>
      <c r="L34" s="13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29" t="s">
        <v>46</v>
      </c>
      <c r="F35" s="146">
        <f>ROUND((SUM(BG87:BG556)),  2)</f>
        <v>0</v>
      </c>
      <c r="G35" s="36"/>
      <c r="H35" s="36"/>
      <c r="I35" s="147">
        <v>0.20999999999999999</v>
      </c>
      <c r="J35" s="146">
        <f>0</f>
        <v>0</v>
      </c>
      <c r="K35" s="36"/>
      <c r="L35" s="13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29" t="s">
        <v>47</v>
      </c>
      <c r="F36" s="146">
        <f>ROUND((SUM(BH87:BH556)),  2)</f>
        <v>0</v>
      </c>
      <c r="G36" s="36"/>
      <c r="H36" s="36"/>
      <c r="I36" s="147">
        <v>0.12</v>
      </c>
      <c r="J36" s="146">
        <f>0</f>
        <v>0</v>
      </c>
      <c r="K36" s="36"/>
      <c r="L36" s="13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29" t="s">
        <v>48</v>
      </c>
      <c r="F37" s="146">
        <f>ROUND((SUM(BI87:BI556)),  2)</f>
        <v>0</v>
      </c>
      <c r="G37" s="36"/>
      <c r="H37" s="36"/>
      <c r="I37" s="147">
        <v>0</v>
      </c>
      <c r="J37" s="146">
        <f>0</f>
        <v>0</v>
      </c>
      <c r="K37" s="36"/>
      <c r="L37" s="13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13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48"/>
      <c r="D39" s="149" t="s">
        <v>49</v>
      </c>
      <c r="E39" s="150"/>
      <c r="F39" s="150"/>
      <c r="G39" s="151" t="s">
        <v>50</v>
      </c>
      <c r="H39" s="152" t="s">
        <v>51</v>
      </c>
      <c r="I39" s="150"/>
      <c r="J39" s="153">
        <f>SUM(J30:J37)</f>
        <v>0</v>
      </c>
      <c r="K39" s="154"/>
      <c r="L39" s="13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="2" customFormat="1" ht="6.96" customHeight="1">
      <c r="A44" s="36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1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2" customFormat="1" ht="24.96" customHeight="1">
      <c r="A45" s="36"/>
      <c r="B45" s="37"/>
      <c r="C45" s="26" t="s">
        <v>109</v>
      </c>
      <c r="D45" s="38"/>
      <c r="E45" s="38"/>
      <c r="F45" s="38"/>
      <c r="G45" s="38"/>
      <c r="H45" s="38"/>
      <c r="I45" s="38"/>
      <c r="J45" s="38"/>
      <c r="K45" s="38"/>
      <c r="L45" s="131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31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12" customHeight="1">
      <c r="A47" s="36"/>
      <c r="B47" s="37"/>
      <c r="C47" s="32" t="s">
        <v>14</v>
      </c>
      <c r="D47" s="38"/>
      <c r="E47" s="38"/>
      <c r="F47" s="38"/>
      <c r="G47" s="38"/>
      <c r="H47" s="38"/>
      <c r="I47" s="38"/>
      <c r="J47" s="38"/>
      <c r="K47" s="38"/>
      <c r="L47" s="131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16.5" customHeight="1">
      <c r="A48" s="36"/>
      <c r="B48" s="37"/>
      <c r="C48" s="38"/>
      <c r="D48" s="38"/>
      <c r="E48" s="159" t="str">
        <f>E7</f>
        <v>Rekonstrukce vodovodu a kanalizace ul.Vítkovická</v>
      </c>
      <c r="F48" s="32"/>
      <c r="G48" s="32"/>
      <c r="H48" s="32"/>
      <c r="I48" s="38"/>
      <c r="J48" s="38"/>
      <c r="K48" s="38"/>
      <c r="L48" s="131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2" t="s">
        <v>107</v>
      </c>
      <c r="D49" s="38"/>
      <c r="E49" s="38"/>
      <c r="F49" s="38"/>
      <c r="G49" s="38"/>
      <c r="H49" s="38"/>
      <c r="I49" s="38"/>
      <c r="J49" s="38"/>
      <c r="K49" s="38"/>
      <c r="L49" s="131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8"/>
      <c r="D50" s="38"/>
      <c r="E50" s="66" t="str">
        <f>E9</f>
        <v>2504002 - IO02 Přeložení kanalizace v ul.Vítkovická</v>
      </c>
      <c r="F50" s="38"/>
      <c r="G50" s="38"/>
      <c r="H50" s="38"/>
      <c r="I50" s="38"/>
      <c r="J50" s="38"/>
      <c r="K50" s="38"/>
      <c r="L50" s="131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6.96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31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2" customHeight="1">
      <c r="A52" s="36"/>
      <c r="B52" s="37"/>
      <c r="C52" s="32" t="s">
        <v>20</v>
      </c>
      <c r="D52" s="38"/>
      <c r="E52" s="38"/>
      <c r="F52" s="29" t="str">
        <f>F12</f>
        <v>Ostrava</v>
      </c>
      <c r="G52" s="38"/>
      <c r="H52" s="38"/>
      <c r="I52" s="32" t="s">
        <v>22</v>
      </c>
      <c r="J52" s="69" t="str">
        <f>IF(J12="","",J12)</f>
        <v>10. 9. 2025</v>
      </c>
      <c r="K52" s="38"/>
      <c r="L52" s="131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6.96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31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25.65" customHeight="1">
      <c r="A54" s="36"/>
      <c r="B54" s="37"/>
      <c r="C54" s="32" t="s">
        <v>26</v>
      </c>
      <c r="D54" s="38"/>
      <c r="E54" s="38"/>
      <c r="F54" s="29" t="str">
        <f>E15</f>
        <v>Statutární město Ostrava</v>
      </c>
      <c r="G54" s="38"/>
      <c r="H54" s="38"/>
      <c r="I54" s="32" t="s">
        <v>32</v>
      </c>
      <c r="J54" s="34" t="str">
        <f>E21</f>
        <v>Báňské projekty Ostrava s.r.o</v>
      </c>
      <c r="K54" s="38"/>
      <c r="L54" s="131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15.15" customHeight="1">
      <c r="A55" s="36"/>
      <c r="B55" s="37"/>
      <c r="C55" s="32" t="s">
        <v>30</v>
      </c>
      <c r="D55" s="38"/>
      <c r="E55" s="38"/>
      <c r="F55" s="29" t="str">
        <f>IF(E18="","",E18)</f>
        <v xml:space="preserve"> </v>
      </c>
      <c r="G55" s="38"/>
      <c r="H55" s="38"/>
      <c r="I55" s="32" t="s">
        <v>35</v>
      </c>
      <c r="J55" s="34" t="str">
        <f>E24</f>
        <v>Anna Mužná</v>
      </c>
      <c r="K55" s="38"/>
      <c r="L55" s="131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0.32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31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29.28" customHeight="1">
      <c r="A57" s="36"/>
      <c r="B57" s="37"/>
      <c r="C57" s="160" t="s">
        <v>110</v>
      </c>
      <c r="D57" s="161"/>
      <c r="E57" s="161"/>
      <c r="F57" s="161"/>
      <c r="G57" s="161"/>
      <c r="H57" s="161"/>
      <c r="I57" s="161"/>
      <c r="J57" s="162" t="s">
        <v>111</v>
      </c>
      <c r="K57" s="161"/>
      <c r="L57" s="131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0.32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31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22.8" customHeight="1">
      <c r="A59" s="36"/>
      <c r="B59" s="37"/>
      <c r="C59" s="163" t="s">
        <v>71</v>
      </c>
      <c r="D59" s="38"/>
      <c r="E59" s="38"/>
      <c r="F59" s="38"/>
      <c r="G59" s="38"/>
      <c r="H59" s="38"/>
      <c r="I59" s="38"/>
      <c r="J59" s="99">
        <f>J87</f>
        <v>0</v>
      </c>
      <c r="K59" s="38"/>
      <c r="L59" s="131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20" t="s">
        <v>112</v>
      </c>
    </row>
    <row r="60" s="9" customFormat="1" ht="24.96" customHeight="1">
      <c r="A60" s="9"/>
      <c r="B60" s="164"/>
      <c r="C60" s="165"/>
      <c r="D60" s="166" t="s">
        <v>113</v>
      </c>
      <c r="E60" s="167"/>
      <c r="F60" s="167"/>
      <c r="G60" s="167"/>
      <c r="H60" s="167"/>
      <c r="I60" s="167"/>
      <c r="J60" s="168">
        <f>J88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114</v>
      </c>
      <c r="E61" s="173"/>
      <c r="F61" s="173"/>
      <c r="G61" s="173"/>
      <c r="H61" s="173"/>
      <c r="I61" s="173"/>
      <c r="J61" s="174">
        <f>J89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551</v>
      </c>
      <c r="E62" s="173"/>
      <c r="F62" s="173"/>
      <c r="G62" s="173"/>
      <c r="H62" s="173"/>
      <c r="I62" s="173"/>
      <c r="J62" s="174">
        <f>J320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116</v>
      </c>
      <c r="E63" s="173"/>
      <c r="F63" s="173"/>
      <c r="G63" s="173"/>
      <c r="H63" s="173"/>
      <c r="I63" s="173"/>
      <c r="J63" s="174">
        <f>J323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117</v>
      </c>
      <c r="E64" s="173"/>
      <c r="F64" s="173"/>
      <c r="G64" s="173"/>
      <c r="H64" s="173"/>
      <c r="I64" s="173"/>
      <c r="J64" s="174">
        <f>J356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0"/>
      <c r="C65" s="171"/>
      <c r="D65" s="172" t="s">
        <v>119</v>
      </c>
      <c r="E65" s="173"/>
      <c r="F65" s="173"/>
      <c r="G65" s="173"/>
      <c r="H65" s="173"/>
      <c r="I65" s="173"/>
      <c r="J65" s="174">
        <f>J532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4"/>
      <c r="C66" s="165"/>
      <c r="D66" s="166" t="s">
        <v>552</v>
      </c>
      <c r="E66" s="167"/>
      <c r="F66" s="167"/>
      <c r="G66" s="167"/>
      <c r="H66" s="167"/>
      <c r="I66" s="167"/>
      <c r="J66" s="168">
        <f>J535</f>
        <v>0</v>
      </c>
      <c r="K66" s="165"/>
      <c r="L66" s="16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0"/>
      <c r="C67" s="171"/>
      <c r="D67" s="172" t="s">
        <v>553</v>
      </c>
      <c r="E67" s="173"/>
      <c r="F67" s="173"/>
      <c r="G67" s="173"/>
      <c r="H67" s="173"/>
      <c r="I67" s="173"/>
      <c r="J67" s="174">
        <f>J536</f>
        <v>0</v>
      </c>
      <c r="K67" s="171"/>
      <c r="L67" s="17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6"/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131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="2" customFormat="1" ht="6.96" customHeight="1">
      <c r="A69" s="36"/>
      <c r="B69" s="56"/>
      <c r="C69" s="57"/>
      <c r="D69" s="57"/>
      <c r="E69" s="57"/>
      <c r="F69" s="57"/>
      <c r="G69" s="57"/>
      <c r="H69" s="57"/>
      <c r="I69" s="57"/>
      <c r="J69" s="57"/>
      <c r="K69" s="57"/>
      <c r="L69" s="131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3" s="2" customFormat="1" ht="6.96" customHeight="1">
      <c r="A73" s="36"/>
      <c r="B73" s="58"/>
      <c r="C73" s="59"/>
      <c r="D73" s="59"/>
      <c r="E73" s="59"/>
      <c r="F73" s="59"/>
      <c r="G73" s="59"/>
      <c r="H73" s="59"/>
      <c r="I73" s="59"/>
      <c r="J73" s="59"/>
      <c r="K73" s="59"/>
      <c r="L73" s="131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24.96" customHeight="1">
      <c r="A74" s="36"/>
      <c r="B74" s="37"/>
      <c r="C74" s="26" t="s">
        <v>120</v>
      </c>
      <c r="D74" s="38"/>
      <c r="E74" s="38"/>
      <c r="F74" s="38"/>
      <c r="G74" s="38"/>
      <c r="H74" s="38"/>
      <c r="I74" s="38"/>
      <c r="J74" s="38"/>
      <c r="K74" s="38"/>
      <c r="L74" s="131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2" customFormat="1" ht="6.96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31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12" customHeight="1">
      <c r="A76" s="36"/>
      <c r="B76" s="37"/>
      <c r="C76" s="32" t="s">
        <v>14</v>
      </c>
      <c r="D76" s="38"/>
      <c r="E76" s="38"/>
      <c r="F76" s="38"/>
      <c r="G76" s="38"/>
      <c r="H76" s="38"/>
      <c r="I76" s="38"/>
      <c r="J76" s="38"/>
      <c r="K76" s="38"/>
      <c r="L76" s="13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6.5" customHeight="1">
      <c r="A77" s="36"/>
      <c r="B77" s="37"/>
      <c r="C77" s="38"/>
      <c r="D77" s="38"/>
      <c r="E77" s="159" t="str">
        <f>E7</f>
        <v>Rekonstrukce vodovodu a kanalizace ul.Vítkovická</v>
      </c>
      <c r="F77" s="32"/>
      <c r="G77" s="32"/>
      <c r="H77" s="32"/>
      <c r="I77" s="38"/>
      <c r="J77" s="38"/>
      <c r="K77" s="38"/>
      <c r="L77" s="13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12" customHeight="1">
      <c r="A78" s="36"/>
      <c r="B78" s="37"/>
      <c r="C78" s="32" t="s">
        <v>107</v>
      </c>
      <c r="D78" s="38"/>
      <c r="E78" s="38"/>
      <c r="F78" s="38"/>
      <c r="G78" s="38"/>
      <c r="H78" s="38"/>
      <c r="I78" s="38"/>
      <c r="J78" s="38"/>
      <c r="K78" s="38"/>
      <c r="L78" s="131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16.5" customHeight="1">
      <c r="A79" s="36"/>
      <c r="B79" s="37"/>
      <c r="C79" s="38"/>
      <c r="D79" s="38"/>
      <c r="E79" s="66" t="str">
        <f>E9</f>
        <v>2504002 - IO02 Přeložení kanalizace v ul.Vítkovická</v>
      </c>
      <c r="F79" s="38"/>
      <c r="G79" s="38"/>
      <c r="H79" s="38"/>
      <c r="I79" s="38"/>
      <c r="J79" s="38"/>
      <c r="K79" s="38"/>
      <c r="L79" s="131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2" customFormat="1" ht="6.96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31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2" customFormat="1" ht="12" customHeight="1">
      <c r="A81" s="36"/>
      <c r="B81" s="37"/>
      <c r="C81" s="32" t="s">
        <v>20</v>
      </c>
      <c r="D81" s="38"/>
      <c r="E81" s="38"/>
      <c r="F81" s="29" t="str">
        <f>F12</f>
        <v>Ostrava</v>
      </c>
      <c r="G81" s="38"/>
      <c r="H81" s="38"/>
      <c r="I81" s="32" t="s">
        <v>22</v>
      </c>
      <c r="J81" s="69" t="str">
        <f>IF(J12="","",J12)</f>
        <v>10. 9. 2025</v>
      </c>
      <c r="K81" s="38"/>
      <c r="L81" s="13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6.96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3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25.65" customHeight="1">
      <c r="A83" s="36"/>
      <c r="B83" s="37"/>
      <c r="C83" s="32" t="s">
        <v>26</v>
      </c>
      <c r="D83" s="38"/>
      <c r="E83" s="38"/>
      <c r="F83" s="29" t="str">
        <f>E15</f>
        <v>Statutární město Ostrava</v>
      </c>
      <c r="G83" s="38"/>
      <c r="H83" s="38"/>
      <c r="I83" s="32" t="s">
        <v>32</v>
      </c>
      <c r="J83" s="34" t="str">
        <f>E21</f>
        <v>Báňské projekty Ostrava s.r.o</v>
      </c>
      <c r="K83" s="38"/>
      <c r="L83" s="13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5.15" customHeight="1">
      <c r="A84" s="36"/>
      <c r="B84" s="37"/>
      <c r="C84" s="32" t="s">
        <v>30</v>
      </c>
      <c r="D84" s="38"/>
      <c r="E84" s="38"/>
      <c r="F84" s="29" t="str">
        <f>IF(E18="","",E18)</f>
        <v xml:space="preserve"> </v>
      </c>
      <c r="G84" s="38"/>
      <c r="H84" s="38"/>
      <c r="I84" s="32" t="s">
        <v>35</v>
      </c>
      <c r="J84" s="34" t="str">
        <f>E24</f>
        <v>Anna Mužná</v>
      </c>
      <c r="K84" s="38"/>
      <c r="L84" s="13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0.32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3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11" customFormat="1" ht="29.28" customHeight="1">
      <c r="A86" s="176"/>
      <c r="B86" s="177"/>
      <c r="C86" s="178" t="s">
        <v>121</v>
      </c>
      <c r="D86" s="179" t="s">
        <v>58</v>
      </c>
      <c r="E86" s="179" t="s">
        <v>54</v>
      </c>
      <c r="F86" s="179" t="s">
        <v>55</v>
      </c>
      <c r="G86" s="179" t="s">
        <v>122</v>
      </c>
      <c r="H86" s="179" t="s">
        <v>123</v>
      </c>
      <c r="I86" s="179" t="s">
        <v>124</v>
      </c>
      <c r="J86" s="179" t="s">
        <v>111</v>
      </c>
      <c r="K86" s="180" t="s">
        <v>125</v>
      </c>
      <c r="L86" s="181"/>
      <c r="M86" s="89" t="s">
        <v>19</v>
      </c>
      <c r="N86" s="90" t="s">
        <v>43</v>
      </c>
      <c r="O86" s="90" t="s">
        <v>126</v>
      </c>
      <c r="P86" s="90" t="s">
        <v>127</v>
      </c>
      <c r="Q86" s="90" t="s">
        <v>128</v>
      </c>
      <c r="R86" s="90" t="s">
        <v>129</v>
      </c>
      <c r="S86" s="90" t="s">
        <v>130</v>
      </c>
      <c r="T86" s="91" t="s">
        <v>131</v>
      </c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</row>
    <row r="87" s="2" customFormat="1" ht="22.8" customHeight="1">
      <c r="A87" s="36"/>
      <c r="B87" s="37"/>
      <c r="C87" s="96" t="s">
        <v>132</v>
      </c>
      <c r="D87" s="38"/>
      <c r="E87" s="38"/>
      <c r="F87" s="38"/>
      <c r="G87" s="38"/>
      <c r="H87" s="38"/>
      <c r="I87" s="38"/>
      <c r="J87" s="182">
        <f>BK87</f>
        <v>0</v>
      </c>
      <c r="K87" s="38"/>
      <c r="L87" s="42"/>
      <c r="M87" s="92"/>
      <c r="N87" s="183"/>
      <c r="O87" s="93"/>
      <c r="P87" s="184">
        <f>P88+P535</f>
        <v>0</v>
      </c>
      <c r="Q87" s="93"/>
      <c r="R87" s="184">
        <f>R88+R535</f>
        <v>2939.32763252</v>
      </c>
      <c r="S87" s="93"/>
      <c r="T87" s="185">
        <f>T88+T535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20" t="s">
        <v>72</v>
      </c>
      <c r="AU87" s="20" t="s">
        <v>112</v>
      </c>
      <c r="BK87" s="186">
        <f>BK88+BK535</f>
        <v>0</v>
      </c>
    </row>
    <row r="88" s="12" customFormat="1" ht="25.92" customHeight="1">
      <c r="A88" s="12"/>
      <c r="B88" s="187"/>
      <c r="C88" s="188"/>
      <c r="D88" s="189" t="s">
        <v>72</v>
      </c>
      <c r="E88" s="190" t="s">
        <v>133</v>
      </c>
      <c r="F88" s="190" t="s">
        <v>134</v>
      </c>
      <c r="G88" s="188"/>
      <c r="H88" s="188"/>
      <c r="I88" s="188"/>
      <c r="J88" s="191">
        <f>BK88</f>
        <v>0</v>
      </c>
      <c r="K88" s="188"/>
      <c r="L88" s="192"/>
      <c r="M88" s="193"/>
      <c r="N88" s="194"/>
      <c r="O88" s="194"/>
      <c r="P88" s="195">
        <f>P89+P320+P323+P356+P532</f>
        <v>0</v>
      </c>
      <c r="Q88" s="194"/>
      <c r="R88" s="195">
        <f>R89+R320+R323+R356+R532</f>
        <v>2938.0558545200001</v>
      </c>
      <c r="S88" s="194"/>
      <c r="T88" s="196">
        <f>T89+T320+T323+T356+T532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7" t="s">
        <v>81</v>
      </c>
      <c r="AT88" s="198" t="s">
        <v>72</v>
      </c>
      <c r="AU88" s="198" t="s">
        <v>73</v>
      </c>
      <c r="AY88" s="197" t="s">
        <v>135</v>
      </c>
      <c r="BK88" s="199">
        <f>BK89+BK320+BK323+BK356+BK532</f>
        <v>0</v>
      </c>
    </row>
    <row r="89" s="12" customFormat="1" ht="22.8" customHeight="1">
      <c r="A89" s="12"/>
      <c r="B89" s="187"/>
      <c r="C89" s="188"/>
      <c r="D89" s="189" t="s">
        <v>72</v>
      </c>
      <c r="E89" s="200" t="s">
        <v>81</v>
      </c>
      <c r="F89" s="200" t="s">
        <v>136</v>
      </c>
      <c r="G89" s="188"/>
      <c r="H89" s="188"/>
      <c r="I89" s="188"/>
      <c r="J89" s="201">
        <f>BK89</f>
        <v>0</v>
      </c>
      <c r="K89" s="188"/>
      <c r="L89" s="192"/>
      <c r="M89" s="193"/>
      <c r="N89" s="194"/>
      <c r="O89" s="194"/>
      <c r="P89" s="195">
        <f>SUM(P90:P319)</f>
        <v>0</v>
      </c>
      <c r="Q89" s="194"/>
      <c r="R89" s="195">
        <f>SUM(R90:R319)</f>
        <v>2713.1465833600005</v>
      </c>
      <c r="S89" s="194"/>
      <c r="T89" s="196">
        <f>SUM(T90:T319)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7" t="s">
        <v>81</v>
      </c>
      <c r="AT89" s="198" t="s">
        <v>72</v>
      </c>
      <c r="AU89" s="198" t="s">
        <v>81</v>
      </c>
      <c r="AY89" s="197" t="s">
        <v>135</v>
      </c>
      <c r="BK89" s="199">
        <f>SUM(BK90:BK319)</f>
        <v>0</v>
      </c>
    </row>
    <row r="90" s="2" customFormat="1" ht="16.5" customHeight="1">
      <c r="A90" s="36"/>
      <c r="B90" s="37"/>
      <c r="C90" s="202" t="s">
        <v>81</v>
      </c>
      <c r="D90" s="202" t="s">
        <v>137</v>
      </c>
      <c r="E90" s="203" t="s">
        <v>138</v>
      </c>
      <c r="F90" s="204" t="s">
        <v>139</v>
      </c>
      <c r="G90" s="205" t="s">
        <v>140</v>
      </c>
      <c r="H90" s="206">
        <v>840</v>
      </c>
      <c r="I90" s="207">
        <v>0</v>
      </c>
      <c r="J90" s="207">
        <f>ROUND(I90*H90,2)</f>
        <v>0</v>
      </c>
      <c r="K90" s="204" t="s">
        <v>141</v>
      </c>
      <c r="L90" s="42"/>
      <c r="M90" s="208" t="s">
        <v>19</v>
      </c>
      <c r="N90" s="209" t="s">
        <v>44</v>
      </c>
      <c r="O90" s="210">
        <v>0</v>
      </c>
      <c r="P90" s="210">
        <f>O90*H90</f>
        <v>0</v>
      </c>
      <c r="Q90" s="210">
        <v>3.0000000000000001E-05</v>
      </c>
      <c r="R90" s="210">
        <f>Q90*H90</f>
        <v>0.0252</v>
      </c>
      <c r="S90" s="210">
        <v>0</v>
      </c>
      <c r="T90" s="211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212" t="s">
        <v>142</v>
      </c>
      <c r="AT90" s="212" t="s">
        <v>137</v>
      </c>
      <c r="AU90" s="212" t="s">
        <v>84</v>
      </c>
      <c r="AY90" s="20" t="s">
        <v>135</v>
      </c>
      <c r="BE90" s="213">
        <f>IF(N90="základní",J90,0)</f>
        <v>0</v>
      </c>
      <c r="BF90" s="213">
        <f>IF(N90="snížená",J90,0)</f>
        <v>0</v>
      </c>
      <c r="BG90" s="213">
        <f>IF(N90="zákl. přenesená",J90,0)</f>
        <v>0</v>
      </c>
      <c r="BH90" s="213">
        <f>IF(N90="sníž. přenesená",J90,0)</f>
        <v>0</v>
      </c>
      <c r="BI90" s="213">
        <f>IF(N90="nulová",J90,0)</f>
        <v>0</v>
      </c>
      <c r="BJ90" s="20" t="s">
        <v>81</v>
      </c>
      <c r="BK90" s="213">
        <f>ROUND(I90*H90,2)</f>
        <v>0</v>
      </c>
      <c r="BL90" s="20" t="s">
        <v>142</v>
      </c>
      <c r="BM90" s="212" t="s">
        <v>554</v>
      </c>
    </row>
    <row r="91" s="2" customFormat="1">
      <c r="A91" s="36"/>
      <c r="B91" s="37"/>
      <c r="C91" s="38"/>
      <c r="D91" s="214" t="s">
        <v>144</v>
      </c>
      <c r="E91" s="38"/>
      <c r="F91" s="215" t="s">
        <v>145</v>
      </c>
      <c r="G91" s="38"/>
      <c r="H91" s="38"/>
      <c r="I91" s="38"/>
      <c r="J91" s="38"/>
      <c r="K91" s="38"/>
      <c r="L91" s="42"/>
      <c r="M91" s="216"/>
      <c r="N91" s="217"/>
      <c r="O91" s="81"/>
      <c r="P91" s="81"/>
      <c r="Q91" s="81"/>
      <c r="R91" s="81"/>
      <c r="S91" s="81"/>
      <c r="T91" s="82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20" t="s">
        <v>144</v>
      </c>
      <c r="AU91" s="20" t="s">
        <v>84</v>
      </c>
    </row>
    <row r="92" s="2" customFormat="1" ht="24.15" customHeight="1">
      <c r="A92" s="36"/>
      <c r="B92" s="37"/>
      <c r="C92" s="202" t="s">
        <v>84</v>
      </c>
      <c r="D92" s="202" t="s">
        <v>137</v>
      </c>
      <c r="E92" s="203" t="s">
        <v>149</v>
      </c>
      <c r="F92" s="204" t="s">
        <v>150</v>
      </c>
      <c r="G92" s="205" t="s">
        <v>151</v>
      </c>
      <c r="H92" s="206">
        <v>180</v>
      </c>
      <c r="I92" s="207">
        <v>0</v>
      </c>
      <c r="J92" s="207">
        <f>ROUND(I92*H92,2)</f>
        <v>0</v>
      </c>
      <c r="K92" s="204" t="s">
        <v>141</v>
      </c>
      <c r="L92" s="42"/>
      <c r="M92" s="208" t="s">
        <v>19</v>
      </c>
      <c r="N92" s="209" t="s">
        <v>44</v>
      </c>
      <c r="O92" s="210">
        <v>0</v>
      </c>
      <c r="P92" s="210">
        <f>O92*H92</f>
        <v>0</v>
      </c>
      <c r="Q92" s="210">
        <v>0</v>
      </c>
      <c r="R92" s="210">
        <f>Q92*H92</f>
        <v>0</v>
      </c>
      <c r="S92" s="210">
        <v>0</v>
      </c>
      <c r="T92" s="211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212" t="s">
        <v>142</v>
      </c>
      <c r="AT92" s="212" t="s">
        <v>137</v>
      </c>
      <c r="AU92" s="212" t="s">
        <v>84</v>
      </c>
      <c r="AY92" s="20" t="s">
        <v>135</v>
      </c>
      <c r="BE92" s="213">
        <f>IF(N92="základní",J92,0)</f>
        <v>0</v>
      </c>
      <c r="BF92" s="213">
        <f>IF(N92="snížená",J92,0)</f>
        <v>0</v>
      </c>
      <c r="BG92" s="213">
        <f>IF(N92="zákl. přenesená",J92,0)</f>
        <v>0</v>
      </c>
      <c r="BH92" s="213">
        <f>IF(N92="sníž. přenesená",J92,0)</f>
        <v>0</v>
      </c>
      <c r="BI92" s="213">
        <f>IF(N92="nulová",J92,0)</f>
        <v>0</v>
      </c>
      <c r="BJ92" s="20" t="s">
        <v>81</v>
      </c>
      <c r="BK92" s="213">
        <f>ROUND(I92*H92,2)</f>
        <v>0</v>
      </c>
      <c r="BL92" s="20" t="s">
        <v>142</v>
      </c>
      <c r="BM92" s="212" t="s">
        <v>555</v>
      </c>
    </row>
    <row r="93" s="2" customFormat="1">
      <c r="A93" s="36"/>
      <c r="B93" s="37"/>
      <c r="C93" s="38"/>
      <c r="D93" s="214" t="s">
        <v>144</v>
      </c>
      <c r="E93" s="38"/>
      <c r="F93" s="215" t="s">
        <v>153</v>
      </c>
      <c r="G93" s="38"/>
      <c r="H93" s="38"/>
      <c r="I93" s="38"/>
      <c r="J93" s="38"/>
      <c r="K93" s="38"/>
      <c r="L93" s="42"/>
      <c r="M93" s="216"/>
      <c r="N93" s="217"/>
      <c r="O93" s="81"/>
      <c r="P93" s="81"/>
      <c r="Q93" s="81"/>
      <c r="R93" s="81"/>
      <c r="S93" s="81"/>
      <c r="T93" s="82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20" t="s">
        <v>144</v>
      </c>
      <c r="AU93" s="20" t="s">
        <v>84</v>
      </c>
    </row>
    <row r="94" s="2" customFormat="1" ht="49.05" customHeight="1">
      <c r="A94" s="36"/>
      <c r="B94" s="37"/>
      <c r="C94" s="202" t="s">
        <v>155</v>
      </c>
      <c r="D94" s="202" t="s">
        <v>137</v>
      </c>
      <c r="E94" s="203" t="s">
        <v>556</v>
      </c>
      <c r="F94" s="204" t="s">
        <v>557</v>
      </c>
      <c r="G94" s="205" t="s">
        <v>158</v>
      </c>
      <c r="H94" s="206">
        <v>3</v>
      </c>
      <c r="I94" s="207">
        <v>0</v>
      </c>
      <c r="J94" s="207">
        <f>ROUND(I94*H94,2)</f>
        <v>0</v>
      </c>
      <c r="K94" s="204" t="s">
        <v>141</v>
      </c>
      <c r="L94" s="42"/>
      <c r="M94" s="208" t="s">
        <v>19</v>
      </c>
      <c r="N94" s="209" t="s">
        <v>44</v>
      </c>
      <c r="O94" s="210">
        <v>0</v>
      </c>
      <c r="P94" s="210">
        <f>O94*H94</f>
        <v>0</v>
      </c>
      <c r="Q94" s="210">
        <v>0.0086800000000000002</v>
      </c>
      <c r="R94" s="210">
        <f>Q94*H94</f>
        <v>0.026040000000000001</v>
      </c>
      <c r="S94" s="210">
        <v>0</v>
      </c>
      <c r="T94" s="211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212" t="s">
        <v>142</v>
      </c>
      <c r="AT94" s="212" t="s">
        <v>137</v>
      </c>
      <c r="AU94" s="212" t="s">
        <v>84</v>
      </c>
      <c r="AY94" s="20" t="s">
        <v>135</v>
      </c>
      <c r="BE94" s="213">
        <f>IF(N94="základní",J94,0)</f>
        <v>0</v>
      </c>
      <c r="BF94" s="213">
        <f>IF(N94="snížená",J94,0)</f>
        <v>0</v>
      </c>
      <c r="BG94" s="213">
        <f>IF(N94="zákl. přenesená",J94,0)</f>
        <v>0</v>
      </c>
      <c r="BH94" s="213">
        <f>IF(N94="sníž. přenesená",J94,0)</f>
        <v>0</v>
      </c>
      <c r="BI94" s="213">
        <f>IF(N94="nulová",J94,0)</f>
        <v>0</v>
      </c>
      <c r="BJ94" s="20" t="s">
        <v>81</v>
      </c>
      <c r="BK94" s="213">
        <f>ROUND(I94*H94,2)</f>
        <v>0</v>
      </c>
      <c r="BL94" s="20" t="s">
        <v>142</v>
      </c>
      <c r="BM94" s="212" t="s">
        <v>558</v>
      </c>
    </row>
    <row r="95" s="2" customFormat="1">
      <c r="A95" s="36"/>
      <c r="B95" s="37"/>
      <c r="C95" s="38"/>
      <c r="D95" s="214" t="s">
        <v>144</v>
      </c>
      <c r="E95" s="38"/>
      <c r="F95" s="215" t="s">
        <v>559</v>
      </c>
      <c r="G95" s="38"/>
      <c r="H95" s="38"/>
      <c r="I95" s="38"/>
      <c r="J95" s="38"/>
      <c r="K95" s="38"/>
      <c r="L95" s="42"/>
      <c r="M95" s="216"/>
      <c r="N95" s="217"/>
      <c r="O95" s="81"/>
      <c r="P95" s="81"/>
      <c r="Q95" s="81"/>
      <c r="R95" s="81"/>
      <c r="S95" s="81"/>
      <c r="T95" s="82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20" t="s">
        <v>144</v>
      </c>
      <c r="AU95" s="20" t="s">
        <v>84</v>
      </c>
    </row>
    <row r="96" s="13" customFormat="1">
      <c r="A96" s="13"/>
      <c r="B96" s="218"/>
      <c r="C96" s="219"/>
      <c r="D96" s="220" t="s">
        <v>146</v>
      </c>
      <c r="E96" s="221" t="s">
        <v>19</v>
      </c>
      <c r="F96" s="222" t="s">
        <v>560</v>
      </c>
      <c r="G96" s="219"/>
      <c r="H96" s="221" t="s">
        <v>19</v>
      </c>
      <c r="I96" s="219"/>
      <c r="J96" s="219"/>
      <c r="K96" s="219"/>
      <c r="L96" s="223"/>
      <c r="M96" s="224"/>
      <c r="N96" s="225"/>
      <c r="O96" s="225"/>
      <c r="P96" s="225"/>
      <c r="Q96" s="225"/>
      <c r="R96" s="225"/>
      <c r="S96" s="225"/>
      <c r="T96" s="226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27" t="s">
        <v>146</v>
      </c>
      <c r="AU96" s="227" t="s">
        <v>84</v>
      </c>
      <c r="AV96" s="13" t="s">
        <v>81</v>
      </c>
      <c r="AW96" s="13" t="s">
        <v>34</v>
      </c>
      <c r="AX96" s="13" t="s">
        <v>73</v>
      </c>
      <c r="AY96" s="227" t="s">
        <v>135</v>
      </c>
    </row>
    <row r="97" s="14" customFormat="1">
      <c r="A97" s="14"/>
      <c r="B97" s="228"/>
      <c r="C97" s="229"/>
      <c r="D97" s="220" t="s">
        <v>146</v>
      </c>
      <c r="E97" s="230" t="s">
        <v>19</v>
      </c>
      <c r="F97" s="231" t="s">
        <v>561</v>
      </c>
      <c r="G97" s="229"/>
      <c r="H97" s="232">
        <v>3</v>
      </c>
      <c r="I97" s="229"/>
      <c r="J97" s="229"/>
      <c r="K97" s="229"/>
      <c r="L97" s="233"/>
      <c r="M97" s="234"/>
      <c r="N97" s="235"/>
      <c r="O97" s="235"/>
      <c r="P97" s="235"/>
      <c r="Q97" s="235"/>
      <c r="R97" s="235"/>
      <c r="S97" s="235"/>
      <c r="T97" s="236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37" t="s">
        <v>146</v>
      </c>
      <c r="AU97" s="237" t="s">
        <v>84</v>
      </c>
      <c r="AV97" s="14" t="s">
        <v>84</v>
      </c>
      <c r="AW97" s="14" t="s">
        <v>34</v>
      </c>
      <c r="AX97" s="14" t="s">
        <v>81</v>
      </c>
      <c r="AY97" s="237" t="s">
        <v>135</v>
      </c>
    </row>
    <row r="98" s="2" customFormat="1" ht="49.05" customHeight="1">
      <c r="A98" s="36"/>
      <c r="B98" s="37"/>
      <c r="C98" s="202" t="s">
        <v>142</v>
      </c>
      <c r="D98" s="202" t="s">
        <v>137</v>
      </c>
      <c r="E98" s="203" t="s">
        <v>562</v>
      </c>
      <c r="F98" s="204" t="s">
        <v>563</v>
      </c>
      <c r="G98" s="205" t="s">
        <v>158</v>
      </c>
      <c r="H98" s="206">
        <v>3</v>
      </c>
      <c r="I98" s="207">
        <v>0</v>
      </c>
      <c r="J98" s="207">
        <f>ROUND(I98*H98,2)</f>
        <v>0</v>
      </c>
      <c r="K98" s="204" t="s">
        <v>141</v>
      </c>
      <c r="L98" s="42"/>
      <c r="M98" s="208" t="s">
        <v>19</v>
      </c>
      <c r="N98" s="209" t="s">
        <v>44</v>
      </c>
      <c r="O98" s="210">
        <v>0</v>
      </c>
      <c r="P98" s="210">
        <f>O98*H98</f>
        <v>0</v>
      </c>
      <c r="Q98" s="210">
        <v>0.0086800000000000002</v>
      </c>
      <c r="R98" s="210">
        <f>Q98*H98</f>
        <v>0.026040000000000001</v>
      </c>
      <c r="S98" s="210">
        <v>0</v>
      </c>
      <c r="T98" s="211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212" t="s">
        <v>142</v>
      </c>
      <c r="AT98" s="212" t="s">
        <v>137</v>
      </c>
      <c r="AU98" s="212" t="s">
        <v>84</v>
      </c>
      <c r="AY98" s="20" t="s">
        <v>135</v>
      </c>
      <c r="BE98" s="213">
        <f>IF(N98="základní",J98,0)</f>
        <v>0</v>
      </c>
      <c r="BF98" s="213">
        <f>IF(N98="snížená",J98,0)</f>
        <v>0</v>
      </c>
      <c r="BG98" s="213">
        <f>IF(N98="zákl. přenesená",J98,0)</f>
        <v>0</v>
      </c>
      <c r="BH98" s="213">
        <f>IF(N98="sníž. přenesená",J98,0)</f>
        <v>0</v>
      </c>
      <c r="BI98" s="213">
        <f>IF(N98="nulová",J98,0)</f>
        <v>0</v>
      </c>
      <c r="BJ98" s="20" t="s">
        <v>81</v>
      </c>
      <c r="BK98" s="213">
        <f>ROUND(I98*H98,2)</f>
        <v>0</v>
      </c>
      <c r="BL98" s="20" t="s">
        <v>142</v>
      </c>
      <c r="BM98" s="212" t="s">
        <v>564</v>
      </c>
    </row>
    <row r="99" s="2" customFormat="1">
      <c r="A99" s="36"/>
      <c r="B99" s="37"/>
      <c r="C99" s="38"/>
      <c r="D99" s="214" t="s">
        <v>144</v>
      </c>
      <c r="E99" s="38"/>
      <c r="F99" s="215" t="s">
        <v>565</v>
      </c>
      <c r="G99" s="38"/>
      <c r="H99" s="38"/>
      <c r="I99" s="38"/>
      <c r="J99" s="38"/>
      <c r="K99" s="38"/>
      <c r="L99" s="42"/>
      <c r="M99" s="216"/>
      <c r="N99" s="217"/>
      <c r="O99" s="81"/>
      <c r="P99" s="81"/>
      <c r="Q99" s="81"/>
      <c r="R99" s="81"/>
      <c r="S99" s="81"/>
      <c r="T99" s="82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20" t="s">
        <v>144</v>
      </c>
      <c r="AU99" s="20" t="s">
        <v>84</v>
      </c>
    </row>
    <row r="100" s="13" customFormat="1">
      <c r="A100" s="13"/>
      <c r="B100" s="218"/>
      <c r="C100" s="219"/>
      <c r="D100" s="220" t="s">
        <v>146</v>
      </c>
      <c r="E100" s="221" t="s">
        <v>19</v>
      </c>
      <c r="F100" s="222" t="s">
        <v>566</v>
      </c>
      <c r="G100" s="219"/>
      <c r="H100" s="221" t="s">
        <v>19</v>
      </c>
      <c r="I100" s="219"/>
      <c r="J100" s="219"/>
      <c r="K100" s="219"/>
      <c r="L100" s="223"/>
      <c r="M100" s="224"/>
      <c r="N100" s="225"/>
      <c r="O100" s="225"/>
      <c r="P100" s="225"/>
      <c r="Q100" s="225"/>
      <c r="R100" s="225"/>
      <c r="S100" s="225"/>
      <c r="T100" s="22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27" t="s">
        <v>146</v>
      </c>
      <c r="AU100" s="227" t="s">
        <v>84</v>
      </c>
      <c r="AV100" s="13" t="s">
        <v>81</v>
      </c>
      <c r="AW100" s="13" t="s">
        <v>34</v>
      </c>
      <c r="AX100" s="13" t="s">
        <v>73</v>
      </c>
      <c r="AY100" s="227" t="s">
        <v>135</v>
      </c>
    </row>
    <row r="101" s="14" customFormat="1">
      <c r="A101" s="14"/>
      <c r="B101" s="228"/>
      <c r="C101" s="229"/>
      <c r="D101" s="220" t="s">
        <v>146</v>
      </c>
      <c r="E101" s="230" t="s">
        <v>19</v>
      </c>
      <c r="F101" s="231" t="s">
        <v>561</v>
      </c>
      <c r="G101" s="229"/>
      <c r="H101" s="232">
        <v>3</v>
      </c>
      <c r="I101" s="229"/>
      <c r="J101" s="229"/>
      <c r="K101" s="229"/>
      <c r="L101" s="233"/>
      <c r="M101" s="234"/>
      <c r="N101" s="235"/>
      <c r="O101" s="235"/>
      <c r="P101" s="235"/>
      <c r="Q101" s="235"/>
      <c r="R101" s="235"/>
      <c r="S101" s="235"/>
      <c r="T101" s="23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37" t="s">
        <v>146</v>
      </c>
      <c r="AU101" s="237" t="s">
        <v>84</v>
      </c>
      <c r="AV101" s="14" t="s">
        <v>84</v>
      </c>
      <c r="AW101" s="14" t="s">
        <v>34</v>
      </c>
      <c r="AX101" s="14" t="s">
        <v>81</v>
      </c>
      <c r="AY101" s="237" t="s">
        <v>135</v>
      </c>
    </row>
    <row r="102" s="2" customFormat="1" ht="49.05" customHeight="1">
      <c r="A102" s="36"/>
      <c r="B102" s="37"/>
      <c r="C102" s="202" t="s">
        <v>168</v>
      </c>
      <c r="D102" s="202" t="s">
        <v>137</v>
      </c>
      <c r="E102" s="203" t="s">
        <v>567</v>
      </c>
      <c r="F102" s="204" t="s">
        <v>568</v>
      </c>
      <c r="G102" s="205" t="s">
        <v>158</v>
      </c>
      <c r="H102" s="206">
        <v>54</v>
      </c>
      <c r="I102" s="207">
        <v>0</v>
      </c>
      <c r="J102" s="207">
        <f>ROUND(I102*H102,2)</f>
        <v>0</v>
      </c>
      <c r="K102" s="204" t="s">
        <v>141</v>
      </c>
      <c r="L102" s="42"/>
      <c r="M102" s="208" t="s">
        <v>19</v>
      </c>
      <c r="N102" s="209" t="s">
        <v>44</v>
      </c>
      <c r="O102" s="210">
        <v>0</v>
      </c>
      <c r="P102" s="210">
        <f>O102*H102</f>
        <v>0</v>
      </c>
      <c r="Q102" s="210">
        <v>0.01068</v>
      </c>
      <c r="R102" s="210">
        <f>Q102*H102</f>
        <v>0.57672000000000001</v>
      </c>
      <c r="S102" s="210">
        <v>0</v>
      </c>
      <c r="T102" s="211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212" t="s">
        <v>142</v>
      </c>
      <c r="AT102" s="212" t="s">
        <v>137</v>
      </c>
      <c r="AU102" s="212" t="s">
        <v>84</v>
      </c>
      <c r="AY102" s="20" t="s">
        <v>135</v>
      </c>
      <c r="BE102" s="213">
        <f>IF(N102="základní",J102,0)</f>
        <v>0</v>
      </c>
      <c r="BF102" s="213">
        <f>IF(N102="snížená",J102,0)</f>
        <v>0</v>
      </c>
      <c r="BG102" s="213">
        <f>IF(N102="zákl. přenesená",J102,0)</f>
        <v>0</v>
      </c>
      <c r="BH102" s="213">
        <f>IF(N102="sníž. přenesená",J102,0)</f>
        <v>0</v>
      </c>
      <c r="BI102" s="213">
        <f>IF(N102="nulová",J102,0)</f>
        <v>0</v>
      </c>
      <c r="BJ102" s="20" t="s">
        <v>81</v>
      </c>
      <c r="BK102" s="213">
        <f>ROUND(I102*H102,2)</f>
        <v>0</v>
      </c>
      <c r="BL102" s="20" t="s">
        <v>142</v>
      </c>
      <c r="BM102" s="212" t="s">
        <v>569</v>
      </c>
    </row>
    <row r="103" s="2" customFormat="1">
      <c r="A103" s="36"/>
      <c r="B103" s="37"/>
      <c r="C103" s="38"/>
      <c r="D103" s="214" t="s">
        <v>144</v>
      </c>
      <c r="E103" s="38"/>
      <c r="F103" s="215" t="s">
        <v>570</v>
      </c>
      <c r="G103" s="38"/>
      <c r="H103" s="38"/>
      <c r="I103" s="38"/>
      <c r="J103" s="38"/>
      <c r="K103" s="38"/>
      <c r="L103" s="42"/>
      <c r="M103" s="216"/>
      <c r="N103" s="217"/>
      <c r="O103" s="81"/>
      <c r="P103" s="81"/>
      <c r="Q103" s="81"/>
      <c r="R103" s="81"/>
      <c r="S103" s="81"/>
      <c r="T103" s="82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20" t="s">
        <v>144</v>
      </c>
      <c r="AU103" s="20" t="s">
        <v>84</v>
      </c>
    </row>
    <row r="104" s="14" customFormat="1">
      <c r="A104" s="14"/>
      <c r="B104" s="228"/>
      <c r="C104" s="229"/>
      <c r="D104" s="220" t="s">
        <v>146</v>
      </c>
      <c r="E104" s="230" t="s">
        <v>19</v>
      </c>
      <c r="F104" s="231" t="s">
        <v>571</v>
      </c>
      <c r="G104" s="229"/>
      <c r="H104" s="232">
        <v>54</v>
      </c>
      <c r="I104" s="229"/>
      <c r="J104" s="229"/>
      <c r="K104" s="229"/>
      <c r="L104" s="233"/>
      <c r="M104" s="234"/>
      <c r="N104" s="235"/>
      <c r="O104" s="235"/>
      <c r="P104" s="235"/>
      <c r="Q104" s="235"/>
      <c r="R104" s="235"/>
      <c r="S104" s="235"/>
      <c r="T104" s="236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37" t="s">
        <v>146</v>
      </c>
      <c r="AU104" s="237" t="s">
        <v>84</v>
      </c>
      <c r="AV104" s="14" t="s">
        <v>84</v>
      </c>
      <c r="AW104" s="14" t="s">
        <v>34</v>
      </c>
      <c r="AX104" s="14" t="s">
        <v>81</v>
      </c>
      <c r="AY104" s="237" t="s">
        <v>135</v>
      </c>
    </row>
    <row r="105" s="2" customFormat="1" ht="49.05" customHeight="1">
      <c r="A105" s="36"/>
      <c r="B105" s="37"/>
      <c r="C105" s="202" t="s">
        <v>179</v>
      </c>
      <c r="D105" s="202" t="s">
        <v>137</v>
      </c>
      <c r="E105" s="203" t="s">
        <v>572</v>
      </c>
      <c r="F105" s="204" t="s">
        <v>573</v>
      </c>
      <c r="G105" s="205" t="s">
        <v>158</v>
      </c>
      <c r="H105" s="206">
        <v>27</v>
      </c>
      <c r="I105" s="207">
        <v>0</v>
      </c>
      <c r="J105" s="207">
        <f>ROUND(I105*H105,2)</f>
        <v>0</v>
      </c>
      <c r="K105" s="204" t="s">
        <v>141</v>
      </c>
      <c r="L105" s="42"/>
      <c r="M105" s="208" t="s">
        <v>19</v>
      </c>
      <c r="N105" s="209" t="s">
        <v>44</v>
      </c>
      <c r="O105" s="210">
        <v>0</v>
      </c>
      <c r="P105" s="210">
        <f>O105*H105</f>
        <v>0</v>
      </c>
      <c r="Q105" s="210">
        <v>0.01269</v>
      </c>
      <c r="R105" s="210">
        <f>Q105*H105</f>
        <v>0.34262999999999999</v>
      </c>
      <c r="S105" s="210">
        <v>0</v>
      </c>
      <c r="T105" s="211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212" t="s">
        <v>142</v>
      </c>
      <c r="AT105" s="212" t="s">
        <v>137</v>
      </c>
      <c r="AU105" s="212" t="s">
        <v>84</v>
      </c>
      <c r="AY105" s="20" t="s">
        <v>135</v>
      </c>
      <c r="BE105" s="213">
        <f>IF(N105="základní",J105,0)</f>
        <v>0</v>
      </c>
      <c r="BF105" s="213">
        <f>IF(N105="snížená",J105,0)</f>
        <v>0</v>
      </c>
      <c r="BG105" s="213">
        <f>IF(N105="zákl. přenesená",J105,0)</f>
        <v>0</v>
      </c>
      <c r="BH105" s="213">
        <f>IF(N105="sníž. přenesená",J105,0)</f>
        <v>0</v>
      </c>
      <c r="BI105" s="213">
        <f>IF(N105="nulová",J105,0)</f>
        <v>0</v>
      </c>
      <c r="BJ105" s="20" t="s">
        <v>81</v>
      </c>
      <c r="BK105" s="213">
        <f>ROUND(I105*H105,2)</f>
        <v>0</v>
      </c>
      <c r="BL105" s="20" t="s">
        <v>142</v>
      </c>
      <c r="BM105" s="212" t="s">
        <v>574</v>
      </c>
    </row>
    <row r="106" s="2" customFormat="1">
      <c r="A106" s="36"/>
      <c r="B106" s="37"/>
      <c r="C106" s="38"/>
      <c r="D106" s="214" t="s">
        <v>144</v>
      </c>
      <c r="E106" s="38"/>
      <c r="F106" s="215" t="s">
        <v>575</v>
      </c>
      <c r="G106" s="38"/>
      <c r="H106" s="38"/>
      <c r="I106" s="38"/>
      <c r="J106" s="38"/>
      <c r="K106" s="38"/>
      <c r="L106" s="42"/>
      <c r="M106" s="216"/>
      <c r="N106" s="217"/>
      <c r="O106" s="81"/>
      <c r="P106" s="81"/>
      <c r="Q106" s="81"/>
      <c r="R106" s="81"/>
      <c r="S106" s="81"/>
      <c r="T106" s="82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20" t="s">
        <v>144</v>
      </c>
      <c r="AU106" s="20" t="s">
        <v>84</v>
      </c>
    </row>
    <row r="107" s="14" customFormat="1">
      <c r="A107" s="14"/>
      <c r="B107" s="228"/>
      <c r="C107" s="229"/>
      <c r="D107" s="220" t="s">
        <v>146</v>
      </c>
      <c r="E107" s="230" t="s">
        <v>19</v>
      </c>
      <c r="F107" s="231" t="s">
        <v>576</v>
      </c>
      <c r="G107" s="229"/>
      <c r="H107" s="232">
        <v>27</v>
      </c>
      <c r="I107" s="229"/>
      <c r="J107" s="229"/>
      <c r="K107" s="229"/>
      <c r="L107" s="233"/>
      <c r="M107" s="234"/>
      <c r="N107" s="235"/>
      <c r="O107" s="235"/>
      <c r="P107" s="235"/>
      <c r="Q107" s="235"/>
      <c r="R107" s="235"/>
      <c r="S107" s="235"/>
      <c r="T107" s="23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37" t="s">
        <v>146</v>
      </c>
      <c r="AU107" s="237" t="s">
        <v>84</v>
      </c>
      <c r="AV107" s="14" t="s">
        <v>84</v>
      </c>
      <c r="AW107" s="14" t="s">
        <v>34</v>
      </c>
      <c r="AX107" s="14" t="s">
        <v>81</v>
      </c>
      <c r="AY107" s="237" t="s">
        <v>135</v>
      </c>
    </row>
    <row r="108" s="2" customFormat="1" ht="49.05" customHeight="1">
      <c r="A108" s="36"/>
      <c r="B108" s="37"/>
      <c r="C108" s="202" t="s">
        <v>194</v>
      </c>
      <c r="D108" s="202" t="s">
        <v>137</v>
      </c>
      <c r="E108" s="203" t="s">
        <v>163</v>
      </c>
      <c r="F108" s="204" t="s">
        <v>164</v>
      </c>
      <c r="G108" s="205" t="s">
        <v>158</v>
      </c>
      <c r="H108" s="206">
        <v>27</v>
      </c>
      <c r="I108" s="207">
        <v>0</v>
      </c>
      <c r="J108" s="207">
        <f>ROUND(I108*H108,2)</f>
        <v>0</v>
      </c>
      <c r="K108" s="204" t="s">
        <v>141</v>
      </c>
      <c r="L108" s="42"/>
      <c r="M108" s="208" t="s">
        <v>19</v>
      </c>
      <c r="N108" s="209" t="s">
        <v>44</v>
      </c>
      <c r="O108" s="210">
        <v>0</v>
      </c>
      <c r="P108" s="210">
        <f>O108*H108</f>
        <v>0</v>
      </c>
      <c r="Q108" s="210">
        <v>0.036900000000000002</v>
      </c>
      <c r="R108" s="210">
        <f>Q108*H108</f>
        <v>0.99630000000000007</v>
      </c>
      <c r="S108" s="210">
        <v>0</v>
      </c>
      <c r="T108" s="211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212" t="s">
        <v>142</v>
      </c>
      <c r="AT108" s="212" t="s">
        <v>137</v>
      </c>
      <c r="AU108" s="212" t="s">
        <v>84</v>
      </c>
      <c r="AY108" s="20" t="s">
        <v>135</v>
      </c>
      <c r="BE108" s="213">
        <f>IF(N108="základní",J108,0)</f>
        <v>0</v>
      </c>
      <c r="BF108" s="213">
        <f>IF(N108="snížená",J108,0)</f>
        <v>0</v>
      </c>
      <c r="BG108" s="213">
        <f>IF(N108="zákl. přenesená",J108,0)</f>
        <v>0</v>
      </c>
      <c r="BH108" s="213">
        <f>IF(N108="sníž. přenesená",J108,0)</f>
        <v>0</v>
      </c>
      <c r="BI108" s="213">
        <f>IF(N108="nulová",J108,0)</f>
        <v>0</v>
      </c>
      <c r="BJ108" s="20" t="s">
        <v>81</v>
      </c>
      <c r="BK108" s="213">
        <f>ROUND(I108*H108,2)</f>
        <v>0</v>
      </c>
      <c r="BL108" s="20" t="s">
        <v>142</v>
      </c>
      <c r="BM108" s="212" t="s">
        <v>577</v>
      </c>
    </row>
    <row r="109" s="2" customFormat="1">
      <c r="A109" s="36"/>
      <c r="B109" s="37"/>
      <c r="C109" s="38"/>
      <c r="D109" s="214" t="s">
        <v>144</v>
      </c>
      <c r="E109" s="38"/>
      <c r="F109" s="215" t="s">
        <v>166</v>
      </c>
      <c r="G109" s="38"/>
      <c r="H109" s="38"/>
      <c r="I109" s="38"/>
      <c r="J109" s="38"/>
      <c r="K109" s="38"/>
      <c r="L109" s="42"/>
      <c r="M109" s="216"/>
      <c r="N109" s="217"/>
      <c r="O109" s="81"/>
      <c r="P109" s="81"/>
      <c r="Q109" s="81"/>
      <c r="R109" s="81"/>
      <c r="S109" s="81"/>
      <c r="T109" s="82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20" t="s">
        <v>144</v>
      </c>
      <c r="AU109" s="20" t="s">
        <v>84</v>
      </c>
    </row>
    <row r="110" s="14" customFormat="1">
      <c r="A110" s="14"/>
      <c r="B110" s="228"/>
      <c r="C110" s="229"/>
      <c r="D110" s="220" t="s">
        <v>146</v>
      </c>
      <c r="E110" s="230" t="s">
        <v>19</v>
      </c>
      <c r="F110" s="231" t="s">
        <v>578</v>
      </c>
      <c r="G110" s="229"/>
      <c r="H110" s="232">
        <v>27</v>
      </c>
      <c r="I110" s="229"/>
      <c r="J110" s="229"/>
      <c r="K110" s="229"/>
      <c r="L110" s="233"/>
      <c r="M110" s="234"/>
      <c r="N110" s="235"/>
      <c r="O110" s="235"/>
      <c r="P110" s="235"/>
      <c r="Q110" s="235"/>
      <c r="R110" s="235"/>
      <c r="S110" s="235"/>
      <c r="T110" s="23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37" t="s">
        <v>146</v>
      </c>
      <c r="AU110" s="237" t="s">
        <v>84</v>
      </c>
      <c r="AV110" s="14" t="s">
        <v>84</v>
      </c>
      <c r="AW110" s="14" t="s">
        <v>34</v>
      </c>
      <c r="AX110" s="14" t="s">
        <v>81</v>
      </c>
      <c r="AY110" s="237" t="s">
        <v>135</v>
      </c>
    </row>
    <row r="111" s="2" customFormat="1" ht="16.5" customHeight="1">
      <c r="A111" s="36"/>
      <c r="B111" s="37"/>
      <c r="C111" s="202" t="s">
        <v>200</v>
      </c>
      <c r="D111" s="202" t="s">
        <v>137</v>
      </c>
      <c r="E111" s="203" t="s">
        <v>169</v>
      </c>
      <c r="F111" s="204" t="s">
        <v>170</v>
      </c>
      <c r="G111" s="205" t="s">
        <v>171</v>
      </c>
      <c r="H111" s="206">
        <v>123.74</v>
      </c>
      <c r="I111" s="207">
        <v>0</v>
      </c>
      <c r="J111" s="207">
        <f>ROUND(I111*H111,2)</f>
        <v>0</v>
      </c>
      <c r="K111" s="204" t="s">
        <v>141</v>
      </c>
      <c r="L111" s="42"/>
      <c r="M111" s="208" t="s">
        <v>19</v>
      </c>
      <c r="N111" s="209" t="s">
        <v>44</v>
      </c>
      <c r="O111" s="210">
        <v>0</v>
      </c>
      <c r="P111" s="210">
        <f>O111*H111</f>
        <v>0</v>
      </c>
      <c r="Q111" s="210">
        <v>0</v>
      </c>
      <c r="R111" s="210">
        <f>Q111*H111</f>
        <v>0</v>
      </c>
      <c r="S111" s="210">
        <v>0</v>
      </c>
      <c r="T111" s="211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212" t="s">
        <v>142</v>
      </c>
      <c r="AT111" s="212" t="s">
        <v>137</v>
      </c>
      <c r="AU111" s="212" t="s">
        <v>84</v>
      </c>
      <c r="AY111" s="20" t="s">
        <v>135</v>
      </c>
      <c r="BE111" s="213">
        <f>IF(N111="základní",J111,0)</f>
        <v>0</v>
      </c>
      <c r="BF111" s="213">
        <f>IF(N111="snížená",J111,0)</f>
        <v>0</v>
      </c>
      <c r="BG111" s="213">
        <f>IF(N111="zákl. přenesená",J111,0)</f>
        <v>0</v>
      </c>
      <c r="BH111" s="213">
        <f>IF(N111="sníž. přenesená",J111,0)</f>
        <v>0</v>
      </c>
      <c r="BI111" s="213">
        <f>IF(N111="nulová",J111,0)</f>
        <v>0</v>
      </c>
      <c r="BJ111" s="20" t="s">
        <v>81</v>
      </c>
      <c r="BK111" s="213">
        <f>ROUND(I111*H111,2)</f>
        <v>0</v>
      </c>
      <c r="BL111" s="20" t="s">
        <v>142</v>
      </c>
      <c r="BM111" s="212" t="s">
        <v>579</v>
      </c>
    </row>
    <row r="112" s="2" customFormat="1">
      <c r="A112" s="36"/>
      <c r="B112" s="37"/>
      <c r="C112" s="38"/>
      <c r="D112" s="214" t="s">
        <v>144</v>
      </c>
      <c r="E112" s="38"/>
      <c r="F112" s="215" t="s">
        <v>173</v>
      </c>
      <c r="G112" s="38"/>
      <c r="H112" s="38"/>
      <c r="I112" s="38"/>
      <c r="J112" s="38"/>
      <c r="K112" s="38"/>
      <c r="L112" s="42"/>
      <c r="M112" s="216"/>
      <c r="N112" s="217"/>
      <c r="O112" s="81"/>
      <c r="P112" s="81"/>
      <c r="Q112" s="81"/>
      <c r="R112" s="81"/>
      <c r="S112" s="81"/>
      <c r="T112" s="82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20" t="s">
        <v>144</v>
      </c>
      <c r="AU112" s="20" t="s">
        <v>84</v>
      </c>
    </row>
    <row r="113" s="13" customFormat="1">
      <c r="A113" s="13"/>
      <c r="B113" s="218"/>
      <c r="C113" s="219"/>
      <c r="D113" s="220" t="s">
        <v>146</v>
      </c>
      <c r="E113" s="221" t="s">
        <v>19</v>
      </c>
      <c r="F113" s="222" t="s">
        <v>580</v>
      </c>
      <c r="G113" s="219"/>
      <c r="H113" s="221" t="s">
        <v>19</v>
      </c>
      <c r="I113" s="219"/>
      <c r="J113" s="219"/>
      <c r="K113" s="219"/>
      <c r="L113" s="223"/>
      <c r="M113" s="224"/>
      <c r="N113" s="225"/>
      <c r="O113" s="225"/>
      <c r="P113" s="225"/>
      <c r="Q113" s="225"/>
      <c r="R113" s="225"/>
      <c r="S113" s="225"/>
      <c r="T113" s="226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27" t="s">
        <v>146</v>
      </c>
      <c r="AU113" s="227" t="s">
        <v>84</v>
      </c>
      <c r="AV113" s="13" t="s">
        <v>81</v>
      </c>
      <c r="AW113" s="13" t="s">
        <v>34</v>
      </c>
      <c r="AX113" s="13" t="s">
        <v>73</v>
      </c>
      <c r="AY113" s="227" t="s">
        <v>135</v>
      </c>
    </row>
    <row r="114" s="14" customFormat="1">
      <c r="A114" s="14"/>
      <c r="B114" s="228"/>
      <c r="C114" s="229"/>
      <c r="D114" s="220" t="s">
        <v>146</v>
      </c>
      <c r="E114" s="230" t="s">
        <v>19</v>
      </c>
      <c r="F114" s="231" t="s">
        <v>581</v>
      </c>
      <c r="G114" s="229"/>
      <c r="H114" s="232">
        <v>22.77</v>
      </c>
      <c r="I114" s="229"/>
      <c r="J114" s="229"/>
      <c r="K114" s="229"/>
      <c r="L114" s="233"/>
      <c r="M114" s="234"/>
      <c r="N114" s="235"/>
      <c r="O114" s="235"/>
      <c r="P114" s="235"/>
      <c r="Q114" s="235"/>
      <c r="R114" s="235"/>
      <c r="S114" s="235"/>
      <c r="T114" s="23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37" t="s">
        <v>146</v>
      </c>
      <c r="AU114" s="237" t="s">
        <v>84</v>
      </c>
      <c r="AV114" s="14" t="s">
        <v>84</v>
      </c>
      <c r="AW114" s="14" t="s">
        <v>34</v>
      </c>
      <c r="AX114" s="14" t="s">
        <v>73</v>
      </c>
      <c r="AY114" s="237" t="s">
        <v>135</v>
      </c>
    </row>
    <row r="115" s="13" customFormat="1">
      <c r="A115" s="13"/>
      <c r="B115" s="218"/>
      <c r="C115" s="219"/>
      <c r="D115" s="220" t="s">
        <v>146</v>
      </c>
      <c r="E115" s="221" t="s">
        <v>19</v>
      </c>
      <c r="F115" s="222" t="s">
        <v>582</v>
      </c>
      <c r="G115" s="219"/>
      <c r="H115" s="221" t="s">
        <v>19</v>
      </c>
      <c r="I115" s="219"/>
      <c r="J115" s="219"/>
      <c r="K115" s="219"/>
      <c r="L115" s="223"/>
      <c r="M115" s="224"/>
      <c r="N115" s="225"/>
      <c r="O115" s="225"/>
      <c r="P115" s="225"/>
      <c r="Q115" s="225"/>
      <c r="R115" s="225"/>
      <c r="S115" s="225"/>
      <c r="T115" s="226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27" t="s">
        <v>146</v>
      </c>
      <c r="AU115" s="227" t="s">
        <v>84</v>
      </c>
      <c r="AV115" s="13" t="s">
        <v>81</v>
      </c>
      <c r="AW115" s="13" t="s">
        <v>34</v>
      </c>
      <c r="AX115" s="13" t="s">
        <v>73</v>
      </c>
      <c r="AY115" s="227" t="s">
        <v>135</v>
      </c>
    </row>
    <row r="116" s="14" customFormat="1">
      <c r="A116" s="14"/>
      <c r="B116" s="228"/>
      <c r="C116" s="229"/>
      <c r="D116" s="220" t="s">
        <v>146</v>
      </c>
      <c r="E116" s="230" t="s">
        <v>19</v>
      </c>
      <c r="F116" s="231" t="s">
        <v>583</v>
      </c>
      <c r="G116" s="229"/>
      <c r="H116" s="232">
        <v>100.97</v>
      </c>
      <c r="I116" s="229"/>
      <c r="J116" s="229"/>
      <c r="K116" s="229"/>
      <c r="L116" s="233"/>
      <c r="M116" s="234"/>
      <c r="N116" s="235"/>
      <c r="O116" s="235"/>
      <c r="P116" s="235"/>
      <c r="Q116" s="235"/>
      <c r="R116" s="235"/>
      <c r="S116" s="235"/>
      <c r="T116" s="23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37" t="s">
        <v>146</v>
      </c>
      <c r="AU116" s="237" t="s">
        <v>84</v>
      </c>
      <c r="AV116" s="14" t="s">
        <v>84</v>
      </c>
      <c r="AW116" s="14" t="s">
        <v>34</v>
      </c>
      <c r="AX116" s="14" t="s">
        <v>73</v>
      </c>
      <c r="AY116" s="237" t="s">
        <v>135</v>
      </c>
    </row>
    <row r="117" s="15" customFormat="1">
      <c r="A117" s="15"/>
      <c r="B117" s="238"/>
      <c r="C117" s="239"/>
      <c r="D117" s="220" t="s">
        <v>146</v>
      </c>
      <c r="E117" s="240" t="s">
        <v>19</v>
      </c>
      <c r="F117" s="241" t="s">
        <v>178</v>
      </c>
      <c r="G117" s="239"/>
      <c r="H117" s="242">
        <v>123.74</v>
      </c>
      <c r="I117" s="239"/>
      <c r="J117" s="239"/>
      <c r="K117" s="239"/>
      <c r="L117" s="243"/>
      <c r="M117" s="244"/>
      <c r="N117" s="245"/>
      <c r="O117" s="245"/>
      <c r="P117" s="245"/>
      <c r="Q117" s="245"/>
      <c r="R117" s="245"/>
      <c r="S117" s="245"/>
      <c r="T117" s="246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47" t="s">
        <v>146</v>
      </c>
      <c r="AU117" s="247" t="s">
        <v>84</v>
      </c>
      <c r="AV117" s="15" t="s">
        <v>142</v>
      </c>
      <c r="AW117" s="15" t="s">
        <v>34</v>
      </c>
      <c r="AX117" s="15" t="s">
        <v>81</v>
      </c>
      <c r="AY117" s="247" t="s">
        <v>135</v>
      </c>
    </row>
    <row r="118" s="2" customFormat="1" ht="24.15" customHeight="1">
      <c r="A118" s="36"/>
      <c r="B118" s="37"/>
      <c r="C118" s="202" t="s">
        <v>207</v>
      </c>
      <c r="D118" s="202" t="s">
        <v>137</v>
      </c>
      <c r="E118" s="203" t="s">
        <v>584</v>
      </c>
      <c r="F118" s="204" t="s">
        <v>585</v>
      </c>
      <c r="G118" s="205" t="s">
        <v>182</v>
      </c>
      <c r="H118" s="206">
        <v>2224.6509999999998</v>
      </c>
      <c r="I118" s="207">
        <v>0</v>
      </c>
      <c r="J118" s="207">
        <f>ROUND(I118*H118,2)</f>
        <v>0</v>
      </c>
      <c r="K118" s="204" t="s">
        <v>141</v>
      </c>
      <c r="L118" s="42"/>
      <c r="M118" s="208" t="s">
        <v>19</v>
      </c>
      <c r="N118" s="209" t="s">
        <v>44</v>
      </c>
      <c r="O118" s="210">
        <v>0</v>
      </c>
      <c r="P118" s="210">
        <f>O118*H118</f>
        <v>0</v>
      </c>
      <c r="Q118" s="210">
        <v>0</v>
      </c>
      <c r="R118" s="210">
        <f>Q118*H118</f>
        <v>0</v>
      </c>
      <c r="S118" s="210">
        <v>0</v>
      </c>
      <c r="T118" s="211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212" t="s">
        <v>142</v>
      </c>
      <c r="AT118" s="212" t="s">
        <v>137</v>
      </c>
      <c r="AU118" s="212" t="s">
        <v>84</v>
      </c>
      <c r="AY118" s="20" t="s">
        <v>135</v>
      </c>
      <c r="BE118" s="213">
        <f>IF(N118="základní",J118,0)</f>
        <v>0</v>
      </c>
      <c r="BF118" s="213">
        <f>IF(N118="snížená",J118,0)</f>
        <v>0</v>
      </c>
      <c r="BG118" s="213">
        <f>IF(N118="zákl. přenesená",J118,0)</f>
        <v>0</v>
      </c>
      <c r="BH118" s="213">
        <f>IF(N118="sníž. přenesená",J118,0)</f>
        <v>0</v>
      </c>
      <c r="BI118" s="213">
        <f>IF(N118="nulová",J118,0)</f>
        <v>0</v>
      </c>
      <c r="BJ118" s="20" t="s">
        <v>81</v>
      </c>
      <c r="BK118" s="213">
        <f>ROUND(I118*H118,2)</f>
        <v>0</v>
      </c>
      <c r="BL118" s="20" t="s">
        <v>142</v>
      </c>
      <c r="BM118" s="212" t="s">
        <v>586</v>
      </c>
    </row>
    <row r="119" s="2" customFormat="1">
      <c r="A119" s="36"/>
      <c r="B119" s="37"/>
      <c r="C119" s="38"/>
      <c r="D119" s="214" t="s">
        <v>144</v>
      </c>
      <c r="E119" s="38"/>
      <c r="F119" s="215" t="s">
        <v>587</v>
      </c>
      <c r="G119" s="38"/>
      <c r="H119" s="38"/>
      <c r="I119" s="38"/>
      <c r="J119" s="38"/>
      <c r="K119" s="38"/>
      <c r="L119" s="42"/>
      <c r="M119" s="216"/>
      <c r="N119" s="217"/>
      <c r="O119" s="81"/>
      <c r="P119" s="81"/>
      <c r="Q119" s="81"/>
      <c r="R119" s="81"/>
      <c r="S119" s="81"/>
      <c r="T119" s="82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20" t="s">
        <v>144</v>
      </c>
      <c r="AU119" s="20" t="s">
        <v>84</v>
      </c>
    </row>
    <row r="120" s="13" customFormat="1">
      <c r="A120" s="13"/>
      <c r="B120" s="218"/>
      <c r="C120" s="219"/>
      <c r="D120" s="220" t="s">
        <v>146</v>
      </c>
      <c r="E120" s="221" t="s">
        <v>19</v>
      </c>
      <c r="F120" s="222" t="s">
        <v>588</v>
      </c>
      <c r="G120" s="219"/>
      <c r="H120" s="221" t="s">
        <v>19</v>
      </c>
      <c r="I120" s="219"/>
      <c r="J120" s="219"/>
      <c r="K120" s="219"/>
      <c r="L120" s="223"/>
      <c r="M120" s="224"/>
      <c r="N120" s="225"/>
      <c r="O120" s="225"/>
      <c r="P120" s="225"/>
      <c r="Q120" s="225"/>
      <c r="R120" s="225"/>
      <c r="S120" s="225"/>
      <c r="T120" s="226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27" t="s">
        <v>146</v>
      </c>
      <c r="AU120" s="227" t="s">
        <v>84</v>
      </c>
      <c r="AV120" s="13" t="s">
        <v>81</v>
      </c>
      <c r="AW120" s="13" t="s">
        <v>34</v>
      </c>
      <c r="AX120" s="13" t="s">
        <v>73</v>
      </c>
      <c r="AY120" s="227" t="s">
        <v>135</v>
      </c>
    </row>
    <row r="121" s="13" customFormat="1">
      <c r="A121" s="13"/>
      <c r="B121" s="218"/>
      <c r="C121" s="219"/>
      <c r="D121" s="220" t="s">
        <v>146</v>
      </c>
      <c r="E121" s="221" t="s">
        <v>19</v>
      </c>
      <c r="F121" s="222" t="s">
        <v>589</v>
      </c>
      <c r="G121" s="219"/>
      <c r="H121" s="221" t="s">
        <v>19</v>
      </c>
      <c r="I121" s="219"/>
      <c r="J121" s="219"/>
      <c r="K121" s="219"/>
      <c r="L121" s="223"/>
      <c r="M121" s="224"/>
      <c r="N121" s="225"/>
      <c r="O121" s="225"/>
      <c r="P121" s="225"/>
      <c r="Q121" s="225"/>
      <c r="R121" s="225"/>
      <c r="S121" s="225"/>
      <c r="T121" s="226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27" t="s">
        <v>146</v>
      </c>
      <c r="AU121" s="227" t="s">
        <v>84</v>
      </c>
      <c r="AV121" s="13" t="s">
        <v>81</v>
      </c>
      <c r="AW121" s="13" t="s">
        <v>34</v>
      </c>
      <c r="AX121" s="13" t="s">
        <v>73</v>
      </c>
      <c r="AY121" s="227" t="s">
        <v>135</v>
      </c>
    </row>
    <row r="122" s="14" customFormat="1">
      <c r="A122" s="14"/>
      <c r="B122" s="228"/>
      <c r="C122" s="229"/>
      <c r="D122" s="220" t="s">
        <v>146</v>
      </c>
      <c r="E122" s="230" t="s">
        <v>19</v>
      </c>
      <c r="F122" s="231" t="s">
        <v>590</v>
      </c>
      <c r="G122" s="229"/>
      <c r="H122" s="232">
        <v>126.365</v>
      </c>
      <c r="I122" s="229"/>
      <c r="J122" s="229"/>
      <c r="K122" s="229"/>
      <c r="L122" s="233"/>
      <c r="M122" s="234"/>
      <c r="N122" s="235"/>
      <c r="O122" s="235"/>
      <c r="P122" s="235"/>
      <c r="Q122" s="235"/>
      <c r="R122" s="235"/>
      <c r="S122" s="235"/>
      <c r="T122" s="236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37" t="s">
        <v>146</v>
      </c>
      <c r="AU122" s="237" t="s">
        <v>84</v>
      </c>
      <c r="AV122" s="14" t="s">
        <v>84</v>
      </c>
      <c r="AW122" s="14" t="s">
        <v>34</v>
      </c>
      <c r="AX122" s="14" t="s">
        <v>73</v>
      </c>
      <c r="AY122" s="237" t="s">
        <v>135</v>
      </c>
    </row>
    <row r="123" s="13" customFormat="1">
      <c r="A123" s="13"/>
      <c r="B123" s="218"/>
      <c r="C123" s="219"/>
      <c r="D123" s="220" t="s">
        <v>146</v>
      </c>
      <c r="E123" s="221" t="s">
        <v>19</v>
      </c>
      <c r="F123" s="222" t="s">
        <v>591</v>
      </c>
      <c r="G123" s="219"/>
      <c r="H123" s="221" t="s">
        <v>19</v>
      </c>
      <c r="I123" s="219"/>
      <c r="J123" s="219"/>
      <c r="K123" s="219"/>
      <c r="L123" s="223"/>
      <c r="M123" s="224"/>
      <c r="N123" s="225"/>
      <c r="O123" s="225"/>
      <c r="P123" s="225"/>
      <c r="Q123" s="225"/>
      <c r="R123" s="225"/>
      <c r="S123" s="225"/>
      <c r="T123" s="226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27" t="s">
        <v>146</v>
      </c>
      <c r="AU123" s="227" t="s">
        <v>84</v>
      </c>
      <c r="AV123" s="13" t="s">
        <v>81</v>
      </c>
      <c r="AW123" s="13" t="s">
        <v>34</v>
      </c>
      <c r="AX123" s="13" t="s">
        <v>73</v>
      </c>
      <c r="AY123" s="227" t="s">
        <v>135</v>
      </c>
    </row>
    <row r="124" s="14" customFormat="1">
      <c r="A124" s="14"/>
      <c r="B124" s="228"/>
      <c r="C124" s="229"/>
      <c r="D124" s="220" t="s">
        <v>146</v>
      </c>
      <c r="E124" s="230" t="s">
        <v>19</v>
      </c>
      <c r="F124" s="231" t="s">
        <v>592</v>
      </c>
      <c r="G124" s="229"/>
      <c r="H124" s="232">
        <v>902.976</v>
      </c>
      <c r="I124" s="229"/>
      <c r="J124" s="229"/>
      <c r="K124" s="229"/>
      <c r="L124" s="233"/>
      <c r="M124" s="234"/>
      <c r="N124" s="235"/>
      <c r="O124" s="235"/>
      <c r="P124" s="235"/>
      <c r="Q124" s="235"/>
      <c r="R124" s="235"/>
      <c r="S124" s="235"/>
      <c r="T124" s="23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37" t="s">
        <v>146</v>
      </c>
      <c r="AU124" s="237" t="s">
        <v>84</v>
      </c>
      <c r="AV124" s="14" t="s">
        <v>84</v>
      </c>
      <c r="AW124" s="14" t="s">
        <v>34</v>
      </c>
      <c r="AX124" s="14" t="s">
        <v>73</v>
      </c>
      <c r="AY124" s="237" t="s">
        <v>135</v>
      </c>
    </row>
    <row r="125" s="13" customFormat="1">
      <c r="A125" s="13"/>
      <c r="B125" s="218"/>
      <c r="C125" s="219"/>
      <c r="D125" s="220" t="s">
        <v>146</v>
      </c>
      <c r="E125" s="221" t="s">
        <v>19</v>
      </c>
      <c r="F125" s="222" t="s">
        <v>593</v>
      </c>
      <c r="G125" s="219"/>
      <c r="H125" s="221" t="s">
        <v>19</v>
      </c>
      <c r="I125" s="219"/>
      <c r="J125" s="219"/>
      <c r="K125" s="219"/>
      <c r="L125" s="223"/>
      <c r="M125" s="224"/>
      <c r="N125" s="225"/>
      <c r="O125" s="225"/>
      <c r="P125" s="225"/>
      <c r="Q125" s="225"/>
      <c r="R125" s="225"/>
      <c r="S125" s="225"/>
      <c r="T125" s="22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27" t="s">
        <v>146</v>
      </c>
      <c r="AU125" s="227" t="s">
        <v>84</v>
      </c>
      <c r="AV125" s="13" t="s">
        <v>81</v>
      </c>
      <c r="AW125" s="13" t="s">
        <v>34</v>
      </c>
      <c r="AX125" s="13" t="s">
        <v>73</v>
      </c>
      <c r="AY125" s="227" t="s">
        <v>135</v>
      </c>
    </row>
    <row r="126" s="14" customFormat="1">
      <c r="A126" s="14"/>
      <c r="B126" s="228"/>
      <c r="C126" s="229"/>
      <c r="D126" s="220" t="s">
        <v>146</v>
      </c>
      <c r="E126" s="230" t="s">
        <v>19</v>
      </c>
      <c r="F126" s="231" t="s">
        <v>594</v>
      </c>
      <c r="G126" s="229"/>
      <c r="H126" s="232">
        <v>660.34299999999996</v>
      </c>
      <c r="I126" s="229"/>
      <c r="J126" s="229"/>
      <c r="K126" s="229"/>
      <c r="L126" s="233"/>
      <c r="M126" s="234"/>
      <c r="N126" s="235"/>
      <c r="O126" s="235"/>
      <c r="P126" s="235"/>
      <c r="Q126" s="235"/>
      <c r="R126" s="235"/>
      <c r="S126" s="235"/>
      <c r="T126" s="23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37" t="s">
        <v>146</v>
      </c>
      <c r="AU126" s="237" t="s">
        <v>84</v>
      </c>
      <c r="AV126" s="14" t="s">
        <v>84</v>
      </c>
      <c r="AW126" s="14" t="s">
        <v>34</v>
      </c>
      <c r="AX126" s="14" t="s">
        <v>73</v>
      </c>
      <c r="AY126" s="237" t="s">
        <v>135</v>
      </c>
    </row>
    <row r="127" s="13" customFormat="1">
      <c r="A127" s="13"/>
      <c r="B127" s="218"/>
      <c r="C127" s="219"/>
      <c r="D127" s="220" t="s">
        <v>146</v>
      </c>
      <c r="E127" s="221" t="s">
        <v>19</v>
      </c>
      <c r="F127" s="222" t="s">
        <v>595</v>
      </c>
      <c r="G127" s="219"/>
      <c r="H127" s="221" t="s">
        <v>19</v>
      </c>
      <c r="I127" s="219"/>
      <c r="J127" s="219"/>
      <c r="K127" s="219"/>
      <c r="L127" s="223"/>
      <c r="M127" s="224"/>
      <c r="N127" s="225"/>
      <c r="O127" s="225"/>
      <c r="P127" s="225"/>
      <c r="Q127" s="225"/>
      <c r="R127" s="225"/>
      <c r="S127" s="225"/>
      <c r="T127" s="22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27" t="s">
        <v>146</v>
      </c>
      <c r="AU127" s="227" t="s">
        <v>84</v>
      </c>
      <c r="AV127" s="13" t="s">
        <v>81</v>
      </c>
      <c r="AW127" s="13" t="s">
        <v>34</v>
      </c>
      <c r="AX127" s="13" t="s">
        <v>73</v>
      </c>
      <c r="AY127" s="227" t="s">
        <v>135</v>
      </c>
    </row>
    <row r="128" s="14" customFormat="1">
      <c r="A128" s="14"/>
      <c r="B128" s="228"/>
      <c r="C128" s="229"/>
      <c r="D128" s="220" t="s">
        <v>146</v>
      </c>
      <c r="E128" s="230" t="s">
        <v>19</v>
      </c>
      <c r="F128" s="231" t="s">
        <v>596</v>
      </c>
      <c r="G128" s="229"/>
      <c r="H128" s="232">
        <v>79.730000000000004</v>
      </c>
      <c r="I128" s="229"/>
      <c r="J128" s="229"/>
      <c r="K128" s="229"/>
      <c r="L128" s="233"/>
      <c r="M128" s="234"/>
      <c r="N128" s="235"/>
      <c r="O128" s="235"/>
      <c r="P128" s="235"/>
      <c r="Q128" s="235"/>
      <c r="R128" s="235"/>
      <c r="S128" s="235"/>
      <c r="T128" s="23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37" t="s">
        <v>146</v>
      </c>
      <c r="AU128" s="237" t="s">
        <v>84</v>
      </c>
      <c r="AV128" s="14" t="s">
        <v>84</v>
      </c>
      <c r="AW128" s="14" t="s">
        <v>34</v>
      </c>
      <c r="AX128" s="14" t="s">
        <v>73</v>
      </c>
      <c r="AY128" s="237" t="s">
        <v>135</v>
      </c>
    </row>
    <row r="129" s="13" customFormat="1">
      <c r="A129" s="13"/>
      <c r="B129" s="218"/>
      <c r="C129" s="219"/>
      <c r="D129" s="220" t="s">
        <v>146</v>
      </c>
      <c r="E129" s="221" t="s">
        <v>19</v>
      </c>
      <c r="F129" s="222" t="s">
        <v>597</v>
      </c>
      <c r="G129" s="219"/>
      <c r="H129" s="221" t="s">
        <v>19</v>
      </c>
      <c r="I129" s="219"/>
      <c r="J129" s="219"/>
      <c r="K129" s="219"/>
      <c r="L129" s="223"/>
      <c r="M129" s="224"/>
      <c r="N129" s="225"/>
      <c r="O129" s="225"/>
      <c r="P129" s="225"/>
      <c r="Q129" s="225"/>
      <c r="R129" s="225"/>
      <c r="S129" s="225"/>
      <c r="T129" s="22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27" t="s">
        <v>146</v>
      </c>
      <c r="AU129" s="227" t="s">
        <v>84</v>
      </c>
      <c r="AV129" s="13" t="s">
        <v>81</v>
      </c>
      <c r="AW129" s="13" t="s">
        <v>34</v>
      </c>
      <c r="AX129" s="13" t="s">
        <v>73</v>
      </c>
      <c r="AY129" s="227" t="s">
        <v>135</v>
      </c>
    </row>
    <row r="130" s="14" customFormat="1">
      <c r="A130" s="14"/>
      <c r="B130" s="228"/>
      <c r="C130" s="229"/>
      <c r="D130" s="220" t="s">
        <v>146</v>
      </c>
      <c r="E130" s="230" t="s">
        <v>19</v>
      </c>
      <c r="F130" s="231" t="s">
        <v>598</v>
      </c>
      <c r="G130" s="229"/>
      <c r="H130" s="232">
        <v>50.063000000000002</v>
      </c>
      <c r="I130" s="229"/>
      <c r="J130" s="229"/>
      <c r="K130" s="229"/>
      <c r="L130" s="233"/>
      <c r="M130" s="234"/>
      <c r="N130" s="235"/>
      <c r="O130" s="235"/>
      <c r="P130" s="235"/>
      <c r="Q130" s="235"/>
      <c r="R130" s="235"/>
      <c r="S130" s="235"/>
      <c r="T130" s="23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37" t="s">
        <v>146</v>
      </c>
      <c r="AU130" s="237" t="s">
        <v>84</v>
      </c>
      <c r="AV130" s="14" t="s">
        <v>84</v>
      </c>
      <c r="AW130" s="14" t="s">
        <v>34</v>
      </c>
      <c r="AX130" s="14" t="s">
        <v>73</v>
      </c>
      <c r="AY130" s="237" t="s">
        <v>135</v>
      </c>
    </row>
    <row r="131" s="13" customFormat="1">
      <c r="A131" s="13"/>
      <c r="B131" s="218"/>
      <c r="C131" s="219"/>
      <c r="D131" s="220" t="s">
        <v>146</v>
      </c>
      <c r="E131" s="221" t="s">
        <v>19</v>
      </c>
      <c r="F131" s="222" t="s">
        <v>599</v>
      </c>
      <c r="G131" s="219"/>
      <c r="H131" s="221" t="s">
        <v>19</v>
      </c>
      <c r="I131" s="219"/>
      <c r="J131" s="219"/>
      <c r="K131" s="219"/>
      <c r="L131" s="223"/>
      <c r="M131" s="224"/>
      <c r="N131" s="225"/>
      <c r="O131" s="225"/>
      <c r="P131" s="225"/>
      <c r="Q131" s="225"/>
      <c r="R131" s="225"/>
      <c r="S131" s="225"/>
      <c r="T131" s="22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27" t="s">
        <v>146</v>
      </c>
      <c r="AU131" s="227" t="s">
        <v>84</v>
      </c>
      <c r="AV131" s="13" t="s">
        <v>81</v>
      </c>
      <c r="AW131" s="13" t="s">
        <v>34</v>
      </c>
      <c r="AX131" s="13" t="s">
        <v>73</v>
      </c>
      <c r="AY131" s="227" t="s">
        <v>135</v>
      </c>
    </row>
    <row r="132" s="14" customFormat="1">
      <c r="A132" s="14"/>
      <c r="B132" s="228"/>
      <c r="C132" s="229"/>
      <c r="D132" s="220" t="s">
        <v>146</v>
      </c>
      <c r="E132" s="230" t="s">
        <v>19</v>
      </c>
      <c r="F132" s="231" t="s">
        <v>600</v>
      </c>
      <c r="G132" s="229"/>
      <c r="H132" s="232">
        <v>386.51499999999999</v>
      </c>
      <c r="I132" s="229"/>
      <c r="J132" s="229"/>
      <c r="K132" s="229"/>
      <c r="L132" s="233"/>
      <c r="M132" s="234"/>
      <c r="N132" s="235"/>
      <c r="O132" s="235"/>
      <c r="P132" s="235"/>
      <c r="Q132" s="235"/>
      <c r="R132" s="235"/>
      <c r="S132" s="235"/>
      <c r="T132" s="23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37" t="s">
        <v>146</v>
      </c>
      <c r="AU132" s="237" t="s">
        <v>84</v>
      </c>
      <c r="AV132" s="14" t="s">
        <v>84</v>
      </c>
      <c r="AW132" s="14" t="s">
        <v>34</v>
      </c>
      <c r="AX132" s="14" t="s">
        <v>73</v>
      </c>
      <c r="AY132" s="237" t="s">
        <v>135</v>
      </c>
    </row>
    <row r="133" s="13" customFormat="1">
      <c r="A133" s="13"/>
      <c r="B133" s="218"/>
      <c r="C133" s="219"/>
      <c r="D133" s="220" t="s">
        <v>146</v>
      </c>
      <c r="E133" s="221" t="s">
        <v>19</v>
      </c>
      <c r="F133" s="222" t="s">
        <v>601</v>
      </c>
      <c r="G133" s="219"/>
      <c r="H133" s="221" t="s">
        <v>19</v>
      </c>
      <c r="I133" s="219"/>
      <c r="J133" s="219"/>
      <c r="K133" s="219"/>
      <c r="L133" s="223"/>
      <c r="M133" s="224"/>
      <c r="N133" s="225"/>
      <c r="O133" s="225"/>
      <c r="P133" s="225"/>
      <c r="Q133" s="225"/>
      <c r="R133" s="225"/>
      <c r="S133" s="225"/>
      <c r="T133" s="22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27" t="s">
        <v>146</v>
      </c>
      <c r="AU133" s="227" t="s">
        <v>84</v>
      </c>
      <c r="AV133" s="13" t="s">
        <v>81</v>
      </c>
      <c r="AW133" s="13" t="s">
        <v>34</v>
      </c>
      <c r="AX133" s="13" t="s">
        <v>73</v>
      </c>
      <c r="AY133" s="227" t="s">
        <v>135</v>
      </c>
    </row>
    <row r="134" s="14" customFormat="1">
      <c r="A134" s="14"/>
      <c r="B134" s="228"/>
      <c r="C134" s="229"/>
      <c r="D134" s="220" t="s">
        <v>146</v>
      </c>
      <c r="E134" s="230" t="s">
        <v>19</v>
      </c>
      <c r="F134" s="231" t="s">
        <v>602</v>
      </c>
      <c r="G134" s="229"/>
      <c r="H134" s="232">
        <v>18.658999999999999</v>
      </c>
      <c r="I134" s="229"/>
      <c r="J134" s="229"/>
      <c r="K134" s="229"/>
      <c r="L134" s="233"/>
      <c r="M134" s="234"/>
      <c r="N134" s="235"/>
      <c r="O134" s="235"/>
      <c r="P134" s="235"/>
      <c r="Q134" s="235"/>
      <c r="R134" s="235"/>
      <c r="S134" s="235"/>
      <c r="T134" s="23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37" t="s">
        <v>146</v>
      </c>
      <c r="AU134" s="237" t="s">
        <v>84</v>
      </c>
      <c r="AV134" s="14" t="s">
        <v>84</v>
      </c>
      <c r="AW134" s="14" t="s">
        <v>34</v>
      </c>
      <c r="AX134" s="14" t="s">
        <v>73</v>
      </c>
      <c r="AY134" s="237" t="s">
        <v>135</v>
      </c>
    </row>
    <row r="135" s="15" customFormat="1">
      <c r="A135" s="15"/>
      <c r="B135" s="238"/>
      <c r="C135" s="239"/>
      <c r="D135" s="220" t="s">
        <v>146</v>
      </c>
      <c r="E135" s="240" t="s">
        <v>19</v>
      </c>
      <c r="F135" s="241" t="s">
        <v>178</v>
      </c>
      <c r="G135" s="239"/>
      <c r="H135" s="242">
        <v>2224.6509999999998</v>
      </c>
      <c r="I135" s="239"/>
      <c r="J135" s="239"/>
      <c r="K135" s="239"/>
      <c r="L135" s="243"/>
      <c r="M135" s="244"/>
      <c r="N135" s="245"/>
      <c r="O135" s="245"/>
      <c r="P135" s="245"/>
      <c r="Q135" s="245"/>
      <c r="R135" s="245"/>
      <c r="S135" s="245"/>
      <c r="T135" s="246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47" t="s">
        <v>146</v>
      </c>
      <c r="AU135" s="247" t="s">
        <v>84</v>
      </c>
      <c r="AV135" s="15" t="s">
        <v>142</v>
      </c>
      <c r="AW135" s="15" t="s">
        <v>34</v>
      </c>
      <c r="AX135" s="15" t="s">
        <v>81</v>
      </c>
      <c r="AY135" s="247" t="s">
        <v>135</v>
      </c>
    </row>
    <row r="136" s="2" customFormat="1" ht="24.15" customHeight="1">
      <c r="A136" s="36"/>
      <c r="B136" s="37"/>
      <c r="C136" s="202" t="s">
        <v>216</v>
      </c>
      <c r="D136" s="202" t="s">
        <v>137</v>
      </c>
      <c r="E136" s="203" t="s">
        <v>603</v>
      </c>
      <c r="F136" s="204" t="s">
        <v>604</v>
      </c>
      <c r="G136" s="205" t="s">
        <v>182</v>
      </c>
      <c r="H136" s="206">
        <v>376.82100000000003</v>
      </c>
      <c r="I136" s="207">
        <v>0</v>
      </c>
      <c r="J136" s="207">
        <f>ROUND(I136*H136,2)</f>
        <v>0</v>
      </c>
      <c r="K136" s="204" t="s">
        <v>141</v>
      </c>
      <c r="L136" s="42"/>
      <c r="M136" s="208" t="s">
        <v>19</v>
      </c>
      <c r="N136" s="209" t="s">
        <v>44</v>
      </c>
      <c r="O136" s="210">
        <v>0</v>
      </c>
      <c r="P136" s="210">
        <f>O136*H136</f>
        <v>0</v>
      </c>
      <c r="Q136" s="210">
        <v>0</v>
      </c>
      <c r="R136" s="210">
        <f>Q136*H136</f>
        <v>0</v>
      </c>
      <c r="S136" s="210">
        <v>0</v>
      </c>
      <c r="T136" s="211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2" t="s">
        <v>142</v>
      </c>
      <c r="AT136" s="212" t="s">
        <v>137</v>
      </c>
      <c r="AU136" s="212" t="s">
        <v>84</v>
      </c>
      <c r="AY136" s="20" t="s">
        <v>135</v>
      </c>
      <c r="BE136" s="213">
        <f>IF(N136="základní",J136,0)</f>
        <v>0</v>
      </c>
      <c r="BF136" s="213">
        <f>IF(N136="snížená",J136,0)</f>
        <v>0</v>
      </c>
      <c r="BG136" s="213">
        <f>IF(N136="zákl. přenesená",J136,0)</f>
        <v>0</v>
      </c>
      <c r="BH136" s="213">
        <f>IF(N136="sníž. přenesená",J136,0)</f>
        <v>0</v>
      </c>
      <c r="BI136" s="213">
        <f>IF(N136="nulová",J136,0)</f>
        <v>0</v>
      </c>
      <c r="BJ136" s="20" t="s">
        <v>81</v>
      </c>
      <c r="BK136" s="213">
        <f>ROUND(I136*H136,2)</f>
        <v>0</v>
      </c>
      <c r="BL136" s="20" t="s">
        <v>142</v>
      </c>
      <c r="BM136" s="212" t="s">
        <v>605</v>
      </c>
    </row>
    <row r="137" s="2" customFormat="1">
      <c r="A137" s="36"/>
      <c r="B137" s="37"/>
      <c r="C137" s="38"/>
      <c r="D137" s="214" t="s">
        <v>144</v>
      </c>
      <c r="E137" s="38"/>
      <c r="F137" s="215" t="s">
        <v>606</v>
      </c>
      <c r="G137" s="38"/>
      <c r="H137" s="38"/>
      <c r="I137" s="38"/>
      <c r="J137" s="38"/>
      <c r="K137" s="38"/>
      <c r="L137" s="42"/>
      <c r="M137" s="216"/>
      <c r="N137" s="217"/>
      <c r="O137" s="81"/>
      <c r="P137" s="81"/>
      <c r="Q137" s="81"/>
      <c r="R137" s="81"/>
      <c r="S137" s="81"/>
      <c r="T137" s="82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20" t="s">
        <v>144</v>
      </c>
      <c r="AU137" s="20" t="s">
        <v>84</v>
      </c>
    </row>
    <row r="138" s="13" customFormat="1">
      <c r="A138" s="13"/>
      <c r="B138" s="218"/>
      <c r="C138" s="219"/>
      <c r="D138" s="220" t="s">
        <v>146</v>
      </c>
      <c r="E138" s="221" t="s">
        <v>19</v>
      </c>
      <c r="F138" s="222" t="s">
        <v>607</v>
      </c>
      <c r="G138" s="219"/>
      <c r="H138" s="221" t="s">
        <v>19</v>
      </c>
      <c r="I138" s="219"/>
      <c r="J138" s="219"/>
      <c r="K138" s="219"/>
      <c r="L138" s="223"/>
      <c r="M138" s="224"/>
      <c r="N138" s="225"/>
      <c r="O138" s="225"/>
      <c r="P138" s="225"/>
      <c r="Q138" s="225"/>
      <c r="R138" s="225"/>
      <c r="S138" s="225"/>
      <c r="T138" s="22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27" t="s">
        <v>146</v>
      </c>
      <c r="AU138" s="227" t="s">
        <v>84</v>
      </c>
      <c r="AV138" s="13" t="s">
        <v>81</v>
      </c>
      <c r="AW138" s="13" t="s">
        <v>34</v>
      </c>
      <c r="AX138" s="13" t="s">
        <v>73</v>
      </c>
      <c r="AY138" s="227" t="s">
        <v>135</v>
      </c>
    </row>
    <row r="139" s="13" customFormat="1">
      <c r="A139" s="13"/>
      <c r="B139" s="218"/>
      <c r="C139" s="219"/>
      <c r="D139" s="220" t="s">
        <v>146</v>
      </c>
      <c r="E139" s="221" t="s">
        <v>19</v>
      </c>
      <c r="F139" s="222" t="s">
        <v>608</v>
      </c>
      <c r="G139" s="219"/>
      <c r="H139" s="221" t="s">
        <v>19</v>
      </c>
      <c r="I139" s="219"/>
      <c r="J139" s="219"/>
      <c r="K139" s="219"/>
      <c r="L139" s="223"/>
      <c r="M139" s="224"/>
      <c r="N139" s="225"/>
      <c r="O139" s="225"/>
      <c r="P139" s="225"/>
      <c r="Q139" s="225"/>
      <c r="R139" s="225"/>
      <c r="S139" s="225"/>
      <c r="T139" s="22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27" t="s">
        <v>146</v>
      </c>
      <c r="AU139" s="227" t="s">
        <v>84</v>
      </c>
      <c r="AV139" s="13" t="s">
        <v>81</v>
      </c>
      <c r="AW139" s="13" t="s">
        <v>34</v>
      </c>
      <c r="AX139" s="13" t="s">
        <v>73</v>
      </c>
      <c r="AY139" s="227" t="s">
        <v>135</v>
      </c>
    </row>
    <row r="140" s="14" customFormat="1">
      <c r="A140" s="14"/>
      <c r="B140" s="228"/>
      <c r="C140" s="229"/>
      <c r="D140" s="220" t="s">
        <v>146</v>
      </c>
      <c r="E140" s="230" t="s">
        <v>19</v>
      </c>
      <c r="F140" s="231" t="s">
        <v>609</v>
      </c>
      <c r="G140" s="229"/>
      <c r="H140" s="232">
        <v>66.853999999999999</v>
      </c>
      <c r="I140" s="229"/>
      <c r="J140" s="229"/>
      <c r="K140" s="229"/>
      <c r="L140" s="233"/>
      <c r="M140" s="234"/>
      <c r="N140" s="235"/>
      <c r="O140" s="235"/>
      <c r="P140" s="235"/>
      <c r="Q140" s="235"/>
      <c r="R140" s="235"/>
      <c r="S140" s="235"/>
      <c r="T140" s="23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37" t="s">
        <v>146</v>
      </c>
      <c r="AU140" s="237" t="s">
        <v>84</v>
      </c>
      <c r="AV140" s="14" t="s">
        <v>84</v>
      </c>
      <c r="AW140" s="14" t="s">
        <v>34</v>
      </c>
      <c r="AX140" s="14" t="s">
        <v>73</v>
      </c>
      <c r="AY140" s="237" t="s">
        <v>135</v>
      </c>
    </row>
    <row r="141" s="13" customFormat="1">
      <c r="A141" s="13"/>
      <c r="B141" s="218"/>
      <c r="C141" s="219"/>
      <c r="D141" s="220" t="s">
        <v>146</v>
      </c>
      <c r="E141" s="221" t="s">
        <v>19</v>
      </c>
      <c r="F141" s="222" t="s">
        <v>610</v>
      </c>
      <c r="G141" s="219"/>
      <c r="H141" s="221" t="s">
        <v>19</v>
      </c>
      <c r="I141" s="219"/>
      <c r="J141" s="219"/>
      <c r="K141" s="219"/>
      <c r="L141" s="223"/>
      <c r="M141" s="224"/>
      <c r="N141" s="225"/>
      <c r="O141" s="225"/>
      <c r="P141" s="225"/>
      <c r="Q141" s="225"/>
      <c r="R141" s="225"/>
      <c r="S141" s="225"/>
      <c r="T141" s="22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27" t="s">
        <v>146</v>
      </c>
      <c r="AU141" s="227" t="s">
        <v>84</v>
      </c>
      <c r="AV141" s="13" t="s">
        <v>81</v>
      </c>
      <c r="AW141" s="13" t="s">
        <v>34</v>
      </c>
      <c r="AX141" s="13" t="s">
        <v>73</v>
      </c>
      <c r="AY141" s="227" t="s">
        <v>135</v>
      </c>
    </row>
    <row r="142" s="14" customFormat="1">
      <c r="A142" s="14"/>
      <c r="B142" s="228"/>
      <c r="C142" s="229"/>
      <c r="D142" s="220" t="s">
        <v>146</v>
      </c>
      <c r="E142" s="230" t="s">
        <v>19</v>
      </c>
      <c r="F142" s="231" t="s">
        <v>611</v>
      </c>
      <c r="G142" s="229"/>
      <c r="H142" s="232">
        <v>102.845</v>
      </c>
      <c r="I142" s="229"/>
      <c r="J142" s="229"/>
      <c r="K142" s="229"/>
      <c r="L142" s="233"/>
      <c r="M142" s="234"/>
      <c r="N142" s="235"/>
      <c r="O142" s="235"/>
      <c r="P142" s="235"/>
      <c r="Q142" s="235"/>
      <c r="R142" s="235"/>
      <c r="S142" s="235"/>
      <c r="T142" s="23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37" t="s">
        <v>146</v>
      </c>
      <c r="AU142" s="237" t="s">
        <v>84</v>
      </c>
      <c r="AV142" s="14" t="s">
        <v>84</v>
      </c>
      <c r="AW142" s="14" t="s">
        <v>34</v>
      </c>
      <c r="AX142" s="14" t="s">
        <v>73</v>
      </c>
      <c r="AY142" s="237" t="s">
        <v>135</v>
      </c>
    </row>
    <row r="143" s="13" customFormat="1">
      <c r="A143" s="13"/>
      <c r="B143" s="218"/>
      <c r="C143" s="219"/>
      <c r="D143" s="220" t="s">
        <v>146</v>
      </c>
      <c r="E143" s="221" t="s">
        <v>19</v>
      </c>
      <c r="F143" s="222" t="s">
        <v>612</v>
      </c>
      <c r="G143" s="219"/>
      <c r="H143" s="221" t="s">
        <v>19</v>
      </c>
      <c r="I143" s="219"/>
      <c r="J143" s="219"/>
      <c r="K143" s="219"/>
      <c r="L143" s="223"/>
      <c r="M143" s="224"/>
      <c r="N143" s="225"/>
      <c r="O143" s="225"/>
      <c r="P143" s="225"/>
      <c r="Q143" s="225"/>
      <c r="R143" s="225"/>
      <c r="S143" s="225"/>
      <c r="T143" s="22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27" t="s">
        <v>146</v>
      </c>
      <c r="AU143" s="227" t="s">
        <v>84</v>
      </c>
      <c r="AV143" s="13" t="s">
        <v>81</v>
      </c>
      <c r="AW143" s="13" t="s">
        <v>34</v>
      </c>
      <c r="AX143" s="13" t="s">
        <v>73</v>
      </c>
      <c r="AY143" s="227" t="s">
        <v>135</v>
      </c>
    </row>
    <row r="144" s="14" customFormat="1">
      <c r="A144" s="14"/>
      <c r="B144" s="228"/>
      <c r="C144" s="229"/>
      <c r="D144" s="220" t="s">
        <v>146</v>
      </c>
      <c r="E144" s="230" t="s">
        <v>19</v>
      </c>
      <c r="F144" s="231" t="s">
        <v>613</v>
      </c>
      <c r="G144" s="229"/>
      <c r="H144" s="232">
        <v>7.7679999999999998</v>
      </c>
      <c r="I144" s="229"/>
      <c r="J144" s="229"/>
      <c r="K144" s="229"/>
      <c r="L144" s="233"/>
      <c r="M144" s="234"/>
      <c r="N144" s="235"/>
      <c r="O144" s="235"/>
      <c r="P144" s="235"/>
      <c r="Q144" s="235"/>
      <c r="R144" s="235"/>
      <c r="S144" s="235"/>
      <c r="T144" s="23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37" t="s">
        <v>146</v>
      </c>
      <c r="AU144" s="237" t="s">
        <v>84</v>
      </c>
      <c r="AV144" s="14" t="s">
        <v>84</v>
      </c>
      <c r="AW144" s="14" t="s">
        <v>34</v>
      </c>
      <c r="AX144" s="14" t="s">
        <v>73</v>
      </c>
      <c r="AY144" s="237" t="s">
        <v>135</v>
      </c>
    </row>
    <row r="145" s="16" customFormat="1">
      <c r="A145" s="16"/>
      <c r="B145" s="248"/>
      <c r="C145" s="249"/>
      <c r="D145" s="220" t="s">
        <v>146</v>
      </c>
      <c r="E145" s="250" t="s">
        <v>19</v>
      </c>
      <c r="F145" s="251" t="s">
        <v>192</v>
      </c>
      <c r="G145" s="249"/>
      <c r="H145" s="252">
        <v>177.46700000000001</v>
      </c>
      <c r="I145" s="249"/>
      <c r="J145" s="249"/>
      <c r="K145" s="249"/>
      <c r="L145" s="253"/>
      <c r="M145" s="254"/>
      <c r="N145" s="255"/>
      <c r="O145" s="255"/>
      <c r="P145" s="255"/>
      <c r="Q145" s="255"/>
      <c r="R145" s="255"/>
      <c r="S145" s="255"/>
      <c r="T145" s="25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T145" s="257" t="s">
        <v>146</v>
      </c>
      <c r="AU145" s="257" t="s">
        <v>84</v>
      </c>
      <c r="AV145" s="16" t="s">
        <v>155</v>
      </c>
      <c r="AW145" s="16" t="s">
        <v>34</v>
      </c>
      <c r="AX145" s="16" t="s">
        <v>73</v>
      </c>
      <c r="AY145" s="257" t="s">
        <v>135</v>
      </c>
    </row>
    <row r="146" s="13" customFormat="1">
      <c r="A146" s="13"/>
      <c r="B146" s="218"/>
      <c r="C146" s="219"/>
      <c r="D146" s="220" t="s">
        <v>146</v>
      </c>
      <c r="E146" s="221" t="s">
        <v>19</v>
      </c>
      <c r="F146" s="222" t="s">
        <v>614</v>
      </c>
      <c r="G146" s="219"/>
      <c r="H146" s="221" t="s">
        <v>19</v>
      </c>
      <c r="I146" s="219"/>
      <c r="J146" s="219"/>
      <c r="K146" s="219"/>
      <c r="L146" s="223"/>
      <c r="M146" s="224"/>
      <c r="N146" s="225"/>
      <c r="O146" s="225"/>
      <c r="P146" s="225"/>
      <c r="Q146" s="225"/>
      <c r="R146" s="225"/>
      <c r="S146" s="225"/>
      <c r="T146" s="22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27" t="s">
        <v>146</v>
      </c>
      <c r="AU146" s="227" t="s">
        <v>84</v>
      </c>
      <c r="AV146" s="13" t="s">
        <v>81</v>
      </c>
      <c r="AW146" s="13" t="s">
        <v>34</v>
      </c>
      <c r="AX146" s="13" t="s">
        <v>73</v>
      </c>
      <c r="AY146" s="227" t="s">
        <v>135</v>
      </c>
    </row>
    <row r="147" s="13" customFormat="1">
      <c r="A147" s="13"/>
      <c r="B147" s="218"/>
      <c r="C147" s="219"/>
      <c r="D147" s="220" t="s">
        <v>146</v>
      </c>
      <c r="E147" s="221" t="s">
        <v>19</v>
      </c>
      <c r="F147" s="222" t="s">
        <v>615</v>
      </c>
      <c r="G147" s="219"/>
      <c r="H147" s="221" t="s">
        <v>19</v>
      </c>
      <c r="I147" s="219"/>
      <c r="J147" s="219"/>
      <c r="K147" s="219"/>
      <c r="L147" s="223"/>
      <c r="M147" s="224"/>
      <c r="N147" s="225"/>
      <c r="O147" s="225"/>
      <c r="P147" s="225"/>
      <c r="Q147" s="225"/>
      <c r="R147" s="225"/>
      <c r="S147" s="225"/>
      <c r="T147" s="22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27" t="s">
        <v>146</v>
      </c>
      <c r="AU147" s="227" t="s">
        <v>84</v>
      </c>
      <c r="AV147" s="13" t="s">
        <v>81</v>
      </c>
      <c r="AW147" s="13" t="s">
        <v>34</v>
      </c>
      <c r="AX147" s="13" t="s">
        <v>73</v>
      </c>
      <c r="AY147" s="227" t="s">
        <v>135</v>
      </c>
    </row>
    <row r="148" s="14" customFormat="1">
      <c r="A148" s="14"/>
      <c r="B148" s="228"/>
      <c r="C148" s="229"/>
      <c r="D148" s="220" t="s">
        <v>146</v>
      </c>
      <c r="E148" s="230" t="s">
        <v>19</v>
      </c>
      <c r="F148" s="231" t="s">
        <v>616</v>
      </c>
      <c r="G148" s="229"/>
      <c r="H148" s="232">
        <v>39.441000000000002</v>
      </c>
      <c r="I148" s="229"/>
      <c r="J148" s="229"/>
      <c r="K148" s="229"/>
      <c r="L148" s="233"/>
      <c r="M148" s="234"/>
      <c r="N148" s="235"/>
      <c r="O148" s="235"/>
      <c r="P148" s="235"/>
      <c r="Q148" s="235"/>
      <c r="R148" s="235"/>
      <c r="S148" s="235"/>
      <c r="T148" s="23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37" t="s">
        <v>146</v>
      </c>
      <c r="AU148" s="237" t="s">
        <v>84</v>
      </c>
      <c r="AV148" s="14" t="s">
        <v>84</v>
      </c>
      <c r="AW148" s="14" t="s">
        <v>34</v>
      </c>
      <c r="AX148" s="14" t="s">
        <v>73</v>
      </c>
      <c r="AY148" s="237" t="s">
        <v>135</v>
      </c>
    </row>
    <row r="149" s="13" customFormat="1">
      <c r="A149" s="13"/>
      <c r="B149" s="218"/>
      <c r="C149" s="219"/>
      <c r="D149" s="220" t="s">
        <v>146</v>
      </c>
      <c r="E149" s="221" t="s">
        <v>19</v>
      </c>
      <c r="F149" s="222" t="s">
        <v>617</v>
      </c>
      <c r="G149" s="219"/>
      <c r="H149" s="221" t="s">
        <v>19</v>
      </c>
      <c r="I149" s="219"/>
      <c r="J149" s="219"/>
      <c r="K149" s="219"/>
      <c r="L149" s="223"/>
      <c r="M149" s="224"/>
      <c r="N149" s="225"/>
      <c r="O149" s="225"/>
      <c r="P149" s="225"/>
      <c r="Q149" s="225"/>
      <c r="R149" s="225"/>
      <c r="S149" s="225"/>
      <c r="T149" s="22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27" t="s">
        <v>146</v>
      </c>
      <c r="AU149" s="227" t="s">
        <v>84</v>
      </c>
      <c r="AV149" s="13" t="s">
        <v>81</v>
      </c>
      <c r="AW149" s="13" t="s">
        <v>34</v>
      </c>
      <c r="AX149" s="13" t="s">
        <v>73</v>
      </c>
      <c r="AY149" s="227" t="s">
        <v>135</v>
      </c>
    </row>
    <row r="150" s="14" customFormat="1">
      <c r="A150" s="14"/>
      <c r="B150" s="228"/>
      <c r="C150" s="229"/>
      <c r="D150" s="220" t="s">
        <v>146</v>
      </c>
      <c r="E150" s="230" t="s">
        <v>19</v>
      </c>
      <c r="F150" s="231" t="s">
        <v>618</v>
      </c>
      <c r="G150" s="229"/>
      <c r="H150" s="232">
        <v>41.052</v>
      </c>
      <c r="I150" s="229"/>
      <c r="J150" s="229"/>
      <c r="K150" s="229"/>
      <c r="L150" s="233"/>
      <c r="M150" s="234"/>
      <c r="N150" s="235"/>
      <c r="O150" s="235"/>
      <c r="P150" s="235"/>
      <c r="Q150" s="235"/>
      <c r="R150" s="235"/>
      <c r="S150" s="235"/>
      <c r="T150" s="23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37" t="s">
        <v>146</v>
      </c>
      <c r="AU150" s="237" t="s">
        <v>84</v>
      </c>
      <c r="AV150" s="14" t="s">
        <v>84</v>
      </c>
      <c r="AW150" s="14" t="s">
        <v>34</v>
      </c>
      <c r="AX150" s="14" t="s">
        <v>73</v>
      </c>
      <c r="AY150" s="237" t="s">
        <v>135</v>
      </c>
    </row>
    <row r="151" s="13" customFormat="1">
      <c r="A151" s="13"/>
      <c r="B151" s="218"/>
      <c r="C151" s="219"/>
      <c r="D151" s="220" t="s">
        <v>146</v>
      </c>
      <c r="E151" s="221" t="s">
        <v>19</v>
      </c>
      <c r="F151" s="222" t="s">
        <v>619</v>
      </c>
      <c r="G151" s="219"/>
      <c r="H151" s="221" t="s">
        <v>19</v>
      </c>
      <c r="I151" s="219"/>
      <c r="J151" s="219"/>
      <c r="K151" s="219"/>
      <c r="L151" s="223"/>
      <c r="M151" s="224"/>
      <c r="N151" s="225"/>
      <c r="O151" s="225"/>
      <c r="P151" s="225"/>
      <c r="Q151" s="225"/>
      <c r="R151" s="225"/>
      <c r="S151" s="225"/>
      <c r="T151" s="22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27" t="s">
        <v>146</v>
      </c>
      <c r="AU151" s="227" t="s">
        <v>84</v>
      </c>
      <c r="AV151" s="13" t="s">
        <v>81</v>
      </c>
      <c r="AW151" s="13" t="s">
        <v>34</v>
      </c>
      <c r="AX151" s="13" t="s">
        <v>73</v>
      </c>
      <c r="AY151" s="227" t="s">
        <v>135</v>
      </c>
    </row>
    <row r="152" s="14" customFormat="1">
      <c r="A152" s="14"/>
      <c r="B152" s="228"/>
      <c r="C152" s="229"/>
      <c r="D152" s="220" t="s">
        <v>146</v>
      </c>
      <c r="E152" s="230" t="s">
        <v>19</v>
      </c>
      <c r="F152" s="231" t="s">
        <v>620</v>
      </c>
      <c r="G152" s="229"/>
      <c r="H152" s="232">
        <v>11.664</v>
      </c>
      <c r="I152" s="229"/>
      <c r="J152" s="229"/>
      <c r="K152" s="229"/>
      <c r="L152" s="233"/>
      <c r="M152" s="234"/>
      <c r="N152" s="235"/>
      <c r="O152" s="235"/>
      <c r="P152" s="235"/>
      <c r="Q152" s="235"/>
      <c r="R152" s="235"/>
      <c r="S152" s="235"/>
      <c r="T152" s="23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37" t="s">
        <v>146</v>
      </c>
      <c r="AU152" s="237" t="s">
        <v>84</v>
      </c>
      <c r="AV152" s="14" t="s">
        <v>84</v>
      </c>
      <c r="AW152" s="14" t="s">
        <v>34</v>
      </c>
      <c r="AX152" s="14" t="s">
        <v>73</v>
      </c>
      <c r="AY152" s="237" t="s">
        <v>135</v>
      </c>
    </row>
    <row r="153" s="16" customFormat="1">
      <c r="A153" s="16"/>
      <c r="B153" s="248"/>
      <c r="C153" s="249"/>
      <c r="D153" s="220" t="s">
        <v>146</v>
      </c>
      <c r="E153" s="250" t="s">
        <v>19</v>
      </c>
      <c r="F153" s="251" t="s">
        <v>192</v>
      </c>
      <c r="G153" s="249"/>
      <c r="H153" s="252">
        <v>92.156999999999996</v>
      </c>
      <c r="I153" s="249"/>
      <c r="J153" s="249"/>
      <c r="K153" s="249"/>
      <c r="L153" s="253"/>
      <c r="M153" s="254"/>
      <c r="N153" s="255"/>
      <c r="O153" s="255"/>
      <c r="P153" s="255"/>
      <c r="Q153" s="255"/>
      <c r="R153" s="255"/>
      <c r="S153" s="255"/>
      <c r="T153" s="25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T153" s="257" t="s">
        <v>146</v>
      </c>
      <c r="AU153" s="257" t="s">
        <v>84</v>
      </c>
      <c r="AV153" s="16" t="s">
        <v>155</v>
      </c>
      <c r="AW153" s="16" t="s">
        <v>34</v>
      </c>
      <c r="AX153" s="16" t="s">
        <v>73</v>
      </c>
      <c r="AY153" s="257" t="s">
        <v>135</v>
      </c>
    </row>
    <row r="154" s="13" customFormat="1">
      <c r="A154" s="13"/>
      <c r="B154" s="218"/>
      <c r="C154" s="219"/>
      <c r="D154" s="220" t="s">
        <v>146</v>
      </c>
      <c r="E154" s="221" t="s">
        <v>19</v>
      </c>
      <c r="F154" s="222" t="s">
        <v>621</v>
      </c>
      <c r="G154" s="219"/>
      <c r="H154" s="221" t="s">
        <v>19</v>
      </c>
      <c r="I154" s="219"/>
      <c r="J154" s="219"/>
      <c r="K154" s="219"/>
      <c r="L154" s="223"/>
      <c r="M154" s="224"/>
      <c r="N154" s="225"/>
      <c r="O154" s="225"/>
      <c r="P154" s="225"/>
      <c r="Q154" s="225"/>
      <c r="R154" s="225"/>
      <c r="S154" s="225"/>
      <c r="T154" s="22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27" t="s">
        <v>146</v>
      </c>
      <c r="AU154" s="227" t="s">
        <v>84</v>
      </c>
      <c r="AV154" s="13" t="s">
        <v>81</v>
      </c>
      <c r="AW154" s="13" t="s">
        <v>34</v>
      </c>
      <c r="AX154" s="13" t="s">
        <v>73</v>
      </c>
      <c r="AY154" s="227" t="s">
        <v>135</v>
      </c>
    </row>
    <row r="155" s="13" customFormat="1">
      <c r="A155" s="13"/>
      <c r="B155" s="218"/>
      <c r="C155" s="219"/>
      <c r="D155" s="220" t="s">
        <v>146</v>
      </c>
      <c r="E155" s="221" t="s">
        <v>19</v>
      </c>
      <c r="F155" s="222" t="s">
        <v>622</v>
      </c>
      <c r="G155" s="219"/>
      <c r="H155" s="221" t="s">
        <v>19</v>
      </c>
      <c r="I155" s="219"/>
      <c r="J155" s="219"/>
      <c r="K155" s="219"/>
      <c r="L155" s="223"/>
      <c r="M155" s="224"/>
      <c r="N155" s="225"/>
      <c r="O155" s="225"/>
      <c r="P155" s="225"/>
      <c r="Q155" s="225"/>
      <c r="R155" s="225"/>
      <c r="S155" s="225"/>
      <c r="T155" s="22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27" t="s">
        <v>146</v>
      </c>
      <c r="AU155" s="227" t="s">
        <v>84</v>
      </c>
      <c r="AV155" s="13" t="s">
        <v>81</v>
      </c>
      <c r="AW155" s="13" t="s">
        <v>34</v>
      </c>
      <c r="AX155" s="13" t="s">
        <v>73</v>
      </c>
      <c r="AY155" s="227" t="s">
        <v>135</v>
      </c>
    </row>
    <row r="156" s="14" customFormat="1">
      <c r="A156" s="14"/>
      <c r="B156" s="228"/>
      <c r="C156" s="229"/>
      <c r="D156" s="220" t="s">
        <v>146</v>
      </c>
      <c r="E156" s="230" t="s">
        <v>19</v>
      </c>
      <c r="F156" s="231" t="s">
        <v>623</v>
      </c>
      <c r="G156" s="229"/>
      <c r="H156" s="232">
        <v>72.355999999999995</v>
      </c>
      <c r="I156" s="229"/>
      <c r="J156" s="229"/>
      <c r="K156" s="229"/>
      <c r="L156" s="233"/>
      <c r="M156" s="234"/>
      <c r="N156" s="235"/>
      <c r="O156" s="235"/>
      <c r="P156" s="235"/>
      <c r="Q156" s="235"/>
      <c r="R156" s="235"/>
      <c r="S156" s="235"/>
      <c r="T156" s="23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37" t="s">
        <v>146</v>
      </c>
      <c r="AU156" s="237" t="s">
        <v>84</v>
      </c>
      <c r="AV156" s="14" t="s">
        <v>84</v>
      </c>
      <c r="AW156" s="14" t="s">
        <v>34</v>
      </c>
      <c r="AX156" s="14" t="s">
        <v>73</v>
      </c>
      <c r="AY156" s="237" t="s">
        <v>135</v>
      </c>
    </row>
    <row r="157" s="13" customFormat="1">
      <c r="A157" s="13"/>
      <c r="B157" s="218"/>
      <c r="C157" s="219"/>
      <c r="D157" s="220" t="s">
        <v>146</v>
      </c>
      <c r="E157" s="221" t="s">
        <v>19</v>
      </c>
      <c r="F157" s="222" t="s">
        <v>624</v>
      </c>
      <c r="G157" s="219"/>
      <c r="H157" s="221" t="s">
        <v>19</v>
      </c>
      <c r="I157" s="219"/>
      <c r="J157" s="219"/>
      <c r="K157" s="219"/>
      <c r="L157" s="223"/>
      <c r="M157" s="224"/>
      <c r="N157" s="225"/>
      <c r="O157" s="225"/>
      <c r="P157" s="225"/>
      <c r="Q157" s="225"/>
      <c r="R157" s="225"/>
      <c r="S157" s="225"/>
      <c r="T157" s="22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27" t="s">
        <v>146</v>
      </c>
      <c r="AU157" s="227" t="s">
        <v>84</v>
      </c>
      <c r="AV157" s="13" t="s">
        <v>81</v>
      </c>
      <c r="AW157" s="13" t="s">
        <v>34</v>
      </c>
      <c r="AX157" s="13" t="s">
        <v>73</v>
      </c>
      <c r="AY157" s="227" t="s">
        <v>135</v>
      </c>
    </row>
    <row r="158" s="14" customFormat="1">
      <c r="A158" s="14"/>
      <c r="B158" s="228"/>
      <c r="C158" s="229"/>
      <c r="D158" s="220" t="s">
        <v>146</v>
      </c>
      <c r="E158" s="230" t="s">
        <v>19</v>
      </c>
      <c r="F158" s="231" t="s">
        <v>625</v>
      </c>
      <c r="G158" s="229"/>
      <c r="H158" s="232">
        <v>8.1649999999999991</v>
      </c>
      <c r="I158" s="229"/>
      <c r="J158" s="229"/>
      <c r="K158" s="229"/>
      <c r="L158" s="233"/>
      <c r="M158" s="234"/>
      <c r="N158" s="235"/>
      <c r="O158" s="235"/>
      <c r="P158" s="235"/>
      <c r="Q158" s="235"/>
      <c r="R158" s="235"/>
      <c r="S158" s="235"/>
      <c r="T158" s="23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37" t="s">
        <v>146</v>
      </c>
      <c r="AU158" s="237" t="s">
        <v>84</v>
      </c>
      <c r="AV158" s="14" t="s">
        <v>84</v>
      </c>
      <c r="AW158" s="14" t="s">
        <v>34</v>
      </c>
      <c r="AX158" s="14" t="s">
        <v>73</v>
      </c>
      <c r="AY158" s="237" t="s">
        <v>135</v>
      </c>
    </row>
    <row r="159" s="16" customFormat="1">
      <c r="A159" s="16"/>
      <c r="B159" s="248"/>
      <c r="C159" s="249"/>
      <c r="D159" s="220" t="s">
        <v>146</v>
      </c>
      <c r="E159" s="250" t="s">
        <v>19</v>
      </c>
      <c r="F159" s="251" t="s">
        <v>192</v>
      </c>
      <c r="G159" s="249"/>
      <c r="H159" s="252">
        <v>80.520999999999987</v>
      </c>
      <c r="I159" s="249"/>
      <c r="J159" s="249"/>
      <c r="K159" s="249"/>
      <c r="L159" s="253"/>
      <c r="M159" s="254"/>
      <c r="N159" s="255"/>
      <c r="O159" s="255"/>
      <c r="P159" s="255"/>
      <c r="Q159" s="255"/>
      <c r="R159" s="255"/>
      <c r="S159" s="255"/>
      <c r="T159" s="25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57" t="s">
        <v>146</v>
      </c>
      <c r="AU159" s="257" t="s">
        <v>84</v>
      </c>
      <c r="AV159" s="16" t="s">
        <v>155</v>
      </c>
      <c r="AW159" s="16" t="s">
        <v>34</v>
      </c>
      <c r="AX159" s="16" t="s">
        <v>73</v>
      </c>
      <c r="AY159" s="257" t="s">
        <v>135</v>
      </c>
    </row>
    <row r="160" s="13" customFormat="1">
      <c r="A160" s="13"/>
      <c r="B160" s="218"/>
      <c r="C160" s="219"/>
      <c r="D160" s="220" t="s">
        <v>146</v>
      </c>
      <c r="E160" s="221" t="s">
        <v>19</v>
      </c>
      <c r="F160" s="222" t="s">
        <v>626</v>
      </c>
      <c r="G160" s="219"/>
      <c r="H160" s="221" t="s">
        <v>19</v>
      </c>
      <c r="I160" s="219"/>
      <c r="J160" s="219"/>
      <c r="K160" s="219"/>
      <c r="L160" s="223"/>
      <c r="M160" s="224"/>
      <c r="N160" s="225"/>
      <c r="O160" s="225"/>
      <c r="P160" s="225"/>
      <c r="Q160" s="225"/>
      <c r="R160" s="225"/>
      <c r="S160" s="225"/>
      <c r="T160" s="22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27" t="s">
        <v>146</v>
      </c>
      <c r="AU160" s="227" t="s">
        <v>84</v>
      </c>
      <c r="AV160" s="13" t="s">
        <v>81</v>
      </c>
      <c r="AW160" s="13" t="s">
        <v>34</v>
      </c>
      <c r="AX160" s="13" t="s">
        <v>73</v>
      </c>
      <c r="AY160" s="227" t="s">
        <v>135</v>
      </c>
    </row>
    <row r="161" s="14" customFormat="1">
      <c r="A161" s="14"/>
      <c r="B161" s="228"/>
      <c r="C161" s="229"/>
      <c r="D161" s="220" t="s">
        <v>146</v>
      </c>
      <c r="E161" s="230" t="s">
        <v>19</v>
      </c>
      <c r="F161" s="231" t="s">
        <v>627</v>
      </c>
      <c r="G161" s="229"/>
      <c r="H161" s="232">
        <v>16.161999999999999</v>
      </c>
      <c r="I161" s="229"/>
      <c r="J161" s="229"/>
      <c r="K161" s="229"/>
      <c r="L161" s="233"/>
      <c r="M161" s="234"/>
      <c r="N161" s="235"/>
      <c r="O161" s="235"/>
      <c r="P161" s="235"/>
      <c r="Q161" s="235"/>
      <c r="R161" s="235"/>
      <c r="S161" s="235"/>
      <c r="T161" s="23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37" t="s">
        <v>146</v>
      </c>
      <c r="AU161" s="237" t="s">
        <v>84</v>
      </c>
      <c r="AV161" s="14" t="s">
        <v>84</v>
      </c>
      <c r="AW161" s="14" t="s">
        <v>34</v>
      </c>
      <c r="AX161" s="14" t="s">
        <v>73</v>
      </c>
      <c r="AY161" s="237" t="s">
        <v>135</v>
      </c>
    </row>
    <row r="162" s="13" customFormat="1">
      <c r="A162" s="13"/>
      <c r="B162" s="218"/>
      <c r="C162" s="219"/>
      <c r="D162" s="220" t="s">
        <v>146</v>
      </c>
      <c r="E162" s="221" t="s">
        <v>19</v>
      </c>
      <c r="F162" s="222" t="s">
        <v>628</v>
      </c>
      <c r="G162" s="219"/>
      <c r="H162" s="221" t="s">
        <v>19</v>
      </c>
      <c r="I162" s="219"/>
      <c r="J162" s="219"/>
      <c r="K162" s="219"/>
      <c r="L162" s="223"/>
      <c r="M162" s="224"/>
      <c r="N162" s="225"/>
      <c r="O162" s="225"/>
      <c r="P162" s="225"/>
      <c r="Q162" s="225"/>
      <c r="R162" s="225"/>
      <c r="S162" s="225"/>
      <c r="T162" s="22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27" t="s">
        <v>146</v>
      </c>
      <c r="AU162" s="227" t="s">
        <v>84</v>
      </c>
      <c r="AV162" s="13" t="s">
        <v>81</v>
      </c>
      <c r="AW162" s="13" t="s">
        <v>34</v>
      </c>
      <c r="AX162" s="13" t="s">
        <v>73</v>
      </c>
      <c r="AY162" s="227" t="s">
        <v>135</v>
      </c>
    </row>
    <row r="163" s="14" customFormat="1">
      <c r="A163" s="14"/>
      <c r="B163" s="228"/>
      <c r="C163" s="229"/>
      <c r="D163" s="220" t="s">
        <v>146</v>
      </c>
      <c r="E163" s="230" t="s">
        <v>19</v>
      </c>
      <c r="F163" s="231" t="s">
        <v>629</v>
      </c>
      <c r="G163" s="229"/>
      <c r="H163" s="232">
        <v>10.513999999999999</v>
      </c>
      <c r="I163" s="229"/>
      <c r="J163" s="229"/>
      <c r="K163" s="229"/>
      <c r="L163" s="233"/>
      <c r="M163" s="234"/>
      <c r="N163" s="235"/>
      <c r="O163" s="235"/>
      <c r="P163" s="235"/>
      <c r="Q163" s="235"/>
      <c r="R163" s="235"/>
      <c r="S163" s="235"/>
      <c r="T163" s="23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37" t="s">
        <v>146</v>
      </c>
      <c r="AU163" s="237" t="s">
        <v>84</v>
      </c>
      <c r="AV163" s="14" t="s">
        <v>84</v>
      </c>
      <c r="AW163" s="14" t="s">
        <v>34</v>
      </c>
      <c r="AX163" s="14" t="s">
        <v>73</v>
      </c>
      <c r="AY163" s="237" t="s">
        <v>135</v>
      </c>
    </row>
    <row r="164" s="16" customFormat="1">
      <c r="A164" s="16"/>
      <c r="B164" s="248"/>
      <c r="C164" s="249"/>
      <c r="D164" s="220" t="s">
        <v>146</v>
      </c>
      <c r="E164" s="250" t="s">
        <v>19</v>
      </c>
      <c r="F164" s="251" t="s">
        <v>192</v>
      </c>
      <c r="G164" s="249"/>
      <c r="H164" s="252">
        <v>26.675999999999998</v>
      </c>
      <c r="I164" s="249"/>
      <c r="J164" s="249"/>
      <c r="K164" s="249"/>
      <c r="L164" s="253"/>
      <c r="M164" s="254"/>
      <c r="N164" s="255"/>
      <c r="O164" s="255"/>
      <c r="P164" s="255"/>
      <c r="Q164" s="255"/>
      <c r="R164" s="255"/>
      <c r="S164" s="255"/>
      <c r="T164" s="25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57" t="s">
        <v>146</v>
      </c>
      <c r="AU164" s="257" t="s">
        <v>84</v>
      </c>
      <c r="AV164" s="16" t="s">
        <v>155</v>
      </c>
      <c r="AW164" s="16" t="s">
        <v>34</v>
      </c>
      <c r="AX164" s="16" t="s">
        <v>73</v>
      </c>
      <c r="AY164" s="257" t="s">
        <v>135</v>
      </c>
    </row>
    <row r="165" s="15" customFormat="1">
      <c r="A165" s="15"/>
      <c r="B165" s="238"/>
      <c r="C165" s="239"/>
      <c r="D165" s="220" t="s">
        <v>146</v>
      </c>
      <c r="E165" s="240" t="s">
        <v>19</v>
      </c>
      <c r="F165" s="241" t="s">
        <v>178</v>
      </c>
      <c r="G165" s="239"/>
      <c r="H165" s="242">
        <v>376.82100000000003</v>
      </c>
      <c r="I165" s="239"/>
      <c r="J165" s="239"/>
      <c r="K165" s="239"/>
      <c r="L165" s="243"/>
      <c r="M165" s="244"/>
      <c r="N165" s="245"/>
      <c r="O165" s="245"/>
      <c r="P165" s="245"/>
      <c r="Q165" s="245"/>
      <c r="R165" s="245"/>
      <c r="S165" s="245"/>
      <c r="T165" s="246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47" t="s">
        <v>146</v>
      </c>
      <c r="AU165" s="247" t="s">
        <v>84</v>
      </c>
      <c r="AV165" s="15" t="s">
        <v>142</v>
      </c>
      <c r="AW165" s="15" t="s">
        <v>34</v>
      </c>
      <c r="AX165" s="15" t="s">
        <v>81</v>
      </c>
      <c r="AY165" s="247" t="s">
        <v>135</v>
      </c>
    </row>
    <row r="166" s="2" customFormat="1" ht="24.15" customHeight="1">
      <c r="A166" s="36"/>
      <c r="B166" s="37"/>
      <c r="C166" s="202" t="s">
        <v>221</v>
      </c>
      <c r="D166" s="202" t="s">
        <v>137</v>
      </c>
      <c r="E166" s="203" t="s">
        <v>630</v>
      </c>
      <c r="F166" s="204" t="s">
        <v>631</v>
      </c>
      <c r="G166" s="205" t="s">
        <v>171</v>
      </c>
      <c r="H166" s="206">
        <v>1589.596</v>
      </c>
      <c r="I166" s="207">
        <v>0</v>
      </c>
      <c r="J166" s="207">
        <f>ROUND(I166*H166,2)</f>
        <v>0</v>
      </c>
      <c r="K166" s="204" t="s">
        <v>141</v>
      </c>
      <c r="L166" s="42"/>
      <c r="M166" s="208" t="s">
        <v>19</v>
      </c>
      <c r="N166" s="209" t="s">
        <v>44</v>
      </c>
      <c r="O166" s="210">
        <v>0</v>
      </c>
      <c r="P166" s="210">
        <f>O166*H166</f>
        <v>0</v>
      </c>
      <c r="Q166" s="210">
        <v>0.00059000000000000003</v>
      </c>
      <c r="R166" s="210">
        <f>Q166*H166</f>
        <v>0.93786164000000005</v>
      </c>
      <c r="S166" s="210">
        <v>0</v>
      </c>
      <c r="T166" s="211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2" t="s">
        <v>142</v>
      </c>
      <c r="AT166" s="212" t="s">
        <v>137</v>
      </c>
      <c r="AU166" s="212" t="s">
        <v>84</v>
      </c>
      <c r="AY166" s="20" t="s">
        <v>135</v>
      </c>
      <c r="BE166" s="213">
        <f>IF(N166="základní",J166,0)</f>
        <v>0</v>
      </c>
      <c r="BF166" s="213">
        <f>IF(N166="snížená",J166,0)</f>
        <v>0</v>
      </c>
      <c r="BG166" s="213">
        <f>IF(N166="zákl. přenesená",J166,0)</f>
        <v>0</v>
      </c>
      <c r="BH166" s="213">
        <f>IF(N166="sníž. přenesená",J166,0)</f>
        <v>0</v>
      </c>
      <c r="BI166" s="213">
        <f>IF(N166="nulová",J166,0)</f>
        <v>0</v>
      </c>
      <c r="BJ166" s="20" t="s">
        <v>81</v>
      </c>
      <c r="BK166" s="213">
        <f>ROUND(I166*H166,2)</f>
        <v>0</v>
      </c>
      <c r="BL166" s="20" t="s">
        <v>142</v>
      </c>
      <c r="BM166" s="212" t="s">
        <v>632</v>
      </c>
    </row>
    <row r="167" s="2" customFormat="1">
      <c r="A167" s="36"/>
      <c r="B167" s="37"/>
      <c r="C167" s="38"/>
      <c r="D167" s="214" t="s">
        <v>144</v>
      </c>
      <c r="E167" s="38"/>
      <c r="F167" s="215" t="s">
        <v>633</v>
      </c>
      <c r="G167" s="38"/>
      <c r="H167" s="38"/>
      <c r="I167" s="38"/>
      <c r="J167" s="38"/>
      <c r="K167" s="38"/>
      <c r="L167" s="42"/>
      <c r="M167" s="216"/>
      <c r="N167" s="217"/>
      <c r="O167" s="81"/>
      <c r="P167" s="81"/>
      <c r="Q167" s="81"/>
      <c r="R167" s="81"/>
      <c r="S167" s="81"/>
      <c r="T167" s="82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20" t="s">
        <v>144</v>
      </c>
      <c r="AU167" s="20" t="s">
        <v>84</v>
      </c>
    </row>
    <row r="168" s="13" customFormat="1">
      <c r="A168" s="13"/>
      <c r="B168" s="218"/>
      <c r="C168" s="219"/>
      <c r="D168" s="220" t="s">
        <v>146</v>
      </c>
      <c r="E168" s="221" t="s">
        <v>19</v>
      </c>
      <c r="F168" s="222" t="s">
        <v>588</v>
      </c>
      <c r="G168" s="219"/>
      <c r="H168" s="221" t="s">
        <v>19</v>
      </c>
      <c r="I168" s="219"/>
      <c r="J168" s="219"/>
      <c r="K168" s="219"/>
      <c r="L168" s="223"/>
      <c r="M168" s="224"/>
      <c r="N168" s="225"/>
      <c r="O168" s="225"/>
      <c r="P168" s="225"/>
      <c r="Q168" s="225"/>
      <c r="R168" s="225"/>
      <c r="S168" s="225"/>
      <c r="T168" s="22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27" t="s">
        <v>146</v>
      </c>
      <c r="AU168" s="227" t="s">
        <v>84</v>
      </c>
      <c r="AV168" s="13" t="s">
        <v>81</v>
      </c>
      <c r="AW168" s="13" t="s">
        <v>34</v>
      </c>
      <c r="AX168" s="13" t="s">
        <v>73</v>
      </c>
      <c r="AY168" s="227" t="s">
        <v>135</v>
      </c>
    </row>
    <row r="169" s="13" customFormat="1">
      <c r="A169" s="13"/>
      <c r="B169" s="218"/>
      <c r="C169" s="219"/>
      <c r="D169" s="220" t="s">
        <v>146</v>
      </c>
      <c r="E169" s="221" t="s">
        <v>19</v>
      </c>
      <c r="F169" s="222" t="s">
        <v>589</v>
      </c>
      <c r="G169" s="219"/>
      <c r="H169" s="221" t="s">
        <v>19</v>
      </c>
      <c r="I169" s="219"/>
      <c r="J169" s="219"/>
      <c r="K169" s="219"/>
      <c r="L169" s="223"/>
      <c r="M169" s="224"/>
      <c r="N169" s="225"/>
      <c r="O169" s="225"/>
      <c r="P169" s="225"/>
      <c r="Q169" s="225"/>
      <c r="R169" s="225"/>
      <c r="S169" s="225"/>
      <c r="T169" s="22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27" t="s">
        <v>146</v>
      </c>
      <c r="AU169" s="227" t="s">
        <v>84</v>
      </c>
      <c r="AV169" s="13" t="s">
        <v>81</v>
      </c>
      <c r="AW169" s="13" t="s">
        <v>34</v>
      </c>
      <c r="AX169" s="13" t="s">
        <v>73</v>
      </c>
      <c r="AY169" s="227" t="s">
        <v>135</v>
      </c>
    </row>
    <row r="170" s="14" customFormat="1">
      <c r="A170" s="14"/>
      <c r="B170" s="228"/>
      <c r="C170" s="229"/>
      <c r="D170" s="220" t="s">
        <v>146</v>
      </c>
      <c r="E170" s="230" t="s">
        <v>19</v>
      </c>
      <c r="F170" s="231" t="s">
        <v>634</v>
      </c>
      <c r="G170" s="229"/>
      <c r="H170" s="232">
        <v>128.51300000000001</v>
      </c>
      <c r="I170" s="229"/>
      <c r="J170" s="229"/>
      <c r="K170" s="229"/>
      <c r="L170" s="233"/>
      <c r="M170" s="234"/>
      <c r="N170" s="235"/>
      <c r="O170" s="235"/>
      <c r="P170" s="235"/>
      <c r="Q170" s="235"/>
      <c r="R170" s="235"/>
      <c r="S170" s="235"/>
      <c r="T170" s="23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37" t="s">
        <v>146</v>
      </c>
      <c r="AU170" s="237" t="s">
        <v>84</v>
      </c>
      <c r="AV170" s="14" t="s">
        <v>84</v>
      </c>
      <c r="AW170" s="14" t="s">
        <v>34</v>
      </c>
      <c r="AX170" s="14" t="s">
        <v>73</v>
      </c>
      <c r="AY170" s="237" t="s">
        <v>135</v>
      </c>
    </row>
    <row r="171" s="13" customFormat="1">
      <c r="A171" s="13"/>
      <c r="B171" s="218"/>
      <c r="C171" s="219"/>
      <c r="D171" s="220" t="s">
        <v>146</v>
      </c>
      <c r="E171" s="221" t="s">
        <v>19</v>
      </c>
      <c r="F171" s="222" t="s">
        <v>593</v>
      </c>
      <c r="G171" s="219"/>
      <c r="H171" s="221" t="s">
        <v>19</v>
      </c>
      <c r="I171" s="219"/>
      <c r="J171" s="219"/>
      <c r="K171" s="219"/>
      <c r="L171" s="223"/>
      <c r="M171" s="224"/>
      <c r="N171" s="225"/>
      <c r="O171" s="225"/>
      <c r="P171" s="225"/>
      <c r="Q171" s="225"/>
      <c r="R171" s="225"/>
      <c r="S171" s="225"/>
      <c r="T171" s="22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27" t="s">
        <v>146</v>
      </c>
      <c r="AU171" s="227" t="s">
        <v>84</v>
      </c>
      <c r="AV171" s="13" t="s">
        <v>81</v>
      </c>
      <c r="AW171" s="13" t="s">
        <v>34</v>
      </c>
      <c r="AX171" s="13" t="s">
        <v>73</v>
      </c>
      <c r="AY171" s="227" t="s">
        <v>135</v>
      </c>
    </row>
    <row r="172" s="14" customFormat="1">
      <c r="A172" s="14"/>
      <c r="B172" s="228"/>
      <c r="C172" s="229"/>
      <c r="D172" s="220" t="s">
        <v>146</v>
      </c>
      <c r="E172" s="230" t="s">
        <v>19</v>
      </c>
      <c r="F172" s="231" t="s">
        <v>635</v>
      </c>
      <c r="G172" s="229"/>
      <c r="H172" s="232">
        <v>671.81100000000004</v>
      </c>
      <c r="I172" s="229"/>
      <c r="J172" s="229"/>
      <c r="K172" s="229"/>
      <c r="L172" s="233"/>
      <c r="M172" s="234"/>
      <c r="N172" s="235"/>
      <c r="O172" s="235"/>
      <c r="P172" s="235"/>
      <c r="Q172" s="235"/>
      <c r="R172" s="235"/>
      <c r="S172" s="235"/>
      <c r="T172" s="23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37" t="s">
        <v>146</v>
      </c>
      <c r="AU172" s="237" t="s">
        <v>84</v>
      </c>
      <c r="AV172" s="14" t="s">
        <v>84</v>
      </c>
      <c r="AW172" s="14" t="s">
        <v>34</v>
      </c>
      <c r="AX172" s="14" t="s">
        <v>73</v>
      </c>
      <c r="AY172" s="237" t="s">
        <v>135</v>
      </c>
    </row>
    <row r="173" s="13" customFormat="1">
      <c r="A173" s="13"/>
      <c r="B173" s="218"/>
      <c r="C173" s="219"/>
      <c r="D173" s="220" t="s">
        <v>146</v>
      </c>
      <c r="E173" s="221" t="s">
        <v>19</v>
      </c>
      <c r="F173" s="222" t="s">
        <v>595</v>
      </c>
      <c r="G173" s="219"/>
      <c r="H173" s="221" t="s">
        <v>19</v>
      </c>
      <c r="I173" s="219"/>
      <c r="J173" s="219"/>
      <c r="K173" s="219"/>
      <c r="L173" s="223"/>
      <c r="M173" s="224"/>
      <c r="N173" s="225"/>
      <c r="O173" s="225"/>
      <c r="P173" s="225"/>
      <c r="Q173" s="225"/>
      <c r="R173" s="225"/>
      <c r="S173" s="225"/>
      <c r="T173" s="22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27" t="s">
        <v>146</v>
      </c>
      <c r="AU173" s="227" t="s">
        <v>84</v>
      </c>
      <c r="AV173" s="13" t="s">
        <v>81</v>
      </c>
      <c r="AW173" s="13" t="s">
        <v>34</v>
      </c>
      <c r="AX173" s="13" t="s">
        <v>73</v>
      </c>
      <c r="AY173" s="227" t="s">
        <v>135</v>
      </c>
    </row>
    <row r="174" s="14" customFormat="1">
      <c r="A174" s="14"/>
      <c r="B174" s="228"/>
      <c r="C174" s="229"/>
      <c r="D174" s="220" t="s">
        <v>146</v>
      </c>
      <c r="E174" s="230" t="s">
        <v>19</v>
      </c>
      <c r="F174" s="231" t="s">
        <v>636</v>
      </c>
      <c r="G174" s="229"/>
      <c r="H174" s="232">
        <v>72.302999999999997</v>
      </c>
      <c r="I174" s="229"/>
      <c r="J174" s="229"/>
      <c r="K174" s="229"/>
      <c r="L174" s="233"/>
      <c r="M174" s="234"/>
      <c r="N174" s="235"/>
      <c r="O174" s="235"/>
      <c r="P174" s="235"/>
      <c r="Q174" s="235"/>
      <c r="R174" s="235"/>
      <c r="S174" s="235"/>
      <c r="T174" s="23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37" t="s">
        <v>146</v>
      </c>
      <c r="AU174" s="237" t="s">
        <v>84</v>
      </c>
      <c r="AV174" s="14" t="s">
        <v>84</v>
      </c>
      <c r="AW174" s="14" t="s">
        <v>34</v>
      </c>
      <c r="AX174" s="14" t="s">
        <v>73</v>
      </c>
      <c r="AY174" s="237" t="s">
        <v>135</v>
      </c>
    </row>
    <row r="175" s="13" customFormat="1">
      <c r="A175" s="13"/>
      <c r="B175" s="218"/>
      <c r="C175" s="219"/>
      <c r="D175" s="220" t="s">
        <v>146</v>
      </c>
      <c r="E175" s="221" t="s">
        <v>19</v>
      </c>
      <c r="F175" s="222" t="s">
        <v>597</v>
      </c>
      <c r="G175" s="219"/>
      <c r="H175" s="221" t="s">
        <v>19</v>
      </c>
      <c r="I175" s="219"/>
      <c r="J175" s="219"/>
      <c r="K175" s="219"/>
      <c r="L175" s="223"/>
      <c r="M175" s="224"/>
      <c r="N175" s="225"/>
      <c r="O175" s="225"/>
      <c r="P175" s="225"/>
      <c r="Q175" s="225"/>
      <c r="R175" s="225"/>
      <c r="S175" s="225"/>
      <c r="T175" s="22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27" t="s">
        <v>146</v>
      </c>
      <c r="AU175" s="227" t="s">
        <v>84</v>
      </c>
      <c r="AV175" s="13" t="s">
        <v>81</v>
      </c>
      <c r="AW175" s="13" t="s">
        <v>34</v>
      </c>
      <c r="AX175" s="13" t="s">
        <v>73</v>
      </c>
      <c r="AY175" s="227" t="s">
        <v>135</v>
      </c>
    </row>
    <row r="176" s="14" customFormat="1">
      <c r="A176" s="14"/>
      <c r="B176" s="228"/>
      <c r="C176" s="229"/>
      <c r="D176" s="220" t="s">
        <v>146</v>
      </c>
      <c r="E176" s="230" t="s">
        <v>19</v>
      </c>
      <c r="F176" s="231" t="s">
        <v>637</v>
      </c>
      <c r="G176" s="229"/>
      <c r="H176" s="232">
        <v>51.265999999999998</v>
      </c>
      <c r="I176" s="229"/>
      <c r="J176" s="229"/>
      <c r="K176" s="229"/>
      <c r="L176" s="233"/>
      <c r="M176" s="234"/>
      <c r="N176" s="235"/>
      <c r="O176" s="235"/>
      <c r="P176" s="235"/>
      <c r="Q176" s="235"/>
      <c r="R176" s="235"/>
      <c r="S176" s="235"/>
      <c r="T176" s="23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37" t="s">
        <v>146</v>
      </c>
      <c r="AU176" s="237" t="s">
        <v>84</v>
      </c>
      <c r="AV176" s="14" t="s">
        <v>84</v>
      </c>
      <c r="AW176" s="14" t="s">
        <v>34</v>
      </c>
      <c r="AX176" s="14" t="s">
        <v>73</v>
      </c>
      <c r="AY176" s="237" t="s">
        <v>135</v>
      </c>
    </row>
    <row r="177" s="13" customFormat="1">
      <c r="A177" s="13"/>
      <c r="B177" s="218"/>
      <c r="C177" s="219"/>
      <c r="D177" s="220" t="s">
        <v>146</v>
      </c>
      <c r="E177" s="221" t="s">
        <v>19</v>
      </c>
      <c r="F177" s="222" t="s">
        <v>599</v>
      </c>
      <c r="G177" s="219"/>
      <c r="H177" s="221" t="s">
        <v>19</v>
      </c>
      <c r="I177" s="219"/>
      <c r="J177" s="219"/>
      <c r="K177" s="219"/>
      <c r="L177" s="223"/>
      <c r="M177" s="224"/>
      <c r="N177" s="225"/>
      <c r="O177" s="225"/>
      <c r="P177" s="225"/>
      <c r="Q177" s="225"/>
      <c r="R177" s="225"/>
      <c r="S177" s="225"/>
      <c r="T177" s="22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27" t="s">
        <v>146</v>
      </c>
      <c r="AU177" s="227" t="s">
        <v>84</v>
      </c>
      <c r="AV177" s="13" t="s">
        <v>81</v>
      </c>
      <c r="AW177" s="13" t="s">
        <v>34</v>
      </c>
      <c r="AX177" s="13" t="s">
        <v>73</v>
      </c>
      <c r="AY177" s="227" t="s">
        <v>135</v>
      </c>
    </row>
    <row r="178" s="14" customFormat="1">
      <c r="A178" s="14"/>
      <c r="B178" s="228"/>
      <c r="C178" s="229"/>
      <c r="D178" s="220" t="s">
        <v>146</v>
      </c>
      <c r="E178" s="230" t="s">
        <v>19</v>
      </c>
      <c r="F178" s="231" t="s">
        <v>638</v>
      </c>
      <c r="G178" s="229"/>
      <c r="H178" s="232">
        <v>351.10000000000002</v>
      </c>
      <c r="I178" s="229"/>
      <c r="J178" s="229"/>
      <c r="K178" s="229"/>
      <c r="L178" s="233"/>
      <c r="M178" s="234"/>
      <c r="N178" s="235"/>
      <c r="O178" s="235"/>
      <c r="P178" s="235"/>
      <c r="Q178" s="235"/>
      <c r="R178" s="235"/>
      <c r="S178" s="235"/>
      <c r="T178" s="23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37" t="s">
        <v>146</v>
      </c>
      <c r="AU178" s="237" t="s">
        <v>84</v>
      </c>
      <c r="AV178" s="14" t="s">
        <v>84</v>
      </c>
      <c r="AW178" s="14" t="s">
        <v>34</v>
      </c>
      <c r="AX178" s="14" t="s">
        <v>73</v>
      </c>
      <c r="AY178" s="237" t="s">
        <v>135</v>
      </c>
    </row>
    <row r="179" s="16" customFormat="1">
      <c r="A179" s="16"/>
      <c r="B179" s="248"/>
      <c r="C179" s="249"/>
      <c r="D179" s="220" t="s">
        <v>146</v>
      </c>
      <c r="E179" s="250" t="s">
        <v>19</v>
      </c>
      <c r="F179" s="251" t="s">
        <v>192</v>
      </c>
      <c r="G179" s="249"/>
      <c r="H179" s="252">
        <v>1274.9929999999999</v>
      </c>
      <c r="I179" s="249"/>
      <c r="J179" s="249"/>
      <c r="K179" s="249"/>
      <c r="L179" s="253"/>
      <c r="M179" s="254"/>
      <c r="N179" s="255"/>
      <c r="O179" s="255"/>
      <c r="P179" s="255"/>
      <c r="Q179" s="255"/>
      <c r="R179" s="255"/>
      <c r="S179" s="255"/>
      <c r="T179" s="25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T179" s="257" t="s">
        <v>146</v>
      </c>
      <c r="AU179" s="257" t="s">
        <v>84</v>
      </c>
      <c r="AV179" s="16" t="s">
        <v>155</v>
      </c>
      <c r="AW179" s="16" t="s">
        <v>34</v>
      </c>
      <c r="AX179" s="16" t="s">
        <v>73</v>
      </c>
      <c r="AY179" s="257" t="s">
        <v>135</v>
      </c>
    </row>
    <row r="180" s="13" customFormat="1">
      <c r="A180" s="13"/>
      <c r="B180" s="218"/>
      <c r="C180" s="219"/>
      <c r="D180" s="220" t="s">
        <v>146</v>
      </c>
      <c r="E180" s="221" t="s">
        <v>19</v>
      </c>
      <c r="F180" s="222" t="s">
        <v>607</v>
      </c>
      <c r="G180" s="219"/>
      <c r="H180" s="221" t="s">
        <v>19</v>
      </c>
      <c r="I180" s="219"/>
      <c r="J180" s="219"/>
      <c r="K180" s="219"/>
      <c r="L180" s="223"/>
      <c r="M180" s="224"/>
      <c r="N180" s="225"/>
      <c r="O180" s="225"/>
      <c r="P180" s="225"/>
      <c r="Q180" s="225"/>
      <c r="R180" s="225"/>
      <c r="S180" s="225"/>
      <c r="T180" s="22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27" t="s">
        <v>146</v>
      </c>
      <c r="AU180" s="227" t="s">
        <v>84</v>
      </c>
      <c r="AV180" s="13" t="s">
        <v>81</v>
      </c>
      <c r="AW180" s="13" t="s">
        <v>34</v>
      </c>
      <c r="AX180" s="13" t="s">
        <v>73</v>
      </c>
      <c r="AY180" s="227" t="s">
        <v>135</v>
      </c>
    </row>
    <row r="181" s="13" customFormat="1">
      <c r="A181" s="13"/>
      <c r="B181" s="218"/>
      <c r="C181" s="219"/>
      <c r="D181" s="220" t="s">
        <v>146</v>
      </c>
      <c r="E181" s="221" t="s">
        <v>19</v>
      </c>
      <c r="F181" s="222" t="s">
        <v>608</v>
      </c>
      <c r="G181" s="219"/>
      <c r="H181" s="221" t="s">
        <v>19</v>
      </c>
      <c r="I181" s="219"/>
      <c r="J181" s="219"/>
      <c r="K181" s="219"/>
      <c r="L181" s="223"/>
      <c r="M181" s="224"/>
      <c r="N181" s="225"/>
      <c r="O181" s="225"/>
      <c r="P181" s="225"/>
      <c r="Q181" s="225"/>
      <c r="R181" s="225"/>
      <c r="S181" s="225"/>
      <c r="T181" s="22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27" t="s">
        <v>146</v>
      </c>
      <c r="AU181" s="227" t="s">
        <v>84</v>
      </c>
      <c r="AV181" s="13" t="s">
        <v>81</v>
      </c>
      <c r="AW181" s="13" t="s">
        <v>34</v>
      </c>
      <c r="AX181" s="13" t="s">
        <v>73</v>
      </c>
      <c r="AY181" s="227" t="s">
        <v>135</v>
      </c>
    </row>
    <row r="182" s="14" customFormat="1">
      <c r="A182" s="14"/>
      <c r="B182" s="228"/>
      <c r="C182" s="229"/>
      <c r="D182" s="220" t="s">
        <v>146</v>
      </c>
      <c r="E182" s="230" t="s">
        <v>19</v>
      </c>
      <c r="F182" s="231" t="s">
        <v>639</v>
      </c>
      <c r="G182" s="229"/>
      <c r="H182" s="232">
        <v>70.109999999999999</v>
      </c>
      <c r="I182" s="229"/>
      <c r="J182" s="229"/>
      <c r="K182" s="229"/>
      <c r="L182" s="233"/>
      <c r="M182" s="234"/>
      <c r="N182" s="235"/>
      <c r="O182" s="235"/>
      <c r="P182" s="235"/>
      <c r="Q182" s="235"/>
      <c r="R182" s="235"/>
      <c r="S182" s="235"/>
      <c r="T182" s="23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37" t="s">
        <v>146</v>
      </c>
      <c r="AU182" s="237" t="s">
        <v>84</v>
      </c>
      <c r="AV182" s="14" t="s">
        <v>84</v>
      </c>
      <c r="AW182" s="14" t="s">
        <v>34</v>
      </c>
      <c r="AX182" s="14" t="s">
        <v>73</v>
      </c>
      <c r="AY182" s="237" t="s">
        <v>135</v>
      </c>
    </row>
    <row r="183" s="16" customFormat="1">
      <c r="A183" s="16"/>
      <c r="B183" s="248"/>
      <c r="C183" s="249"/>
      <c r="D183" s="220" t="s">
        <v>146</v>
      </c>
      <c r="E183" s="250" t="s">
        <v>19</v>
      </c>
      <c r="F183" s="251" t="s">
        <v>192</v>
      </c>
      <c r="G183" s="249"/>
      <c r="H183" s="252">
        <v>70.109999999999999</v>
      </c>
      <c r="I183" s="249"/>
      <c r="J183" s="249"/>
      <c r="K183" s="249"/>
      <c r="L183" s="253"/>
      <c r="M183" s="254"/>
      <c r="N183" s="255"/>
      <c r="O183" s="255"/>
      <c r="P183" s="255"/>
      <c r="Q183" s="255"/>
      <c r="R183" s="255"/>
      <c r="S183" s="255"/>
      <c r="T183" s="25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57" t="s">
        <v>146</v>
      </c>
      <c r="AU183" s="257" t="s">
        <v>84</v>
      </c>
      <c r="AV183" s="16" t="s">
        <v>155</v>
      </c>
      <c r="AW183" s="16" t="s">
        <v>34</v>
      </c>
      <c r="AX183" s="16" t="s">
        <v>73</v>
      </c>
      <c r="AY183" s="257" t="s">
        <v>135</v>
      </c>
    </row>
    <row r="184" s="13" customFormat="1">
      <c r="A184" s="13"/>
      <c r="B184" s="218"/>
      <c r="C184" s="219"/>
      <c r="D184" s="220" t="s">
        <v>146</v>
      </c>
      <c r="E184" s="221" t="s">
        <v>19</v>
      </c>
      <c r="F184" s="222" t="s">
        <v>614</v>
      </c>
      <c r="G184" s="219"/>
      <c r="H184" s="221" t="s">
        <v>19</v>
      </c>
      <c r="I184" s="219"/>
      <c r="J184" s="219"/>
      <c r="K184" s="219"/>
      <c r="L184" s="223"/>
      <c r="M184" s="224"/>
      <c r="N184" s="225"/>
      <c r="O184" s="225"/>
      <c r="P184" s="225"/>
      <c r="Q184" s="225"/>
      <c r="R184" s="225"/>
      <c r="S184" s="225"/>
      <c r="T184" s="22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27" t="s">
        <v>146</v>
      </c>
      <c r="AU184" s="227" t="s">
        <v>84</v>
      </c>
      <c r="AV184" s="13" t="s">
        <v>81</v>
      </c>
      <c r="AW184" s="13" t="s">
        <v>34</v>
      </c>
      <c r="AX184" s="13" t="s">
        <v>73</v>
      </c>
      <c r="AY184" s="227" t="s">
        <v>135</v>
      </c>
    </row>
    <row r="185" s="13" customFormat="1">
      <c r="A185" s="13"/>
      <c r="B185" s="218"/>
      <c r="C185" s="219"/>
      <c r="D185" s="220" t="s">
        <v>146</v>
      </c>
      <c r="E185" s="221" t="s">
        <v>19</v>
      </c>
      <c r="F185" s="222" t="s">
        <v>615</v>
      </c>
      <c r="G185" s="219"/>
      <c r="H185" s="221" t="s">
        <v>19</v>
      </c>
      <c r="I185" s="219"/>
      <c r="J185" s="219"/>
      <c r="K185" s="219"/>
      <c r="L185" s="223"/>
      <c r="M185" s="224"/>
      <c r="N185" s="225"/>
      <c r="O185" s="225"/>
      <c r="P185" s="225"/>
      <c r="Q185" s="225"/>
      <c r="R185" s="225"/>
      <c r="S185" s="225"/>
      <c r="T185" s="22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27" t="s">
        <v>146</v>
      </c>
      <c r="AU185" s="227" t="s">
        <v>84</v>
      </c>
      <c r="AV185" s="13" t="s">
        <v>81</v>
      </c>
      <c r="AW185" s="13" t="s">
        <v>34</v>
      </c>
      <c r="AX185" s="13" t="s">
        <v>73</v>
      </c>
      <c r="AY185" s="227" t="s">
        <v>135</v>
      </c>
    </row>
    <row r="186" s="14" customFormat="1">
      <c r="A186" s="14"/>
      <c r="B186" s="228"/>
      <c r="C186" s="229"/>
      <c r="D186" s="220" t="s">
        <v>146</v>
      </c>
      <c r="E186" s="230" t="s">
        <v>19</v>
      </c>
      <c r="F186" s="231" t="s">
        <v>640</v>
      </c>
      <c r="G186" s="229"/>
      <c r="H186" s="232">
        <v>55.167000000000002</v>
      </c>
      <c r="I186" s="229"/>
      <c r="J186" s="229"/>
      <c r="K186" s="229"/>
      <c r="L186" s="233"/>
      <c r="M186" s="234"/>
      <c r="N186" s="235"/>
      <c r="O186" s="235"/>
      <c r="P186" s="235"/>
      <c r="Q186" s="235"/>
      <c r="R186" s="235"/>
      <c r="S186" s="235"/>
      <c r="T186" s="23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37" t="s">
        <v>146</v>
      </c>
      <c r="AU186" s="237" t="s">
        <v>84</v>
      </c>
      <c r="AV186" s="14" t="s">
        <v>84</v>
      </c>
      <c r="AW186" s="14" t="s">
        <v>34</v>
      </c>
      <c r="AX186" s="14" t="s">
        <v>73</v>
      </c>
      <c r="AY186" s="237" t="s">
        <v>135</v>
      </c>
    </row>
    <row r="187" s="13" customFormat="1">
      <c r="A187" s="13"/>
      <c r="B187" s="218"/>
      <c r="C187" s="219"/>
      <c r="D187" s="220" t="s">
        <v>146</v>
      </c>
      <c r="E187" s="221" t="s">
        <v>19</v>
      </c>
      <c r="F187" s="222" t="s">
        <v>617</v>
      </c>
      <c r="G187" s="219"/>
      <c r="H187" s="221" t="s">
        <v>19</v>
      </c>
      <c r="I187" s="219"/>
      <c r="J187" s="219"/>
      <c r="K187" s="219"/>
      <c r="L187" s="223"/>
      <c r="M187" s="224"/>
      <c r="N187" s="225"/>
      <c r="O187" s="225"/>
      <c r="P187" s="225"/>
      <c r="Q187" s="225"/>
      <c r="R187" s="225"/>
      <c r="S187" s="225"/>
      <c r="T187" s="22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27" t="s">
        <v>146</v>
      </c>
      <c r="AU187" s="227" t="s">
        <v>84</v>
      </c>
      <c r="AV187" s="13" t="s">
        <v>81</v>
      </c>
      <c r="AW187" s="13" t="s">
        <v>34</v>
      </c>
      <c r="AX187" s="13" t="s">
        <v>73</v>
      </c>
      <c r="AY187" s="227" t="s">
        <v>135</v>
      </c>
    </row>
    <row r="188" s="14" customFormat="1">
      <c r="A188" s="14"/>
      <c r="B188" s="228"/>
      <c r="C188" s="229"/>
      <c r="D188" s="220" t="s">
        <v>146</v>
      </c>
      <c r="E188" s="230" t="s">
        <v>19</v>
      </c>
      <c r="F188" s="231" t="s">
        <v>641</v>
      </c>
      <c r="G188" s="229"/>
      <c r="H188" s="232">
        <v>63.648000000000003</v>
      </c>
      <c r="I188" s="229"/>
      <c r="J188" s="229"/>
      <c r="K188" s="229"/>
      <c r="L188" s="233"/>
      <c r="M188" s="234"/>
      <c r="N188" s="235"/>
      <c r="O188" s="235"/>
      <c r="P188" s="235"/>
      <c r="Q188" s="235"/>
      <c r="R188" s="235"/>
      <c r="S188" s="235"/>
      <c r="T188" s="23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37" t="s">
        <v>146</v>
      </c>
      <c r="AU188" s="237" t="s">
        <v>84</v>
      </c>
      <c r="AV188" s="14" t="s">
        <v>84</v>
      </c>
      <c r="AW188" s="14" t="s">
        <v>34</v>
      </c>
      <c r="AX188" s="14" t="s">
        <v>73</v>
      </c>
      <c r="AY188" s="237" t="s">
        <v>135</v>
      </c>
    </row>
    <row r="189" s="16" customFormat="1">
      <c r="A189" s="16"/>
      <c r="B189" s="248"/>
      <c r="C189" s="249"/>
      <c r="D189" s="220" t="s">
        <v>146</v>
      </c>
      <c r="E189" s="250" t="s">
        <v>19</v>
      </c>
      <c r="F189" s="251" t="s">
        <v>192</v>
      </c>
      <c r="G189" s="249"/>
      <c r="H189" s="252">
        <v>118.815</v>
      </c>
      <c r="I189" s="249"/>
      <c r="J189" s="249"/>
      <c r="K189" s="249"/>
      <c r="L189" s="253"/>
      <c r="M189" s="254"/>
      <c r="N189" s="255"/>
      <c r="O189" s="255"/>
      <c r="P189" s="255"/>
      <c r="Q189" s="255"/>
      <c r="R189" s="255"/>
      <c r="S189" s="255"/>
      <c r="T189" s="25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T189" s="257" t="s">
        <v>146</v>
      </c>
      <c r="AU189" s="257" t="s">
        <v>84</v>
      </c>
      <c r="AV189" s="16" t="s">
        <v>155</v>
      </c>
      <c r="AW189" s="16" t="s">
        <v>34</v>
      </c>
      <c r="AX189" s="16" t="s">
        <v>73</v>
      </c>
      <c r="AY189" s="257" t="s">
        <v>135</v>
      </c>
    </row>
    <row r="190" s="13" customFormat="1">
      <c r="A190" s="13"/>
      <c r="B190" s="218"/>
      <c r="C190" s="219"/>
      <c r="D190" s="220" t="s">
        <v>146</v>
      </c>
      <c r="E190" s="221" t="s">
        <v>19</v>
      </c>
      <c r="F190" s="222" t="s">
        <v>621</v>
      </c>
      <c r="G190" s="219"/>
      <c r="H190" s="221" t="s">
        <v>19</v>
      </c>
      <c r="I190" s="219"/>
      <c r="J190" s="219"/>
      <c r="K190" s="219"/>
      <c r="L190" s="223"/>
      <c r="M190" s="224"/>
      <c r="N190" s="225"/>
      <c r="O190" s="225"/>
      <c r="P190" s="225"/>
      <c r="Q190" s="225"/>
      <c r="R190" s="225"/>
      <c r="S190" s="225"/>
      <c r="T190" s="22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27" t="s">
        <v>146</v>
      </c>
      <c r="AU190" s="227" t="s">
        <v>84</v>
      </c>
      <c r="AV190" s="13" t="s">
        <v>81</v>
      </c>
      <c r="AW190" s="13" t="s">
        <v>34</v>
      </c>
      <c r="AX190" s="13" t="s">
        <v>73</v>
      </c>
      <c r="AY190" s="227" t="s">
        <v>135</v>
      </c>
    </row>
    <row r="191" s="13" customFormat="1">
      <c r="A191" s="13"/>
      <c r="B191" s="218"/>
      <c r="C191" s="219"/>
      <c r="D191" s="220" t="s">
        <v>146</v>
      </c>
      <c r="E191" s="221" t="s">
        <v>19</v>
      </c>
      <c r="F191" s="222" t="s">
        <v>622</v>
      </c>
      <c r="G191" s="219"/>
      <c r="H191" s="221" t="s">
        <v>19</v>
      </c>
      <c r="I191" s="219"/>
      <c r="J191" s="219"/>
      <c r="K191" s="219"/>
      <c r="L191" s="223"/>
      <c r="M191" s="224"/>
      <c r="N191" s="225"/>
      <c r="O191" s="225"/>
      <c r="P191" s="225"/>
      <c r="Q191" s="225"/>
      <c r="R191" s="225"/>
      <c r="S191" s="225"/>
      <c r="T191" s="22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27" t="s">
        <v>146</v>
      </c>
      <c r="AU191" s="227" t="s">
        <v>84</v>
      </c>
      <c r="AV191" s="13" t="s">
        <v>81</v>
      </c>
      <c r="AW191" s="13" t="s">
        <v>34</v>
      </c>
      <c r="AX191" s="13" t="s">
        <v>73</v>
      </c>
      <c r="AY191" s="227" t="s">
        <v>135</v>
      </c>
    </row>
    <row r="192" s="14" customFormat="1">
      <c r="A192" s="14"/>
      <c r="B192" s="228"/>
      <c r="C192" s="229"/>
      <c r="D192" s="220" t="s">
        <v>146</v>
      </c>
      <c r="E192" s="230" t="s">
        <v>19</v>
      </c>
      <c r="F192" s="231" t="s">
        <v>642</v>
      </c>
      <c r="G192" s="229"/>
      <c r="H192" s="232">
        <v>102.96299999999999</v>
      </c>
      <c r="I192" s="229"/>
      <c r="J192" s="229"/>
      <c r="K192" s="229"/>
      <c r="L192" s="233"/>
      <c r="M192" s="234"/>
      <c r="N192" s="235"/>
      <c r="O192" s="235"/>
      <c r="P192" s="235"/>
      <c r="Q192" s="235"/>
      <c r="R192" s="235"/>
      <c r="S192" s="235"/>
      <c r="T192" s="23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37" t="s">
        <v>146</v>
      </c>
      <c r="AU192" s="237" t="s">
        <v>84</v>
      </c>
      <c r="AV192" s="14" t="s">
        <v>84</v>
      </c>
      <c r="AW192" s="14" t="s">
        <v>34</v>
      </c>
      <c r="AX192" s="14" t="s">
        <v>73</v>
      </c>
      <c r="AY192" s="237" t="s">
        <v>135</v>
      </c>
    </row>
    <row r="193" s="16" customFormat="1">
      <c r="A193" s="16"/>
      <c r="B193" s="248"/>
      <c r="C193" s="249"/>
      <c r="D193" s="220" t="s">
        <v>146</v>
      </c>
      <c r="E193" s="250" t="s">
        <v>19</v>
      </c>
      <c r="F193" s="251" t="s">
        <v>192</v>
      </c>
      <c r="G193" s="249"/>
      <c r="H193" s="252">
        <v>102.96299999999999</v>
      </c>
      <c r="I193" s="249"/>
      <c r="J193" s="249"/>
      <c r="K193" s="249"/>
      <c r="L193" s="253"/>
      <c r="M193" s="254"/>
      <c r="N193" s="255"/>
      <c r="O193" s="255"/>
      <c r="P193" s="255"/>
      <c r="Q193" s="255"/>
      <c r="R193" s="255"/>
      <c r="S193" s="255"/>
      <c r="T193" s="25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T193" s="257" t="s">
        <v>146</v>
      </c>
      <c r="AU193" s="257" t="s">
        <v>84</v>
      </c>
      <c r="AV193" s="16" t="s">
        <v>155</v>
      </c>
      <c r="AW193" s="16" t="s">
        <v>34</v>
      </c>
      <c r="AX193" s="16" t="s">
        <v>73</v>
      </c>
      <c r="AY193" s="257" t="s">
        <v>135</v>
      </c>
    </row>
    <row r="194" s="13" customFormat="1">
      <c r="A194" s="13"/>
      <c r="B194" s="218"/>
      <c r="C194" s="219"/>
      <c r="D194" s="220" t="s">
        <v>146</v>
      </c>
      <c r="E194" s="221" t="s">
        <v>19</v>
      </c>
      <c r="F194" s="222" t="s">
        <v>626</v>
      </c>
      <c r="G194" s="219"/>
      <c r="H194" s="221" t="s">
        <v>19</v>
      </c>
      <c r="I194" s="219"/>
      <c r="J194" s="219"/>
      <c r="K194" s="219"/>
      <c r="L194" s="223"/>
      <c r="M194" s="224"/>
      <c r="N194" s="225"/>
      <c r="O194" s="225"/>
      <c r="P194" s="225"/>
      <c r="Q194" s="225"/>
      <c r="R194" s="225"/>
      <c r="S194" s="225"/>
      <c r="T194" s="22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27" t="s">
        <v>146</v>
      </c>
      <c r="AU194" s="227" t="s">
        <v>84</v>
      </c>
      <c r="AV194" s="13" t="s">
        <v>81</v>
      </c>
      <c r="AW194" s="13" t="s">
        <v>34</v>
      </c>
      <c r="AX194" s="13" t="s">
        <v>73</v>
      </c>
      <c r="AY194" s="227" t="s">
        <v>135</v>
      </c>
    </row>
    <row r="195" s="14" customFormat="1">
      <c r="A195" s="14"/>
      <c r="B195" s="228"/>
      <c r="C195" s="229"/>
      <c r="D195" s="220" t="s">
        <v>146</v>
      </c>
      <c r="E195" s="230" t="s">
        <v>19</v>
      </c>
      <c r="F195" s="231" t="s">
        <v>643</v>
      </c>
      <c r="G195" s="229"/>
      <c r="H195" s="232">
        <v>22.715</v>
      </c>
      <c r="I195" s="229"/>
      <c r="J195" s="229"/>
      <c r="K195" s="229"/>
      <c r="L195" s="233"/>
      <c r="M195" s="234"/>
      <c r="N195" s="235"/>
      <c r="O195" s="235"/>
      <c r="P195" s="235"/>
      <c r="Q195" s="235"/>
      <c r="R195" s="235"/>
      <c r="S195" s="235"/>
      <c r="T195" s="23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37" t="s">
        <v>146</v>
      </c>
      <c r="AU195" s="237" t="s">
        <v>84</v>
      </c>
      <c r="AV195" s="14" t="s">
        <v>84</v>
      </c>
      <c r="AW195" s="14" t="s">
        <v>34</v>
      </c>
      <c r="AX195" s="14" t="s">
        <v>73</v>
      </c>
      <c r="AY195" s="237" t="s">
        <v>135</v>
      </c>
    </row>
    <row r="196" s="16" customFormat="1">
      <c r="A196" s="16"/>
      <c r="B196" s="248"/>
      <c r="C196" s="249"/>
      <c r="D196" s="220" t="s">
        <v>146</v>
      </c>
      <c r="E196" s="250" t="s">
        <v>19</v>
      </c>
      <c r="F196" s="251" t="s">
        <v>192</v>
      </c>
      <c r="G196" s="249"/>
      <c r="H196" s="252">
        <v>22.715</v>
      </c>
      <c r="I196" s="249"/>
      <c r="J196" s="249"/>
      <c r="K196" s="249"/>
      <c r="L196" s="253"/>
      <c r="M196" s="254"/>
      <c r="N196" s="255"/>
      <c r="O196" s="255"/>
      <c r="P196" s="255"/>
      <c r="Q196" s="255"/>
      <c r="R196" s="255"/>
      <c r="S196" s="255"/>
      <c r="T196" s="25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T196" s="257" t="s">
        <v>146</v>
      </c>
      <c r="AU196" s="257" t="s">
        <v>84</v>
      </c>
      <c r="AV196" s="16" t="s">
        <v>155</v>
      </c>
      <c r="AW196" s="16" t="s">
        <v>34</v>
      </c>
      <c r="AX196" s="16" t="s">
        <v>73</v>
      </c>
      <c r="AY196" s="257" t="s">
        <v>135</v>
      </c>
    </row>
    <row r="197" s="15" customFormat="1">
      <c r="A197" s="15"/>
      <c r="B197" s="238"/>
      <c r="C197" s="239"/>
      <c r="D197" s="220" t="s">
        <v>146</v>
      </c>
      <c r="E197" s="240" t="s">
        <v>19</v>
      </c>
      <c r="F197" s="241" t="s">
        <v>178</v>
      </c>
      <c r="G197" s="239"/>
      <c r="H197" s="242">
        <v>1589.5959999999996</v>
      </c>
      <c r="I197" s="239"/>
      <c r="J197" s="239"/>
      <c r="K197" s="239"/>
      <c r="L197" s="243"/>
      <c r="M197" s="244"/>
      <c r="N197" s="245"/>
      <c r="O197" s="245"/>
      <c r="P197" s="245"/>
      <c r="Q197" s="245"/>
      <c r="R197" s="245"/>
      <c r="S197" s="245"/>
      <c r="T197" s="246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47" t="s">
        <v>146</v>
      </c>
      <c r="AU197" s="247" t="s">
        <v>84</v>
      </c>
      <c r="AV197" s="15" t="s">
        <v>142</v>
      </c>
      <c r="AW197" s="15" t="s">
        <v>34</v>
      </c>
      <c r="AX197" s="15" t="s">
        <v>81</v>
      </c>
      <c r="AY197" s="247" t="s">
        <v>135</v>
      </c>
    </row>
    <row r="198" s="2" customFormat="1" ht="24.15" customHeight="1">
      <c r="A198" s="36"/>
      <c r="B198" s="37"/>
      <c r="C198" s="202" t="s">
        <v>8</v>
      </c>
      <c r="D198" s="202" t="s">
        <v>137</v>
      </c>
      <c r="E198" s="203" t="s">
        <v>644</v>
      </c>
      <c r="F198" s="204" t="s">
        <v>645</v>
      </c>
      <c r="G198" s="205" t="s">
        <v>171</v>
      </c>
      <c r="H198" s="206">
        <v>982.84400000000005</v>
      </c>
      <c r="I198" s="207">
        <v>0</v>
      </c>
      <c r="J198" s="207">
        <f>ROUND(I198*H198,2)</f>
        <v>0</v>
      </c>
      <c r="K198" s="204" t="s">
        <v>141</v>
      </c>
      <c r="L198" s="42"/>
      <c r="M198" s="208" t="s">
        <v>19</v>
      </c>
      <c r="N198" s="209" t="s">
        <v>44</v>
      </c>
      <c r="O198" s="210">
        <v>0</v>
      </c>
      <c r="P198" s="210">
        <f>O198*H198</f>
        <v>0</v>
      </c>
      <c r="Q198" s="210">
        <v>0.00063000000000000003</v>
      </c>
      <c r="R198" s="210">
        <f>Q198*H198</f>
        <v>0.61919172000000011</v>
      </c>
      <c r="S198" s="210">
        <v>0</v>
      </c>
      <c r="T198" s="211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12" t="s">
        <v>142</v>
      </c>
      <c r="AT198" s="212" t="s">
        <v>137</v>
      </c>
      <c r="AU198" s="212" t="s">
        <v>84</v>
      </c>
      <c r="AY198" s="20" t="s">
        <v>135</v>
      </c>
      <c r="BE198" s="213">
        <f>IF(N198="základní",J198,0)</f>
        <v>0</v>
      </c>
      <c r="BF198" s="213">
        <f>IF(N198="snížená",J198,0)</f>
        <v>0</v>
      </c>
      <c r="BG198" s="213">
        <f>IF(N198="zákl. přenesená",J198,0)</f>
        <v>0</v>
      </c>
      <c r="BH198" s="213">
        <f>IF(N198="sníž. přenesená",J198,0)</f>
        <v>0</v>
      </c>
      <c r="BI198" s="213">
        <f>IF(N198="nulová",J198,0)</f>
        <v>0</v>
      </c>
      <c r="BJ198" s="20" t="s">
        <v>81</v>
      </c>
      <c r="BK198" s="213">
        <f>ROUND(I198*H198,2)</f>
        <v>0</v>
      </c>
      <c r="BL198" s="20" t="s">
        <v>142</v>
      </c>
      <c r="BM198" s="212" t="s">
        <v>646</v>
      </c>
    </row>
    <row r="199" s="2" customFormat="1">
      <c r="A199" s="36"/>
      <c r="B199" s="37"/>
      <c r="C199" s="38"/>
      <c r="D199" s="214" t="s">
        <v>144</v>
      </c>
      <c r="E199" s="38"/>
      <c r="F199" s="215" t="s">
        <v>647</v>
      </c>
      <c r="G199" s="38"/>
      <c r="H199" s="38"/>
      <c r="I199" s="38"/>
      <c r="J199" s="38"/>
      <c r="K199" s="38"/>
      <c r="L199" s="42"/>
      <c r="M199" s="216"/>
      <c r="N199" s="217"/>
      <c r="O199" s="81"/>
      <c r="P199" s="81"/>
      <c r="Q199" s="81"/>
      <c r="R199" s="81"/>
      <c r="S199" s="81"/>
      <c r="T199" s="82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20" t="s">
        <v>144</v>
      </c>
      <c r="AU199" s="20" t="s">
        <v>84</v>
      </c>
    </row>
    <row r="200" s="13" customFormat="1">
      <c r="A200" s="13"/>
      <c r="B200" s="218"/>
      <c r="C200" s="219"/>
      <c r="D200" s="220" t="s">
        <v>146</v>
      </c>
      <c r="E200" s="221" t="s">
        <v>19</v>
      </c>
      <c r="F200" s="222" t="s">
        <v>591</v>
      </c>
      <c r="G200" s="219"/>
      <c r="H200" s="221" t="s">
        <v>19</v>
      </c>
      <c r="I200" s="219"/>
      <c r="J200" s="219"/>
      <c r="K200" s="219"/>
      <c r="L200" s="223"/>
      <c r="M200" s="224"/>
      <c r="N200" s="225"/>
      <c r="O200" s="225"/>
      <c r="P200" s="225"/>
      <c r="Q200" s="225"/>
      <c r="R200" s="225"/>
      <c r="S200" s="225"/>
      <c r="T200" s="22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27" t="s">
        <v>146</v>
      </c>
      <c r="AU200" s="227" t="s">
        <v>84</v>
      </c>
      <c r="AV200" s="13" t="s">
        <v>81</v>
      </c>
      <c r="AW200" s="13" t="s">
        <v>34</v>
      </c>
      <c r="AX200" s="13" t="s">
        <v>73</v>
      </c>
      <c r="AY200" s="227" t="s">
        <v>135</v>
      </c>
    </row>
    <row r="201" s="14" customFormat="1">
      <c r="A201" s="14"/>
      <c r="B201" s="228"/>
      <c r="C201" s="229"/>
      <c r="D201" s="220" t="s">
        <v>146</v>
      </c>
      <c r="E201" s="230" t="s">
        <v>19</v>
      </c>
      <c r="F201" s="231" t="s">
        <v>648</v>
      </c>
      <c r="G201" s="229"/>
      <c r="H201" s="232">
        <v>899.97900000000004</v>
      </c>
      <c r="I201" s="229"/>
      <c r="J201" s="229"/>
      <c r="K201" s="229"/>
      <c r="L201" s="233"/>
      <c r="M201" s="234"/>
      <c r="N201" s="235"/>
      <c r="O201" s="235"/>
      <c r="P201" s="235"/>
      <c r="Q201" s="235"/>
      <c r="R201" s="235"/>
      <c r="S201" s="235"/>
      <c r="T201" s="23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37" t="s">
        <v>146</v>
      </c>
      <c r="AU201" s="237" t="s">
        <v>84</v>
      </c>
      <c r="AV201" s="14" t="s">
        <v>84</v>
      </c>
      <c r="AW201" s="14" t="s">
        <v>34</v>
      </c>
      <c r="AX201" s="14" t="s">
        <v>73</v>
      </c>
      <c r="AY201" s="237" t="s">
        <v>135</v>
      </c>
    </row>
    <row r="202" s="13" customFormat="1">
      <c r="A202" s="13"/>
      <c r="B202" s="218"/>
      <c r="C202" s="219"/>
      <c r="D202" s="220" t="s">
        <v>146</v>
      </c>
      <c r="E202" s="221" t="s">
        <v>19</v>
      </c>
      <c r="F202" s="222" t="s">
        <v>610</v>
      </c>
      <c r="G202" s="219"/>
      <c r="H202" s="221" t="s">
        <v>19</v>
      </c>
      <c r="I202" s="219"/>
      <c r="J202" s="219"/>
      <c r="K202" s="219"/>
      <c r="L202" s="223"/>
      <c r="M202" s="224"/>
      <c r="N202" s="225"/>
      <c r="O202" s="225"/>
      <c r="P202" s="225"/>
      <c r="Q202" s="225"/>
      <c r="R202" s="225"/>
      <c r="S202" s="225"/>
      <c r="T202" s="22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27" t="s">
        <v>146</v>
      </c>
      <c r="AU202" s="227" t="s">
        <v>84</v>
      </c>
      <c r="AV202" s="13" t="s">
        <v>81</v>
      </c>
      <c r="AW202" s="13" t="s">
        <v>34</v>
      </c>
      <c r="AX202" s="13" t="s">
        <v>73</v>
      </c>
      <c r="AY202" s="227" t="s">
        <v>135</v>
      </c>
    </row>
    <row r="203" s="14" customFormat="1">
      <c r="A203" s="14"/>
      <c r="B203" s="228"/>
      <c r="C203" s="229"/>
      <c r="D203" s="220" t="s">
        <v>146</v>
      </c>
      <c r="E203" s="230" t="s">
        <v>19</v>
      </c>
      <c r="F203" s="231" t="s">
        <v>649</v>
      </c>
      <c r="G203" s="229"/>
      <c r="H203" s="232">
        <v>119.277</v>
      </c>
      <c r="I203" s="229"/>
      <c r="J203" s="229"/>
      <c r="K203" s="229"/>
      <c r="L203" s="233"/>
      <c r="M203" s="234"/>
      <c r="N203" s="235"/>
      <c r="O203" s="235"/>
      <c r="P203" s="235"/>
      <c r="Q203" s="235"/>
      <c r="R203" s="235"/>
      <c r="S203" s="235"/>
      <c r="T203" s="23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37" t="s">
        <v>146</v>
      </c>
      <c r="AU203" s="237" t="s">
        <v>84</v>
      </c>
      <c r="AV203" s="14" t="s">
        <v>84</v>
      </c>
      <c r="AW203" s="14" t="s">
        <v>34</v>
      </c>
      <c r="AX203" s="14" t="s">
        <v>73</v>
      </c>
      <c r="AY203" s="237" t="s">
        <v>135</v>
      </c>
    </row>
    <row r="204" s="13" customFormat="1">
      <c r="A204" s="13"/>
      <c r="B204" s="218"/>
      <c r="C204" s="219"/>
      <c r="D204" s="220" t="s">
        <v>146</v>
      </c>
      <c r="E204" s="221" t="s">
        <v>19</v>
      </c>
      <c r="F204" s="222" t="s">
        <v>650</v>
      </c>
      <c r="G204" s="219"/>
      <c r="H204" s="221" t="s">
        <v>19</v>
      </c>
      <c r="I204" s="219"/>
      <c r="J204" s="219"/>
      <c r="K204" s="219"/>
      <c r="L204" s="223"/>
      <c r="M204" s="224"/>
      <c r="N204" s="225"/>
      <c r="O204" s="225"/>
      <c r="P204" s="225"/>
      <c r="Q204" s="225"/>
      <c r="R204" s="225"/>
      <c r="S204" s="225"/>
      <c r="T204" s="22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27" t="s">
        <v>146</v>
      </c>
      <c r="AU204" s="227" t="s">
        <v>84</v>
      </c>
      <c r="AV204" s="13" t="s">
        <v>81</v>
      </c>
      <c r="AW204" s="13" t="s">
        <v>34</v>
      </c>
      <c r="AX204" s="13" t="s">
        <v>73</v>
      </c>
      <c r="AY204" s="227" t="s">
        <v>135</v>
      </c>
    </row>
    <row r="205" s="14" customFormat="1">
      <c r="A205" s="14"/>
      <c r="B205" s="228"/>
      <c r="C205" s="229"/>
      <c r="D205" s="220" t="s">
        <v>146</v>
      </c>
      <c r="E205" s="230" t="s">
        <v>19</v>
      </c>
      <c r="F205" s="231" t="s">
        <v>651</v>
      </c>
      <c r="G205" s="229"/>
      <c r="H205" s="232">
        <v>-36.411999999999999</v>
      </c>
      <c r="I205" s="229"/>
      <c r="J205" s="229"/>
      <c r="K205" s="229"/>
      <c r="L205" s="233"/>
      <c r="M205" s="234"/>
      <c r="N205" s="235"/>
      <c r="O205" s="235"/>
      <c r="P205" s="235"/>
      <c r="Q205" s="235"/>
      <c r="R205" s="235"/>
      <c r="S205" s="235"/>
      <c r="T205" s="23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37" t="s">
        <v>146</v>
      </c>
      <c r="AU205" s="237" t="s">
        <v>84</v>
      </c>
      <c r="AV205" s="14" t="s">
        <v>84</v>
      </c>
      <c r="AW205" s="14" t="s">
        <v>34</v>
      </c>
      <c r="AX205" s="14" t="s">
        <v>73</v>
      </c>
      <c r="AY205" s="237" t="s">
        <v>135</v>
      </c>
    </row>
    <row r="206" s="15" customFormat="1">
      <c r="A206" s="15"/>
      <c r="B206" s="238"/>
      <c r="C206" s="239"/>
      <c r="D206" s="220" t="s">
        <v>146</v>
      </c>
      <c r="E206" s="240" t="s">
        <v>19</v>
      </c>
      <c r="F206" s="241" t="s">
        <v>178</v>
      </c>
      <c r="G206" s="239"/>
      <c r="H206" s="242">
        <v>982.84400000000005</v>
      </c>
      <c r="I206" s="239"/>
      <c r="J206" s="239"/>
      <c r="K206" s="239"/>
      <c r="L206" s="243"/>
      <c r="M206" s="244"/>
      <c r="N206" s="245"/>
      <c r="O206" s="245"/>
      <c r="P206" s="245"/>
      <c r="Q206" s="245"/>
      <c r="R206" s="245"/>
      <c r="S206" s="245"/>
      <c r="T206" s="246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47" t="s">
        <v>146</v>
      </c>
      <c r="AU206" s="247" t="s">
        <v>84</v>
      </c>
      <c r="AV206" s="15" t="s">
        <v>142</v>
      </c>
      <c r="AW206" s="15" t="s">
        <v>34</v>
      </c>
      <c r="AX206" s="15" t="s">
        <v>81</v>
      </c>
      <c r="AY206" s="247" t="s">
        <v>135</v>
      </c>
    </row>
    <row r="207" s="2" customFormat="1" ht="24.15" customHeight="1">
      <c r="A207" s="36"/>
      <c r="B207" s="37"/>
      <c r="C207" s="202" t="s">
        <v>234</v>
      </c>
      <c r="D207" s="202" t="s">
        <v>137</v>
      </c>
      <c r="E207" s="203" t="s">
        <v>652</v>
      </c>
      <c r="F207" s="204" t="s">
        <v>653</v>
      </c>
      <c r="G207" s="205" t="s">
        <v>171</v>
      </c>
      <c r="H207" s="206">
        <v>1589.596</v>
      </c>
      <c r="I207" s="207">
        <v>0</v>
      </c>
      <c r="J207" s="207">
        <f>ROUND(I207*H207,2)</f>
        <v>0</v>
      </c>
      <c r="K207" s="204" t="s">
        <v>141</v>
      </c>
      <c r="L207" s="42"/>
      <c r="M207" s="208" t="s">
        <v>19</v>
      </c>
      <c r="N207" s="209" t="s">
        <v>44</v>
      </c>
      <c r="O207" s="210">
        <v>0</v>
      </c>
      <c r="P207" s="210">
        <f>O207*H207</f>
        <v>0</v>
      </c>
      <c r="Q207" s="210">
        <v>0</v>
      </c>
      <c r="R207" s="210">
        <f>Q207*H207</f>
        <v>0</v>
      </c>
      <c r="S207" s="210">
        <v>0</v>
      </c>
      <c r="T207" s="211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12" t="s">
        <v>142</v>
      </c>
      <c r="AT207" s="212" t="s">
        <v>137</v>
      </c>
      <c r="AU207" s="212" t="s">
        <v>84</v>
      </c>
      <c r="AY207" s="20" t="s">
        <v>135</v>
      </c>
      <c r="BE207" s="213">
        <f>IF(N207="základní",J207,0)</f>
        <v>0</v>
      </c>
      <c r="BF207" s="213">
        <f>IF(N207="snížená",J207,0)</f>
        <v>0</v>
      </c>
      <c r="BG207" s="213">
        <f>IF(N207="zákl. přenesená",J207,0)</f>
        <v>0</v>
      </c>
      <c r="BH207" s="213">
        <f>IF(N207="sníž. přenesená",J207,0)</f>
        <v>0</v>
      </c>
      <c r="BI207" s="213">
        <f>IF(N207="nulová",J207,0)</f>
        <v>0</v>
      </c>
      <c r="BJ207" s="20" t="s">
        <v>81</v>
      </c>
      <c r="BK207" s="213">
        <f>ROUND(I207*H207,2)</f>
        <v>0</v>
      </c>
      <c r="BL207" s="20" t="s">
        <v>142</v>
      </c>
      <c r="BM207" s="212" t="s">
        <v>654</v>
      </c>
    </row>
    <row r="208" s="2" customFormat="1">
      <c r="A208" s="36"/>
      <c r="B208" s="37"/>
      <c r="C208" s="38"/>
      <c r="D208" s="214" t="s">
        <v>144</v>
      </c>
      <c r="E208" s="38"/>
      <c r="F208" s="215" t="s">
        <v>655</v>
      </c>
      <c r="G208" s="38"/>
      <c r="H208" s="38"/>
      <c r="I208" s="38"/>
      <c r="J208" s="38"/>
      <c r="K208" s="38"/>
      <c r="L208" s="42"/>
      <c r="M208" s="216"/>
      <c r="N208" s="217"/>
      <c r="O208" s="81"/>
      <c r="P208" s="81"/>
      <c r="Q208" s="81"/>
      <c r="R208" s="81"/>
      <c r="S208" s="81"/>
      <c r="T208" s="82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20" t="s">
        <v>144</v>
      </c>
      <c r="AU208" s="20" t="s">
        <v>84</v>
      </c>
    </row>
    <row r="209" s="14" customFormat="1">
      <c r="A209" s="14"/>
      <c r="B209" s="228"/>
      <c r="C209" s="229"/>
      <c r="D209" s="220" t="s">
        <v>146</v>
      </c>
      <c r="E209" s="230" t="s">
        <v>19</v>
      </c>
      <c r="F209" s="231" t="s">
        <v>656</v>
      </c>
      <c r="G209" s="229"/>
      <c r="H209" s="232">
        <v>1589.596</v>
      </c>
      <c r="I209" s="229"/>
      <c r="J209" s="229"/>
      <c r="K209" s="229"/>
      <c r="L209" s="233"/>
      <c r="M209" s="234"/>
      <c r="N209" s="235"/>
      <c r="O209" s="235"/>
      <c r="P209" s="235"/>
      <c r="Q209" s="235"/>
      <c r="R209" s="235"/>
      <c r="S209" s="235"/>
      <c r="T209" s="23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37" t="s">
        <v>146</v>
      </c>
      <c r="AU209" s="237" t="s">
        <v>84</v>
      </c>
      <c r="AV209" s="14" t="s">
        <v>84</v>
      </c>
      <c r="AW209" s="14" t="s">
        <v>34</v>
      </c>
      <c r="AX209" s="14" t="s">
        <v>81</v>
      </c>
      <c r="AY209" s="237" t="s">
        <v>135</v>
      </c>
    </row>
    <row r="210" s="2" customFormat="1" ht="24.15" customHeight="1">
      <c r="A210" s="36"/>
      <c r="B210" s="37"/>
      <c r="C210" s="202" t="s">
        <v>240</v>
      </c>
      <c r="D210" s="202" t="s">
        <v>137</v>
      </c>
      <c r="E210" s="203" t="s">
        <v>657</v>
      </c>
      <c r="F210" s="204" t="s">
        <v>658</v>
      </c>
      <c r="G210" s="205" t="s">
        <v>171</v>
      </c>
      <c r="H210" s="206">
        <v>982.84400000000005</v>
      </c>
      <c r="I210" s="207">
        <v>0</v>
      </c>
      <c r="J210" s="207">
        <f>ROUND(I210*H210,2)</f>
        <v>0</v>
      </c>
      <c r="K210" s="204" t="s">
        <v>141</v>
      </c>
      <c r="L210" s="42"/>
      <c r="M210" s="208" t="s">
        <v>19</v>
      </c>
      <c r="N210" s="209" t="s">
        <v>44</v>
      </c>
      <c r="O210" s="210">
        <v>0</v>
      </c>
      <c r="P210" s="210">
        <f>O210*H210</f>
        <v>0</v>
      </c>
      <c r="Q210" s="210">
        <v>0</v>
      </c>
      <c r="R210" s="210">
        <f>Q210*H210</f>
        <v>0</v>
      </c>
      <c r="S210" s="210">
        <v>0</v>
      </c>
      <c r="T210" s="211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12" t="s">
        <v>142</v>
      </c>
      <c r="AT210" s="212" t="s">
        <v>137</v>
      </c>
      <c r="AU210" s="212" t="s">
        <v>84</v>
      </c>
      <c r="AY210" s="20" t="s">
        <v>135</v>
      </c>
      <c r="BE210" s="213">
        <f>IF(N210="základní",J210,0)</f>
        <v>0</v>
      </c>
      <c r="BF210" s="213">
        <f>IF(N210="snížená",J210,0)</f>
        <v>0</v>
      </c>
      <c r="BG210" s="213">
        <f>IF(N210="zákl. přenesená",J210,0)</f>
        <v>0</v>
      </c>
      <c r="BH210" s="213">
        <f>IF(N210="sníž. přenesená",J210,0)</f>
        <v>0</v>
      </c>
      <c r="BI210" s="213">
        <f>IF(N210="nulová",J210,0)</f>
        <v>0</v>
      </c>
      <c r="BJ210" s="20" t="s">
        <v>81</v>
      </c>
      <c r="BK210" s="213">
        <f>ROUND(I210*H210,2)</f>
        <v>0</v>
      </c>
      <c r="BL210" s="20" t="s">
        <v>142</v>
      </c>
      <c r="BM210" s="212" t="s">
        <v>659</v>
      </c>
    </row>
    <row r="211" s="2" customFormat="1">
      <c r="A211" s="36"/>
      <c r="B211" s="37"/>
      <c r="C211" s="38"/>
      <c r="D211" s="214" t="s">
        <v>144</v>
      </c>
      <c r="E211" s="38"/>
      <c r="F211" s="215" t="s">
        <v>660</v>
      </c>
      <c r="G211" s="38"/>
      <c r="H211" s="38"/>
      <c r="I211" s="38"/>
      <c r="J211" s="38"/>
      <c r="K211" s="38"/>
      <c r="L211" s="42"/>
      <c r="M211" s="216"/>
      <c r="N211" s="217"/>
      <c r="O211" s="81"/>
      <c r="P211" s="81"/>
      <c r="Q211" s="81"/>
      <c r="R211" s="81"/>
      <c r="S211" s="81"/>
      <c r="T211" s="82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20" t="s">
        <v>144</v>
      </c>
      <c r="AU211" s="20" t="s">
        <v>84</v>
      </c>
    </row>
    <row r="212" s="2" customFormat="1" ht="16.5" customHeight="1">
      <c r="A212" s="36"/>
      <c r="B212" s="37"/>
      <c r="C212" s="202" t="s">
        <v>247</v>
      </c>
      <c r="D212" s="202" t="s">
        <v>137</v>
      </c>
      <c r="E212" s="203" t="s">
        <v>661</v>
      </c>
      <c r="F212" s="204" t="s">
        <v>662</v>
      </c>
      <c r="G212" s="205" t="s">
        <v>537</v>
      </c>
      <c r="H212" s="206">
        <v>2</v>
      </c>
      <c r="I212" s="207">
        <v>0</v>
      </c>
      <c r="J212" s="207">
        <f>ROUND(I212*H212,2)</f>
        <v>0</v>
      </c>
      <c r="K212" s="204" t="s">
        <v>372</v>
      </c>
      <c r="L212" s="42"/>
      <c r="M212" s="208" t="s">
        <v>19</v>
      </c>
      <c r="N212" s="209" t="s">
        <v>44</v>
      </c>
      <c r="O212" s="210">
        <v>0</v>
      </c>
      <c r="P212" s="210">
        <f>O212*H212</f>
        <v>0</v>
      </c>
      <c r="Q212" s="210">
        <v>0</v>
      </c>
      <c r="R212" s="210">
        <f>Q212*H212</f>
        <v>0</v>
      </c>
      <c r="S212" s="210">
        <v>0</v>
      </c>
      <c r="T212" s="211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12" t="s">
        <v>142</v>
      </c>
      <c r="AT212" s="212" t="s">
        <v>137</v>
      </c>
      <c r="AU212" s="212" t="s">
        <v>84</v>
      </c>
      <c r="AY212" s="20" t="s">
        <v>135</v>
      </c>
      <c r="BE212" s="213">
        <f>IF(N212="základní",J212,0)</f>
        <v>0</v>
      </c>
      <c r="BF212" s="213">
        <f>IF(N212="snížená",J212,0)</f>
        <v>0</v>
      </c>
      <c r="BG212" s="213">
        <f>IF(N212="zákl. přenesená",J212,0)</f>
        <v>0</v>
      </c>
      <c r="BH212" s="213">
        <f>IF(N212="sníž. přenesená",J212,0)</f>
        <v>0</v>
      </c>
      <c r="BI212" s="213">
        <f>IF(N212="nulová",J212,0)</f>
        <v>0</v>
      </c>
      <c r="BJ212" s="20" t="s">
        <v>81</v>
      </c>
      <c r="BK212" s="213">
        <f>ROUND(I212*H212,2)</f>
        <v>0</v>
      </c>
      <c r="BL212" s="20" t="s">
        <v>142</v>
      </c>
      <c r="BM212" s="212" t="s">
        <v>663</v>
      </c>
    </row>
    <row r="213" s="2" customFormat="1" ht="37.8" customHeight="1">
      <c r="A213" s="36"/>
      <c r="B213" s="37"/>
      <c r="C213" s="202" t="s">
        <v>254</v>
      </c>
      <c r="D213" s="202" t="s">
        <v>137</v>
      </c>
      <c r="E213" s="203" t="s">
        <v>664</v>
      </c>
      <c r="F213" s="204" t="s">
        <v>665</v>
      </c>
      <c r="G213" s="205" t="s">
        <v>182</v>
      </c>
      <c r="H213" s="206">
        <v>1025.2529999999999</v>
      </c>
      <c r="I213" s="207">
        <v>0</v>
      </c>
      <c r="J213" s="207">
        <f>ROUND(I213*H213,2)</f>
        <v>0</v>
      </c>
      <c r="K213" s="204" t="s">
        <v>141</v>
      </c>
      <c r="L213" s="42"/>
      <c r="M213" s="208" t="s">
        <v>19</v>
      </c>
      <c r="N213" s="209" t="s">
        <v>44</v>
      </c>
      <c r="O213" s="210">
        <v>0</v>
      </c>
      <c r="P213" s="210">
        <f>O213*H213</f>
        <v>0</v>
      </c>
      <c r="Q213" s="210">
        <v>0</v>
      </c>
      <c r="R213" s="210">
        <f>Q213*H213</f>
        <v>0</v>
      </c>
      <c r="S213" s="210">
        <v>0</v>
      </c>
      <c r="T213" s="211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12" t="s">
        <v>142</v>
      </c>
      <c r="AT213" s="212" t="s">
        <v>137</v>
      </c>
      <c r="AU213" s="212" t="s">
        <v>84</v>
      </c>
      <c r="AY213" s="20" t="s">
        <v>135</v>
      </c>
      <c r="BE213" s="213">
        <f>IF(N213="základní",J213,0)</f>
        <v>0</v>
      </c>
      <c r="BF213" s="213">
        <f>IF(N213="snížená",J213,0)</f>
        <v>0</v>
      </c>
      <c r="BG213" s="213">
        <f>IF(N213="zákl. přenesená",J213,0)</f>
        <v>0</v>
      </c>
      <c r="BH213" s="213">
        <f>IF(N213="sníž. přenesená",J213,0)</f>
        <v>0</v>
      </c>
      <c r="BI213" s="213">
        <f>IF(N213="nulová",J213,0)</f>
        <v>0</v>
      </c>
      <c r="BJ213" s="20" t="s">
        <v>81</v>
      </c>
      <c r="BK213" s="213">
        <f>ROUND(I213*H213,2)</f>
        <v>0</v>
      </c>
      <c r="BL213" s="20" t="s">
        <v>142</v>
      </c>
      <c r="BM213" s="212" t="s">
        <v>666</v>
      </c>
    </row>
    <row r="214" s="2" customFormat="1">
      <c r="A214" s="36"/>
      <c r="B214" s="37"/>
      <c r="C214" s="38"/>
      <c r="D214" s="214" t="s">
        <v>144</v>
      </c>
      <c r="E214" s="38"/>
      <c r="F214" s="215" t="s">
        <v>667</v>
      </c>
      <c r="G214" s="38"/>
      <c r="H214" s="38"/>
      <c r="I214" s="38"/>
      <c r="J214" s="38"/>
      <c r="K214" s="38"/>
      <c r="L214" s="42"/>
      <c r="M214" s="216"/>
      <c r="N214" s="217"/>
      <c r="O214" s="81"/>
      <c r="P214" s="81"/>
      <c r="Q214" s="81"/>
      <c r="R214" s="81"/>
      <c r="S214" s="81"/>
      <c r="T214" s="82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20" t="s">
        <v>144</v>
      </c>
      <c r="AU214" s="20" t="s">
        <v>84</v>
      </c>
    </row>
    <row r="215" s="13" customFormat="1">
      <c r="A215" s="13"/>
      <c r="B215" s="218"/>
      <c r="C215" s="219"/>
      <c r="D215" s="220" t="s">
        <v>146</v>
      </c>
      <c r="E215" s="221" t="s">
        <v>19</v>
      </c>
      <c r="F215" s="222" t="s">
        <v>591</v>
      </c>
      <c r="G215" s="219"/>
      <c r="H215" s="221" t="s">
        <v>19</v>
      </c>
      <c r="I215" s="219"/>
      <c r="J215" s="219"/>
      <c r="K215" s="219"/>
      <c r="L215" s="223"/>
      <c r="M215" s="224"/>
      <c r="N215" s="225"/>
      <c r="O215" s="225"/>
      <c r="P215" s="225"/>
      <c r="Q215" s="225"/>
      <c r="R215" s="225"/>
      <c r="S215" s="225"/>
      <c r="T215" s="22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27" t="s">
        <v>146</v>
      </c>
      <c r="AU215" s="227" t="s">
        <v>84</v>
      </c>
      <c r="AV215" s="13" t="s">
        <v>81</v>
      </c>
      <c r="AW215" s="13" t="s">
        <v>34</v>
      </c>
      <c r="AX215" s="13" t="s">
        <v>73</v>
      </c>
      <c r="AY215" s="227" t="s">
        <v>135</v>
      </c>
    </row>
    <row r="216" s="14" customFormat="1">
      <c r="A216" s="14"/>
      <c r="B216" s="228"/>
      <c r="C216" s="229"/>
      <c r="D216" s="220" t="s">
        <v>146</v>
      </c>
      <c r="E216" s="230" t="s">
        <v>19</v>
      </c>
      <c r="F216" s="231" t="s">
        <v>592</v>
      </c>
      <c r="G216" s="229"/>
      <c r="H216" s="232">
        <v>902.976</v>
      </c>
      <c r="I216" s="229"/>
      <c r="J216" s="229"/>
      <c r="K216" s="229"/>
      <c r="L216" s="233"/>
      <c r="M216" s="234"/>
      <c r="N216" s="235"/>
      <c r="O216" s="235"/>
      <c r="P216" s="235"/>
      <c r="Q216" s="235"/>
      <c r="R216" s="235"/>
      <c r="S216" s="235"/>
      <c r="T216" s="23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37" t="s">
        <v>146</v>
      </c>
      <c r="AU216" s="237" t="s">
        <v>84</v>
      </c>
      <c r="AV216" s="14" t="s">
        <v>84</v>
      </c>
      <c r="AW216" s="14" t="s">
        <v>34</v>
      </c>
      <c r="AX216" s="14" t="s">
        <v>73</v>
      </c>
      <c r="AY216" s="237" t="s">
        <v>135</v>
      </c>
    </row>
    <row r="217" s="13" customFormat="1">
      <c r="A217" s="13"/>
      <c r="B217" s="218"/>
      <c r="C217" s="219"/>
      <c r="D217" s="220" t="s">
        <v>146</v>
      </c>
      <c r="E217" s="221" t="s">
        <v>19</v>
      </c>
      <c r="F217" s="222" t="s">
        <v>607</v>
      </c>
      <c r="G217" s="219"/>
      <c r="H217" s="221" t="s">
        <v>19</v>
      </c>
      <c r="I217" s="219"/>
      <c r="J217" s="219"/>
      <c r="K217" s="219"/>
      <c r="L217" s="223"/>
      <c r="M217" s="224"/>
      <c r="N217" s="225"/>
      <c r="O217" s="225"/>
      <c r="P217" s="225"/>
      <c r="Q217" s="225"/>
      <c r="R217" s="225"/>
      <c r="S217" s="225"/>
      <c r="T217" s="22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27" t="s">
        <v>146</v>
      </c>
      <c r="AU217" s="227" t="s">
        <v>84</v>
      </c>
      <c r="AV217" s="13" t="s">
        <v>81</v>
      </c>
      <c r="AW217" s="13" t="s">
        <v>34</v>
      </c>
      <c r="AX217" s="13" t="s">
        <v>73</v>
      </c>
      <c r="AY217" s="227" t="s">
        <v>135</v>
      </c>
    </row>
    <row r="218" s="13" customFormat="1">
      <c r="A218" s="13"/>
      <c r="B218" s="218"/>
      <c r="C218" s="219"/>
      <c r="D218" s="220" t="s">
        <v>146</v>
      </c>
      <c r="E218" s="221" t="s">
        <v>19</v>
      </c>
      <c r="F218" s="222" t="s">
        <v>610</v>
      </c>
      <c r="G218" s="219"/>
      <c r="H218" s="221" t="s">
        <v>19</v>
      </c>
      <c r="I218" s="219"/>
      <c r="J218" s="219"/>
      <c r="K218" s="219"/>
      <c r="L218" s="223"/>
      <c r="M218" s="224"/>
      <c r="N218" s="225"/>
      <c r="O218" s="225"/>
      <c r="P218" s="225"/>
      <c r="Q218" s="225"/>
      <c r="R218" s="225"/>
      <c r="S218" s="225"/>
      <c r="T218" s="22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27" t="s">
        <v>146</v>
      </c>
      <c r="AU218" s="227" t="s">
        <v>84</v>
      </c>
      <c r="AV218" s="13" t="s">
        <v>81</v>
      </c>
      <c r="AW218" s="13" t="s">
        <v>34</v>
      </c>
      <c r="AX218" s="13" t="s">
        <v>73</v>
      </c>
      <c r="AY218" s="227" t="s">
        <v>135</v>
      </c>
    </row>
    <row r="219" s="14" customFormat="1">
      <c r="A219" s="14"/>
      <c r="B219" s="228"/>
      <c r="C219" s="229"/>
      <c r="D219" s="220" t="s">
        <v>146</v>
      </c>
      <c r="E219" s="230" t="s">
        <v>19</v>
      </c>
      <c r="F219" s="231" t="s">
        <v>611</v>
      </c>
      <c r="G219" s="229"/>
      <c r="H219" s="232">
        <v>102.845</v>
      </c>
      <c r="I219" s="229"/>
      <c r="J219" s="229"/>
      <c r="K219" s="229"/>
      <c r="L219" s="233"/>
      <c r="M219" s="234"/>
      <c r="N219" s="235"/>
      <c r="O219" s="235"/>
      <c r="P219" s="235"/>
      <c r="Q219" s="235"/>
      <c r="R219" s="235"/>
      <c r="S219" s="235"/>
      <c r="T219" s="23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37" t="s">
        <v>146</v>
      </c>
      <c r="AU219" s="237" t="s">
        <v>84</v>
      </c>
      <c r="AV219" s="14" t="s">
        <v>84</v>
      </c>
      <c r="AW219" s="14" t="s">
        <v>34</v>
      </c>
      <c r="AX219" s="14" t="s">
        <v>73</v>
      </c>
      <c r="AY219" s="237" t="s">
        <v>135</v>
      </c>
    </row>
    <row r="220" s="13" customFormat="1">
      <c r="A220" s="13"/>
      <c r="B220" s="218"/>
      <c r="C220" s="219"/>
      <c r="D220" s="220" t="s">
        <v>146</v>
      </c>
      <c r="E220" s="221" t="s">
        <v>19</v>
      </c>
      <c r="F220" s="222" t="s">
        <v>612</v>
      </c>
      <c r="G220" s="219"/>
      <c r="H220" s="221" t="s">
        <v>19</v>
      </c>
      <c r="I220" s="219"/>
      <c r="J220" s="219"/>
      <c r="K220" s="219"/>
      <c r="L220" s="223"/>
      <c r="M220" s="224"/>
      <c r="N220" s="225"/>
      <c r="O220" s="225"/>
      <c r="P220" s="225"/>
      <c r="Q220" s="225"/>
      <c r="R220" s="225"/>
      <c r="S220" s="225"/>
      <c r="T220" s="226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27" t="s">
        <v>146</v>
      </c>
      <c r="AU220" s="227" t="s">
        <v>84</v>
      </c>
      <c r="AV220" s="13" t="s">
        <v>81</v>
      </c>
      <c r="AW220" s="13" t="s">
        <v>34</v>
      </c>
      <c r="AX220" s="13" t="s">
        <v>73</v>
      </c>
      <c r="AY220" s="227" t="s">
        <v>135</v>
      </c>
    </row>
    <row r="221" s="14" customFormat="1">
      <c r="A221" s="14"/>
      <c r="B221" s="228"/>
      <c r="C221" s="229"/>
      <c r="D221" s="220" t="s">
        <v>146</v>
      </c>
      <c r="E221" s="230" t="s">
        <v>19</v>
      </c>
      <c r="F221" s="231" t="s">
        <v>613</v>
      </c>
      <c r="G221" s="229"/>
      <c r="H221" s="232">
        <v>7.7679999999999998</v>
      </c>
      <c r="I221" s="229"/>
      <c r="J221" s="229"/>
      <c r="K221" s="229"/>
      <c r="L221" s="233"/>
      <c r="M221" s="234"/>
      <c r="N221" s="235"/>
      <c r="O221" s="235"/>
      <c r="P221" s="235"/>
      <c r="Q221" s="235"/>
      <c r="R221" s="235"/>
      <c r="S221" s="235"/>
      <c r="T221" s="23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37" t="s">
        <v>146</v>
      </c>
      <c r="AU221" s="237" t="s">
        <v>84</v>
      </c>
      <c r="AV221" s="14" t="s">
        <v>84</v>
      </c>
      <c r="AW221" s="14" t="s">
        <v>34</v>
      </c>
      <c r="AX221" s="14" t="s">
        <v>73</v>
      </c>
      <c r="AY221" s="237" t="s">
        <v>135</v>
      </c>
    </row>
    <row r="222" s="13" customFormat="1">
      <c r="A222" s="13"/>
      <c r="B222" s="218"/>
      <c r="C222" s="219"/>
      <c r="D222" s="220" t="s">
        <v>146</v>
      </c>
      <c r="E222" s="221" t="s">
        <v>19</v>
      </c>
      <c r="F222" s="222" t="s">
        <v>614</v>
      </c>
      <c r="G222" s="219"/>
      <c r="H222" s="221" t="s">
        <v>19</v>
      </c>
      <c r="I222" s="219"/>
      <c r="J222" s="219"/>
      <c r="K222" s="219"/>
      <c r="L222" s="223"/>
      <c r="M222" s="224"/>
      <c r="N222" s="225"/>
      <c r="O222" s="225"/>
      <c r="P222" s="225"/>
      <c r="Q222" s="225"/>
      <c r="R222" s="225"/>
      <c r="S222" s="225"/>
      <c r="T222" s="22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27" t="s">
        <v>146</v>
      </c>
      <c r="AU222" s="227" t="s">
        <v>84</v>
      </c>
      <c r="AV222" s="13" t="s">
        <v>81</v>
      </c>
      <c r="AW222" s="13" t="s">
        <v>34</v>
      </c>
      <c r="AX222" s="13" t="s">
        <v>73</v>
      </c>
      <c r="AY222" s="227" t="s">
        <v>135</v>
      </c>
    </row>
    <row r="223" s="13" customFormat="1">
      <c r="A223" s="13"/>
      <c r="B223" s="218"/>
      <c r="C223" s="219"/>
      <c r="D223" s="220" t="s">
        <v>146</v>
      </c>
      <c r="E223" s="221" t="s">
        <v>19</v>
      </c>
      <c r="F223" s="222" t="s">
        <v>619</v>
      </c>
      <c r="G223" s="219"/>
      <c r="H223" s="221" t="s">
        <v>19</v>
      </c>
      <c r="I223" s="219"/>
      <c r="J223" s="219"/>
      <c r="K223" s="219"/>
      <c r="L223" s="223"/>
      <c r="M223" s="224"/>
      <c r="N223" s="225"/>
      <c r="O223" s="225"/>
      <c r="P223" s="225"/>
      <c r="Q223" s="225"/>
      <c r="R223" s="225"/>
      <c r="S223" s="225"/>
      <c r="T223" s="22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27" t="s">
        <v>146</v>
      </c>
      <c r="AU223" s="227" t="s">
        <v>84</v>
      </c>
      <c r="AV223" s="13" t="s">
        <v>81</v>
      </c>
      <c r="AW223" s="13" t="s">
        <v>34</v>
      </c>
      <c r="AX223" s="13" t="s">
        <v>73</v>
      </c>
      <c r="AY223" s="227" t="s">
        <v>135</v>
      </c>
    </row>
    <row r="224" s="14" customFormat="1">
      <c r="A224" s="14"/>
      <c r="B224" s="228"/>
      <c r="C224" s="229"/>
      <c r="D224" s="220" t="s">
        <v>146</v>
      </c>
      <c r="E224" s="230" t="s">
        <v>19</v>
      </c>
      <c r="F224" s="231" t="s">
        <v>620</v>
      </c>
      <c r="G224" s="229"/>
      <c r="H224" s="232">
        <v>11.664</v>
      </c>
      <c r="I224" s="229"/>
      <c r="J224" s="229"/>
      <c r="K224" s="229"/>
      <c r="L224" s="233"/>
      <c r="M224" s="234"/>
      <c r="N224" s="235"/>
      <c r="O224" s="235"/>
      <c r="P224" s="235"/>
      <c r="Q224" s="235"/>
      <c r="R224" s="235"/>
      <c r="S224" s="235"/>
      <c r="T224" s="23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37" t="s">
        <v>146</v>
      </c>
      <c r="AU224" s="237" t="s">
        <v>84</v>
      </c>
      <c r="AV224" s="14" t="s">
        <v>84</v>
      </c>
      <c r="AW224" s="14" t="s">
        <v>34</v>
      </c>
      <c r="AX224" s="14" t="s">
        <v>73</v>
      </c>
      <c r="AY224" s="237" t="s">
        <v>135</v>
      </c>
    </row>
    <row r="225" s="15" customFormat="1">
      <c r="A225" s="15"/>
      <c r="B225" s="238"/>
      <c r="C225" s="239"/>
      <c r="D225" s="220" t="s">
        <v>146</v>
      </c>
      <c r="E225" s="240" t="s">
        <v>19</v>
      </c>
      <c r="F225" s="241" t="s">
        <v>178</v>
      </c>
      <c r="G225" s="239"/>
      <c r="H225" s="242">
        <v>1025.2530000000002</v>
      </c>
      <c r="I225" s="239"/>
      <c r="J225" s="239"/>
      <c r="K225" s="239"/>
      <c r="L225" s="243"/>
      <c r="M225" s="244"/>
      <c r="N225" s="245"/>
      <c r="O225" s="245"/>
      <c r="P225" s="245"/>
      <c r="Q225" s="245"/>
      <c r="R225" s="245"/>
      <c r="S225" s="245"/>
      <c r="T225" s="246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47" t="s">
        <v>146</v>
      </c>
      <c r="AU225" s="247" t="s">
        <v>84</v>
      </c>
      <c r="AV225" s="15" t="s">
        <v>142</v>
      </c>
      <c r="AW225" s="15" t="s">
        <v>34</v>
      </c>
      <c r="AX225" s="15" t="s">
        <v>81</v>
      </c>
      <c r="AY225" s="247" t="s">
        <v>135</v>
      </c>
    </row>
    <row r="226" s="2" customFormat="1" ht="37.8" customHeight="1">
      <c r="A226" s="36"/>
      <c r="B226" s="37"/>
      <c r="C226" s="202" t="s">
        <v>257</v>
      </c>
      <c r="D226" s="202" t="s">
        <v>137</v>
      </c>
      <c r="E226" s="203" t="s">
        <v>222</v>
      </c>
      <c r="F226" s="204" t="s">
        <v>223</v>
      </c>
      <c r="G226" s="205" t="s">
        <v>182</v>
      </c>
      <c r="H226" s="206">
        <v>37.122</v>
      </c>
      <c r="I226" s="207">
        <v>0</v>
      </c>
      <c r="J226" s="207">
        <f>ROUND(I226*H226,2)</f>
        <v>0</v>
      </c>
      <c r="K226" s="204" t="s">
        <v>141</v>
      </c>
      <c r="L226" s="42"/>
      <c r="M226" s="208" t="s">
        <v>19</v>
      </c>
      <c r="N226" s="209" t="s">
        <v>44</v>
      </c>
      <c r="O226" s="210">
        <v>0</v>
      </c>
      <c r="P226" s="210">
        <f>O226*H226</f>
        <v>0</v>
      </c>
      <c r="Q226" s="210">
        <v>0</v>
      </c>
      <c r="R226" s="210">
        <f>Q226*H226</f>
        <v>0</v>
      </c>
      <c r="S226" s="210">
        <v>0</v>
      </c>
      <c r="T226" s="211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12" t="s">
        <v>142</v>
      </c>
      <c r="AT226" s="212" t="s">
        <v>137</v>
      </c>
      <c r="AU226" s="212" t="s">
        <v>84</v>
      </c>
      <c r="AY226" s="20" t="s">
        <v>135</v>
      </c>
      <c r="BE226" s="213">
        <f>IF(N226="základní",J226,0)</f>
        <v>0</v>
      </c>
      <c r="BF226" s="213">
        <f>IF(N226="snížená",J226,0)</f>
        <v>0</v>
      </c>
      <c r="BG226" s="213">
        <f>IF(N226="zákl. přenesená",J226,0)</f>
        <v>0</v>
      </c>
      <c r="BH226" s="213">
        <f>IF(N226="sníž. přenesená",J226,0)</f>
        <v>0</v>
      </c>
      <c r="BI226" s="213">
        <f>IF(N226="nulová",J226,0)</f>
        <v>0</v>
      </c>
      <c r="BJ226" s="20" t="s">
        <v>81</v>
      </c>
      <c r="BK226" s="213">
        <f>ROUND(I226*H226,2)</f>
        <v>0</v>
      </c>
      <c r="BL226" s="20" t="s">
        <v>142</v>
      </c>
      <c r="BM226" s="212" t="s">
        <v>668</v>
      </c>
    </row>
    <row r="227" s="2" customFormat="1">
      <c r="A227" s="36"/>
      <c r="B227" s="37"/>
      <c r="C227" s="38"/>
      <c r="D227" s="214" t="s">
        <v>144</v>
      </c>
      <c r="E227" s="38"/>
      <c r="F227" s="215" t="s">
        <v>225</v>
      </c>
      <c r="G227" s="38"/>
      <c r="H227" s="38"/>
      <c r="I227" s="38"/>
      <c r="J227" s="38"/>
      <c r="K227" s="38"/>
      <c r="L227" s="42"/>
      <c r="M227" s="216"/>
      <c r="N227" s="217"/>
      <c r="O227" s="81"/>
      <c r="P227" s="81"/>
      <c r="Q227" s="81"/>
      <c r="R227" s="81"/>
      <c r="S227" s="81"/>
      <c r="T227" s="82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20" t="s">
        <v>144</v>
      </c>
      <c r="AU227" s="20" t="s">
        <v>84</v>
      </c>
    </row>
    <row r="228" s="13" customFormat="1">
      <c r="A228" s="13"/>
      <c r="B228" s="218"/>
      <c r="C228" s="219"/>
      <c r="D228" s="220" t="s">
        <v>146</v>
      </c>
      <c r="E228" s="221" t="s">
        <v>19</v>
      </c>
      <c r="F228" s="222" t="s">
        <v>226</v>
      </c>
      <c r="G228" s="219"/>
      <c r="H228" s="221" t="s">
        <v>19</v>
      </c>
      <c r="I228" s="219"/>
      <c r="J228" s="219"/>
      <c r="K228" s="219"/>
      <c r="L228" s="223"/>
      <c r="M228" s="224"/>
      <c r="N228" s="225"/>
      <c r="O228" s="225"/>
      <c r="P228" s="225"/>
      <c r="Q228" s="225"/>
      <c r="R228" s="225"/>
      <c r="S228" s="225"/>
      <c r="T228" s="22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27" t="s">
        <v>146</v>
      </c>
      <c r="AU228" s="227" t="s">
        <v>84</v>
      </c>
      <c r="AV228" s="13" t="s">
        <v>81</v>
      </c>
      <c r="AW228" s="13" t="s">
        <v>34</v>
      </c>
      <c r="AX228" s="13" t="s">
        <v>73</v>
      </c>
      <c r="AY228" s="227" t="s">
        <v>135</v>
      </c>
    </row>
    <row r="229" s="14" customFormat="1">
      <c r="A229" s="14"/>
      <c r="B229" s="228"/>
      <c r="C229" s="229"/>
      <c r="D229" s="220" t="s">
        <v>146</v>
      </c>
      <c r="E229" s="230" t="s">
        <v>19</v>
      </c>
      <c r="F229" s="231" t="s">
        <v>669</v>
      </c>
      <c r="G229" s="229"/>
      <c r="H229" s="232">
        <v>37.122</v>
      </c>
      <c r="I229" s="229"/>
      <c r="J229" s="229"/>
      <c r="K229" s="229"/>
      <c r="L229" s="233"/>
      <c r="M229" s="234"/>
      <c r="N229" s="235"/>
      <c r="O229" s="235"/>
      <c r="P229" s="235"/>
      <c r="Q229" s="235"/>
      <c r="R229" s="235"/>
      <c r="S229" s="235"/>
      <c r="T229" s="23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37" t="s">
        <v>146</v>
      </c>
      <c r="AU229" s="237" t="s">
        <v>84</v>
      </c>
      <c r="AV229" s="14" t="s">
        <v>84</v>
      </c>
      <c r="AW229" s="14" t="s">
        <v>34</v>
      </c>
      <c r="AX229" s="14" t="s">
        <v>81</v>
      </c>
      <c r="AY229" s="237" t="s">
        <v>135</v>
      </c>
    </row>
    <row r="230" s="2" customFormat="1" ht="37.8" customHeight="1">
      <c r="A230" s="36"/>
      <c r="B230" s="37"/>
      <c r="C230" s="202" t="s">
        <v>263</v>
      </c>
      <c r="D230" s="202" t="s">
        <v>137</v>
      </c>
      <c r="E230" s="203" t="s">
        <v>228</v>
      </c>
      <c r="F230" s="204" t="s">
        <v>229</v>
      </c>
      <c r="G230" s="205" t="s">
        <v>182</v>
      </c>
      <c r="H230" s="206">
        <v>2305.6060000000002</v>
      </c>
      <c r="I230" s="207">
        <v>0</v>
      </c>
      <c r="J230" s="207">
        <f>ROUND(I230*H230,2)</f>
        <v>0</v>
      </c>
      <c r="K230" s="204" t="s">
        <v>141</v>
      </c>
      <c r="L230" s="42"/>
      <c r="M230" s="208" t="s">
        <v>19</v>
      </c>
      <c r="N230" s="209" t="s">
        <v>44</v>
      </c>
      <c r="O230" s="210">
        <v>0</v>
      </c>
      <c r="P230" s="210">
        <f>O230*H230</f>
        <v>0</v>
      </c>
      <c r="Q230" s="210">
        <v>0</v>
      </c>
      <c r="R230" s="210">
        <f>Q230*H230</f>
        <v>0</v>
      </c>
      <c r="S230" s="210">
        <v>0</v>
      </c>
      <c r="T230" s="211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12" t="s">
        <v>142</v>
      </c>
      <c r="AT230" s="212" t="s">
        <v>137</v>
      </c>
      <c r="AU230" s="212" t="s">
        <v>84</v>
      </c>
      <c r="AY230" s="20" t="s">
        <v>135</v>
      </c>
      <c r="BE230" s="213">
        <f>IF(N230="základní",J230,0)</f>
        <v>0</v>
      </c>
      <c r="BF230" s="213">
        <f>IF(N230="snížená",J230,0)</f>
        <v>0</v>
      </c>
      <c r="BG230" s="213">
        <f>IF(N230="zákl. přenesená",J230,0)</f>
        <v>0</v>
      </c>
      <c r="BH230" s="213">
        <f>IF(N230="sníž. přenesená",J230,0)</f>
        <v>0</v>
      </c>
      <c r="BI230" s="213">
        <f>IF(N230="nulová",J230,0)</f>
        <v>0</v>
      </c>
      <c r="BJ230" s="20" t="s">
        <v>81</v>
      </c>
      <c r="BK230" s="213">
        <f>ROUND(I230*H230,2)</f>
        <v>0</v>
      </c>
      <c r="BL230" s="20" t="s">
        <v>142</v>
      </c>
      <c r="BM230" s="212" t="s">
        <v>670</v>
      </c>
    </row>
    <row r="231" s="2" customFormat="1">
      <c r="A231" s="36"/>
      <c r="B231" s="37"/>
      <c r="C231" s="38"/>
      <c r="D231" s="214" t="s">
        <v>144</v>
      </c>
      <c r="E231" s="38"/>
      <c r="F231" s="215" t="s">
        <v>231</v>
      </c>
      <c r="G231" s="38"/>
      <c r="H231" s="38"/>
      <c r="I231" s="38"/>
      <c r="J231" s="38"/>
      <c r="K231" s="38"/>
      <c r="L231" s="42"/>
      <c r="M231" s="216"/>
      <c r="N231" s="217"/>
      <c r="O231" s="81"/>
      <c r="P231" s="81"/>
      <c r="Q231" s="81"/>
      <c r="R231" s="81"/>
      <c r="S231" s="81"/>
      <c r="T231" s="82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20" t="s">
        <v>144</v>
      </c>
      <c r="AU231" s="20" t="s">
        <v>84</v>
      </c>
    </row>
    <row r="232" s="13" customFormat="1">
      <c r="A232" s="13"/>
      <c r="B232" s="218"/>
      <c r="C232" s="219"/>
      <c r="D232" s="220" t="s">
        <v>146</v>
      </c>
      <c r="E232" s="221" t="s">
        <v>19</v>
      </c>
      <c r="F232" s="222" t="s">
        <v>232</v>
      </c>
      <c r="G232" s="219"/>
      <c r="H232" s="221" t="s">
        <v>19</v>
      </c>
      <c r="I232" s="219"/>
      <c r="J232" s="219"/>
      <c r="K232" s="219"/>
      <c r="L232" s="223"/>
      <c r="M232" s="224"/>
      <c r="N232" s="225"/>
      <c r="O232" s="225"/>
      <c r="P232" s="225"/>
      <c r="Q232" s="225"/>
      <c r="R232" s="225"/>
      <c r="S232" s="225"/>
      <c r="T232" s="22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27" t="s">
        <v>146</v>
      </c>
      <c r="AU232" s="227" t="s">
        <v>84</v>
      </c>
      <c r="AV232" s="13" t="s">
        <v>81</v>
      </c>
      <c r="AW232" s="13" t="s">
        <v>34</v>
      </c>
      <c r="AX232" s="13" t="s">
        <v>73</v>
      </c>
      <c r="AY232" s="227" t="s">
        <v>135</v>
      </c>
    </row>
    <row r="233" s="14" customFormat="1">
      <c r="A233" s="14"/>
      <c r="B233" s="228"/>
      <c r="C233" s="229"/>
      <c r="D233" s="220" t="s">
        <v>146</v>
      </c>
      <c r="E233" s="230" t="s">
        <v>19</v>
      </c>
      <c r="F233" s="231" t="s">
        <v>671</v>
      </c>
      <c r="G233" s="229"/>
      <c r="H233" s="232">
        <v>2305.6060000000002</v>
      </c>
      <c r="I233" s="229"/>
      <c r="J233" s="229"/>
      <c r="K233" s="229"/>
      <c r="L233" s="233"/>
      <c r="M233" s="234"/>
      <c r="N233" s="235"/>
      <c r="O233" s="235"/>
      <c r="P233" s="235"/>
      <c r="Q233" s="235"/>
      <c r="R233" s="235"/>
      <c r="S233" s="235"/>
      <c r="T233" s="23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37" t="s">
        <v>146</v>
      </c>
      <c r="AU233" s="237" t="s">
        <v>84</v>
      </c>
      <c r="AV233" s="14" t="s">
        <v>84</v>
      </c>
      <c r="AW233" s="14" t="s">
        <v>34</v>
      </c>
      <c r="AX233" s="14" t="s">
        <v>81</v>
      </c>
      <c r="AY233" s="237" t="s">
        <v>135</v>
      </c>
    </row>
    <row r="234" s="2" customFormat="1" ht="37.8" customHeight="1">
      <c r="A234" s="36"/>
      <c r="B234" s="37"/>
      <c r="C234" s="202" t="s">
        <v>273</v>
      </c>
      <c r="D234" s="202" t="s">
        <v>137</v>
      </c>
      <c r="E234" s="203" t="s">
        <v>235</v>
      </c>
      <c r="F234" s="204" t="s">
        <v>236</v>
      </c>
      <c r="G234" s="205" t="s">
        <v>182</v>
      </c>
      <c r="H234" s="206">
        <v>9222.4240000000009</v>
      </c>
      <c r="I234" s="207">
        <v>0</v>
      </c>
      <c r="J234" s="207">
        <f>ROUND(I234*H234,2)</f>
        <v>0</v>
      </c>
      <c r="K234" s="204" t="s">
        <v>141</v>
      </c>
      <c r="L234" s="42"/>
      <c r="M234" s="208" t="s">
        <v>19</v>
      </c>
      <c r="N234" s="209" t="s">
        <v>44</v>
      </c>
      <c r="O234" s="210">
        <v>0</v>
      </c>
      <c r="P234" s="210">
        <f>O234*H234</f>
        <v>0</v>
      </c>
      <c r="Q234" s="210">
        <v>0</v>
      </c>
      <c r="R234" s="210">
        <f>Q234*H234</f>
        <v>0</v>
      </c>
      <c r="S234" s="210">
        <v>0</v>
      </c>
      <c r="T234" s="211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12" t="s">
        <v>142</v>
      </c>
      <c r="AT234" s="212" t="s">
        <v>137</v>
      </c>
      <c r="AU234" s="212" t="s">
        <v>84</v>
      </c>
      <c r="AY234" s="20" t="s">
        <v>135</v>
      </c>
      <c r="BE234" s="213">
        <f>IF(N234="základní",J234,0)</f>
        <v>0</v>
      </c>
      <c r="BF234" s="213">
        <f>IF(N234="snížená",J234,0)</f>
        <v>0</v>
      </c>
      <c r="BG234" s="213">
        <f>IF(N234="zákl. přenesená",J234,0)</f>
        <v>0</v>
      </c>
      <c r="BH234" s="213">
        <f>IF(N234="sníž. přenesená",J234,0)</f>
        <v>0</v>
      </c>
      <c r="BI234" s="213">
        <f>IF(N234="nulová",J234,0)</f>
        <v>0</v>
      </c>
      <c r="BJ234" s="20" t="s">
        <v>81</v>
      </c>
      <c r="BK234" s="213">
        <f>ROUND(I234*H234,2)</f>
        <v>0</v>
      </c>
      <c r="BL234" s="20" t="s">
        <v>142</v>
      </c>
      <c r="BM234" s="212" t="s">
        <v>672</v>
      </c>
    </row>
    <row r="235" s="2" customFormat="1">
      <c r="A235" s="36"/>
      <c r="B235" s="37"/>
      <c r="C235" s="38"/>
      <c r="D235" s="214" t="s">
        <v>144</v>
      </c>
      <c r="E235" s="38"/>
      <c r="F235" s="215" t="s">
        <v>238</v>
      </c>
      <c r="G235" s="38"/>
      <c r="H235" s="38"/>
      <c r="I235" s="38"/>
      <c r="J235" s="38"/>
      <c r="K235" s="38"/>
      <c r="L235" s="42"/>
      <c r="M235" s="216"/>
      <c r="N235" s="217"/>
      <c r="O235" s="81"/>
      <c r="P235" s="81"/>
      <c r="Q235" s="81"/>
      <c r="R235" s="81"/>
      <c r="S235" s="81"/>
      <c r="T235" s="82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20" t="s">
        <v>144</v>
      </c>
      <c r="AU235" s="20" t="s">
        <v>84</v>
      </c>
    </row>
    <row r="236" s="14" customFormat="1">
      <c r="A236" s="14"/>
      <c r="B236" s="228"/>
      <c r="C236" s="229"/>
      <c r="D236" s="220" t="s">
        <v>146</v>
      </c>
      <c r="E236" s="230" t="s">
        <v>19</v>
      </c>
      <c r="F236" s="231" t="s">
        <v>673</v>
      </c>
      <c r="G236" s="229"/>
      <c r="H236" s="232">
        <v>9222.4240000000009</v>
      </c>
      <c r="I236" s="229"/>
      <c r="J236" s="229"/>
      <c r="K236" s="229"/>
      <c r="L236" s="233"/>
      <c r="M236" s="234"/>
      <c r="N236" s="235"/>
      <c r="O236" s="235"/>
      <c r="P236" s="235"/>
      <c r="Q236" s="235"/>
      <c r="R236" s="235"/>
      <c r="S236" s="235"/>
      <c r="T236" s="236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37" t="s">
        <v>146</v>
      </c>
      <c r="AU236" s="237" t="s">
        <v>84</v>
      </c>
      <c r="AV236" s="14" t="s">
        <v>84</v>
      </c>
      <c r="AW236" s="14" t="s">
        <v>34</v>
      </c>
      <c r="AX236" s="14" t="s">
        <v>81</v>
      </c>
      <c r="AY236" s="237" t="s">
        <v>135</v>
      </c>
    </row>
    <row r="237" s="2" customFormat="1" ht="24.15" customHeight="1">
      <c r="A237" s="36"/>
      <c r="B237" s="37"/>
      <c r="C237" s="202" t="s">
        <v>674</v>
      </c>
      <c r="D237" s="202" t="s">
        <v>137</v>
      </c>
      <c r="E237" s="203" t="s">
        <v>248</v>
      </c>
      <c r="F237" s="204" t="s">
        <v>249</v>
      </c>
      <c r="G237" s="205" t="s">
        <v>250</v>
      </c>
      <c r="H237" s="206">
        <v>3919.5300000000002</v>
      </c>
      <c r="I237" s="207">
        <v>0</v>
      </c>
      <c r="J237" s="207">
        <f>ROUND(I237*H237,2)</f>
        <v>0</v>
      </c>
      <c r="K237" s="204" t="s">
        <v>675</v>
      </c>
      <c r="L237" s="42"/>
      <c r="M237" s="208" t="s">
        <v>19</v>
      </c>
      <c r="N237" s="209" t="s">
        <v>44</v>
      </c>
      <c r="O237" s="210">
        <v>0</v>
      </c>
      <c r="P237" s="210">
        <f>O237*H237</f>
        <v>0</v>
      </c>
      <c r="Q237" s="210">
        <v>0</v>
      </c>
      <c r="R237" s="210">
        <f>Q237*H237</f>
        <v>0</v>
      </c>
      <c r="S237" s="210">
        <v>0</v>
      </c>
      <c r="T237" s="211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12" t="s">
        <v>142</v>
      </c>
      <c r="AT237" s="212" t="s">
        <v>137</v>
      </c>
      <c r="AU237" s="212" t="s">
        <v>84</v>
      </c>
      <c r="AY237" s="20" t="s">
        <v>135</v>
      </c>
      <c r="BE237" s="213">
        <f>IF(N237="základní",J237,0)</f>
        <v>0</v>
      </c>
      <c r="BF237" s="213">
        <f>IF(N237="snížená",J237,0)</f>
        <v>0</v>
      </c>
      <c r="BG237" s="213">
        <f>IF(N237="zákl. přenesená",J237,0)</f>
        <v>0</v>
      </c>
      <c r="BH237" s="213">
        <f>IF(N237="sníž. přenesená",J237,0)</f>
        <v>0</v>
      </c>
      <c r="BI237" s="213">
        <f>IF(N237="nulová",J237,0)</f>
        <v>0</v>
      </c>
      <c r="BJ237" s="20" t="s">
        <v>81</v>
      </c>
      <c r="BK237" s="213">
        <f>ROUND(I237*H237,2)</f>
        <v>0</v>
      </c>
      <c r="BL237" s="20" t="s">
        <v>142</v>
      </c>
      <c r="BM237" s="212" t="s">
        <v>676</v>
      </c>
    </row>
    <row r="238" s="2" customFormat="1">
      <c r="A238" s="36"/>
      <c r="B238" s="37"/>
      <c r="C238" s="38"/>
      <c r="D238" s="214" t="s">
        <v>144</v>
      </c>
      <c r="E238" s="38"/>
      <c r="F238" s="215" t="s">
        <v>677</v>
      </c>
      <c r="G238" s="38"/>
      <c r="H238" s="38"/>
      <c r="I238" s="38"/>
      <c r="J238" s="38"/>
      <c r="K238" s="38"/>
      <c r="L238" s="42"/>
      <c r="M238" s="216"/>
      <c r="N238" s="217"/>
      <c r="O238" s="81"/>
      <c r="P238" s="81"/>
      <c r="Q238" s="81"/>
      <c r="R238" s="81"/>
      <c r="S238" s="81"/>
      <c r="T238" s="82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20" t="s">
        <v>144</v>
      </c>
      <c r="AU238" s="20" t="s">
        <v>84</v>
      </c>
    </row>
    <row r="239" s="14" customFormat="1">
      <c r="A239" s="14"/>
      <c r="B239" s="228"/>
      <c r="C239" s="229"/>
      <c r="D239" s="220" t="s">
        <v>146</v>
      </c>
      <c r="E239" s="230" t="s">
        <v>19</v>
      </c>
      <c r="F239" s="231" t="s">
        <v>678</v>
      </c>
      <c r="G239" s="229"/>
      <c r="H239" s="232">
        <v>3919.5300000000002</v>
      </c>
      <c r="I239" s="229"/>
      <c r="J239" s="229"/>
      <c r="K239" s="229"/>
      <c r="L239" s="233"/>
      <c r="M239" s="234"/>
      <c r="N239" s="235"/>
      <c r="O239" s="235"/>
      <c r="P239" s="235"/>
      <c r="Q239" s="235"/>
      <c r="R239" s="235"/>
      <c r="S239" s="235"/>
      <c r="T239" s="23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37" t="s">
        <v>146</v>
      </c>
      <c r="AU239" s="237" t="s">
        <v>84</v>
      </c>
      <c r="AV239" s="14" t="s">
        <v>84</v>
      </c>
      <c r="AW239" s="14" t="s">
        <v>34</v>
      </c>
      <c r="AX239" s="14" t="s">
        <v>81</v>
      </c>
      <c r="AY239" s="237" t="s">
        <v>135</v>
      </c>
    </row>
    <row r="240" s="2" customFormat="1" ht="24.15" customHeight="1">
      <c r="A240" s="36"/>
      <c r="B240" s="37"/>
      <c r="C240" s="202" t="s">
        <v>279</v>
      </c>
      <c r="D240" s="202" t="s">
        <v>137</v>
      </c>
      <c r="E240" s="203" t="s">
        <v>258</v>
      </c>
      <c r="F240" s="204" t="s">
        <v>259</v>
      </c>
      <c r="G240" s="205" t="s">
        <v>182</v>
      </c>
      <c r="H240" s="206">
        <v>2340.1060000000002</v>
      </c>
      <c r="I240" s="207">
        <v>0</v>
      </c>
      <c r="J240" s="207">
        <f>ROUND(I240*H240,2)</f>
        <v>0</v>
      </c>
      <c r="K240" s="204" t="s">
        <v>141</v>
      </c>
      <c r="L240" s="42"/>
      <c r="M240" s="208" t="s">
        <v>19</v>
      </c>
      <c r="N240" s="209" t="s">
        <v>44</v>
      </c>
      <c r="O240" s="210">
        <v>0</v>
      </c>
      <c r="P240" s="210">
        <f>O240*H240</f>
        <v>0</v>
      </c>
      <c r="Q240" s="210">
        <v>0</v>
      </c>
      <c r="R240" s="210">
        <f>Q240*H240</f>
        <v>0</v>
      </c>
      <c r="S240" s="210">
        <v>0</v>
      </c>
      <c r="T240" s="211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12" t="s">
        <v>142</v>
      </c>
      <c r="AT240" s="212" t="s">
        <v>137</v>
      </c>
      <c r="AU240" s="212" t="s">
        <v>84</v>
      </c>
      <c r="AY240" s="20" t="s">
        <v>135</v>
      </c>
      <c r="BE240" s="213">
        <f>IF(N240="základní",J240,0)</f>
        <v>0</v>
      </c>
      <c r="BF240" s="213">
        <f>IF(N240="snížená",J240,0)</f>
        <v>0</v>
      </c>
      <c r="BG240" s="213">
        <f>IF(N240="zákl. přenesená",J240,0)</f>
        <v>0</v>
      </c>
      <c r="BH240" s="213">
        <f>IF(N240="sníž. přenesená",J240,0)</f>
        <v>0</v>
      </c>
      <c r="BI240" s="213">
        <f>IF(N240="nulová",J240,0)</f>
        <v>0</v>
      </c>
      <c r="BJ240" s="20" t="s">
        <v>81</v>
      </c>
      <c r="BK240" s="213">
        <f>ROUND(I240*H240,2)</f>
        <v>0</v>
      </c>
      <c r="BL240" s="20" t="s">
        <v>142</v>
      </c>
      <c r="BM240" s="212" t="s">
        <v>679</v>
      </c>
    </row>
    <row r="241" s="2" customFormat="1">
      <c r="A241" s="36"/>
      <c r="B241" s="37"/>
      <c r="C241" s="38"/>
      <c r="D241" s="214" t="s">
        <v>144</v>
      </c>
      <c r="E241" s="38"/>
      <c r="F241" s="215" t="s">
        <v>261</v>
      </c>
      <c r="G241" s="38"/>
      <c r="H241" s="38"/>
      <c r="I241" s="38"/>
      <c r="J241" s="38"/>
      <c r="K241" s="38"/>
      <c r="L241" s="42"/>
      <c r="M241" s="216"/>
      <c r="N241" s="217"/>
      <c r="O241" s="81"/>
      <c r="P241" s="81"/>
      <c r="Q241" s="81"/>
      <c r="R241" s="81"/>
      <c r="S241" s="81"/>
      <c r="T241" s="82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20" t="s">
        <v>144</v>
      </c>
      <c r="AU241" s="20" t="s">
        <v>84</v>
      </c>
    </row>
    <row r="242" s="13" customFormat="1">
      <c r="A242" s="13"/>
      <c r="B242" s="218"/>
      <c r="C242" s="219"/>
      <c r="D242" s="220" t="s">
        <v>146</v>
      </c>
      <c r="E242" s="221" t="s">
        <v>19</v>
      </c>
      <c r="F242" s="222" t="s">
        <v>680</v>
      </c>
      <c r="G242" s="219"/>
      <c r="H242" s="221" t="s">
        <v>19</v>
      </c>
      <c r="I242" s="219"/>
      <c r="J242" s="219"/>
      <c r="K242" s="219"/>
      <c r="L242" s="223"/>
      <c r="M242" s="224"/>
      <c r="N242" s="225"/>
      <c r="O242" s="225"/>
      <c r="P242" s="225"/>
      <c r="Q242" s="225"/>
      <c r="R242" s="225"/>
      <c r="S242" s="225"/>
      <c r="T242" s="22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27" t="s">
        <v>146</v>
      </c>
      <c r="AU242" s="227" t="s">
        <v>84</v>
      </c>
      <c r="AV242" s="13" t="s">
        <v>81</v>
      </c>
      <c r="AW242" s="13" t="s">
        <v>34</v>
      </c>
      <c r="AX242" s="13" t="s">
        <v>73</v>
      </c>
      <c r="AY242" s="227" t="s">
        <v>135</v>
      </c>
    </row>
    <row r="243" s="14" customFormat="1">
      <c r="A243" s="14"/>
      <c r="B243" s="228"/>
      <c r="C243" s="229"/>
      <c r="D243" s="220" t="s">
        <v>146</v>
      </c>
      <c r="E243" s="230" t="s">
        <v>19</v>
      </c>
      <c r="F243" s="231" t="s">
        <v>681</v>
      </c>
      <c r="G243" s="229"/>
      <c r="H243" s="232">
        <v>34.5</v>
      </c>
      <c r="I243" s="229"/>
      <c r="J243" s="229"/>
      <c r="K243" s="229"/>
      <c r="L243" s="233"/>
      <c r="M243" s="234"/>
      <c r="N243" s="235"/>
      <c r="O243" s="235"/>
      <c r="P243" s="235"/>
      <c r="Q243" s="235"/>
      <c r="R243" s="235"/>
      <c r="S243" s="235"/>
      <c r="T243" s="23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37" t="s">
        <v>146</v>
      </c>
      <c r="AU243" s="237" t="s">
        <v>84</v>
      </c>
      <c r="AV243" s="14" t="s">
        <v>84</v>
      </c>
      <c r="AW243" s="14" t="s">
        <v>34</v>
      </c>
      <c r="AX243" s="14" t="s">
        <v>73</v>
      </c>
      <c r="AY243" s="237" t="s">
        <v>135</v>
      </c>
    </row>
    <row r="244" s="13" customFormat="1">
      <c r="A244" s="13"/>
      <c r="B244" s="218"/>
      <c r="C244" s="219"/>
      <c r="D244" s="220" t="s">
        <v>146</v>
      </c>
      <c r="E244" s="221" t="s">
        <v>19</v>
      </c>
      <c r="F244" s="222" t="s">
        <v>682</v>
      </c>
      <c r="G244" s="219"/>
      <c r="H244" s="221" t="s">
        <v>19</v>
      </c>
      <c r="I244" s="219"/>
      <c r="J244" s="219"/>
      <c r="K244" s="219"/>
      <c r="L244" s="223"/>
      <c r="M244" s="224"/>
      <c r="N244" s="225"/>
      <c r="O244" s="225"/>
      <c r="P244" s="225"/>
      <c r="Q244" s="225"/>
      <c r="R244" s="225"/>
      <c r="S244" s="225"/>
      <c r="T244" s="22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27" t="s">
        <v>146</v>
      </c>
      <c r="AU244" s="227" t="s">
        <v>84</v>
      </c>
      <c r="AV244" s="13" t="s">
        <v>81</v>
      </c>
      <c r="AW244" s="13" t="s">
        <v>34</v>
      </c>
      <c r="AX244" s="13" t="s">
        <v>73</v>
      </c>
      <c r="AY244" s="227" t="s">
        <v>135</v>
      </c>
    </row>
    <row r="245" s="14" customFormat="1">
      <c r="A245" s="14"/>
      <c r="B245" s="228"/>
      <c r="C245" s="229"/>
      <c r="D245" s="220" t="s">
        <v>146</v>
      </c>
      <c r="E245" s="230" t="s">
        <v>19</v>
      </c>
      <c r="F245" s="231" t="s">
        <v>683</v>
      </c>
      <c r="G245" s="229"/>
      <c r="H245" s="232">
        <v>2305.6060000000002</v>
      </c>
      <c r="I245" s="229"/>
      <c r="J245" s="229"/>
      <c r="K245" s="229"/>
      <c r="L245" s="233"/>
      <c r="M245" s="234"/>
      <c r="N245" s="235"/>
      <c r="O245" s="235"/>
      <c r="P245" s="235"/>
      <c r="Q245" s="235"/>
      <c r="R245" s="235"/>
      <c r="S245" s="235"/>
      <c r="T245" s="23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37" t="s">
        <v>146</v>
      </c>
      <c r="AU245" s="237" t="s">
        <v>84</v>
      </c>
      <c r="AV245" s="14" t="s">
        <v>84</v>
      </c>
      <c r="AW245" s="14" t="s">
        <v>34</v>
      </c>
      <c r="AX245" s="14" t="s">
        <v>73</v>
      </c>
      <c r="AY245" s="237" t="s">
        <v>135</v>
      </c>
    </row>
    <row r="246" s="15" customFormat="1">
      <c r="A246" s="15"/>
      <c r="B246" s="238"/>
      <c r="C246" s="239"/>
      <c r="D246" s="220" t="s">
        <v>146</v>
      </c>
      <c r="E246" s="240" t="s">
        <v>19</v>
      </c>
      <c r="F246" s="241" t="s">
        <v>178</v>
      </c>
      <c r="G246" s="239"/>
      <c r="H246" s="242">
        <v>2340.1060000000002</v>
      </c>
      <c r="I246" s="239"/>
      <c r="J246" s="239"/>
      <c r="K246" s="239"/>
      <c r="L246" s="243"/>
      <c r="M246" s="244"/>
      <c r="N246" s="245"/>
      <c r="O246" s="245"/>
      <c r="P246" s="245"/>
      <c r="Q246" s="245"/>
      <c r="R246" s="245"/>
      <c r="S246" s="245"/>
      <c r="T246" s="246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47" t="s">
        <v>146</v>
      </c>
      <c r="AU246" s="247" t="s">
        <v>84</v>
      </c>
      <c r="AV246" s="15" t="s">
        <v>142</v>
      </c>
      <c r="AW246" s="15" t="s">
        <v>34</v>
      </c>
      <c r="AX246" s="15" t="s">
        <v>81</v>
      </c>
      <c r="AY246" s="247" t="s">
        <v>135</v>
      </c>
    </row>
    <row r="247" s="2" customFormat="1" ht="24.15" customHeight="1">
      <c r="A247" s="36"/>
      <c r="B247" s="37"/>
      <c r="C247" s="202" t="s">
        <v>7</v>
      </c>
      <c r="D247" s="202" t="s">
        <v>137</v>
      </c>
      <c r="E247" s="203" t="s">
        <v>264</v>
      </c>
      <c r="F247" s="204" t="s">
        <v>265</v>
      </c>
      <c r="G247" s="205" t="s">
        <v>182</v>
      </c>
      <c r="H247" s="206">
        <v>1569.347</v>
      </c>
      <c r="I247" s="207">
        <v>0</v>
      </c>
      <c r="J247" s="207">
        <f>ROUND(I247*H247,2)</f>
        <v>0</v>
      </c>
      <c r="K247" s="204" t="s">
        <v>141</v>
      </c>
      <c r="L247" s="42"/>
      <c r="M247" s="208" t="s">
        <v>19</v>
      </c>
      <c r="N247" s="209" t="s">
        <v>44</v>
      </c>
      <c r="O247" s="210">
        <v>0</v>
      </c>
      <c r="P247" s="210">
        <f>O247*H247</f>
        <v>0</v>
      </c>
      <c r="Q247" s="210">
        <v>0</v>
      </c>
      <c r="R247" s="210">
        <f>Q247*H247</f>
        <v>0</v>
      </c>
      <c r="S247" s="210">
        <v>0</v>
      </c>
      <c r="T247" s="211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12" t="s">
        <v>142</v>
      </c>
      <c r="AT247" s="212" t="s">
        <v>137</v>
      </c>
      <c r="AU247" s="212" t="s">
        <v>84</v>
      </c>
      <c r="AY247" s="20" t="s">
        <v>135</v>
      </c>
      <c r="BE247" s="213">
        <f>IF(N247="základní",J247,0)</f>
        <v>0</v>
      </c>
      <c r="BF247" s="213">
        <f>IF(N247="snížená",J247,0)</f>
        <v>0</v>
      </c>
      <c r="BG247" s="213">
        <f>IF(N247="zákl. přenesená",J247,0)</f>
        <v>0</v>
      </c>
      <c r="BH247" s="213">
        <f>IF(N247="sníž. přenesená",J247,0)</f>
        <v>0</v>
      </c>
      <c r="BI247" s="213">
        <f>IF(N247="nulová",J247,0)</f>
        <v>0</v>
      </c>
      <c r="BJ247" s="20" t="s">
        <v>81</v>
      </c>
      <c r="BK247" s="213">
        <f>ROUND(I247*H247,2)</f>
        <v>0</v>
      </c>
      <c r="BL247" s="20" t="s">
        <v>142</v>
      </c>
      <c r="BM247" s="212" t="s">
        <v>684</v>
      </c>
    </row>
    <row r="248" s="2" customFormat="1">
      <c r="A248" s="36"/>
      <c r="B248" s="37"/>
      <c r="C248" s="38"/>
      <c r="D248" s="214" t="s">
        <v>144</v>
      </c>
      <c r="E248" s="38"/>
      <c r="F248" s="215" t="s">
        <v>267</v>
      </c>
      <c r="G248" s="38"/>
      <c r="H248" s="38"/>
      <c r="I248" s="38"/>
      <c r="J248" s="38"/>
      <c r="K248" s="38"/>
      <c r="L248" s="42"/>
      <c r="M248" s="216"/>
      <c r="N248" s="217"/>
      <c r="O248" s="81"/>
      <c r="P248" s="81"/>
      <c r="Q248" s="81"/>
      <c r="R248" s="81"/>
      <c r="S248" s="81"/>
      <c r="T248" s="82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20" t="s">
        <v>144</v>
      </c>
      <c r="AU248" s="20" t="s">
        <v>84</v>
      </c>
    </row>
    <row r="249" s="13" customFormat="1">
      <c r="A249" s="13"/>
      <c r="B249" s="218"/>
      <c r="C249" s="219"/>
      <c r="D249" s="220" t="s">
        <v>146</v>
      </c>
      <c r="E249" s="221" t="s">
        <v>19</v>
      </c>
      <c r="F249" s="222" t="s">
        <v>685</v>
      </c>
      <c r="G249" s="219"/>
      <c r="H249" s="221" t="s">
        <v>19</v>
      </c>
      <c r="I249" s="219"/>
      <c r="J249" s="219"/>
      <c r="K249" s="219"/>
      <c r="L249" s="223"/>
      <c r="M249" s="224"/>
      <c r="N249" s="225"/>
      <c r="O249" s="225"/>
      <c r="P249" s="225"/>
      <c r="Q249" s="225"/>
      <c r="R249" s="225"/>
      <c r="S249" s="225"/>
      <c r="T249" s="22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27" t="s">
        <v>146</v>
      </c>
      <c r="AU249" s="227" t="s">
        <v>84</v>
      </c>
      <c r="AV249" s="13" t="s">
        <v>81</v>
      </c>
      <c r="AW249" s="13" t="s">
        <v>34</v>
      </c>
      <c r="AX249" s="13" t="s">
        <v>73</v>
      </c>
      <c r="AY249" s="227" t="s">
        <v>135</v>
      </c>
    </row>
    <row r="250" s="13" customFormat="1">
      <c r="A250" s="13"/>
      <c r="B250" s="218"/>
      <c r="C250" s="219"/>
      <c r="D250" s="220" t="s">
        <v>146</v>
      </c>
      <c r="E250" s="221" t="s">
        <v>19</v>
      </c>
      <c r="F250" s="222" t="s">
        <v>588</v>
      </c>
      <c r="G250" s="219"/>
      <c r="H250" s="221" t="s">
        <v>19</v>
      </c>
      <c r="I250" s="219"/>
      <c r="J250" s="219"/>
      <c r="K250" s="219"/>
      <c r="L250" s="223"/>
      <c r="M250" s="224"/>
      <c r="N250" s="225"/>
      <c r="O250" s="225"/>
      <c r="P250" s="225"/>
      <c r="Q250" s="225"/>
      <c r="R250" s="225"/>
      <c r="S250" s="225"/>
      <c r="T250" s="22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27" t="s">
        <v>146</v>
      </c>
      <c r="AU250" s="227" t="s">
        <v>84</v>
      </c>
      <c r="AV250" s="13" t="s">
        <v>81</v>
      </c>
      <c r="AW250" s="13" t="s">
        <v>34</v>
      </c>
      <c r="AX250" s="13" t="s">
        <v>73</v>
      </c>
      <c r="AY250" s="227" t="s">
        <v>135</v>
      </c>
    </row>
    <row r="251" s="13" customFormat="1">
      <c r="A251" s="13"/>
      <c r="B251" s="218"/>
      <c r="C251" s="219"/>
      <c r="D251" s="220" t="s">
        <v>146</v>
      </c>
      <c r="E251" s="221" t="s">
        <v>19</v>
      </c>
      <c r="F251" s="222" t="s">
        <v>686</v>
      </c>
      <c r="G251" s="219"/>
      <c r="H251" s="221" t="s">
        <v>19</v>
      </c>
      <c r="I251" s="219"/>
      <c r="J251" s="219"/>
      <c r="K251" s="219"/>
      <c r="L251" s="223"/>
      <c r="M251" s="224"/>
      <c r="N251" s="225"/>
      <c r="O251" s="225"/>
      <c r="P251" s="225"/>
      <c r="Q251" s="225"/>
      <c r="R251" s="225"/>
      <c r="S251" s="225"/>
      <c r="T251" s="22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27" t="s">
        <v>146</v>
      </c>
      <c r="AU251" s="227" t="s">
        <v>84</v>
      </c>
      <c r="AV251" s="13" t="s">
        <v>81</v>
      </c>
      <c r="AW251" s="13" t="s">
        <v>34</v>
      </c>
      <c r="AX251" s="13" t="s">
        <v>73</v>
      </c>
      <c r="AY251" s="227" t="s">
        <v>135</v>
      </c>
    </row>
    <row r="252" s="13" customFormat="1">
      <c r="A252" s="13"/>
      <c r="B252" s="218"/>
      <c r="C252" s="219"/>
      <c r="D252" s="220" t="s">
        <v>146</v>
      </c>
      <c r="E252" s="221" t="s">
        <v>19</v>
      </c>
      <c r="F252" s="222" t="s">
        <v>595</v>
      </c>
      <c r="G252" s="219"/>
      <c r="H252" s="221" t="s">
        <v>19</v>
      </c>
      <c r="I252" s="219"/>
      <c r="J252" s="219"/>
      <c r="K252" s="219"/>
      <c r="L252" s="223"/>
      <c r="M252" s="224"/>
      <c r="N252" s="225"/>
      <c r="O252" s="225"/>
      <c r="P252" s="225"/>
      <c r="Q252" s="225"/>
      <c r="R252" s="225"/>
      <c r="S252" s="225"/>
      <c r="T252" s="22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27" t="s">
        <v>146</v>
      </c>
      <c r="AU252" s="227" t="s">
        <v>84</v>
      </c>
      <c r="AV252" s="13" t="s">
        <v>81</v>
      </c>
      <c r="AW252" s="13" t="s">
        <v>34</v>
      </c>
      <c r="AX252" s="13" t="s">
        <v>73</v>
      </c>
      <c r="AY252" s="227" t="s">
        <v>135</v>
      </c>
    </row>
    <row r="253" s="14" customFormat="1">
      <c r="A253" s="14"/>
      <c r="B253" s="228"/>
      <c r="C253" s="229"/>
      <c r="D253" s="220" t="s">
        <v>146</v>
      </c>
      <c r="E253" s="230" t="s">
        <v>19</v>
      </c>
      <c r="F253" s="231" t="s">
        <v>687</v>
      </c>
      <c r="G253" s="229"/>
      <c r="H253" s="232">
        <v>69.609999999999999</v>
      </c>
      <c r="I253" s="229"/>
      <c r="J253" s="229"/>
      <c r="K253" s="229"/>
      <c r="L253" s="233"/>
      <c r="M253" s="234"/>
      <c r="N253" s="235"/>
      <c r="O253" s="235"/>
      <c r="P253" s="235"/>
      <c r="Q253" s="235"/>
      <c r="R253" s="235"/>
      <c r="S253" s="235"/>
      <c r="T253" s="23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37" t="s">
        <v>146</v>
      </c>
      <c r="AU253" s="237" t="s">
        <v>84</v>
      </c>
      <c r="AV253" s="14" t="s">
        <v>84</v>
      </c>
      <c r="AW253" s="14" t="s">
        <v>34</v>
      </c>
      <c r="AX253" s="14" t="s">
        <v>73</v>
      </c>
      <c r="AY253" s="237" t="s">
        <v>135</v>
      </c>
    </row>
    <row r="254" s="13" customFormat="1">
      <c r="A254" s="13"/>
      <c r="B254" s="218"/>
      <c r="C254" s="219"/>
      <c r="D254" s="220" t="s">
        <v>146</v>
      </c>
      <c r="E254" s="221" t="s">
        <v>19</v>
      </c>
      <c r="F254" s="222" t="s">
        <v>599</v>
      </c>
      <c r="G254" s="219"/>
      <c r="H254" s="221" t="s">
        <v>19</v>
      </c>
      <c r="I254" s="219"/>
      <c r="J254" s="219"/>
      <c r="K254" s="219"/>
      <c r="L254" s="223"/>
      <c r="M254" s="224"/>
      <c r="N254" s="225"/>
      <c r="O254" s="225"/>
      <c r="P254" s="225"/>
      <c r="Q254" s="225"/>
      <c r="R254" s="225"/>
      <c r="S254" s="225"/>
      <c r="T254" s="22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27" t="s">
        <v>146</v>
      </c>
      <c r="AU254" s="227" t="s">
        <v>84</v>
      </c>
      <c r="AV254" s="13" t="s">
        <v>81</v>
      </c>
      <c r="AW254" s="13" t="s">
        <v>34</v>
      </c>
      <c r="AX254" s="13" t="s">
        <v>73</v>
      </c>
      <c r="AY254" s="227" t="s">
        <v>135</v>
      </c>
    </row>
    <row r="255" s="14" customFormat="1">
      <c r="A255" s="14"/>
      <c r="B255" s="228"/>
      <c r="C255" s="229"/>
      <c r="D255" s="220" t="s">
        <v>146</v>
      </c>
      <c r="E255" s="230" t="s">
        <v>19</v>
      </c>
      <c r="F255" s="231" t="s">
        <v>688</v>
      </c>
      <c r="G255" s="229"/>
      <c r="H255" s="232">
        <v>207.61699999999999</v>
      </c>
      <c r="I255" s="229"/>
      <c r="J255" s="229"/>
      <c r="K255" s="229"/>
      <c r="L255" s="233"/>
      <c r="M255" s="234"/>
      <c r="N255" s="235"/>
      <c r="O255" s="235"/>
      <c r="P255" s="235"/>
      <c r="Q255" s="235"/>
      <c r="R255" s="235"/>
      <c r="S255" s="235"/>
      <c r="T255" s="236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37" t="s">
        <v>146</v>
      </c>
      <c r="AU255" s="237" t="s">
        <v>84</v>
      </c>
      <c r="AV255" s="14" t="s">
        <v>84</v>
      </c>
      <c r="AW255" s="14" t="s">
        <v>34</v>
      </c>
      <c r="AX255" s="14" t="s">
        <v>73</v>
      </c>
      <c r="AY255" s="237" t="s">
        <v>135</v>
      </c>
    </row>
    <row r="256" s="13" customFormat="1">
      <c r="A256" s="13"/>
      <c r="B256" s="218"/>
      <c r="C256" s="219"/>
      <c r="D256" s="220" t="s">
        <v>146</v>
      </c>
      <c r="E256" s="221" t="s">
        <v>19</v>
      </c>
      <c r="F256" s="222" t="s">
        <v>601</v>
      </c>
      <c r="G256" s="219"/>
      <c r="H256" s="221" t="s">
        <v>19</v>
      </c>
      <c r="I256" s="219"/>
      <c r="J256" s="219"/>
      <c r="K256" s="219"/>
      <c r="L256" s="223"/>
      <c r="M256" s="224"/>
      <c r="N256" s="225"/>
      <c r="O256" s="225"/>
      <c r="P256" s="225"/>
      <c r="Q256" s="225"/>
      <c r="R256" s="225"/>
      <c r="S256" s="225"/>
      <c r="T256" s="226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27" t="s">
        <v>146</v>
      </c>
      <c r="AU256" s="227" t="s">
        <v>84</v>
      </c>
      <c r="AV256" s="13" t="s">
        <v>81</v>
      </c>
      <c r="AW256" s="13" t="s">
        <v>34</v>
      </c>
      <c r="AX256" s="13" t="s">
        <v>73</v>
      </c>
      <c r="AY256" s="227" t="s">
        <v>135</v>
      </c>
    </row>
    <row r="257" s="14" customFormat="1">
      <c r="A257" s="14"/>
      <c r="B257" s="228"/>
      <c r="C257" s="229"/>
      <c r="D257" s="220" t="s">
        <v>146</v>
      </c>
      <c r="E257" s="230" t="s">
        <v>19</v>
      </c>
      <c r="F257" s="231" t="s">
        <v>602</v>
      </c>
      <c r="G257" s="229"/>
      <c r="H257" s="232">
        <v>18.658999999999999</v>
      </c>
      <c r="I257" s="229"/>
      <c r="J257" s="229"/>
      <c r="K257" s="229"/>
      <c r="L257" s="233"/>
      <c r="M257" s="234"/>
      <c r="N257" s="235"/>
      <c r="O257" s="235"/>
      <c r="P257" s="235"/>
      <c r="Q257" s="235"/>
      <c r="R257" s="235"/>
      <c r="S257" s="235"/>
      <c r="T257" s="23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37" t="s">
        <v>146</v>
      </c>
      <c r="AU257" s="237" t="s">
        <v>84</v>
      </c>
      <c r="AV257" s="14" t="s">
        <v>84</v>
      </c>
      <c r="AW257" s="14" t="s">
        <v>34</v>
      </c>
      <c r="AX257" s="14" t="s">
        <v>73</v>
      </c>
      <c r="AY257" s="237" t="s">
        <v>135</v>
      </c>
    </row>
    <row r="258" s="16" customFormat="1">
      <c r="A258" s="16"/>
      <c r="B258" s="248"/>
      <c r="C258" s="249"/>
      <c r="D258" s="220" t="s">
        <v>146</v>
      </c>
      <c r="E258" s="250" t="s">
        <v>19</v>
      </c>
      <c r="F258" s="251" t="s">
        <v>192</v>
      </c>
      <c r="G258" s="249"/>
      <c r="H258" s="252">
        <v>295.88599999999997</v>
      </c>
      <c r="I258" s="249"/>
      <c r="J258" s="249"/>
      <c r="K258" s="249"/>
      <c r="L258" s="253"/>
      <c r="M258" s="254"/>
      <c r="N258" s="255"/>
      <c r="O258" s="255"/>
      <c r="P258" s="255"/>
      <c r="Q258" s="255"/>
      <c r="R258" s="255"/>
      <c r="S258" s="255"/>
      <c r="T258" s="25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T258" s="257" t="s">
        <v>146</v>
      </c>
      <c r="AU258" s="257" t="s">
        <v>84</v>
      </c>
      <c r="AV258" s="16" t="s">
        <v>155</v>
      </c>
      <c r="AW258" s="16" t="s">
        <v>34</v>
      </c>
      <c r="AX258" s="16" t="s">
        <v>73</v>
      </c>
      <c r="AY258" s="257" t="s">
        <v>135</v>
      </c>
    </row>
    <row r="259" s="13" customFormat="1">
      <c r="A259" s="13"/>
      <c r="B259" s="218"/>
      <c r="C259" s="219"/>
      <c r="D259" s="220" t="s">
        <v>146</v>
      </c>
      <c r="E259" s="221" t="s">
        <v>19</v>
      </c>
      <c r="F259" s="222" t="s">
        <v>689</v>
      </c>
      <c r="G259" s="219"/>
      <c r="H259" s="221" t="s">
        <v>19</v>
      </c>
      <c r="I259" s="219"/>
      <c r="J259" s="219"/>
      <c r="K259" s="219"/>
      <c r="L259" s="223"/>
      <c r="M259" s="224"/>
      <c r="N259" s="225"/>
      <c r="O259" s="225"/>
      <c r="P259" s="225"/>
      <c r="Q259" s="225"/>
      <c r="R259" s="225"/>
      <c r="S259" s="225"/>
      <c r="T259" s="22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27" t="s">
        <v>146</v>
      </c>
      <c r="AU259" s="227" t="s">
        <v>84</v>
      </c>
      <c r="AV259" s="13" t="s">
        <v>81</v>
      </c>
      <c r="AW259" s="13" t="s">
        <v>34</v>
      </c>
      <c r="AX259" s="13" t="s">
        <v>73</v>
      </c>
      <c r="AY259" s="227" t="s">
        <v>135</v>
      </c>
    </row>
    <row r="260" s="13" customFormat="1">
      <c r="A260" s="13"/>
      <c r="B260" s="218"/>
      <c r="C260" s="219"/>
      <c r="D260" s="220" t="s">
        <v>146</v>
      </c>
      <c r="E260" s="221" t="s">
        <v>19</v>
      </c>
      <c r="F260" s="222" t="s">
        <v>589</v>
      </c>
      <c r="G260" s="219"/>
      <c r="H260" s="221" t="s">
        <v>19</v>
      </c>
      <c r="I260" s="219"/>
      <c r="J260" s="219"/>
      <c r="K260" s="219"/>
      <c r="L260" s="223"/>
      <c r="M260" s="224"/>
      <c r="N260" s="225"/>
      <c r="O260" s="225"/>
      <c r="P260" s="225"/>
      <c r="Q260" s="225"/>
      <c r="R260" s="225"/>
      <c r="S260" s="225"/>
      <c r="T260" s="22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27" t="s">
        <v>146</v>
      </c>
      <c r="AU260" s="227" t="s">
        <v>84</v>
      </c>
      <c r="AV260" s="13" t="s">
        <v>81</v>
      </c>
      <c r="AW260" s="13" t="s">
        <v>34</v>
      </c>
      <c r="AX260" s="13" t="s">
        <v>73</v>
      </c>
      <c r="AY260" s="227" t="s">
        <v>135</v>
      </c>
    </row>
    <row r="261" s="14" customFormat="1">
      <c r="A261" s="14"/>
      <c r="B261" s="228"/>
      <c r="C261" s="229"/>
      <c r="D261" s="220" t="s">
        <v>146</v>
      </c>
      <c r="E261" s="230" t="s">
        <v>19</v>
      </c>
      <c r="F261" s="231" t="s">
        <v>690</v>
      </c>
      <c r="G261" s="229"/>
      <c r="H261" s="232">
        <v>65.662000000000006</v>
      </c>
      <c r="I261" s="229"/>
      <c r="J261" s="229"/>
      <c r="K261" s="229"/>
      <c r="L261" s="233"/>
      <c r="M261" s="234"/>
      <c r="N261" s="235"/>
      <c r="O261" s="235"/>
      <c r="P261" s="235"/>
      <c r="Q261" s="235"/>
      <c r="R261" s="235"/>
      <c r="S261" s="235"/>
      <c r="T261" s="23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37" t="s">
        <v>146</v>
      </c>
      <c r="AU261" s="237" t="s">
        <v>84</v>
      </c>
      <c r="AV261" s="14" t="s">
        <v>84</v>
      </c>
      <c r="AW261" s="14" t="s">
        <v>34</v>
      </c>
      <c r="AX261" s="14" t="s">
        <v>73</v>
      </c>
      <c r="AY261" s="237" t="s">
        <v>135</v>
      </c>
    </row>
    <row r="262" s="13" customFormat="1">
      <c r="A262" s="13"/>
      <c r="B262" s="218"/>
      <c r="C262" s="219"/>
      <c r="D262" s="220" t="s">
        <v>146</v>
      </c>
      <c r="E262" s="221" t="s">
        <v>19</v>
      </c>
      <c r="F262" s="222" t="s">
        <v>591</v>
      </c>
      <c r="G262" s="219"/>
      <c r="H262" s="221" t="s">
        <v>19</v>
      </c>
      <c r="I262" s="219"/>
      <c r="J262" s="219"/>
      <c r="K262" s="219"/>
      <c r="L262" s="223"/>
      <c r="M262" s="224"/>
      <c r="N262" s="225"/>
      <c r="O262" s="225"/>
      <c r="P262" s="225"/>
      <c r="Q262" s="225"/>
      <c r="R262" s="225"/>
      <c r="S262" s="225"/>
      <c r="T262" s="226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27" t="s">
        <v>146</v>
      </c>
      <c r="AU262" s="227" t="s">
        <v>84</v>
      </c>
      <c r="AV262" s="13" t="s">
        <v>81</v>
      </c>
      <c r="AW262" s="13" t="s">
        <v>34</v>
      </c>
      <c r="AX262" s="13" t="s">
        <v>73</v>
      </c>
      <c r="AY262" s="227" t="s">
        <v>135</v>
      </c>
    </row>
    <row r="263" s="14" customFormat="1">
      <c r="A263" s="14"/>
      <c r="B263" s="228"/>
      <c r="C263" s="229"/>
      <c r="D263" s="220" t="s">
        <v>146</v>
      </c>
      <c r="E263" s="230" t="s">
        <v>19</v>
      </c>
      <c r="F263" s="231" t="s">
        <v>691</v>
      </c>
      <c r="G263" s="229"/>
      <c r="H263" s="232">
        <v>528.97699999999998</v>
      </c>
      <c r="I263" s="229"/>
      <c r="J263" s="229"/>
      <c r="K263" s="229"/>
      <c r="L263" s="233"/>
      <c r="M263" s="234"/>
      <c r="N263" s="235"/>
      <c r="O263" s="235"/>
      <c r="P263" s="235"/>
      <c r="Q263" s="235"/>
      <c r="R263" s="235"/>
      <c r="S263" s="235"/>
      <c r="T263" s="23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37" t="s">
        <v>146</v>
      </c>
      <c r="AU263" s="237" t="s">
        <v>84</v>
      </c>
      <c r="AV263" s="14" t="s">
        <v>84</v>
      </c>
      <c r="AW263" s="14" t="s">
        <v>34</v>
      </c>
      <c r="AX263" s="14" t="s">
        <v>73</v>
      </c>
      <c r="AY263" s="237" t="s">
        <v>135</v>
      </c>
    </row>
    <row r="264" s="13" customFormat="1">
      <c r="A264" s="13"/>
      <c r="B264" s="218"/>
      <c r="C264" s="219"/>
      <c r="D264" s="220" t="s">
        <v>146</v>
      </c>
      <c r="E264" s="221" t="s">
        <v>19</v>
      </c>
      <c r="F264" s="222" t="s">
        <v>593</v>
      </c>
      <c r="G264" s="219"/>
      <c r="H264" s="221" t="s">
        <v>19</v>
      </c>
      <c r="I264" s="219"/>
      <c r="J264" s="219"/>
      <c r="K264" s="219"/>
      <c r="L264" s="223"/>
      <c r="M264" s="224"/>
      <c r="N264" s="225"/>
      <c r="O264" s="225"/>
      <c r="P264" s="225"/>
      <c r="Q264" s="225"/>
      <c r="R264" s="225"/>
      <c r="S264" s="225"/>
      <c r="T264" s="22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27" t="s">
        <v>146</v>
      </c>
      <c r="AU264" s="227" t="s">
        <v>84</v>
      </c>
      <c r="AV264" s="13" t="s">
        <v>81</v>
      </c>
      <c r="AW264" s="13" t="s">
        <v>34</v>
      </c>
      <c r="AX264" s="13" t="s">
        <v>73</v>
      </c>
      <c r="AY264" s="227" t="s">
        <v>135</v>
      </c>
    </row>
    <row r="265" s="14" customFormat="1">
      <c r="A265" s="14"/>
      <c r="B265" s="228"/>
      <c r="C265" s="229"/>
      <c r="D265" s="220" t="s">
        <v>146</v>
      </c>
      <c r="E265" s="230" t="s">
        <v>19</v>
      </c>
      <c r="F265" s="231" t="s">
        <v>692</v>
      </c>
      <c r="G265" s="229"/>
      <c r="H265" s="232">
        <v>342.33100000000002</v>
      </c>
      <c r="I265" s="229"/>
      <c r="J265" s="229"/>
      <c r="K265" s="229"/>
      <c r="L265" s="233"/>
      <c r="M265" s="234"/>
      <c r="N265" s="235"/>
      <c r="O265" s="235"/>
      <c r="P265" s="235"/>
      <c r="Q265" s="235"/>
      <c r="R265" s="235"/>
      <c r="S265" s="235"/>
      <c r="T265" s="23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37" t="s">
        <v>146</v>
      </c>
      <c r="AU265" s="237" t="s">
        <v>84</v>
      </c>
      <c r="AV265" s="14" t="s">
        <v>84</v>
      </c>
      <c r="AW265" s="14" t="s">
        <v>34</v>
      </c>
      <c r="AX265" s="14" t="s">
        <v>73</v>
      </c>
      <c r="AY265" s="237" t="s">
        <v>135</v>
      </c>
    </row>
    <row r="266" s="14" customFormat="1">
      <c r="A266" s="14"/>
      <c r="B266" s="228"/>
      <c r="C266" s="229"/>
      <c r="D266" s="220" t="s">
        <v>146</v>
      </c>
      <c r="E266" s="230" t="s">
        <v>19</v>
      </c>
      <c r="F266" s="231" t="s">
        <v>693</v>
      </c>
      <c r="G266" s="229"/>
      <c r="H266" s="232">
        <v>24.867000000000001</v>
      </c>
      <c r="I266" s="229"/>
      <c r="J266" s="229"/>
      <c r="K266" s="229"/>
      <c r="L266" s="233"/>
      <c r="M266" s="234"/>
      <c r="N266" s="235"/>
      <c r="O266" s="235"/>
      <c r="P266" s="235"/>
      <c r="Q266" s="235"/>
      <c r="R266" s="235"/>
      <c r="S266" s="235"/>
      <c r="T266" s="23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37" t="s">
        <v>146</v>
      </c>
      <c r="AU266" s="237" t="s">
        <v>84</v>
      </c>
      <c r="AV266" s="14" t="s">
        <v>84</v>
      </c>
      <c r="AW266" s="14" t="s">
        <v>34</v>
      </c>
      <c r="AX266" s="14" t="s">
        <v>73</v>
      </c>
      <c r="AY266" s="237" t="s">
        <v>135</v>
      </c>
    </row>
    <row r="267" s="16" customFormat="1">
      <c r="A267" s="16"/>
      <c r="B267" s="248"/>
      <c r="C267" s="249"/>
      <c r="D267" s="220" t="s">
        <v>146</v>
      </c>
      <c r="E267" s="250" t="s">
        <v>19</v>
      </c>
      <c r="F267" s="251" t="s">
        <v>192</v>
      </c>
      <c r="G267" s="249"/>
      <c r="H267" s="252">
        <v>961.83699999999999</v>
      </c>
      <c r="I267" s="249"/>
      <c r="J267" s="249"/>
      <c r="K267" s="249"/>
      <c r="L267" s="253"/>
      <c r="M267" s="254"/>
      <c r="N267" s="255"/>
      <c r="O267" s="255"/>
      <c r="P267" s="255"/>
      <c r="Q267" s="255"/>
      <c r="R267" s="255"/>
      <c r="S267" s="255"/>
      <c r="T267" s="25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T267" s="257" t="s">
        <v>146</v>
      </c>
      <c r="AU267" s="257" t="s">
        <v>84</v>
      </c>
      <c r="AV267" s="16" t="s">
        <v>155</v>
      </c>
      <c r="AW267" s="16" t="s">
        <v>34</v>
      </c>
      <c r="AX267" s="16" t="s">
        <v>73</v>
      </c>
      <c r="AY267" s="257" t="s">
        <v>135</v>
      </c>
    </row>
    <row r="268" s="13" customFormat="1">
      <c r="A268" s="13"/>
      <c r="B268" s="218"/>
      <c r="C268" s="219"/>
      <c r="D268" s="220" t="s">
        <v>146</v>
      </c>
      <c r="E268" s="221" t="s">
        <v>19</v>
      </c>
      <c r="F268" s="222" t="s">
        <v>694</v>
      </c>
      <c r="G268" s="219"/>
      <c r="H268" s="221" t="s">
        <v>19</v>
      </c>
      <c r="I268" s="219"/>
      <c r="J268" s="219"/>
      <c r="K268" s="219"/>
      <c r="L268" s="223"/>
      <c r="M268" s="224"/>
      <c r="N268" s="225"/>
      <c r="O268" s="225"/>
      <c r="P268" s="225"/>
      <c r="Q268" s="225"/>
      <c r="R268" s="225"/>
      <c r="S268" s="225"/>
      <c r="T268" s="226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27" t="s">
        <v>146</v>
      </c>
      <c r="AU268" s="227" t="s">
        <v>84</v>
      </c>
      <c r="AV268" s="13" t="s">
        <v>81</v>
      </c>
      <c r="AW268" s="13" t="s">
        <v>34</v>
      </c>
      <c r="AX268" s="13" t="s">
        <v>73</v>
      </c>
      <c r="AY268" s="227" t="s">
        <v>135</v>
      </c>
    </row>
    <row r="269" s="13" customFormat="1">
      <c r="A269" s="13"/>
      <c r="B269" s="218"/>
      <c r="C269" s="219"/>
      <c r="D269" s="220" t="s">
        <v>146</v>
      </c>
      <c r="E269" s="221" t="s">
        <v>19</v>
      </c>
      <c r="F269" s="222" t="s">
        <v>607</v>
      </c>
      <c r="G269" s="219"/>
      <c r="H269" s="221" t="s">
        <v>19</v>
      </c>
      <c r="I269" s="219"/>
      <c r="J269" s="219"/>
      <c r="K269" s="219"/>
      <c r="L269" s="223"/>
      <c r="M269" s="224"/>
      <c r="N269" s="225"/>
      <c r="O269" s="225"/>
      <c r="P269" s="225"/>
      <c r="Q269" s="225"/>
      <c r="R269" s="225"/>
      <c r="S269" s="225"/>
      <c r="T269" s="226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27" t="s">
        <v>146</v>
      </c>
      <c r="AU269" s="227" t="s">
        <v>84</v>
      </c>
      <c r="AV269" s="13" t="s">
        <v>81</v>
      </c>
      <c r="AW269" s="13" t="s">
        <v>34</v>
      </c>
      <c r="AX269" s="13" t="s">
        <v>73</v>
      </c>
      <c r="AY269" s="227" t="s">
        <v>135</v>
      </c>
    </row>
    <row r="270" s="13" customFormat="1">
      <c r="A270" s="13"/>
      <c r="B270" s="218"/>
      <c r="C270" s="219"/>
      <c r="D270" s="220" t="s">
        <v>146</v>
      </c>
      <c r="E270" s="221" t="s">
        <v>19</v>
      </c>
      <c r="F270" s="222" t="s">
        <v>608</v>
      </c>
      <c r="G270" s="219"/>
      <c r="H270" s="221" t="s">
        <v>19</v>
      </c>
      <c r="I270" s="219"/>
      <c r="J270" s="219"/>
      <c r="K270" s="219"/>
      <c r="L270" s="223"/>
      <c r="M270" s="224"/>
      <c r="N270" s="225"/>
      <c r="O270" s="225"/>
      <c r="P270" s="225"/>
      <c r="Q270" s="225"/>
      <c r="R270" s="225"/>
      <c r="S270" s="225"/>
      <c r="T270" s="226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27" t="s">
        <v>146</v>
      </c>
      <c r="AU270" s="227" t="s">
        <v>84</v>
      </c>
      <c r="AV270" s="13" t="s">
        <v>81</v>
      </c>
      <c r="AW270" s="13" t="s">
        <v>34</v>
      </c>
      <c r="AX270" s="13" t="s">
        <v>73</v>
      </c>
      <c r="AY270" s="227" t="s">
        <v>135</v>
      </c>
    </row>
    <row r="271" s="14" customFormat="1">
      <c r="A271" s="14"/>
      <c r="B271" s="228"/>
      <c r="C271" s="229"/>
      <c r="D271" s="220" t="s">
        <v>146</v>
      </c>
      <c r="E271" s="230" t="s">
        <v>19</v>
      </c>
      <c r="F271" s="231" t="s">
        <v>695</v>
      </c>
      <c r="G271" s="229"/>
      <c r="H271" s="232">
        <v>45.503</v>
      </c>
      <c r="I271" s="229"/>
      <c r="J271" s="229"/>
      <c r="K271" s="229"/>
      <c r="L271" s="233"/>
      <c r="M271" s="234"/>
      <c r="N271" s="235"/>
      <c r="O271" s="235"/>
      <c r="P271" s="235"/>
      <c r="Q271" s="235"/>
      <c r="R271" s="235"/>
      <c r="S271" s="235"/>
      <c r="T271" s="236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37" t="s">
        <v>146</v>
      </c>
      <c r="AU271" s="237" t="s">
        <v>84</v>
      </c>
      <c r="AV271" s="14" t="s">
        <v>84</v>
      </c>
      <c r="AW271" s="14" t="s">
        <v>34</v>
      </c>
      <c r="AX271" s="14" t="s">
        <v>73</v>
      </c>
      <c r="AY271" s="237" t="s">
        <v>135</v>
      </c>
    </row>
    <row r="272" s="13" customFormat="1">
      <c r="A272" s="13"/>
      <c r="B272" s="218"/>
      <c r="C272" s="219"/>
      <c r="D272" s="220" t="s">
        <v>146</v>
      </c>
      <c r="E272" s="221" t="s">
        <v>19</v>
      </c>
      <c r="F272" s="222" t="s">
        <v>612</v>
      </c>
      <c r="G272" s="219"/>
      <c r="H272" s="221" t="s">
        <v>19</v>
      </c>
      <c r="I272" s="219"/>
      <c r="J272" s="219"/>
      <c r="K272" s="219"/>
      <c r="L272" s="223"/>
      <c r="M272" s="224"/>
      <c r="N272" s="225"/>
      <c r="O272" s="225"/>
      <c r="P272" s="225"/>
      <c r="Q272" s="225"/>
      <c r="R272" s="225"/>
      <c r="S272" s="225"/>
      <c r="T272" s="22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27" t="s">
        <v>146</v>
      </c>
      <c r="AU272" s="227" t="s">
        <v>84</v>
      </c>
      <c r="AV272" s="13" t="s">
        <v>81</v>
      </c>
      <c r="AW272" s="13" t="s">
        <v>34</v>
      </c>
      <c r="AX272" s="13" t="s">
        <v>73</v>
      </c>
      <c r="AY272" s="227" t="s">
        <v>135</v>
      </c>
    </row>
    <row r="273" s="14" customFormat="1">
      <c r="A273" s="14"/>
      <c r="B273" s="228"/>
      <c r="C273" s="229"/>
      <c r="D273" s="220" t="s">
        <v>146</v>
      </c>
      <c r="E273" s="230" t="s">
        <v>19</v>
      </c>
      <c r="F273" s="231" t="s">
        <v>696</v>
      </c>
      <c r="G273" s="229"/>
      <c r="H273" s="232">
        <v>7.484</v>
      </c>
      <c r="I273" s="229"/>
      <c r="J273" s="229"/>
      <c r="K273" s="229"/>
      <c r="L273" s="233"/>
      <c r="M273" s="234"/>
      <c r="N273" s="235"/>
      <c r="O273" s="235"/>
      <c r="P273" s="235"/>
      <c r="Q273" s="235"/>
      <c r="R273" s="235"/>
      <c r="S273" s="235"/>
      <c r="T273" s="23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37" t="s">
        <v>146</v>
      </c>
      <c r="AU273" s="237" t="s">
        <v>84</v>
      </c>
      <c r="AV273" s="14" t="s">
        <v>84</v>
      </c>
      <c r="AW273" s="14" t="s">
        <v>34</v>
      </c>
      <c r="AX273" s="14" t="s">
        <v>73</v>
      </c>
      <c r="AY273" s="237" t="s">
        <v>135</v>
      </c>
    </row>
    <row r="274" s="13" customFormat="1">
      <c r="A274" s="13"/>
      <c r="B274" s="218"/>
      <c r="C274" s="219"/>
      <c r="D274" s="220" t="s">
        <v>146</v>
      </c>
      <c r="E274" s="221" t="s">
        <v>19</v>
      </c>
      <c r="F274" s="222" t="s">
        <v>614</v>
      </c>
      <c r="G274" s="219"/>
      <c r="H274" s="221" t="s">
        <v>19</v>
      </c>
      <c r="I274" s="219"/>
      <c r="J274" s="219"/>
      <c r="K274" s="219"/>
      <c r="L274" s="223"/>
      <c r="M274" s="224"/>
      <c r="N274" s="225"/>
      <c r="O274" s="225"/>
      <c r="P274" s="225"/>
      <c r="Q274" s="225"/>
      <c r="R274" s="225"/>
      <c r="S274" s="225"/>
      <c r="T274" s="226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27" t="s">
        <v>146</v>
      </c>
      <c r="AU274" s="227" t="s">
        <v>84</v>
      </c>
      <c r="AV274" s="13" t="s">
        <v>81</v>
      </c>
      <c r="AW274" s="13" t="s">
        <v>34</v>
      </c>
      <c r="AX274" s="13" t="s">
        <v>73</v>
      </c>
      <c r="AY274" s="227" t="s">
        <v>135</v>
      </c>
    </row>
    <row r="275" s="13" customFormat="1">
      <c r="A275" s="13"/>
      <c r="B275" s="218"/>
      <c r="C275" s="219"/>
      <c r="D275" s="220" t="s">
        <v>146</v>
      </c>
      <c r="E275" s="221" t="s">
        <v>19</v>
      </c>
      <c r="F275" s="222" t="s">
        <v>615</v>
      </c>
      <c r="G275" s="219"/>
      <c r="H275" s="221" t="s">
        <v>19</v>
      </c>
      <c r="I275" s="219"/>
      <c r="J275" s="219"/>
      <c r="K275" s="219"/>
      <c r="L275" s="223"/>
      <c r="M275" s="224"/>
      <c r="N275" s="225"/>
      <c r="O275" s="225"/>
      <c r="P275" s="225"/>
      <c r="Q275" s="225"/>
      <c r="R275" s="225"/>
      <c r="S275" s="225"/>
      <c r="T275" s="226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27" t="s">
        <v>146</v>
      </c>
      <c r="AU275" s="227" t="s">
        <v>84</v>
      </c>
      <c r="AV275" s="13" t="s">
        <v>81</v>
      </c>
      <c r="AW275" s="13" t="s">
        <v>34</v>
      </c>
      <c r="AX275" s="13" t="s">
        <v>73</v>
      </c>
      <c r="AY275" s="227" t="s">
        <v>135</v>
      </c>
    </row>
    <row r="276" s="14" customFormat="1">
      <c r="A276" s="14"/>
      <c r="B276" s="228"/>
      <c r="C276" s="229"/>
      <c r="D276" s="220" t="s">
        <v>146</v>
      </c>
      <c r="E276" s="230" t="s">
        <v>19</v>
      </c>
      <c r="F276" s="231" t="s">
        <v>697</v>
      </c>
      <c r="G276" s="229"/>
      <c r="H276" s="232">
        <v>29.268999999999998</v>
      </c>
      <c r="I276" s="229"/>
      <c r="J276" s="229"/>
      <c r="K276" s="229"/>
      <c r="L276" s="233"/>
      <c r="M276" s="234"/>
      <c r="N276" s="235"/>
      <c r="O276" s="235"/>
      <c r="P276" s="235"/>
      <c r="Q276" s="235"/>
      <c r="R276" s="235"/>
      <c r="S276" s="235"/>
      <c r="T276" s="23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37" t="s">
        <v>146</v>
      </c>
      <c r="AU276" s="237" t="s">
        <v>84</v>
      </c>
      <c r="AV276" s="14" t="s">
        <v>84</v>
      </c>
      <c r="AW276" s="14" t="s">
        <v>34</v>
      </c>
      <c r="AX276" s="14" t="s">
        <v>73</v>
      </c>
      <c r="AY276" s="237" t="s">
        <v>135</v>
      </c>
    </row>
    <row r="277" s="13" customFormat="1">
      <c r="A277" s="13"/>
      <c r="B277" s="218"/>
      <c r="C277" s="219"/>
      <c r="D277" s="220" t="s">
        <v>146</v>
      </c>
      <c r="E277" s="221" t="s">
        <v>19</v>
      </c>
      <c r="F277" s="222" t="s">
        <v>621</v>
      </c>
      <c r="G277" s="219"/>
      <c r="H277" s="221" t="s">
        <v>19</v>
      </c>
      <c r="I277" s="219"/>
      <c r="J277" s="219"/>
      <c r="K277" s="219"/>
      <c r="L277" s="223"/>
      <c r="M277" s="224"/>
      <c r="N277" s="225"/>
      <c r="O277" s="225"/>
      <c r="P277" s="225"/>
      <c r="Q277" s="225"/>
      <c r="R277" s="225"/>
      <c r="S277" s="225"/>
      <c r="T277" s="22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27" t="s">
        <v>146</v>
      </c>
      <c r="AU277" s="227" t="s">
        <v>84</v>
      </c>
      <c r="AV277" s="13" t="s">
        <v>81</v>
      </c>
      <c r="AW277" s="13" t="s">
        <v>34</v>
      </c>
      <c r="AX277" s="13" t="s">
        <v>73</v>
      </c>
      <c r="AY277" s="227" t="s">
        <v>135</v>
      </c>
    </row>
    <row r="278" s="13" customFormat="1">
      <c r="A278" s="13"/>
      <c r="B278" s="218"/>
      <c r="C278" s="219"/>
      <c r="D278" s="220" t="s">
        <v>146</v>
      </c>
      <c r="E278" s="221" t="s">
        <v>19</v>
      </c>
      <c r="F278" s="222" t="s">
        <v>622</v>
      </c>
      <c r="G278" s="219"/>
      <c r="H278" s="221" t="s">
        <v>19</v>
      </c>
      <c r="I278" s="219"/>
      <c r="J278" s="219"/>
      <c r="K278" s="219"/>
      <c r="L278" s="223"/>
      <c r="M278" s="224"/>
      <c r="N278" s="225"/>
      <c r="O278" s="225"/>
      <c r="P278" s="225"/>
      <c r="Q278" s="225"/>
      <c r="R278" s="225"/>
      <c r="S278" s="225"/>
      <c r="T278" s="22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27" t="s">
        <v>146</v>
      </c>
      <c r="AU278" s="227" t="s">
        <v>84</v>
      </c>
      <c r="AV278" s="13" t="s">
        <v>81</v>
      </c>
      <c r="AW278" s="13" t="s">
        <v>34</v>
      </c>
      <c r="AX278" s="13" t="s">
        <v>73</v>
      </c>
      <c r="AY278" s="227" t="s">
        <v>135</v>
      </c>
    </row>
    <row r="279" s="14" customFormat="1">
      <c r="A279" s="14"/>
      <c r="B279" s="228"/>
      <c r="C279" s="229"/>
      <c r="D279" s="220" t="s">
        <v>146</v>
      </c>
      <c r="E279" s="230" t="s">
        <v>19</v>
      </c>
      <c r="F279" s="231" t="s">
        <v>698</v>
      </c>
      <c r="G279" s="229"/>
      <c r="H279" s="232">
        <v>57.475999999999999</v>
      </c>
      <c r="I279" s="229"/>
      <c r="J279" s="229"/>
      <c r="K279" s="229"/>
      <c r="L279" s="233"/>
      <c r="M279" s="234"/>
      <c r="N279" s="235"/>
      <c r="O279" s="235"/>
      <c r="P279" s="235"/>
      <c r="Q279" s="235"/>
      <c r="R279" s="235"/>
      <c r="S279" s="235"/>
      <c r="T279" s="236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37" t="s">
        <v>146</v>
      </c>
      <c r="AU279" s="237" t="s">
        <v>84</v>
      </c>
      <c r="AV279" s="14" t="s">
        <v>84</v>
      </c>
      <c r="AW279" s="14" t="s">
        <v>34</v>
      </c>
      <c r="AX279" s="14" t="s">
        <v>73</v>
      </c>
      <c r="AY279" s="237" t="s">
        <v>135</v>
      </c>
    </row>
    <row r="280" s="13" customFormat="1">
      <c r="A280" s="13"/>
      <c r="B280" s="218"/>
      <c r="C280" s="219"/>
      <c r="D280" s="220" t="s">
        <v>146</v>
      </c>
      <c r="E280" s="221" t="s">
        <v>19</v>
      </c>
      <c r="F280" s="222" t="s">
        <v>624</v>
      </c>
      <c r="G280" s="219"/>
      <c r="H280" s="221" t="s">
        <v>19</v>
      </c>
      <c r="I280" s="219"/>
      <c r="J280" s="219"/>
      <c r="K280" s="219"/>
      <c r="L280" s="223"/>
      <c r="M280" s="224"/>
      <c r="N280" s="225"/>
      <c r="O280" s="225"/>
      <c r="P280" s="225"/>
      <c r="Q280" s="225"/>
      <c r="R280" s="225"/>
      <c r="S280" s="225"/>
      <c r="T280" s="22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27" t="s">
        <v>146</v>
      </c>
      <c r="AU280" s="227" t="s">
        <v>84</v>
      </c>
      <c r="AV280" s="13" t="s">
        <v>81</v>
      </c>
      <c r="AW280" s="13" t="s">
        <v>34</v>
      </c>
      <c r="AX280" s="13" t="s">
        <v>73</v>
      </c>
      <c r="AY280" s="227" t="s">
        <v>135</v>
      </c>
    </row>
    <row r="281" s="14" customFormat="1">
      <c r="A281" s="14"/>
      <c r="B281" s="228"/>
      <c r="C281" s="229"/>
      <c r="D281" s="220" t="s">
        <v>146</v>
      </c>
      <c r="E281" s="230" t="s">
        <v>19</v>
      </c>
      <c r="F281" s="231" t="s">
        <v>625</v>
      </c>
      <c r="G281" s="229"/>
      <c r="H281" s="232">
        <v>8.1649999999999991</v>
      </c>
      <c r="I281" s="229"/>
      <c r="J281" s="229"/>
      <c r="K281" s="229"/>
      <c r="L281" s="233"/>
      <c r="M281" s="234"/>
      <c r="N281" s="235"/>
      <c r="O281" s="235"/>
      <c r="P281" s="235"/>
      <c r="Q281" s="235"/>
      <c r="R281" s="235"/>
      <c r="S281" s="235"/>
      <c r="T281" s="23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37" t="s">
        <v>146</v>
      </c>
      <c r="AU281" s="237" t="s">
        <v>84</v>
      </c>
      <c r="AV281" s="14" t="s">
        <v>84</v>
      </c>
      <c r="AW281" s="14" t="s">
        <v>34</v>
      </c>
      <c r="AX281" s="14" t="s">
        <v>73</v>
      </c>
      <c r="AY281" s="237" t="s">
        <v>135</v>
      </c>
    </row>
    <row r="282" s="13" customFormat="1">
      <c r="A282" s="13"/>
      <c r="B282" s="218"/>
      <c r="C282" s="219"/>
      <c r="D282" s="220" t="s">
        <v>146</v>
      </c>
      <c r="E282" s="221" t="s">
        <v>19</v>
      </c>
      <c r="F282" s="222" t="s">
        <v>626</v>
      </c>
      <c r="G282" s="219"/>
      <c r="H282" s="221" t="s">
        <v>19</v>
      </c>
      <c r="I282" s="219"/>
      <c r="J282" s="219"/>
      <c r="K282" s="219"/>
      <c r="L282" s="223"/>
      <c r="M282" s="224"/>
      <c r="N282" s="225"/>
      <c r="O282" s="225"/>
      <c r="P282" s="225"/>
      <c r="Q282" s="225"/>
      <c r="R282" s="225"/>
      <c r="S282" s="225"/>
      <c r="T282" s="226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27" t="s">
        <v>146</v>
      </c>
      <c r="AU282" s="227" t="s">
        <v>84</v>
      </c>
      <c r="AV282" s="13" t="s">
        <v>81</v>
      </c>
      <c r="AW282" s="13" t="s">
        <v>34</v>
      </c>
      <c r="AX282" s="13" t="s">
        <v>73</v>
      </c>
      <c r="AY282" s="227" t="s">
        <v>135</v>
      </c>
    </row>
    <row r="283" s="14" customFormat="1">
      <c r="A283" s="14"/>
      <c r="B283" s="228"/>
      <c r="C283" s="229"/>
      <c r="D283" s="220" t="s">
        <v>146</v>
      </c>
      <c r="E283" s="230" t="s">
        <v>19</v>
      </c>
      <c r="F283" s="231" t="s">
        <v>699</v>
      </c>
      <c r="G283" s="229"/>
      <c r="H283" s="232">
        <v>11.515000000000001</v>
      </c>
      <c r="I283" s="229"/>
      <c r="J283" s="229"/>
      <c r="K283" s="229"/>
      <c r="L283" s="233"/>
      <c r="M283" s="234"/>
      <c r="N283" s="235"/>
      <c r="O283" s="235"/>
      <c r="P283" s="235"/>
      <c r="Q283" s="235"/>
      <c r="R283" s="235"/>
      <c r="S283" s="235"/>
      <c r="T283" s="23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37" t="s">
        <v>146</v>
      </c>
      <c r="AU283" s="237" t="s">
        <v>84</v>
      </c>
      <c r="AV283" s="14" t="s">
        <v>84</v>
      </c>
      <c r="AW283" s="14" t="s">
        <v>34</v>
      </c>
      <c r="AX283" s="14" t="s">
        <v>73</v>
      </c>
      <c r="AY283" s="237" t="s">
        <v>135</v>
      </c>
    </row>
    <row r="284" s="13" customFormat="1">
      <c r="A284" s="13"/>
      <c r="B284" s="218"/>
      <c r="C284" s="219"/>
      <c r="D284" s="220" t="s">
        <v>146</v>
      </c>
      <c r="E284" s="221" t="s">
        <v>19</v>
      </c>
      <c r="F284" s="222" t="s">
        <v>628</v>
      </c>
      <c r="G284" s="219"/>
      <c r="H284" s="221" t="s">
        <v>19</v>
      </c>
      <c r="I284" s="219"/>
      <c r="J284" s="219"/>
      <c r="K284" s="219"/>
      <c r="L284" s="223"/>
      <c r="M284" s="224"/>
      <c r="N284" s="225"/>
      <c r="O284" s="225"/>
      <c r="P284" s="225"/>
      <c r="Q284" s="225"/>
      <c r="R284" s="225"/>
      <c r="S284" s="225"/>
      <c r="T284" s="226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27" t="s">
        <v>146</v>
      </c>
      <c r="AU284" s="227" t="s">
        <v>84</v>
      </c>
      <c r="AV284" s="13" t="s">
        <v>81</v>
      </c>
      <c r="AW284" s="13" t="s">
        <v>34</v>
      </c>
      <c r="AX284" s="13" t="s">
        <v>73</v>
      </c>
      <c r="AY284" s="227" t="s">
        <v>135</v>
      </c>
    </row>
    <row r="285" s="14" customFormat="1">
      <c r="A285" s="14"/>
      <c r="B285" s="228"/>
      <c r="C285" s="229"/>
      <c r="D285" s="220" t="s">
        <v>146</v>
      </c>
      <c r="E285" s="230" t="s">
        <v>19</v>
      </c>
      <c r="F285" s="231" t="s">
        <v>700</v>
      </c>
      <c r="G285" s="229"/>
      <c r="H285" s="232">
        <v>10.028000000000001</v>
      </c>
      <c r="I285" s="229"/>
      <c r="J285" s="229"/>
      <c r="K285" s="229"/>
      <c r="L285" s="233"/>
      <c r="M285" s="234"/>
      <c r="N285" s="235"/>
      <c r="O285" s="235"/>
      <c r="P285" s="235"/>
      <c r="Q285" s="235"/>
      <c r="R285" s="235"/>
      <c r="S285" s="235"/>
      <c r="T285" s="23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37" t="s">
        <v>146</v>
      </c>
      <c r="AU285" s="237" t="s">
        <v>84</v>
      </c>
      <c r="AV285" s="14" t="s">
        <v>84</v>
      </c>
      <c r="AW285" s="14" t="s">
        <v>34</v>
      </c>
      <c r="AX285" s="14" t="s">
        <v>73</v>
      </c>
      <c r="AY285" s="237" t="s">
        <v>135</v>
      </c>
    </row>
    <row r="286" s="16" customFormat="1">
      <c r="A286" s="16"/>
      <c r="B286" s="248"/>
      <c r="C286" s="249"/>
      <c r="D286" s="220" t="s">
        <v>146</v>
      </c>
      <c r="E286" s="250" t="s">
        <v>19</v>
      </c>
      <c r="F286" s="251" t="s">
        <v>192</v>
      </c>
      <c r="G286" s="249"/>
      <c r="H286" s="252">
        <v>169.43999999999997</v>
      </c>
      <c r="I286" s="249"/>
      <c r="J286" s="249"/>
      <c r="K286" s="249"/>
      <c r="L286" s="253"/>
      <c r="M286" s="254"/>
      <c r="N286" s="255"/>
      <c r="O286" s="255"/>
      <c r="P286" s="255"/>
      <c r="Q286" s="255"/>
      <c r="R286" s="255"/>
      <c r="S286" s="255"/>
      <c r="T286" s="25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T286" s="257" t="s">
        <v>146</v>
      </c>
      <c r="AU286" s="257" t="s">
        <v>84</v>
      </c>
      <c r="AV286" s="16" t="s">
        <v>155</v>
      </c>
      <c r="AW286" s="16" t="s">
        <v>34</v>
      </c>
      <c r="AX286" s="16" t="s">
        <v>73</v>
      </c>
      <c r="AY286" s="257" t="s">
        <v>135</v>
      </c>
    </row>
    <row r="287" s="13" customFormat="1">
      <c r="A287" s="13"/>
      <c r="B287" s="218"/>
      <c r="C287" s="219"/>
      <c r="D287" s="220" t="s">
        <v>146</v>
      </c>
      <c r="E287" s="221" t="s">
        <v>19</v>
      </c>
      <c r="F287" s="222" t="s">
        <v>701</v>
      </c>
      <c r="G287" s="219"/>
      <c r="H287" s="221" t="s">
        <v>19</v>
      </c>
      <c r="I287" s="219"/>
      <c r="J287" s="219"/>
      <c r="K287" s="219"/>
      <c r="L287" s="223"/>
      <c r="M287" s="224"/>
      <c r="N287" s="225"/>
      <c r="O287" s="225"/>
      <c r="P287" s="225"/>
      <c r="Q287" s="225"/>
      <c r="R287" s="225"/>
      <c r="S287" s="225"/>
      <c r="T287" s="226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27" t="s">
        <v>146</v>
      </c>
      <c r="AU287" s="227" t="s">
        <v>84</v>
      </c>
      <c r="AV287" s="13" t="s">
        <v>81</v>
      </c>
      <c r="AW287" s="13" t="s">
        <v>34</v>
      </c>
      <c r="AX287" s="13" t="s">
        <v>73</v>
      </c>
      <c r="AY287" s="227" t="s">
        <v>135</v>
      </c>
    </row>
    <row r="288" s="13" customFormat="1">
      <c r="A288" s="13"/>
      <c r="B288" s="218"/>
      <c r="C288" s="219"/>
      <c r="D288" s="220" t="s">
        <v>146</v>
      </c>
      <c r="E288" s="221" t="s">
        <v>19</v>
      </c>
      <c r="F288" s="222" t="s">
        <v>607</v>
      </c>
      <c r="G288" s="219"/>
      <c r="H288" s="221" t="s">
        <v>19</v>
      </c>
      <c r="I288" s="219"/>
      <c r="J288" s="219"/>
      <c r="K288" s="219"/>
      <c r="L288" s="223"/>
      <c r="M288" s="224"/>
      <c r="N288" s="225"/>
      <c r="O288" s="225"/>
      <c r="P288" s="225"/>
      <c r="Q288" s="225"/>
      <c r="R288" s="225"/>
      <c r="S288" s="225"/>
      <c r="T288" s="22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27" t="s">
        <v>146</v>
      </c>
      <c r="AU288" s="227" t="s">
        <v>84</v>
      </c>
      <c r="AV288" s="13" t="s">
        <v>81</v>
      </c>
      <c r="AW288" s="13" t="s">
        <v>34</v>
      </c>
      <c r="AX288" s="13" t="s">
        <v>73</v>
      </c>
      <c r="AY288" s="227" t="s">
        <v>135</v>
      </c>
    </row>
    <row r="289" s="13" customFormat="1">
      <c r="A289" s="13"/>
      <c r="B289" s="218"/>
      <c r="C289" s="219"/>
      <c r="D289" s="220" t="s">
        <v>146</v>
      </c>
      <c r="E289" s="221" t="s">
        <v>19</v>
      </c>
      <c r="F289" s="222" t="s">
        <v>610</v>
      </c>
      <c r="G289" s="219"/>
      <c r="H289" s="221" t="s">
        <v>19</v>
      </c>
      <c r="I289" s="219"/>
      <c r="J289" s="219"/>
      <c r="K289" s="219"/>
      <c r="L289" s="223"/>
      <c r="M289" s="224"/>
      <c r="N289" s="225"/>
      <c r="O289" s="225"/>
      <c r="P289" s="225"/>
      <c r="Q289" s="225"/>
      <c r="R289" s="225"/>
      <c r="S289" s="225"/>
      <c r="T289" s="22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27" t="s">
        <v>146</v>
      </c>
      <c r="AU289" s="227" t="s">
        <v>84</v>
      </c>
      <c r="AV289" s="13" t="s">
        <v>81</v>
      </c>
      <c r="AW289" s="13" t="s">
        <v>34</v>
      </c>
      <c r="AX289" s="13" t="s">
        <v>73</v>
      </c>
      <c r="AY289" s="227" t="s">
        <v>135</v>
      </c>
    </row>
    <row r="290" s="14" customFormat="1">
      <c r="A290" s="14"/>
      <c r="B290" s="228"/>
      <c r="C290" s="229"/>
      <c r="D290" s="220" t="s">
        <v>146</v>
      </c>
      <c r="E290" s="230" t="s">
        <v>19</v>
      </c>
      <c r="F290" s="231" t="s">
        <v>702</v>
      </c>
      <c r="G290" s="229"/>
      <c r="H290" s="232">
        <v>92.635000000000005</v>
      </c>
      <c r="I290" s="229"/>
      <c r="J290" s="229"/>
      <c r="K290" s="229"/>
      <c r="L290" s="233"/>
      <c r="M290" s="234"/>
      <c r="N290" s="235"/>
      <c r="O290" s="235"/>
      <c r="P290" s="235"/>
      <c r="Q290" s="235"/>
      <c r="R290" s="235"/>
      <c r="S290" s="235"/>
      <c r="T290" s="236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37" t="s">
        <v>146</v>
      </c>
      <c r="AU290" s="237" t="s">
        <v>84</v>
      </c>
      <c r="AV290" s="14" t="s">
        <v>84</v>
      </c>
      <c r="AW290" s="14" t="s">
        <v>34</v>
      </c>
      <c r="AX290" s="14" t="s">
        <v>73</v>
      </c>
      <c r="AY290" s="237" t="s">
        <v>135</v>
      </c>
    </row>
    <row r="291" s="13" customFormat="1">
      <c r="A291" s="13"/>
      <c r="B291" s="218"/>
      <c r="C291" s="219"/>
      <c r="D291" s="220" t="s">
        <v>146</v>
      </c>
      <c r="E291" s="221" t="s">
        <v>19</v>
      </c>
      <c r="F291" s="222" t="s">
        <v>614</v>
      </c>
      <c r="G291" s="219"/>
      <c r="H291" s="221" t="s">
        <v>19</v>
      </c>
      <c r="I291" s="219"/>
      <c r="J291" s="219"/>
      <c r="K291" s="219"/>
      <c r="L291" s="223"/>
      <c r="M291" s="224"/>
      <c r="N291" s="225"/>
      <c r="O291" s="225"/>
      <c r="P291" s="225"/>
      <c r="Q291" s="225"/>
      <c r="R291" s="225"/>
      <c r="S291" s="225"/>
      <c r="T291" s="226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27" t="s">
        <v>146</v>
      </c>
      <c r="AU291" s="227" t="s">
        <v>84</v>
      </c>
      <c r="AV291" s="13" t="s">
        <v>81</v>
      </c>
      <c r="AW291" s="13" t="s">
        <v>34</v>
      </c>
      <c r="AX291" s="13" t="s">
        <v>73</v>
      </c>
      <c r="AY291" s="227" t="s">
        <v>135</v>
      </c>
    </row>
    <row r="292" s="13" customFormat="1">
      <c r="A292" s="13"/>
      <c r="B292" s="218"/>
      <c r="C292" s="219"/>
      <c r="D292" s="220" t="s">
        <v>146</v>
      </c>
      <c r="E292" s="221" t="s">
        <v>19</v>
      </c>
      <c r="F292" s="222" t="s">
        <v>617</v>
      </c>
      <c r="G292" s="219"/>
      <c r="H292" s="221" t="s">
        <v>19</v>
      </c>
      <c r="I292" s="219"/>
      <c r="J292" s="219"/>
      <c r="K292" s="219"/>
      <c r="L292" s="223"/>
      <c r="M292" s="224"/>
      <c r="N292" s="225"/>
      <c r="O292" s="225"/>
      <c r="P292" s="225"/>
      <c r="Q292" s="225"/>
      <c r="R292" s="225"/>
      <c r="S292" s="225"/>
      <c r="T292" s="22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27" t="s">
        <v>146</v>
      </c>
      <c r="AU292" s="227" t="s">
        <v>84</v>
      </c>
      <c r="AV292" s="13" t="s">
        <v>81</v>
      </c>
      <c r="AW292" s="13" t="s">
        <v>34</v>
      </c>
      <c r="AX292" s="13" t="s">
        <v>73</v>
      </c>
      <c r="AY292" s="227" t="s">
        <v>135</v>
      </c>
    </row>
    <row r="293" s="14" customFormat="1">
      <c r="A293" s="14"/>
      <c r="B293" s="228"/>
      <c r="C293" s="229"/>
      <c r="D293" s="220" t="s">
        <v>146</v>
      </c>
      <c r="E293" s="230" t="s">
        <v>19</v>
      </c>
      <c r="F293" s="231" t="s">
        <v>703</v>
      </c>
      <c r="G293" s="229"/>
      <c r="H293" s="232">
        <v>37.884999999999998</v>
      </c>
      <c r="I293" s="229"/>
      <c r="J293" s="229"/>
      <c r="K293" s="229"/>
      <c r="L293" s="233"/>
      <c r="M293" s="234"/>
      <c r="N293" s="235"/>
      <c r="O293" s="235"/>
      <c r="P293" s="235"/>
      <c r="Q293" s="235"/>
      <c r="R293" s="235"/>
      <c r="S293" s="235"/>
      <c r="T293" s="23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37" t="s">
        <v>146</v>
      </c>
      <c r="AU293" s="237" t="s">
        <v>84</v>
      </c>
      <c r="AV293" s="14" t="s">
        <v>84</v>
      </c>
      <c r="AW293" s="14" t="s">
        <v>34</v>
      </c>
      <c r="AX293" s="14" t="s">
        <v>73</v>
      </c>
      <c r="AY293" s="237" t="s">
        <v>135</v>
      </c>
    </row>
    <row r="294" s="14" customFormat="1">
      <c r="A294" s="14"/>
      <c r="B294" s="228"/>
      <c r="C294" s="229"/>
      <c r="D294" s="220" t="s">
        <v>146</v>
      </c>
      <c r="E294" s="230" t="s">
        <v>19</v>
      </c>
      <c r="F294" s="231" t="s">
        <v>620</v>
      </c>
      <c r="G294" s="229"/>
      <c r="H294" s="232">
        <v>11.664</v>
      </c>
      <c r="I294" s="229"/>
      <c r="J294" s="229"/>
      <c r="K294" s="229"/>
      <c r="L294" s="233"/>
      <c r="M294" s="234"/>
      <c r="N294" s="235"/>
      <c r="O294" s="235"/>
      <c r="P294" s="235"/>
      <c r="Q294" s="235"/>
      <c r="R294" s="235"/>
      <c r="S294" s="235"/>
      <c r="T294" s="23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37" t="s">
        <v>146</v>
      </c>
      <c r="AU294" s="237" t="s">
        <v>84</v>
      </c>
      <c r="AV294" s="14" t="s">
        <v>84</v>
      </c>
      <c r="AW294" s="14" t="s">
        <v>34</v>
      </c>
      <c r="AX294" s="14" t="s">
        <v>73</v>
      </c>
      <c r="AY294" s="237" t="s">
        <v>135</v>
      </c>
    </row>
    <row r="295" s="16" customFormat="1">
      <c r="A295" s="16"/>
      <c r="B295" s="248"/>
      <c r="C295" s="249"/>
      <c r="D295" s="220" t="s">
        <v>146</v>
      </c>
      <c r="E295" s="250" t="s">
        <v>19</v>
      </c>
      <c r="F295" s="251" t="s">
        <v>192</v>
      </c>
      <c r="G295" s="249"/>
      <c r="H295" s="252">
        <v>142.184</v>
      </c>
      <c r="I295" s="249"/>
      <c r="J295" s="249"/>
      <c r="K295" s="249"/>
      <c r="L295" s="253"/>
      <c r="M295" s="254"/>
      <c r="N295" s="255"/>
      <c r="O295" s="255"/>
      <c r="P295" s="255"/>
      <c r="Q295" s="255"/>
      <c r="R295" s="255"/>
      <c r="S295" s="255"/>
      <c r="T295" s="25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T295" s="257" t="s">
        <v>146</v>
      </c>
      <c r="AU295" s="257" t="s">
        <v>84</v>
      </c>
      <c r="AV295" s="16" t="s">
        <v>155</v>
      </c>
      <c r="AW295" s="16" t="s">
        <v>34</v>
      </c>
      <c r="AX295" s="16" t="s">
        <v>73</v>
      </c>
      <c r="AY295" s="257" t="s">
        <v>135</v>
      </c>
    </row>
    <row r="296" s="15" customFormat="1">
      <c r="A296" s="15"/>
      <c r="B296" s="238"/>
      <c r="C296" s="239"/>
      <c r="D296" s="220" t="s">
        <v>146</v>
      </c>
      <c r="E296" s="240" t="s">
        <v>19</v>
      </c>
      <c r="F296" s="241" t="s">
        <v>178</v>
      </c>
      <c r="G296" s="239"/>
      <c r="H296" s="242">
        <v>1569.347</v>
      </c>
      <c r="I296" s="239"/>
      <c r="J296" s="239"/>
      <c r="K296" s="239"/>
      <c r="L296" s="243"/>
      <c r="M296" s="244"/>
      <c r="N296" s="245"/>
      <c r="O296" s="245"/>
      <c r="P296" s="245"/>
      <c r="Q296" s="245"/>
      <c r="R296" s="245"/>
      <c r="S296" s="245"/>
      <c r="T296" s="246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47" t="s">
        <v>146</v>
      </c>
      <c r="AU296" s="247" t="s">
        <v>84</v>
      </c>
      <c r="AV296" s="15" t="s">
        <v>142</v>
      </c>
      <c r="AW296" s="15" t="s">
        <v>34</v>
      </c>
      <c r="AX296" s="15" t="s">
        <v>81</v>
      </c>
      <c r="AY296" s="247" t="s">
        <v>135</v>
      </c>
    </row>
    <row r="297" s="2" customFormat="1" ht="16.5" customHeight="1">
      <c r="A297" s="36"/>
      <c r="B297" s="37"/>
      <c r="C297" s="258" t="s">
        <v>290</v>
      </c>
      <c r="D297" s="258" t="s">
        <v>274</v>
      </c>
      <c r="E297" s="259" t="s">
        <v>275</v>
      </c>
      <c r="F297" s="260" t="s">
        <v>276</v>
      </c>
      <c r="G297" s="261" t="s">
        <v>250</v>
      </c>
      <c r="H297" s="262">
        <v>2546.922</v>
      </c>
      <c r="I297" s="263">
        <v>0</v>
      </c>
      <c r="J297" s="263">
        <f>ROUND(I297*H297,2)</f>
        <v>0</v>
      </c>
      <c r="K297" s="260" t="s">
        <v>141</v>
      </c>
      <c r="L297" s="264"/>
      <c r="M297" s="265" t="s">
        <v>19</v>
      </c>
      <c r="N297" s="266" t="s">
        <v>44</v>
      </c>
      <c r="O297" s="210">
        <v>0</v>
      </c>
      <c r="P297" s="210">
        <f>O297*H297</f>
        <v>0</v>
      </c>
      <c r="Q297" s="210">
        <v>1</v>
      </c>
      <c r="R297" s="210">
        <f>Q297*H297</f>
        <v>2546.922</v>
      </c>
      <c r="S297" s="210">
        <v>0</v>
      </c>
      <c r="T297" s="211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212" t="s">
        <v>200</v>
      </c>
      <c r="AT297" s="212" t="s">
        <v>274</v>
      </c>
      <c r="AU297" s="212" t="s">
        <v>84</v>
      </c>
      <c r="AY297" s="20" t="s">
        <v>135</v>
      </c>
      <c r="BE297" s="213">
        <f>IF(N297="základní",J297,0)</f>
        <v>0</v>
      </c>
      <c r="BF297" s="213">
        <f>IF(N297="snížená",J297,0)</f>
        <v>0</v>
      </c>
      <c r="BG297" s="213">
        <f>IF(N297="zákl. přenesená",J297,0)</f>
        <v>0</v>
      </c>
      <c r="BH297" s="213">
        <f>IF(N297="sníž. přenesená",J297,0)</f>
        <v>0</v>
      </c>
      <c r="BI297" s="213">
        <f>IF(N297="nulová",J297,0)</f>
        <v>0</v>
      </c>
      <c r="BJ297" s="20" t="s">
        <v>81</v>
      </c>
      <c r="BK297" s="213">
        <f>ROUND(I297*H297,2)</f>
        <v>0</v>
      </c>
      <c r="BL297" s="20" t="s">
        <v>142</v>
      </c>
      <c r="BM297" s="212" t="s">
        <v>704</v>
      </c>
    </row>
    <row r="298" s="13" customFormat="1">
      <c r="A298" s="13"/>
      <c r="B298" s="218"/>
      <c r="C298" s="219"/>
      <c r="D298" s="220" t="s">
        <v>146</v>
      </c>
      <c r="E298" s="221" t="s">
        <v>19</v>
      </c>
      <c r="F298" s="222" t="s">
        <v>701</v>
      </c>
      <c r="G298" s="219"/>
      <c r="H298" s="221" t="s">
        <v>19</v>
      </c>
      <c r="I298" s="219"/>
      <c r="J298" s="219"/>
      <c r="K298" s="219"/>
      <c r="L298" s="223"/>
      <c r="M298" s="224"/>
      <c r="N298" s="225"/>
      <c r="O298" s="225"/>
      <c r="P298" s="225"/>
      <c r="Q298" s="225"/>
      <c r="R298" s="225"/>
      <c r="S298" s="225"/>
      <c r="T298" s="226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27" t="s">
        <v>146</v>
      </c>
      <c r="AU298" s="227" t="s">
        <v>84</v>
      </c>
      <c r="AV298" s="13" t="s">
        <v>81</v>
      </c>
      <c r="AW298" s="13" t="s">
        <v>34</v>
      </c>
      <c r="AX298" s="13" t="s">
        <v>73</v>
      </c>
      <c r="AY298" s="227" t="s">
        <v>135</v>
      </c>
    </row>
    <row r="299" s="14" customFormat="1">
      <c r="A299" s="14"/>
      <c r="B299" s="228"/>
      <c r="C299" s="229"/>
      <c r="D299" s="220" t="s">
        <v>146</v>
      </c>
      <c r="E299" s="230" t="s">
        <v>19</v>
      </c>
      <c r="F299" s="231" t="s">
        <v>705</v>
      </c>
      <c r="G299" s="229"/>
      <c r="H299" s="232">
        <v>2546.922</v>
      </c>
      <c r="I299" s="229"/>
      <c r="J299" s="229"/>
      <c r="K299" s="229"/>
      <c r="L299" s="233"/>
      <c r="M299" s="234"/>
      <c r="N299" s="235"/>
      <c r="O299" s="235"/>
      <c r="P299" s="235"/>
      <c r="Q299" s="235"/>
      <c r="R299" s="235"/>
      <c r="S299" s="235"/>
      <c r="T299" s="236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37" t="s">
        <v>146</v>
      </c>
      <c r="AU299" s="237" t="s">
        <v>84</v>
      </c>
      <c r="AV299" s="14" t="s">
        <v>84</v>
      </c>
      <c r="AW299" s="14" t="s">
        <v>34</v>
      </c>
      <c r="AX299" s="14" t="s">
        <v>81</v>
      </c>
      <c r="AY299" s="237" t="s">
        <v>135</v>
      </c>
    </row>
    <row r="300" s="2" customFormat="1" ht="37.8" customHeight="1">
      <c r="A300" s="36"/>
      <c r="B300" s="37"/>
      <c r="C300" s="202" t="s">
        <v>295</v>
      </c>
      <c r="D300" s="202" t="s">
        <v>137</v>
      </c>
      <c r="E300" s="203" t="s">
        <v>280</v>
      </c>
      <c r="F300" s="204" t="s">
        <v>281</v>
      </c>
      <c r="G300" s="205" t="s">
        <v>182</v>
      </c>
      <c r="H300" s="206">
        <v>230.11600000000001</v>
      </c>
      <c r="I300" s="207">
        <v>0</v>
      </c>
      <c r="J300" s="207">
        <f>ROUND(I300*H300,2)</f>
        <v>0</v>
      </c>
      <c r="K300" s="204" t="s">
        <v>141</v>
      </c>
      <c r="L300" s="42"/>
      <c r="M300" s="208" t="s">
        <v>19</v>
      </c>
      <c r="N300" s="209" t="s">
        <v>44</v>
      </c>
      <c r="O300" s="210">
        <v>0</v>
      </c>
      <c r="P300" s="210">
        <f>O300*H300</f>
        <v>0</v>
      </c>
      <c r="Q300" s="210">
        <v>0</v>
      </c>
      <c r="R300" s="210">
        <f>Q300*H300</f>
        <v>0</v>
      </c>
      <c r="S300" s="210">
        <v>0</v>
      </c>
      <c r="T300" s="211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212" t="s">
        <v>142</v>
      </c>
      <c r="AT300" s="212" t="s">
        <v>137</v>
      </c>
      <c r="AU300" s="212" t="s">
        <v>84</v>
      </c>
      <c r="AY300" s="20" t="s">
        <v>135</v>
      </c>
      <c r="BE300" s="213">
        <f>IF(N300="základní",J300,0)</f>
        <v>0</v>
      </c>
      <c r="BF300" s="213">
        <f>IF(N300="snížená",J300,0)</f>
        <v>0</v>
      </c>
      <c r="BG300" s="213">
        <f>IF(N300="zákl. přenesená",J300,0)</f>
        <v>0</v>
      </c>
      <c r="BH300" s="213">
        <f>IF(N300="sníž. přenesená",J300,0)</f>
        <v>0</v>
      </c>
      <c r="BI300" s="213">
        <f>IF(N300="nulová",J300,0)</f>
        <v>0</v>
      </c>
      <c r="BJ300" s="20" t="s">
        <v>81</v>
      </c>
      <c r="BK300" s="213">
        <f>ROUND(I300*H300,2)</f>
        <v>0</v>
      </c>
      <c r="BL300" s="20" t="s">
        <v>142</v>
      </c>
      <c r="BM300" s="212" t="s">
        <v>706</v>
      </c>
    </row>
    <row r="301" s="2" customFormat="1">
      <c r="A301" s="36"/>
      <c r="B301" s="37"/>
      <c r="C301" s="38"/>
      <c r="D301" s="214" t="s">
        <v>144</v>
      </c>
      <c r="E301" s="38"/>
      <c r="F301" s="215" t="s">
        <v>283</v>
      </c>
      <c r="G301" s="38"/>
      <c r="H301" s="38"/>
      <c r="I301" s="38"/>
      <c r="J301" s="38"/>
      <c r="K301" s="38"/>
      <c r="L301" s="42"/>
      <c r="M301" s="216"/>
      <c r="N301" s="217"/>
      <c r="O301" s="81"/>
      <c r="P301" s="81"/>
      <c r="Q301" s="81"/>
      <c r="R301" s="81"/>
      <c r="S301" s="81"/>
      <c r="T301" s="82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20" t="s">
        <v>144</v>
      </c>
      <c r="AU301" s="20" t="s">
        <v>84</v>
      </c>
    </row>
    <row r="302" s="14" customFormat="1">
      <c r="A302" s="14"/>
      <c r="B302" s="228"/>
      <c r="C302" s="229"/>
      <c r="D302" s="220" t="s">
        <v>146</v>
      </c>
      <c r="E302" s="230" t="s">
        <v>19</v>
      </c>
      <c r="F302" s="231" t="s">
        <v>707</v>
      </c>
      <c r="G302" s="229"/>
      <c r="H302" s="232">
        <v>194.03100000000001</v>
      </c>
      <c r="I302" s="229"/>
      <c r="J302" s="229"/>
      <c r="K302" s="229"/>
      <c r="L302" s="233"/>
      <c r="M302" s="234"/>
      <c r="N302" s="235"/>
      <c r="O302" s="235"/>
      <c r="P302" s="235"/>
      <c r="Q302" s="235"/>
      <c r="R302" s="235"/>
      <c r="S302" s="235"/>
      <c r="T302" s="23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37" t="s">
        <v>146</v>
      </c>
      <c r="AU302" s="237" t="s">
        <v>84</v>
      </c>
      <c r="AV302" s="14" t="s">
        <v>84</v>
      </c>
      <c r="AW302" s="14" t="s">
        <v>34</v>
      </c>
      <c r="AX302" s="14" t="s">
        <v>73</v>
      </c>
      <c r="AY302" s="237" t="s">
        <v>135</v>
      </c>
    </row>
    <row r="303" s="14" customFormat="1">
      <c r="A303" s="14"/>
      <c r="B303" s="228"/>
      <c r="C303" s="229"/>
      <c r="D303" s="220" t="s">
        <v>146</v>
      </c>
      <c r="E303" s="230" t="s">
        <v>19</v>
      </c>
      <c r="F303" s="231" t="s">
        <v>708</v>
      </c>
      <c r="G303" s="229"/>
      <c r="H303" s="232">
        <v>16.126000000000001</v>
      </c>
      <c r="I303" s="229"/>
      <c r="J303" s="229"/>
      <c r="K303" s="229"/>
      <c r="L303" s="233"/>
      <c r="M303" s="234"/>
      <c r="N303" s="235"/>
      <c r="O303" s="235"/>
      <c r="P303" s="235"/>
      <c r="Q303" s="235"/>
      <c r="R303" s="235"/>
      <c r="S303" s="235"/>
      <c r="T303" s="23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37" t="s">
        <v>146</v>
      </c>
      <c r="AU303" s="237" t="s">
        <v>84</v>
      </c>
      <c r="AV303" s="14" t="s">
        <v>84</v>
      </c>
      <c r="AW303" s="14" t="s">
        <v>34</v>
      </c>
      <c r="AX303" s="14" t="s">
        <v>73</v>
      </c>
      <c r="AY303" s="237" t="s">
        <v>135</v>
      </c>
    </row>
    <row r="304" s="14" customFormat="1">
      <c r="A304" s="14"/>
      <c r="B304" s="228"/>
      <c r="C304" s="229"/>
      <c r="D304" s="220" t="s">
        <v>146</v>
      </c>
      <c r="E304" s="230" t="s">
        <v>19</v>
      </c>
      <c r="F304" s="231" t="s">
        <v>709</v>
      </c>
      <c r="G304" s="229"/>
      <c r="H304" s="232">
        <v>19.959</v>
      </c>
      <c r="I304" s="229"/>
      <c r="J304" s="229"/>
      <c r="K304" s="229"/>
      <c r="L304" s="233"/>
      <c r="M304" s="234"/>
      <c r="N304" s="235"/>
      <c r="O304" s="235"/>
      <c r="P304" s="235"/>
      <c r="Q304" s="235"/>
      <c r="R304" s="235"/>
      <c r="S304" s="235"/>
      <c r="T304" s="236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37" t="s">
        <v>146</v>
      </c>
      <c r="AU304" s="237" t="s">
        <v>84</v>
      </c>
      <c r="AV304" s="14" t="s">
        <v>84</v>
      </c>
      <c r="AW304" s="14" t="s">
        <v>34</v>
      </c>
      <c r="AX304" s="14" t="s">
        <v>73</v>
      </c>
      <c r="AY304" s="237" t="s">
        <v>135</v>
      </c>
    </row>
    <row r="305" s="15" customFormat="1">
      <c r="A305" s="15"/>
      <c r="B305" s="238"/>
      <c r="C305" s="239"/>
      <c r="D305" s="220" t="s">
        <v>146</v>
      </c>
      <c r="E305" s="240" t="s">
        <v>19</v>
      </c>
      <c r="F305" s="241" t="s">
        <v>178</v>
      </c>
      <c r="G305" s="239"/>
      <c r="H305" s="242">
        <v>230.11600000000001</v>
      </c>
      <c r="I305" s="239"/>
      <c r="J305" s="239"/>
      <c r="K305" s="239"/>
      <c r="L305" s="243"/>
      <c r="M305" s="244"/>
      <c r="N305" s="245"/>
      <c r="O305" s="245"/>
      <c r="P305" s="245"/>
      <c r="Q305" s="245"/>
      <c r="R305" s="245"/>
      <c r="S305" s="245"/>
      <c r="T305" s="246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47" t="s">
        <v>146</v>
      </c>
      <c r="AU305" s="247" t="s">
        <v>84</v>
      </c>
      <c r="AV305" s="15" t="s">
        <v>142</v>
      </c>
      <c r="AW305" s="15" t="s">
        <v>34</v>
      </c>
      <c r="AX305" s="15" t="s">
        <v>81</v>
      </c>
      <c r="AY305" s="247" t="s">
        <v>135</v>
      </c>
    </row>
    <row r="306" s="2" customFormat="1" ht="16.5" customHeight="1">
      <c r="A306" s="36"/>
      <c r="B306" s="37"/>
      <c r="C306" s="258" t="s">
        <v>300</v>
      </c>
      <c r="D306" s="258" t="s">
        <v>274</v>
      </c>
      <c r="E306" s="259" t="s">
        <v>286</v>
      </c>
      <c r="F306" s="260" t="s">
        <v>287</v>
      </c>
      <c r="G306" s="261" t="s">
        <v>250</v>
      </c>
      <c r="H306" s="262">
        <v>162.66999999999999</v>
      </c>
      <c r="I306" s="263">
        <v>0</v>
      </c>
      <c r="J306" s="263">
        <f>ROUND(I306*H306,2)</f>
        <v>0</v>
      </c>
      <c r="K306" s="260" t="s">
        <v>141</v>
      </c>
      <c r="L306" s="264"/>
      <c r="M306" s="265" t="s">
        <v>19</v>
      </c>
      <c r="N306" s="266" t="s">
        <v>44</v>
      </c>
      <c r="O306" s="210">
        <v>0</v>
      </c>
      <c r="P306" s="210">
        <f>O306*H306</f>
        <v>0</v>
      </c>
      <c r="Q306" s="210">
        <v>1</v>
      </c>
      <c r="R306" s="210">
        <f>Q306*H306</f>
        <v>162.66999999999999</v>
      </c>
      <c r="S306" s="210">
        <v>0</v>
      </c>
      <c r="T306" s="211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212" t="s">
        <v>200</v>
      </c>
      <c r="AT306" s="212" t="s">
        <v>274</v>
      </c>
      <c r="AU306" s="212" t="s">
        <v>84</v>
      </c>
      <c r="AY306" s="20" t="s">
        <v>135</v>
      </c>
      <c r="BE306" s="213">
        <f>IF(N306="základní",J306,0)</f>
        <v>0</v>
      </c>
      <c r="BF306" s="213">
        <f>IF(N306="snížená",J306,0)</f>
        <v>0</v>
      </c>
      <c r="BG306" s="213">
        <f>IF(N306="zákl. přenesená",J306,0)</f>
        <v>0</v>
      </c>
      <c r="BH306" s="213">
        <f>IF(N306="sníž. přenesená",J306,0)</f>
        <v>0</v>
      </c>
      <c r="BI306" s="213">
        <f>IF(N306="nulová",J306,0)</f>
        <v>0</v>
      </c>
      <c r="BJ306" s="20" t="s">
        <v>81</v>
      </c>
      <c r="BK306" s="213">
        <f>ROUND(I306*H306,2)</f>
        <v>0</v>
      </c>
      <c r="BL306" s="20" t="s">
        <v>142</v>
      </c>
      <c r="BM306" s="212" t="s">
        <v>710</v>
      </c>
    </row>
    <row r="307" s="14" customFormat="1">
      <c r="A307" s="14"/>
      <c r="B307" s="228"/>
      <c r="C307" s="229"/>
      <c r="D307" s="220" t="s">
        <v>146</v>
      </c>
      <c r="E307" s="230" t="s">
        <v>19</v>
      </c>
      <c r="F307" s="231" t="s">
        <v>289</v>
      </c>
      <c r="G307" s="229"/>
      <c r="H307" s="232">
        <v>162.66999999999999</v>
      </c>
      <c r="I307" s="229"/>
      <c r="J307" s="229"/>
      <c r="K307" s="229"/>
      <c r="L307" s="233"/>
      <c r="M307" s="234"/>
      <c r="N307" s="235"/>
      <c r="O307" s="235"/>
      <c r="P307" s="235"/>
      <c r="Q307" s="235"/>
      <c r="R307" s="235"/>
      <c r="S307" s="235"/>
      <c r="T307" s="236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37" t="s">
        <v>146</v>
      </c>
      <c r="AU307" s="237" t="s">
        <v>84</v>
      </c>
      <c r="AV307" s="14" t="s">
        <v>84</v>
      </c>
      <c r="AW307" s="14" t="s">
        <v>34</v>
      </c>
      <c r="AX307" s="14" t="s">
        <v>81</v>
      </c>
      <c r="AY307" s="237" t="s">
        <v>135</v>
      </c>
    </row>
    <row r="308" s="2" customFormat="1" ht="24.15" customHeight="1">
      <c r="A308" s="36"/>
      <c r="B308" s="37"/>
      <c r="C308" s="202" t="s">
        <v>306</v>
      </c>
      <c r="D308" s="202" t="s">
        <v>137</v>
      </c>
      <c r="E308" s="203" t="s">
        <v>291</v>
      </c>
      <c r="F308" s="204" t="s">
        <v>292</v>
      </c>
      <c r="G308" s="205" t="s">
        <v>171</v>
      </c>
      <c r="H308" s="206">
        <v>123.74</v>
      </c>
      <c r="I308" s="207">
        <v>0</v>
      </c>
      <c r="J308" s="207">
        <f>ROUND(I308*H308,2)</f>
        <v>0</v>
      </c>
      <c r="K308" s="204" t="s">
        <v>141</v>
      </c>
      <c r="L308" s="42"/>
      <c r="M308" s="208" t="s">
        <v>19</v>
      </c>
      <c r="N308" s="209" t="s">
        <v>44</v>
      </c>
      <c r="O308" s="210">
        <v>0</v>
      </c>
      <c r="P308" s="210">
        <f>O308*H308</f>
        <v>0</v>
      </c>
      <c r="Q308" s="210">
        <v>0</v>
      </c>
      <c r="R308" s="210">
        <f>Q308*H308</f>
        <v>0</v>
      </c>
      <c r="S308" s="210">
        <v>0</v>
      </c>
      <c r="T308" s="211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212" t="s">
        <v>142</v>
      </c>
      <c r="AT308" s="212" t="s">
        <v>137</v>
      </c>
      <c r="AU308" s="212" t="s">
        <v>84</v>
      </c>
      <c r="AY308" s="20" t="s">
        <v>135</v>
      </c>
      <c r="BE308" s="213">
        <f>IF(N308="základní",J308,0)</f>
        <v>0</v>
      </c>
      <c r="BF308" s="213">
        <f>IF(N308="snížená",J308,0)</f>
        <v>0</v>
      </c>
      <c r="BG308" s="213">
        <f>IF(N308="zákl. přenesená",J308,0)</f>
        <v>0</v>
      </c>
      <c r="BH308" s="213">
        <f>IF(N308="sníž. přenesená",J308,0)</f>
        <v>0</v>
      </c>
      <c r="BI308" s="213">
        <f>IF(N308="nulová",J308,0)</f>
        <v>0</v>
      </c>
      <c r="BJ308" s="20" t="s">
        <v>81</v>
      </c>
      <c r="BK308" s="213">
        <f>ROUND(I308*H308,2)</f>
        <v>0</v>
      </c>
      <c r="BL308" s="20" t="s">
        <v>142</v>
      </c>
      <c r="BM308" s="212" t="s">
        <v>711</v>
      </c>
    </row>
    <row r="309" s="2" customFormat="1">
      <c r="A309" s="36"/>
      <c r="B309" s="37"/>
      <c r="C309" s="38"/>
      <c r="D309" s="214" t="s">
        <v>144</v>
      </c>
      <c r="E309" s="38"/>
      <c r="F309" s="215" t="s">
        <v>294</v>
      </c>
      <c r="G309" s="38"/>
      <c r="H309" s="38"/>
      <c r="I309" s="38"/>
      <c r="J309" s="38"/>
      <c r="K309" s="38"/>
      <c r="L309" s="42"/>
      <c r="M309" s="216"/>
      <c r="N309" s="217"/>
      <c r="O309" s="81"/>
      <c r="P309" s="81"/>
      <c r="Q309" s="81"/>
      <c r="R309" s="81"/>
      <c r="S309" s="81"/>
      <c r="T309" s="82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T309" s="20" t="s">
        <v>144</v>
      </c>
      <c r="AU309" s="20" t="s">
        <v>84</v>
      </c>
    </row>
    <row r="310" s="14" customFormat="1">
      <c r="A310" s="14"/>
      <c r="B310" s="228"/>
      <c r="C310" s="229"/>
      <c r="D310" s="220" t="s">
        <v>146</v>
      </c>
      <c r="E310" s="230" t="s">
        <v>19</v>
      </c>
      <c r="F310" s="231" t="s">
        <v>712</v>
      </c>
      <c r="G310" s="229"/>
      <c r="H310" s="232">
        <v>123.74</v>
      </c>
      <c r="I310" s="229"/>
      <c r="J310" s="229"/>
      <c r="K310" s="229"/>
      <c r="L310" s="233"/>
      <c r="M310" s="234"/>
      <c r="N310" s="235"/>
      <c r="O310" s="235"/>
      <c r="P310" s="235"/>
      <c r="Q310" s="235"/>
      <c r="R310" s="235"/>
      <c r="S310" s="235"/>
      <c r="T310" s="23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37" t="s">
        <v>146</v>
      </c>
      <c r="AU310" s="237" t="s">
        <v>84</v>
      </c>
      <c r="AV310" s="14" t="s">
        <v>84</v>
      </c>
      <c r="AW310" s="14" t="s">
        <v>34</v>
      </c>
      <c r="AX310" s="14" t="s">
        <v>81</v>
      </c>
      <c r="AY310" s="237" t="s">
        <v>135</v>
      </c>
    </row>
    <row r="311" s="2" customFormat="1" ht="24.15" customHeight="1">
      <c r="A311" s="36"/>
      <c r="B311" s="37"/>
      <c r="C311" s="202" t="s">
        <v>311</v>
      </c>
      <c r="D311" s="202" t="s">
        <v>137</v>
      </c>
      <c r="E311" s="203" t="s">
        <v>296</v>
      </c>
      <c r="F311" s="204" t="s">
        <v>297</v>
      </c>
      <c r="G311" s="205" t="s">
        <v>171</v>
      </c>
      <c r="H311" s="206">
        <v>123.74</v>
      </c>
      <c r="I311" s="207">
        <v>0</v>
      </c>
      <c r="J311" s="207">
        <f>ROUND(I311*H311,2)</f>
        <v>0</v>
      </c>
      <c r="K311" s="204" t="s">
        <v>141</v>
      </c>
      <c r="L311" s="42"/>
      <c r="M311" s="208" t="s">
        <v>19</v>
      </c>
      <c r="N311" s="209" t="s">
        <v>44</v>
      </c>
      <c r="O311" s="210">
        <v>0</v>
      </c>
      <c r="P311" s="210">
        <f>O311*H311</f>
        <v>0</v>
      </c>
      <c r="Q311" s="210">
        <v>0</v>
      </c>
      <c r="R311" s="210">
        <f>Q311*H311</f>
        <v>0</v>
      </c>
      <c r="S311" s="210">
        <v>0</v>
      </c>
      <c r="T311" s="211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212" t="s">
        <v>142</v>
      </c>
      <c r="AT311" s="212" t="s">
        <v>137</v>
      </c>
      <c r="AU311" s="212" t="s">
        <v>84</v>
      </c>
      <c r="AY311" s="20" t="s">
        <v>135</v>
      </c>
      <c r="BE311" s="213">
        <f>IF(N311="základní",J311,0)</f>
        <v>0</v>
      </c>
      <c r="BF311" s="213">
        <f>IF(N311="snížená",J311,0)</f>
        <v>0</v>
      </c>
      <c r="BG311" s="213">
        <f>IF(N311="zákl. přenesená",J311,0)</f>
        <v>0</v>
      </c>
      <c r="BH311" s="213">
        <f>IF(N311="sníž. přenesená",J311,0)</f>
        <v>0</v>
      </c>
      <c r="BI311" s="213">
        <f>IF(N311="nulová",J311,0)</f>
        <v>0</v>
      </c>
      <c r="BJ311" s="20" t="s">
        <v>81</v>
      </c>
      <c r="BK311" s="213">
        <f>ROUND(I311*H311,2)</f>
        <v>0</v>
      </c>
      <c r="BL311" s="20" t="s">
        <v>142</v>
      </c>
      <c r="BM311" s="212" t="s">
        <v>713</v>
      </c>
    </row>
    <row r="312" s="2" customFormat="1">
      <c r="A312" s="36"/>
      <c r="B312" s="37"/>
      <c r="C312" s="38"/>
      <c r="D312" s="214" t="s">
        <v>144</v>
      </c>
      <c r="E312" s="38"/>
      <c r="F312" s="215" t="s">
        <v>299</v>
      </c>
      <c r="G312" s="38"/>
      <c r="H312" s="38"/>
      <c r="I312" s="38"/>
      <c r="J312" s="38"/>
      <c r="K312" s="38"/>
      <c r="L312" s="42"/>
      <c r="M312" s="216"/>
      <c r="N312" s="217"/>
      <c r="O312" s="81"/>
      <c r="P312" s="81"/>
      <c r="Q312" s="81"/>
      <c r="R312" s="81"/>
      <c r="S312" s="81"/>
      <c r="T312" s="82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T312" s="20" t="s">
        <v>144</v>
      </c>
      <c r="AU312" s="20" t="s">
        <v>84</v>
      </c>
    </row>
    <row r="313" s="2" customFormat="1" ht="16.5" customHeight="1">
      <c r="A313" s="36"/>
      <c r="B313" s="37"/>
      <c r="C313" s="258" t="s">
        <v>316</v>
      </c>
      <c r="D313" s="258" t="s">
        <v>274</v>
      </c>
      <c r="E313" s="259" t="s">
        <v>301</v>
      </c>
      <c r="F313" s="260" t="s">
        <v>302</v>
      </c>
      <c r="G313" s="261" t="s">
        <v>303</v>
      </c>
      <c r="H313" s="262">
        <v>4.5999999999999996</v>
      </c>
      <c r="I313" s="263">
        <v>0</v>
      </c>
      <c r="J313" s="263">
        <f>ROUND(I313*H313,2)</f>
        <v>0</v>
      </c>
      <c r="K313" s="260" t="s">
        <v>141</v>
      </c>
      <c r="L313" s="264"/>
      <c r="M313" s="265" t="s">
        <v>19</v>
      </c>
      <c r="N313" s="266" t="s">
        <v>44</v>
      </c>
      <c r="O313" s="210">
        <v>0</v>
      </c>
      <c r="P313" s="210">
        <f>O313*H313</f>
        <v>0</v>
      </c>
      <c r="Q313" s="210">
        <v>0.001</v>
      </c>
      <c r="R313" s="210">
        <f>Q313*H313</f>
        <v>0.0045999999999999999</v>
      </c>
      <c r="S313" s="210">
        <v>0</v>
      </c>
      <c r="T313" s="211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212" t="s">
        <v>200</v>
      </c>
      <c r="AT313" s="212" t="s">
        <v>274</v>
      </c>
      <c r="AU313" s="212" t="s">
        <v>84</v>
      </c>
      <c r="AY313" s="20" t="s">
        <v>135</v>
      </c>
      <c r="BE313" s="213">
        <f>IF(N313="základní",J313,0)</f>
        <v>0</v>
      </c>
      <c r="BF313" s="213">
        <f>IF(N313="snížená",J313,0)</f>
        <v>0</v>
      </c>
      <c r="BG313" s="213">
        <f>IF(N313="zákl. přenesená",J313,0)</f>
        <v>0</v>
      </c>
      <c r="BH313" s="213">
        <f>IF(N313="sníž. přenesená",J313,0)</f>
        <v>0</v>
      </c>
      <c r="BI313" s="213">
        <f>IF(N313="nulová",J313,0)</f>
        <v>0</v>
      </c>
      <c r="BJ313" s="20" t="s">
        <v>81</v>
      </c>
      <c r="BK313" s="213">
        <f>ROUND(I313*H313,2)</f>
        <v>0</v>
      </c>
      <c r="BL313" s="20" t="s">
        <v>142</v>
      </c>
      <c r="BM313" s="212" t="s">
        <v>714</v>
      </c>
    </row>
    <row r="314" s="14" customFormat="1">
      <c r="A314" s="14"/>
      <c r="B314" s="228"/>
      <c r="C314" s="229"/>
      <c r="D314" s="220" t="s">
        <v>146</v>
      </c>
      <c r="E314" s="230" t="s">
        <v>19</v>
      </c>
      <c r="F314" s="231" t="s">
        <v>715</v>
      </c>
      <c r="G314" s="229"/>
      <c r="H314" s="232">
        <v>230</v>
      </c>
      <c r="I314" s="229"/>
      <c r="J314" s="229"/>
      <c r="K314" s="229"/>
      <c r="L314" s="233"/>
      <c r="M314" s="234"/>
      <c r="N314" s="235"/>
      <c r="O314" s="235"/>
      <c r="P314" s="235"/>
      <c r="Q314" s="235"/>
      <c r="R314" s="235"/>
      <c r="S314" s="235"/>
      <c r="T314" s="23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37" t="s">
        <v>146</v>
      </c>
      <c r="AU314" s="237" t="s">
        <v>84</v>
      </c>
      <c r="AV314" s="14" t="s">
        <v>84</v>
      </c>
      <c r="AW314" s="14" t="s">
        <v>34</v>
      </c>
      <c r="AX314" s="14" t="s">
        <v>73</v>
      </c>
      <c r="AY314" s="237" t="s">
        <v>135</v>
      </c>
    </row>
    <row r="315" s="14" customFormat="1">
      <c r="A315" s="14"/>
      <c r="B315" s="228"/>
      <c r="C315" s="229"/>
      <c r="D315" s="220" t="s">
        <v>146</v>
      </c>
      <c r="E315" s="230" t="s">
        <v>19</v>
      </c>
      <c r="F315" s="231" t="s">
        <v>716</v>
      </c>
      <c r="G315" s="229"/>
      <c r="H315" s="232">
        <v>4.5999999999999996</v>
      </c>
      <c r="I315" s="229"/>
      <c r="J315" s="229"/>
      <c r="K315" s="229"/>
      <c r="L315" s="233"/>
      <c r="M315" s="234"/>
      <c r="N315" s="235"/>
      <c r="O315" s="235"/>
      <c r="P315" s="235"/>
      <c r="Q315" s="235"/>
      <c r="R315" s="235"/>
      <c r="S315" s="235"/>
      <c r="T315" s="23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37" t="s">
        <v>146</v>
      </c>
      <c r="AU315" s="237" t="s">
        <v>84</v>
      </c>
      <c r="AV315" s="14" t="s">
        <v>84</v>
      </c>
      <c r="AW315" s="14" t="s">
        <v>34</v>
      </c>
      <c r="AX315" s="14" t="s">
        <v>81</v>
      </c>
      <c r="AY315" s="237" t="s">
        <v>135</v>
      </c>
    </row>
    <row r="316" s="2" customFormat="1" ht="16.5" customHeight="1">
      <c r="A316" s="36"/>
      <c r="B316" s="37"/>
      <c r="C316" s="202" t="s">
        <v>323</v>
      </c>
      <c r="D316" s="202" t="s">
        <v>137</v>
      </c>
      <c r="E316" s="203" t="s">
        <v>307</v>
      </c>
      <c r="F316" s="204" t="s">
        <v>308</v>
      </c>
      <c r="G316" s="205" t="s">
        <v>171</v>
      </c>
      <c r="H316" s="206">
        <v>123.74</v>
      </c>
      <c r="I316" s="207">
        <v>0</v>
      </c>
      <c r="J316" s="207">
        <f>ROUND(I316*H316,2)</f>
        <v>0</v>
      </c>
      <c r="K316" s="204" t="s">
        <v>141</v>
      </c>
      <c r="L316" s="42"/>
      <c r="M316" s="208" t="s">
        <v>19</v>
      </c>
      <c r="N316" s="209" t="s">
        <v>44</v>
      </c>
      <c r="O316" s="210">
        <v>0</v>
      </c>
      <c r="P316" s="210">
        <f>O316*H316</f>
        <v>0</v>
      </c>
      <c r="Q316" s="210">
        <v>0</v>
      </c>
      <c r="R316" s="210">
        <f>Q316*H316</f>
        <v>0</v>
      </c>
      <c r="S316" s="210">
        <v>0</v>
      </c>
      <c r="T316" s="211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212" t="s">
        <v>142</v>
      </c>
      <c r="AT316" s="212" t="s">
        <v>137</v>
      </c>
      <c r="AU316" s="212" t="s">
        <v>84</v>
      </c>
      <c r="AY316" s="20" t="s">
        <v>135</v>
      </c>
      <c r="BE316" s="213">
        <f>IF(N316="základní",J316,0)</f>
        <v>0</v>
      </c>
      <c r="BF316" s="213">
        <f>IF(N316="snížená",J316,0)</f>
        <v>0</v>
      </c>
      <c r="BG316" s="213">
        <f>IF(N316="zákl. přenesená",J316,0)</f>
        <v>0</v>
      </c>
      <c r="BH316" s="213">
        <f>IF(N316="sníž. přenesená",J316,0)</f>
        <v>0</v>
      </c>
      <c r="BI316" s="213">
        <f>IF(N316="nulová",J316,0)</f>
        <v>0</v>
      </c>
      <c r="BJ316" s="20" t="s">
        <v>81</v>
      </c>
      <c r="BK316" s="213">
        <f>ROUND(I316*H316,2)</f>
        <v>0</v>
      </c>
      <c r="BL316" s="20" t="s">
        <v>142</v>
      </c>
      <c r="BM316" s="212" t="s">
        <v>717</v>
      </c>
    </row>
    <row r="317" s="2" customFormat="1">
      <c r="A317" s="36"/>
      <c r="B317" s="37"/>
      <c r="C317" s="38"/>
      <c r="D317" s="214" t="s">
        <v>144</v>
      </c>
      <c r="E317" s="38"/>
      <c r="F317" s="215" t="s">
        <v>310</v>
      </c>
      <c r="G317" s="38"/>
      <c r="H317" s="38"/>
      <c r="I317" s="38"/>
      <c r="J317" s="38"/>
      <c r="K317" s="38"/>
      <c r="L317" s="42"/>
      <c r="M317" s="216"/>
      <c r="N317" s="217"/>
      <c r="O317" s="81"/>
      <c r="P317" s="81"/>
      <c r="Q317" s="81"/>
      <c r="R317" s="81"/>
      <c r="S317" s="81"/>
      <c r="T317" s="82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T317" s="20" t="s">
        <v>144</v>
      </c>
      <c r="AU317" s="20" t="s">
        <v>84</v>
      </c>
    </row>
    <row r="318" s="2" customFormat="1" ht="16.5" customHeight="1">
      <c r="A318" s="36"/>
      <c r="B318" s="37"/>
      <c r="C318" s="202" t="s">
        <v>331</v>
      </c>
      <c r="D318" s="202" t="s">
        <v>137</v>
      </c>
      <c r="E318" s="203" t="s">
        <v>312</v>
      </c>
      <c r="F318" s="204" t="s">
        <v>313</v>
      </c>
      <c r="G318" s="205" t="s">
        <v>171</v>
      </c>
      <c r="H318" s="206">
        <v>123.74</v>
      </c>
      <c r="I318" s="207">
        <v>0</v>
      </c>
      <c r="J318" s="207">
        <f>ROUND(I318*H318,2)</f>
        <v>0</v>
      </c>
      <c r="K318" s="204" t="s">
        <v>141</v>
      </c>
      <c r="L318" s="42"/>
      <c r="M318" s="208" t="s">
        <v>19</v>
      </c>
      <c r="N318" s="209" t="s">
        <v>44</v>
      </c>
      <c r="O318" s="210">
        <v>0</v>
      </c>
      <c r="P318" s="210">
        <f>O318*H318</f>
        <v>0</v>
      </c>
      <c r="Q318" s="210">
        <v>0</v>
      </c>
      <c r="R318" s="210">
        <f>Q318*H318</f>
        <v>0</v>
      </c>
      <c r="S318" s="210">
        <v>0</v>
      </c>
      <c r="T318" s="211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212" t="s">
        <v>142</v>
      </c>
      <c r="AT318" s="212" t="s">
        <v>137</v>
      </c>
      <c r="AU318" s="212" t="s">
        <v>84</v>
      </c>
      <c r="AY318" s="20" t="s">
        <v>135</v>
      </c>
      <c r="BE318" s="213">
        <f>IF(N318="základní",J318,0)</f>
        <v>0</v>
      </c>
      <c r="BF318" s="213">
        <f>IF(N318="snížená",J318,0)</f>
        <v>0</v>
      </c>
      <c r="BG318" s="213">
        <f>IF(N318="zákl. přenesená",J318,0)</f>
        <v>0</v>
      </c>
      <c r="BH318" s="213">
        <f>IF(N318="sníž. přenesená",J318,0)</f>
        <v>0</v>
      </c>
      <c r="BI318" s="213">
        <f>IF(N318="nulová",J318,0)</f>
        <v>0</v>
      </c>
      <c r="BJ318" s="20" t="s">
        <v>81</v>
      </c>
      <c r="BK318" s="213">
        <f>ROUND(I318*H318,2)</f>
        <v>0</v>
      </c>
      <c r="BL318" s="20" t="s">
        <v>142</v>
      </c>
      <c r="BM318" s="212" t="s">
        <v>718</v>
      </c>
    </row>
    <row r="319" s="2" customFormat="1">
      <c r="A319" s="36"/>
      <c r="B319" s="37"/>
      <c r="C319" s="38"/>
      <c r="D319" s="214" t="s">
        <v>144</v>
      </c>
      <c r="E319" s="38"/>
      <c r="F319" s="215" t="s">
        <v>315</v>
      </c>
      <c r="G319" s="38"/>
      <c r="H319" s="38"/>
      <c r="I319" s="38"/>
      <c r="J319" s="38"/>
      <c r="K319" s="38"/>
      <c r="L319" s="42"/>
      <c r="M319" s="216"/>
      <c r="N319" s="217"/>
      <c r="O319" s="81"/>
      <c r="P319" s="81"/>
      <c r="Q319" s="81"/>
      <c r="R319" s="81"/>
      <c r="S319" s="81"/>
      <c r="T319" s="82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T319" s="20" t="s">
        <v>144</v>
      </c>
      <c r="AU319" s="20" t="s">
        <v>84</v>
      </c>
    </row>
    <row r="320" s="12" customFormat="1" ht="22.8" customHeight="1">
      <c r="A320" s="12"/>
      <c r="B320" s="187"/>
      <c r="C320" s="188"/>
      <c r="D320" s="189" t="s">
        <v>72</v>
      </c>
      <c r="E320" s="200" t="s">
        <v>155</v>
      </c>
      <c r="F320" s="200" t="s">
        <v>719</v>
      </c>
      <c r="G320" s="188"/>
      <c r="H320" s="188"/>
      <c r="I320" s="188"/>
      <c r="J320" s="201">
        <f>BK320</f>
        <v>0</v>
      </c>
      <c r="K320" s="188"/>
      <c r="L320" s="192"/>
      <c r="M320" s="193"/>
      <c r="N320" s="194"/>
      <c r="O320" s="194"/>
      <c r="P320" s="195">
        <f>SUM(P321:P322)</f>
        <v>0</v>
      </c>
      <c r="Q320" s="194"/>
      <c r="R320" s="195">
        <f>SUM(R321:R322)</f>
        <v>0</v>
      </c>
      <c r="S320" s="194"/>
      <c r="T320" s="196">
        <f>SUM(T321:T322)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197" t="s">
        <v>81</v>
      </c>
      <c r="AT320" s="198" t="s">
        <v>72</v>
      </c>
      <c r="AU320" s="198" t="s">
        <v>81</v>
      </c>
      <c r="AY320" s="197" t="s">
        <v>135</v>
      </c>
      <c r="BK320" s="199">
        <f>SUM(BK321:BK322)</f>
        <v>0</v>
      </c>
    </row>
    <row r="321" s="2" customFormat="1" ht="16.5" customHeight="1">
      <c r="A321" s="36"/>
      <c r="B321" s="37"/>
      <c r="C321" s="202" t="s">
        <v>338</v>
      </c>
      <c r="D321" s="202" t="s">
        <v>137</v>
      </c>
      <c r="E321" s="203" t="s">
        <v>720</v>
      </c>
      <c r="F321" s="204" t="s">
        <v>721</v>
      </c>
      <c r="G321" s="205" t="s">
        <v>158</v>
      </c>
      <c r="H321" s="206">
        <v>347.5</v>
      </c>
      <c r="I321" s="207">
        <v>0</v>
      </c>
      <c r="J321" s="207">
        <f>ROUND(I321*H321,2)</f>
        <v>0</v>
      </c>
      <c r="K321" s="204" t="s">
        <v>141</v>
      </c>
      <c r="L321" s="42"/>
      <c r="M321" s="208" t="s">
        <v>19</v>
      </c>
      <c r="N321" s="209" t="s">
        <v>44</v>
      </c>
      <c r="O321" s="210">
        <v>0</v>
      </c>
      <c r="P321" s="210">
        <f>O321*H321</f>
        <v>0</v>
      </c>
      <c r="Q321" s="210">
        <v>0</v>
      </c>
      <c r="R321" s="210">
        <f>Q321*H321</f>
        <v>0</v>
      </c>
      <c r="S321" s="210">
        <v>0</v>
      </c>
      <c r="T321" s="211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212" t="s">
        <v>142</v>
      </c>
      <c r="AT321" s="212" t="s">
        <v>137</v>
      </c>
      <c r="AU321" s="212" t="s">
        <v>84</v>
      </c>
      <c r="AY321" s="20" t="s">
        <v>135</v>
      </c>
      <c r="BE321" s="213">
        <f>IF(N321="základní",J321,0)</f>
        <v>0</v>
      </c>
      <c r="BF321" s="213">
        <f>IF(N321="snížená",J321,0)</f>
        <v>0</v>
      </c>
      <c r="BG321" s="213">
        <f>IF(N321="zákl. přenesená",J321,0)</f>
        <v>0</v>
      </c>
      <c r="BH321" s="213">
        <f>IF(N321="sníž. přenesená",J321,0)</f>
        <v>0</v>
      </c>
      <c r="BI321" s="213">
        <f>IF(N321="nulová",J321,0)</f>
        <v>0</v>
      </c>
      <c r="BJ321" s="20" t="s">
        <v>81</v>
      </c>
      <c r="BK321" s="213">
        <f>ROUND(I321*H321,2)</f>
        <v>0</v>
      </c>
      <c r="BL321" s="20" t="s">
        <v>142</v>
      </c>
      <c r="BM321" s="212" t="s">
        <v>722</v>
      </c>
    </row>
    <row r="322" s="2" customFormat="1">
      <c r="A322" s="36"/>
      <c r="B322" s="37"/>
      <c r="C322" s="38"/>
      <c r="D322" s="214" t="s">
        <v>144</v>
      </c>
      <c r="E322" s="38"/>
      <c r="F322" s="215" t="s">
        <v>723</v>
      </c>
      <c r="G322" s="38"/>
      <c r="H322" s="38"/>
      <c r="I322" s="38"/>
      <c r="J322" s="38"/>
      <c r="K322" s="38"/>
      <c r="L322" s="42"/>
      <c r="M322" s="216"/>
      <c r="N322" s="217"/>
      <c r="O322" s="81"/>
      <c r="P322" s="81"/>
      <c r="Q322" s="81"/>
      <c r="R322" s="81"/>
      <c r="S322" s="81"/>
      <c r="T322" s="82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T322" s="20" t="s">
        <v>144</v>
      </c>
      <c r="AU322" s="20" t="s">
        <v>84</v>
      </c>
    </row>
    <row r="323" s="12" customFormat="1" ht="22.8" customHeight="1">
      <c r="A323" s="12"/>
      <c r="B323" s="187"/>
      <c r="C323" s="188"/>
      <c r="D323" s="189" t="s">
        <v>72</v>
      </c>
      <c r="E323" s="200" t="s">
        <v>142</v>
      </c>
      <c r="F323" s="200" t="s">
        <v>330</v>
      </c>
      <c r="G323" s="188"/>
      <c r="H323" s="188"/>
      <c r="I323" s="188"/>
      <c r="J323" s="201">
        <f>BK323</f>
        <v>0</v>
      </c>
      <c r="K323" s="188"/>
      <c r="L323" s="192"/>
      <c r="M323" s="193"/>
      <c r="N323" s="194"/>
      <c r="O323" s="194"/>
      <c r="P323" s="195">
        <f>SUM(P324:P355)</f>
        <v>0</v>
      </c>
      <c r="Q323" s="194"/>
      <c r="R323" s="195">
        <f>SUM(R324:R355)</f>
        <v>2.5915763899999997</v>
      </c>
      <c r="S323" s="194"/>
      <c r="T323" s="196">
        <f>SUM(T324:T355)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197" t="s">
        <v>81</v>
      </c>
      <c r="AT323" s="198" t="s">
        <v>72</v>
      </c>
      <c r="AU323" s="198" t="s">
        <v>81</v>
      </c>
      <c r="AY323" s="197" t="s">
        <v>135</v>
      </c>
      <c r="BK323" s="199">
        <f>SUM(BK324:BK355)</f>
        <v>0</v>
      </c>
    </row>
    <row r="324" s="2" customFormat="1" ht="16.5" customHeight="1">
      <c r="A324" s="36"/>
      <c r="B324" s="37"/>
      <c r="C324" s="202" t="s">
        <v>343</v>
      </c>
      <c r="D324" s="202" t="s">
        <v>137</v>
      </c>
      <c r="E324" s="203" t="s">
        <v>724</v>
      </c>
      <c r="F324" s="204" t="s">
        <v>725</v>
      </c>
      <c r="G324" s="205" t="s">
        <v>182</v>
      </c>
      <c r="H324" s="206">
        <v>5.5469999999999997</v>
      </c>
      <c r="I324" s="207">
        <v>0</v>
      </c>
      <c r="J324" s="207">
        <f>ROUND(I324*H324,2)</f>
        <v>0</v>
      </c>
      <c r="K324" s="204" t="s">
        <v>141</v>
      </c>
      <c r="L324" s="42"/>
      <c r="M324" s="208" t="s">
        <v>19</v>
      </c>
      <c r="N324" s="209" t="s">
        <v>44</v>
      </c>
      <c r="O324" s="210">
        <v>0</v>
      </c>
      <c r="P324" s="210">
        <f>O324*H324</f>
        <v>0</v>
      </c>
      <c r="Q324" s="210">
        <v>0</v>
      </c>
      <c r="R324" s="210">
        <f>Q324*H324</f>
        <v>0</v>
      </c>
      <c r="S324" s="210">
        <v>0</v>
      </c>
      <c r="T324" s="211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212" t="s">
        <v>142</v>
      </c>
      <c r="AT324" s="212" t="s">
        <v>137</v>
      </c>
      <c r="AU324" s="212" t="s">
        <v>84</v>
      </c>
      <c r="AY324" s="20" t="s">
        <v>135</v>
      </c>
      <c r="BE324" s="213">
        <f>IF(N324="základní",J324,0)</f>
        <v>0</v>
      </c>
      <c r="BF324" s="213">
        <f>IF(N324="snížená",J324,0)</f>
        <v>0</v>
      </c>
      <c r="BG324" s="213">
        <f>IF(N324="zákl. přenesená",J324,0)</f>
        <v>0</v>
      </c>
      <c r="BH324" s="213">
        <f>IF(N324="sníž. přenesená",J324,0)</f>
        <v>0</v>
      </c>
      <c r="BI324" s="213">
        <f>IF(N324="nulová",J324,0)</f>
        <v>0</v>
      </c>
      <c r="BJ324" s="20" t="s">
        <v>81</v>
      </c>
      <c r="BK324" s="213">
        <f>ROUND(I324*H324,2)</f>
        <v>0</v>
      </c>
      <c r="BL324" s="20" t="s">
        <v>142</v>
      </c>
      <c r="BM324" s="212" t="s">
        <v>726</v>
      </c>
    </row>
    <row r="325" s="2" customFormat="1">
      <c r="A325" s="36"/>
      <c r="B325" s="37"/>
      <c r="C325" s="38"/>
      <c r="D325" s="214" t="s">
        <v>144</v>
      </c>
      <c r="E325" s="38"/>
      <c r="F325" s="215" t="s">
        <v>727</v>
      </c>
      <c r="G325" s="38"/>
      <c r="H325" s="38"/>
      <c r="I325" s="38"/>
      <c r="J325" s="38"/>
      <c r="K325" s="38"/>
      <c r="L325" s="42"/>
      <c r="M325" s="216"/>
      <c r="N325" s="217"/>
      <c r="O325" s="81"/>
      <c r="P325" s="81"/>
      <c r="Q325" s="81"/>
      <c r="R325" s="81"/>
      <c r="S325" s="81"/>
      <c r="T325" s="82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T325" s="20" t="s">
        <v>144</v>
      </c>
      <c r="AU325" s="20" t="s">
        <v>84</v>
      </c>
    </row>
    <row r="326" s="13" customFormat="1">
      <c r="A326" s="13"/>
      <c r="B326" s="218"/>
      <c r="C326" s="219"/>
      <c r="D326" s="220" t="s">
        <v>146</v>
      </c>
      <c r="E326" s="221" t="s">
        <v>19</v>
      </c>
      <c r="F326" s="222" t="s">
        <v>728</v>
      </c>
      <c r="G326" s="219"/>
      <c r="H326" s="221" t="s">
        <v>19</v>
      </c>
      <c r="I326" s="219"/>
      <c r="J326" s="219"/>
      <c r="K326" s="219"/>
      <c r="L326" s="223"/>
      <c r="M326" s="224"/>
      <c r="N326" s="225"/>
      <c r="O326" s="225"/>
      <c r="P326" s="225"/>
      <c r="Q326" s="225"/>
      <c r="R326" s="225"/>
      <c r="S326" s="225"/>
      <c r="T326" s="226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27" t="s">
        <v>146</v>
      </c>
      <c r="AU326" s="227" t="s">
        <v>84</v>
      </c>
      <c r="AV326" s="13" t="s">
        <v>81</v>
      </c>
      <c r="AW326" s="13" t="s">
        <v>34</v>
      </c>
      <c r="AX326" s="13" t="s">
        <v>73</v>
      </c>
      <c r="AY326" s="227" t="s">
        <v>135</v>
      </c>
    </row>
    <row r="327" s="14" customFormat="1">
      <c r="A327" s="14"/>
      <c r="B327" s="228"/>
      <c r="C327" s="229"/>
      <c r="D327" s="220" t="s">
        <v>146</v>
      </c>
      <c r="E327" s="230" t="s">
        <v>19</v>
      </c>
      <c r="F327" s="231" t="s">
        <v>729</v>
      </c>
      <c r="G327" s="229"/>
      <c r="H327" s="232">
        <v>5.5469999999999997</v>
      </c>
      <c r="I327" s="229"/>
      <c r="J327" s="229"/>
      <c r="K327" s="229"/>
      <c r="L327" s="233"/>
      <c r="M327" s="234"/>
      <c r="N327" s="235"/>
      <c r="O327" s="235"/>
      <c r="P327" s="235"/>
      <c r="Q327" s="235"/>
      <c r="R327" s="235"/>
      <c r="S327" s="235"/>
      <c r="T327" s="236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37" t="s">
        <v>146</v>
      </c>
      <c r="AU327" s="237" t="s">
        <v>84</v>
      </c>
      <c r="AV327" s="14" t="s">
        <v>84</v>
      </c>
      <c r="AW327" s="14" t="s">
        <v>34</v>
      </c>
      <c r="AX327" s="14" t="s">
        <v>81</v>
      </c>
      <c r="AY327" s="237" t="s">
        <v>135</v>
      </c>
    </row>
    <row r="328" s="2" customFormat="1" ht="24.15" customHeight="1">
      <c r="A328" s="36"/>
      <c r="B328" s="37"/>
      <c r="C328" s="202" t="s">
        <v>348</v>
      </c>
      <c r="D328" s="202" t="s">
        <v>137</v>
      </c>
      <c r="E328" s="203" t="s">
        <v>730</v>
      </c>
      <c r="F328" s="204" t="s">
        <v>731</v>
      </c>
      <c r="G328" s="205" t="s">
        <v>182</v>
      </c>
      <c r="H328" s="206">
        <v>5.8220000000000001</v>
      </c>
      <c r="I328" s="207">
        <v>0</v>
      </c>
      <c r="J328" s="207">
        <f>ROUND(I328*H328,2)</f>
        <v>0</v>
      </c>
      <c r="K328" s="204" t="s">
        <v>141</v>
      </c>
      <c r="L328" s="42"/>
      <c r="M328" s="208" t="s">
        <v>19</v>
      </c>
      <c r="N328" s="209" t="s">
        <v>44</v>
      </c>
      <c r="O328" s="210">
        <v>0</v>
      </c>
      <c r="P328" s="210">
        <f>O328*H328</f>
        <v>0</v>
      </c>
      <c r="Q328" s="210">
        <v>0</v>
      </c>
      <c r="R328" s="210">
        <f>Q328*H328</f>
        <v>0</v>
      </c>
      <c r="S328" s="210">
        <v>0</v>
      </c>
      <c r="T328" s="211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212" t="s">
        <v>142</v>
      </c>
      <c r="AT328" s="212" t="s">
        <v>137</v>
      </c>
      <c r="AU328" s="212" t="s">
        <v>84</v>
      </c>
      <c r="AY328" s="20" t="s">
        <v>135</v>
      </c>
      <c r="BE328" s="213">
        <f>IF(N328="základní",J328,0)</f>
        <v>0</v>
      </c>
      <c r="BF328" s="213">
        <f>IF(N328="snížená",J328,0)</f>
        <v>0</v>
      </c>
      <c r="BG328" s="213">
        <f>IF(N328="zákl. přenesená",J328,0)</f>
        <v>0</v>
      </c>
      <c r="BH328" s="213">
        <f>IF(N328="sníž. přenesená",J328,0)</f>
        <v>0</v>
      </c>
      <c r="BI328" s="213">
        <f>IF(N328="nulová",J328,0)</f>
        <v>0</v>
      </c>
      <c r="BJ328" s="20" t="s">
        <v>81</v>
      </c>
      <c r="BK328" s="213">
        <f>ROUND(I328*H328,2)</f>
        <v>0</v>
      </c>
      <c r="BL328" s="20" t="s">
        <v>142</v>
      </c>
      <c r="BM328" s="212" t="s">
        <v>732</v>
      </c>
    </row>
    <row r="329" s="2" customFormat="1">
      <c r="A329" s="36"/>
      <c r="B329" s="37"/>
      <c r="C329" s="38"/>
      <c r="D329" s="214" t="s">
        <v>144</v>
      </c>
      <c r="E329" s="38"/>
      <c r="F329" s="215" t="s">
        <v>733</v>
      </c>
      <c r="G329" s="38"/>
      <c r="H329" s="38"/>
      <c r="I329" s="38"/>
      <c r="J329" s="38"/>
      <c r="K329" s="38"/>
      <c r="L329" s="42"/>
      <c r="M329" s="216"/>
      <c r="N329" s="217"/>
      <c r="O329" s="81"/>
      <c r="P329" s="81"/>
      <c r="Q329" s="81"/>
      <c r="R329" s="81"/>
      <c r="S329" s="81"/>
      <c r="T329" s="82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T329" s="20" t="s">
        <v>144</v>
      </c>
      <c r="AU329" s="20" t="s">
        <v>84</v>
      </c>
    </row>
    <row r="330" s="13" customFormat="1">
      <c r="A330" s="13"/>
      <c r="B330" s="218"/>
      <c r="C330" s="219"/>
      <c r="D330" s="220" t="s">
        <v>146</v>
      </c>
      <c r="E330" s="221" t="s">
        <v>19</v>
      </c>
      <c r="F330" s="222" t="s">
        <v>728</v>
      </c>
      <c r="G330" s="219"/>
      <c r="H330" s="221" t="s">
        <v>19</v>
      </c>
      <c r="I330" s="219"/>
      <c r="J330" s="219"/>
      <c r="K330" s="219"/>
      <c r="L330" s="223"/>
      <c r="M330" s="224"/>
      <c r="N330" s="225"/>
      <c r="O330" s="225"/>
      <c r="P330" s="225"/>
      <c r="Q330" s="225"/>
      <c r="R330" s="225"/>
      <c r="S330" s="225"/>
      <c r="T330" s="226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27" t="s">
        <v>146</v>
      </c>
      <c r="AU330" s="227" t="s">
        <v>84</v>
      </c>
      <c r="AV330" s="13" t="s">
        <v>81</v>
      </c>
      <c r="AW330" s="13" t="s">
        <v>34</v>
      </c>
      <c r="AX330" s="13" t="s">
        <v>73</v>
      </c>
      <c r="AY330" s="227" t="s">
        <v>135</v>
      </c>
    </row>
    <row r="331" s="14" customFormat="1">
      <c r="A331" s="14"/>
      <c r="B331" s="228"/>
      <c r="C331" s="229"/>
      <c r="D331" s="220" t="s">
        <v>146</v>
      </c>
      <c r="E331" s="230" t="s">
        <v>19</v>
      </c>
      <c r="F331" s="231" t="s">
        <v>734</v>
      </c>
      <c r="G331" s="229"/>
      <c r="H331" s="232">
        <v>2.028</v>
      </c>
      <c r="I331" s="229"/>
      <c r="J331" s="229"/>
      <c r="K331" s="229"/>
      <c r="L331" s="233"/>
      <c r="M331" s="234"/>
      <c r="N331" s="235"/>
      <c r="O331" s="235"/>
      <c r="P331" s="235"/>
      <c r="Q331" s="235"/>
      <c r="R331" s="235"/>
      <c r="S331" s="235"/>
      <c r="T331" s="23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37" t="s">
        <v>146</v>
      </c>
      <c r="AU331" s="237" t="s">
        <v>84</v>
      </c>
      <c r="AV331" s="14" t="s">
        <v>84</v>
      </c>
      <c r="AW331" s="14" t="s">
        <v>34</v>
      </c>
      <c r="AX331" s="14" t="s">
        <v>73</v>
      </c>
      <c r="AY331" s="237" t="s">
        <v>135</v>
      </c>
    </row>
    <row r="332" s="13" customFormat="1">
      <c r="A332" s="13"/>
      <c r="B332" s="218"/>
      <c r="C332" s="219"/>
      <c r="D332" s="220" t="s">
        <v>146</v>
      </c>
      <c r="E332" s="221" t="s">
        <v>19</v>
      </c>
      <c r="F332" s="222" t="s">
        <v>735</v>
      </c>
      <c r="G332" s="219"/>
      <c r="H332" s="221" t="s">
        <v>19</v>
      </c>
      <c r="I332" s="219"/>
      <c r="J332" s="219"/>
      <c r="K332" s="219"/>
      <c r="L332" s="223"/>
      <c r="M332" s="224"/>
      <c r="N332" s="225"/>
      <c r="O332" s="225"/>
      <c r="P332" s="225"/>
      <c r="Q332" s="225"/>
      <c r="R332" s="225"/>
      <c r="S332" s="225"/>
      <c r="T332" s="226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27" t="s">
        <v>146</v>
      </c>
      <c r="AU332" s="227" t="s">
        <v>84</v>
      </c>
      <c r="AV332" s="13" t="s">
        <v>81</v>
      </c>
      <c r="AW332" s="13" t="s">
        <v>34</v>
      </c>
      <c r="AX332" s="13" t="s">
        <v>73</v>
      </c>
      <c r="AY332" s="227" t="s">
        <v>135</v>
      </c>
    </row>
    <row r="333" s="14" customFormat="1">
      <c r="A333" s="14"/>
      <c r="B333" s="228"/>
      <c r="C333" s="229"/>
      <c r="D333" s="220" t="s">
        <v>146</v>
      </c>
      <c r="E333" s="230" t="s">
        <v>19</v>
      </c>
      <c r="F333" s="231" t="s">
        <v>736</v>
      </c>
      <c r="G333" s="229"/>
      <c r="H333" s="232">
        <v>3.794</v>
      </c>
      <c r="I333" s="229"/>
      <c r="J333" s="229"/>
      <c r="K333" s="229"/>
      <c r="L333" s="233"/>
      <c r="M333" s="234"/>
      <c r="N333" s="235"/>
      <c r="O333" s="235"/>
      <c r="P333" s="235"/>
      <c r="Q333" s="235"/>
      <c r="R333" s="235"/>
      <c r="S333" s="235"/>
      <c r="T333" s="23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37" t="s">
        <v>146</v>
      </c>
      <c r="AU333" s="237" t="s">
        <v>84</v>
      </c>
      <c r="AV333" s="14" t="s">
        <v>84</v>
      </c>
      <c r="AW333" s="14" t="s">
        <v>34</v>
      </c>
      <c r="AX333" s="14" t="s">
        <v>73</v>
      </c>
      <c r="AY333" s="237" t="s">
        <v>135</v>
      </c>
    </row>
    <row r="334" s="15" customFormat="1">
      <c r="A334" s="15"/>
      <c r="B334" s="238"/>
      <c r="C334" s="239"/>
      <c r="D334" s="220" t="s">
        <v>146</v>
      </c>
      <c r="E334" s="240" t="s">
        <v>19</v>
      </c>
      <c r="F334" s="241" t="s">
        <v>178</v>
      </c>
      <c r="G334" s="239"/>
      <c r="H334" s="242">
        <v>5.8220000000000001</v>
      </c>
      <c r="I334" s="239"/>
      <c r="J334" s="239"/>
      <c r="K334" s="239"/>
      <c r="L334" s="243"/>
      <c r="M334" s="244"/>
      <c r="N334" s="245"/>
      <c r="O334" s="245"/>
      <c r="P334" s="245"/>
      <c r="Q334" s="245"/>
      <c r="R334" s="245"/>
      <c r="S334" s="245"/>
      <c r="T334" s="246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47" t="s">
        <v>146</v>
      </c>
      <c r="AU334" s="247" t="s">
        <v>84</v>
      </c>
      <c r="AV334" s="15" t="s">
        <v>142</v>
      </c>
      <c r="AW334" s="15" t="s">
        <v>34</v>
      </c>
      <c r="AX334" s="15" t="s">
        <v>81</v>
      </c>
      <c r="AY334" s="247" t="s">
        <v>135</v>
      </c>
    </row>
    <row r="335" s="2" customFormat="1" ht="24.15" customHeight="1">
      <c r="A335" s="36"/>
      <c r="B335" s="37"/>
      <c r="C335" s="202" t="s">
        <v>353</v>
      </c>
      <c r="D335" s="202" t="s">
        <v>137</v>
      </c>
      <c r="E335" s="203" t="s">
        <v>737</v>
      </c>
      <c r="F335" s="204" t="s">
        <v>738</v>
      </c>
      <c r="G335" s="205" t="s">
        <v>182</v>
      </c>
      <c r="H335" s="206">
        <v>309.577</v>
      </c>
      <c r="I335" s="207">
        <v>0</v>
      </c>
      <c r="J335" s="207">
        <f>ROUND(I335*H335,2)</f>
        <v>0</v>
      </c>
      <c r="K335" s="204" t="s">
        <v>141</v>
      </c>
      <c r="L335" s="42"/>
      <c r="M335" s="208" t="s">
        <v>19</v>
      </c>
      <c r="N335" s="209" t="s">
        <v>44</v>
      </c>
      <c r="O335" s="210">
        <v>0</v>
      </c>
      <c r="P335" s="210">
        <f>O335*H335</f>
        <v>0</v>
      </c>
      <c r="Q335" s="210">
        <v>0</v>
      </c>
      <c r="R335" s="210">
        <f>Q335*H335</f>
        <v>0</v>
      </c>
      <c r="S335" s="210">
        <v>0</v>
      </c>
      <c r="T335" s="211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212" t="s">
        <v>142</v>
      </c>
      <c r="AT335" s="212" t="s">
        <v>137</v>
      </c>
      <c r="AU335" s="212" t="s">
        <v>84</v>
      </c>
      <c r="AY335" s="20" t="s">
        <v>135</v>
      </c>
      <c r="BE335" s="213">
        <f>IF(N335="základní",J335,0)</f>
        <v>0</v>
      </c>
      <c r="BF335" s="213">
        <f>IF(N335="snížená",J335,0)</f>
        <v>0</v>
      </c>
      <c r="BG335" s="213">
        <f>IF(N335="zákl. přenesená",J335,0)</f>
        <v>0</v>
      </c>
      <c r="BH335" s="213">
        <f>IF(N335="sníž. přenesená",J335,0)</f>
        <v>0</v>
      </c>
      <c r="BI335" s="213">
        <f>IF(N335="nulová",J335,0)</f>
        <v>0</v>
      </c>
      <c r="BJ335" s="20" t="s">
        <v>81</v>
      </c>
      <c r="BK335" s="213">
        <f>ROUND(I335*H335,2)</f>
        <v>0</v>
      </c>
      <c r="BL335" s="20" t="s">
        <v>142</v>
      </c>
      <c r="BM335" s="212" t="s">
        <v>739</v>
      </c>
    </row>
    <row r="336" s="2" customFormat="1">
      <c r="A336" s="36"/>
      <c r="B336" s="37"/>
      <c r="C336" s="38"/>
      <c r="D336" s="214" t="s">
        <v>144</v>
      </c>
      <c r="E336" s="38"/>
      <c r="F336" s="215" t="s">
        <v>740</v>
      </c>
      <c r="G336" s="38"/>
      <c r="H336" s="38"/>
      <c r="I336" s="38"/>
      <c r="J336" s="38"/>
      <c r="K336" s="38"/>
      <c r="L336" s="42"/>
      <c r="M336" s="216"/>
      <c r="N336" s="217"/>
      <c r="O336" s="81"/>
      <c r="P336" s="81"/>
      <c r="Q336" s="81"/>
      <c r="R336" s="81"/>
      <c r="S336" s="81"/>
      <c r="T336" s="82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T336" s="20" t="s">
        <v>144</v>
      </c>
      <c r="AU336" s="20" t="s">
        <v>84</v>
      </c>
    </row>
    <row r="337" s="13" customFormat="1">
      <c r="A337" s="13"/>
      <c r="B337" s="218"/>
      <c r="C337" s="219"/>
      <c r="D337" s="220" t="s">
        <v>146</v>
      </c>
      <c r="E337" s="221" t="s">
        <v>19</v>
      </c>
      <c r="F337" s="222" t="s">
        <v>588</v>
      </c>
      <c r="G337" s="219"/>
      <c r="H337" s="221" t="s">
        <v>19</v>
      </c>
      <c r="I337" s="219"/>
      <c r="J337" s="219"/>
      <c r="K337" s="219"/>
      <c r="L337" s="223"/>
      <c r="M337" s="224"/>
      <c r="N337" s="225"/>
      <c r="O337" s="225"/>
      <c r="P337" s="225"/>
      <c r="Q337" s="225"/>
      <c r="R337" s="225"/>
      <c r="S337" s="225"/>
      <c r="T337" s="226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27" t="s">
        <v>146</v>
      </c>
      <c r="AU337" s="227" t="s">
        <v>84</v>
      </c>
      <c r="AV337" s="13" t="s">
        <v>81</v>
      </c>
      <c r="AW337" s="13" t="s">
        <v>34</v>
      </c>
      <c r="AX337" s="13" t="s">
        <v>73</v>
      </c>
      <c r="AY337" s="227" t="s">
        <v>135</v>
      </c>
    </row>
    <row r="338" s="14" customFormat="1">
      <c r="A338" s="14"/>
      <c r="B338" s="228"/>
      <c r="C338" s="229"/>
      <c r="D338" s="220" t="s">
        <v>146</v>
      </c>
      <c r="E338" s="230" t="s">
        <v>19</v>
      </c>
      <c r="F338" s="231" t="s">
        <v>741</v>
      </c>
      <c r="G338" s="229"/>
      <c r="H338" s="232">
        <v>286.21199999999999</v>
      </c>
      <c r="I338" s="229"/>
      <c r="J338" s="229"/>
      <c r="K338" s="229"/>
      <c r="L338" s="233"/>
      <c r="M338" s="234"/>
      <c r="N338" s="235"/>
      <c r="O338" s="235"/>
      <c r="P338" s="235"/>
      <c r="Q338" s="235"/>
      <c r="R338" s="235"/>
      <c r="S338" s="235"/>
      <c r="T338" s="236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37" t="s">
        <v>146</v>
      </c>
      <c r="AU338" s="237" t="s">
        <v>84</v>
      </c>
      <c r="AV338" s="14" t="s">
        <v>84</v>
      </c>
      <c r="AW338" s="14" t="s">
        <v>34</v>
      </c>
      <c r="AX338" s="14" t="s">
        <v>73</v>
      </c>
      <c r="AY338" s="237" t="s">
        <v>135</v>
      </c>
    </row>
    <row r="339" s="13" customFormat="1">
      <c r="A339" s="13"/>
      <c r="B339" s="218"/>
      <c r="C339" s="219"/>
      <c r="D339" s="220" t="s">
        <v>146</v>
      </c>
      <c r="E339" s="221" t="s">
        <v>19</v>
      </c>
      <c r="F339" s="222" t="s">
        <v>742</v>
      </c>
      <c r="G339" s="219"/>
      <c r="H339" s="221" t="s">
        <v>19</v>
      </c>
      <c r="I339" s="219"/>
      <c r="J339" s="219"/>
      <c r="K339" s="219"/>
      <c r="L339" s="223"/>
      <c r="M339" s="224"/>
      <c r="N339" s="225"/>
      <c r="O339" s="225"/>
      <c r="P339" s="225"/>
      <c r="Q339" s="225"/>
      <c r="R339" s="225"/>
      <c r="S339" s="225"/>
      <c r="T339" s="226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27" t="s">
        <v>146</v>
      </c>
      <c r="AU339" s="227" t="s">
        <v>84</v>
      </c>
      <c r="AV339" s="13" t="s">
        <v>81</v>
      </c>
      <c r="AW339" s="13" t="s">
        <v>34</v>
      </c>
      <c r="AX339" s="13" t="s">
        <v>73</v>
      </c>
      <c r="AY339" s="227" t="s">
        <v>135</v>
      </c>
    </row>
    <row r="340" s="14" customFormat="1">
      <c r="A340" s="14"/>
      <c r="B340" s="228"/>
      <c r="C340" s="229"/>
      <c r="D340" s="220" t="s">
        <v>146</v>
      </c>
      <c r="E340" s="230" t="s">
        <v>19</v>
      </c>
      <c r="F340" s="231" t="s">
        <v>743</v>
      </c>
      <c r="G340" s="229"/>
      <c r="H340" s="232">
        <v>12.792999999999999</v>
      </c>
      <c r="I340" s="229"/>
      <c r="J340" s="229"/>
      <c r="K340" s="229"/>
      <c r="L340" s="233"/>
      <c r="M340" s="234"/>
      <c r="N340" s="235"/>
      <c r="O340" s="235"/>
      <c r="P340" s="235"/>
      <c r="Q340" s="235"/>
      <c r="R340" s="235"/>
      <c r="S340" s="235"/>
      <c r="T340" s="236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37" t="s">
        <v>146</v>
      </c>
      <c r="AU340" s="237" t="s">
        <v>84</v>
      </c>
      <c r="AV340" s="14" t="s">
        <v>84</v>
      </c>
      <c r="AW340" s="14" t="s">
        <v>34</v>
      </c>
      <c r="AX340" s="14" t="s">
        <v>73</v>
      </c>
      <c r="AY340" s="237" t="s">
        <v>135</v>
      </c>
    </row>
    <row r="341" s="13" customFormat="1">
      <c r="A341" s="13"/>
      <c r="B341" s="218"/>
      <c r="C341" s="219"/>
      <c r="D341" s="220" t="s">
        <v>146</v>
      </c>
      <c r="E341" s="221" t="s">
        <v>19</v>
      </c>
      <c r="F341" s="222" t="s">
        <v>614</v>
      </c>
      <c r="G341" s="219"/>
      <c r="H341" s="221" t="s">
        <v>19</v>
      </c>
      <c r="I341" s="219"/>
      <c r="J341" s="219"/>
      <c r="K341" s="219"/>
      <c r="L341" s="223"/>
      <c r="M341" s="224"/>
      <c r="N341" s="225"/>
      <c r="O341" s="225"/>
      <c r="P341" s="225"/>
      <c r="Q341" s="225"/>
      <c r="R341" s="225"/>
      <c r="S341" s="225"/>
      <c r="T341" s="226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27" t="s">
        <v>146</v>
      </c>
      <c r="AU341" s="227" t="s">
        <v>84</v>
      </c>
      <c r="AV341" s="13" t="s">
        <v>81</v>
      </c>
      <c r="AW341" s="13" t="s">
        <v>34</v>
      </c>
      <c r="AX341" s="13" t="s">
        <v>73</v>
      </c>
      <c r="AY341" s="227" t="s">
        <v>135</v>
      </c>
    </row>
    <row r="342" s="14" customFormat="1">
      <c r="A342" s="14"/>
      <c r="B342" s="228"/>
      <c r="C342" s="229"/>
      <c r="D342" s="220" t="s">
        <v>146</v>
      </c>
      <c r="E342" s="230" t="s">
        <v>19</v>
      </c>
      <c r="F342" s="231" t="s">
        <v>744</v>
      </c>
      <c r="G342" s="229"/>
      <c r="H342" s="232">
        <v>3.786</v>
      </c>
      <c r="I342" s="229"/>
      <c r="J342" s="229"/>
      <c r="K342" s="229"/>
      <c r="L342" s="233"/>
      <c r="M342" s="234"/>
      <c r="N342" s="235"/>
      <c r="O342" s="235"/>
      <c r="P342" s="235"/>
      <c r="Q342" s="235"/>
      <c r="R342" s="235"/>
      <c r="S342" s="235"/>
      <c r="T342" s="236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37" t="s">
        <v>146</v>
      </c>
      <c r="AU342" s="237" t="s">
        <v>84</v>
      </c>
      <c r="AV342" s="14" t="s">
        <v>84</v>
      </c>
      <c r="AW342" s="14" t="s">
        <v>34</v>
      </c>
      <c r="AX342" s="14" t="s">
        <v>73</v>
      </c>
      <c r="AY342" s="237" t="s">
        <v>135</v>
      </c>
    </row>
    <row r="343" s="13" customFormat="1">
      <c r="A343" s="13"/>
      <c r="B343" s="218"/>
      <c r="C343" s="219"/>
      <c r="D343" s="220" t="s">
        <v>146</v>
      </c>
      <c r="E343" s="221" t="s">
        <v>19</v>
      </c>
      <c r="F343" s="222" t="s">
        <v>621</v>
      </c>
      <c r="G343" s="219"/>
      <c r="H343" s="221" t="s">
        <v>19</v>
      </c>
      <c r="I343" s="219"/>
      <c r="J343" s="219"/>
      <c r="K343" s="219"/>
      <c r="L343" s="223"/>
      <c r="M343" s="224"/>
      <c r="N343" s="225"/>
      <c r="O343" s="225"/>
      <c r="P343" s="225"/>
      <c r="Q343" s="225"/>
      <c r="R343" s="225"/>
      <c r="S343" s="225"/>
      <c r="T343" s="22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27" t="s">
        <v>146</v>
      </c>
      <c r="AU343" s="227" t="s">
        <v>84</v>
      </c>
      <c r="AV343" s="13" t="s">
        <v>81</v>
      </c>
      <c r="AW343" s="13" t="s">
        <v>34</v>
      </c>
      <c r="AX343" s="13" t="s">
        <v>73</v>
      </c>
      <c r="AY343" s="227" t="s">
        <v>135</v>
      </c>
    </row>
    <row r="344" s="14" customFormat="1">
      <c r="A344" s="14"/>
      <c r="B344" s="228"/>
      <c r="C344" s="229"/>
      <c r="D344" s="220" t="s">
        <v>146</v>
      </c>
      <c r="E344" s="230" t="s">
        <v>19</v>
      </c>
      <c r="F344" s="231" t="s">
        <v>745</v>
      </c>
      <c r="G344" s="229"/>
      <c r="H344" s="232">
        <v>5.3970000000000002</v>
      </c>
      <c r="I344" s="229"/>
      <c r="J344" s="229"/>
      <c r="K344" s="229"/>
      <c r="L344" s="233"/>
      <c r="M344" s="234"/>
      <c r="N344" s="235"/>
      <c r="O344" s="235"/>
      <c r="P344" s="235"/>
      <c r="Q344" s="235"/>
      <c r="R344" s="235"/>
      <c r="S344" s="235"/>
      <c r="T344" s="236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37" t="s">
        <v>146</v>
      </c>
      <c r="AU344" s="237" t="s">
        <v>84</v>
      </c>
      <c r="AV344" s="14" t="s">
        <v>84</v>
      </c>
      <c r="AW344" s="14" t="s">
        <v>34</v>
      </c>
      <c r="AX344" s="14" t="s">
        <v>73</v>
      </c>
      <c r="AY344" s="237" t="s">
        <v>135</v>
      </c>
    </row>
    <row r="345" s="13" customFormat="1">
      <c r="A345" s="13"/>
      <c r="B345" s="218"/>
      <c r="C345" s="219"/>
      <c r="D345" s="220" t="s">
        <v>146</v>
      </c>
      <c r="E345" s="221" t="s">
        <v>19</v>
      </c>
      <c r="F345" s="222" t="s">
        <v>746</v>
      </c>
      <c r="G345" s="219"/>
      <c r="H345" s="221" t="s">
        <v>19</v>
      </c>
      <c r="I345" s="219"/>
      <c r="J345" s="219"/>
      <c r="K345" s="219"/>
      <c r="L345" s="223"/>
      <c r="M345" s="224"/>
      <c r="N345" s="225"/>
      <c r="O345" s="225"/>
      <c r="P345" s="225"/>
      <c r="Q345" s="225"/>
      <c r="R345" s="225"/>
      <c r="S345" s="225"/>
      <c r="T345" s="226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27" t="s">
        <v>146</v>
      </c>
      <c r="AU345" s="227" t="s">
        <v>84</v>
      </c>
      <c r="AV345" s="13" t="s">
        <v>81</v>
      </c>
      <c r="AW345" s="13" t="s">
        <v>34</v>
      </c>
      <c r="AX345" s="13" t="s">
        <v>73</v>
      </c>
      <c r="AY345" s="227" t="s">
        <v>135</v>
      </c>
    </row>
    <row r="346" s="14" customFormat="1">
      <c r="A346" s="14"/>
      <c r="B346" s="228"/>
      <c r="C346" s="229"/>
      <c r="D346" s="220" t="s">
        <v>146</v>
      </c>
      <c r="E346" s="230" t="s">
        <v>19</v>
      </c>
      <c r="F346" s="231" t="s">
        <v>747</v>
      </c>
      <c r="G346" s="229"/>
      <c r="H346" s="232">
        <v>1.389</v>
      </c>
      <c r="I346" s="229"/>
      <c r="J346" s="229"/>
      <c r="K346" s="229"/>
      <c r="L346" s="233"/>
      <c r="M346" s="234"/>
      <c r="N346" s="235"/>
      <c r="O346" s="235"/>
      <c r="P346" s="235"/>
      <c r="Q346" s="235"/>
      <c r="R346" s="235"/>
      <c r="S346" s="235"/>
      <c r="T346" s="236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37" t="s">
        <v>146</v>
      </c>
      <c r="AU346" s="237" t="s">
        <v>84</v>
      </c>
      <c r="AV346" s="14" t="s">
        <v>84</v>
      </c>
      <c r="AW346" s="14" t="s">
        <v>34</v>
      </c>
      <c r="AX346" s="14" t="s">
        <v>73</v>
      </c>
      <c r="AY346" s="237" t="s">
        <v>135</v>
      </c>
    </row>
    <row r="347" s="15" customFormat="1">
      <c r="A347" s="15"/>
      <c r="B347" s="238"/>
      <c r="C347" s="239"/>
      <c r="D347" s="220" t="s">
        <v>146</v>
      </c>
      <c r="E347" s="240" t="s">
        <v>19</v>
      </c>
      <c r="F347" s="241" t="s">
        <v>178</v>
      </c>
      <c r="G347" s="239"/>
      <c r="H347" s="242">
        <v>309.577</v>
      </c>
      <c r="I347" s="239"/>
      <c r="J347" s="239"/>
      <c r="K347" s="239"/>
      <c r="L347" s="243"/>
      <c r="M347" s="244"/>
      <c r="N347" s="245"/>
      <c r="O347" s="245"/>
      <c r="P347" s="245"/>
      <c r="Q347" s="245"/>
      <c r="R347" s="245"/>
      <c r="S347" s="245"/>
      <c r="T347" s="246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47" t="s">
        <v>146</v>
      </c>
      <c r="AU347" s="247" t="s">
        <v>84</v>
      </c>
      <c r="AV347" s="15" t="s">
        <v>142</v>
      </c>
      <c r="AW347" s="15" t="s">
        <v>34</v>
      </c>
      <c r="AX347" s="15" t="s">
        <v>81</v>
      </c>
      <c r="AY347" s="247" t="s">
        <v>135</v>
      </c>
    </row>
    <row r="348" s="2" customFormat="1" ht="16.5" customHeight="1">
      <c r="A348" s="36"/>
      <c r="B348" s="37"/>
      <c r="C348" s="202" t="s">
        <v>358</v>
      </c>
      <c r="D348" s="202" t="s">
        <v>137</v>
      </c>
      <c r="E348" s="203" t="s">
        <v>748</v>
      </c>
      <c r="F348" s="204" t="s">
        <v>749</v>
      </c>
      <c r="G348" s="205" t="s">
        <v>250</v>
      </c>
      <c r="H348" s="206">
        <v>0.107</v>
      </c>
      <c r="I348" s="207">
        <v>0</v>
      </c>
      <c r="J348" s="207">
        <f>ROUND(I348*H348,2)</f>
        <v>0</v>
      </c>
      <c r="K348" s="204" t="s">
        <v>141</v>
      </c>
      <c r="L348" s="42"/>
      <c r="M348" s="208" t="s">
        <v>19</v>
      </c>
      <c r="N348" s="209" t="s">
        <v>44</v>
      </c>
      <c r="O348" s="210">
        <v>0</v>
      </c>
      <c r="P348" s="210">
        <f>O348*H348</f>
        <v>0</v>
      </c>
      <c r="Q348" s="210">
        <v>1.06277</v>
      </c>
      <c r="R348" s="210">
        <f>Q348*H348</f>
        <v>0.11371639</v>
      </c>
      <c r="S348" s="210">
        <v>0</v>
      </c>
      <c r="T348" s="211">
        <f>S348*H348</f>
        <v>0</v>
      </c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R348" s="212" t="s">
        <v>142</v>
      </c>
      <c r="AT348" s="212" t="s">
        <v>137</v>
      </c>
      <c r="AU348" s="212" t="s">
        <v>84</v>
      </c>
      <c r="AY348" s="20" t="s">
        <v>135</v>
      </c>
      <c r="BE348" s="213">
        <f>IF(N348="základní",J348,0)</f>
        <v>0</v>
      </c>
      <c r="BF348" s="213">
        <f>IF(N348="snížená",J348,0)</f>
        <v>0</v>
      </c>
      <c r="BG348" s="213">
        <f>IF(N348="zákl. přenesená",J348,0)</f>
        <v>0</v>
      </c>
      <c r="BH348" s="213">
        <f>IF(N348="sníž. přenesená",J348,0)</f>
        <v>0</v>
      </c>
      <c r="BI348" s="213">
        <f>IF(N348="nulová",J348,0)</f>
        <v>0</v>
      </c>
      <c r="BJ348" s="20" t="s">
        <v>81</v>
      </c>
      <c r="BK348" s="213">
        <f>ROUND(I348*H348,2)</f>
        <v>0</v>
      </c>
      <c r="BL348" s="20" t="s">
        <v>142</v>
      </c>
      <c r="BM348" s="212" t="s">
        <v>750</v>
      </c>
    </row>
    <row r="349" s="2" customFormat="1">
      <c r="A349" s="36"/>
      <c r="B349" s="37"/>
      <c r="C349" s="38"/>
      <c r="D349" s="214" t="s">
        <v>144</v>
      </c>
      <c r="E349" s="38"/>
      <c r="F349" s="215" t="s">
        <v>751</v>
      </c>
      <c r="G349" s="38"/>
      <c r="H349" s="38"/>
      <c r="I349" s="38"/>
      <c r="J349" s="38"/>
      <c r="K349" s="38"/>
      <c r="L349" s="42"/>
      <c r="M349" s="216"/>
      <c r="N349" s="217"/>
      <c r="O349" s="81"/>
      <c r="P349" s="81"/>
      <c r="Q349" s="81"/>
      <c r="R349" s="81"/>
      <c r="S349" s="81"/>
      <c r="T349" s="82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T349" s="20" t="s">
        <v>144</v>
      </c>
      <c r="AU349" s="20" t="s">
        <v>84</v>
      </c>
    </row>
    <row r="350" s="13" customFormat="1">
      <c r="A350" s="13"/>
      <c r="B350" s="218"/>
      <c r="C350" s="219"/>
      <c r="D350" s="220" t="s">
        <v>146</v>
      </c>
      <c r="E350" s="221" t="s">
        <v>19</v>
      </c>
      <c r="F350" s="222" t="s">
        <v>728</v>
      </c>
      <c r="G350" s="219"/>
      <c r="H350" s="221" t="s">
        <v>19</v>
      </c>
      <c r="I350" s="219"/>
      <c r="J350" s="219"/>
      <c r="K350" s="219"/>
      <c r="L350" s="223"/>
      <c r="M350" s="224"/>
      <c r="N350" s="225"/>
      <c r="O350" s="225"/>
      <c r="P350" s="225"/>
      <c r="Q350" s="225"/>
      <c r="R350" s="225"/>
      <c r="S350" s="225"/>
      <c r="T350" s="226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27" t="s">
        <v>146</v>
      </c>
      <c r="AU350" s="227" t="s">
        <v>84</v>
      </c>
      <c r="AV350" s="13" t="s">
        <v>81</v>
      </c>
      <c r="AW350" s="13" t="s">
        <v>34</v>
      </c>
      <c r="AX350" s="13" t="s">
        <v>73</v>
      </c>
      <c r="AY350" s="227" t="s">
        <v>135</v>
      </c>
    </row>
    <row r="351" s="14" customFormat="1">
      <c r="A351" s="14"/>
      <c r="B351" s="228"/>
      <c r="C351" s="229"/>
      <c r="D351" s="220" t="s">
        <v>146</v>
      </c>
      <c r="E351" s="230" t="s">
        <v>19</v>
      </c>
      <c r="F351" s="231" t="s">
        <v>752</v>
      </c>
      <c r="G351" s="229"/>
      <c r="H351" s="232">
        <v>0.107</v>
      </c>
      <c r="I351" s="229"/>
      <c r="J351" s="229"/>
      <c r="K351" s="229"/>
      <c r="L351" s="233"/>
      <c r="M351" s="234"/>
      <c r="N351" s="235"/>
      <c r="O351" s="235"/>
      <c r="P351" s="235"/>
      <c r="Q351" s="235"/>
      <c r="R351" s="235"/>
      <c r="S351" s="235"/>
      <c r="T351" s="23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37" t="s">
        <v>146</v>
      </c>
      <c r="AU351" s="237" t="s">
        <v>84</v>
      </c>
      <c r="AV351" s="14" t="s">
        <v>84</v>
      </c>
      <c r="AW351" s="14" t="s">
        <v>34</v>
      </c>
      <c r="AX351" s="14" t="s">
        <v>81</v>
      </c>
      <c r="AY351" s="237" t="s">
        <v>135</v>
      </c>
    </row>
    <row r="352" s="2" customFormat="1" ht="24.15" customHeight="1">
      <c r="A352" s="36"/>
      <c r="B352" s="37"/>
      <c r="C352" s="202" t="s">
        <v>369</v>
      </c>
      <c r="D352" s="202" t="s">
        <v>137</v>
      </c>
      <c r="E352" s="203" t="s">
        <v>753</v>
      </c>
      <c r="F352" s="204" t="s">
        <v>754</v>
      </c>
      <c r="G352" s="205" t="s">
        <v>319</v>
      </c>
      <c r="H352" s="206">
        <v>16</v>
      </c>
      <c r="I352" s="207">
        <v>0</v>
      </c>
      <c r="J352" s="207">
        <f>ROUND(I352*H352,2)</f>
        <v>0</v>
      </c>
      <c r="K352" s="204" t="s">
        <v>141</v>
      </c>
      <c r="L352" s="42"/>
      <c r="M352" s="208" t="s">
        <v>19</v>
      </c>
      <c r="N352" s="209" t="s">
        <v>44</v>
      </c>
      <c r="O352" s="210">
        <v>0</v>
      </c>
      <c r="P352" s="210">
        <f>O352*H352</f>
        <v>0</v>
      </c>
      <c r="Q352" s="210">
        <v>0.11262999999999999</v>
      </c>
      <c r="R352" s="210">
        <f>Q352*H352</f>
        <v>1.8020799999999999</v>
      </c>
      <c r="S352" s="210">
        <v>0</v>
      </c>
      <c r="T352" s="211">
        <f>S352*H352</f>
        <v>0</v>
      </c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R352" s="212" t="s">
        <v>142</v>
      </c>
      <c r="AT352" s="212" t="s">
        <v>137</v>
      </c>
      <c r="AU352" s="212" t="s">
        <v>84</v>
      </c>
      <c r="AY352" s="20" t="s">
        <v>135</v>
      </c>
      <c r="BE352" s="213">
        <f>IF(N352="základní",J352,0)</f>
        <v>0</v>
      </c>
      <c r="BF352" s="213">
        <f>IF(N352="snížená",J352,0)</f>
        <v>0</v>
      </c>
      <c r="BG352" s="213">
        <f>IF(N352="zákl. přenesená",J352,0)</f>
        <v>0</v>
      </c>
      <c r="BH352" s="213">
        <f>IF(N352="sníž. přenesená",J352,0)</f>
        <v>0</v>
      </c>
      <c r="BI352" s="213">
        <f>IF(N352="nulová",J352,0)</f>
        <v>0</v>
      </c>
      <c r="BJ352" s="20" t="s">
        <v>81</v>
      </c>
      <c r="BK352" s="213">
        <f>ROUND(I352*H352,2)</f>
        <v>0</v>
      </c>
      <c r="BL352" s="20" t="s">
        <v>142</v>
      </c>
      <c r="BM352" s="212" t="s">
        <v>755</v>
      </c>
    </row>
    <row r="353" s="2" customFormat="1">
      <c r="A353" s="36"/>
      <c r="B353" s="37"/>
      <c r="C353" s="38"/>
      <c r="D353" s="214" t="s">
        <v>144</v>
      </c>
      <c r="E353" s="38"/>
      <c r="F353" s="215" t="s">
        <v>756</v>
      </c>
      <c r="G353" s="38"/>
      <c r="H353" s="38"/>
      <c r="I353" s="38"/>
      <c r="J353" s="38"/>
      <c r="K353" s="38"/>
      <c r="L353" s="42"/>
      <c r="M353" s="216"/>
      <c r="N353" s="217"/>
      <c r="O353" s="81"/>
      <c r="P353" s="81"/>
      <c r="Q353" s="81"/>
      <c r="R353" s="81"/>
      <c r="S353" s="81"/>
      <c r="T353" s="82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T353" s="20" t="s">
        <v>144</v>
      </c>
      <c r="AU353" s="20" t="s">
        <v>84</v>
      </c>
    </row>
    <row r="354" s="2" customFormat="1" ht="24.15" customHeight="1">
      <c r="A354" s="36"/>
      <c r="B354" s="37"/>
      <c r="C354" s="202" t="s">
        <v>374</v>
      </c>
      <c r="D354" s="202" t="s">
        <v>137</v>
      </c>
      <c r="E354" s="203" t="s">
        <v>757</v>
      </c>
      <c r="F354" s="204" t="s">
        <v>758</v>
      </c>
      <c r="G354" s="205" t="s">
        <v>319</v>
      </c>
      <c r="H354" s="206">
        <v>3</v>
      </c>
      <c r="I354" s="207">
        <v>0</v>
      </c>
      <c r="J354" s="207">
        <f>ROUND(I354*H354,2)</f>
        <v>0</v>
      </c>
      <c r="K354" s="204" t="s">
        <v>141</v>
      </c>
      <c r="L354" s="42"/>
      <c r="M354" s="208" t="s">
        <v>19</v>
      </c>
      <c r="N354" s="209" t="s">
        <v>44</v>
      </c>
      <c r="O354" s="210">
        <v>0</v>
      </c>
      <c r="P354" s="210">
        <f>O354*H354</f>
        <v>0</v>
      </c>
      <c r="Q354" s="210">
        <v>0.22525999999999999</v>
      </c>
      <c r="R354" s="210">
        <f>Q354*H354</f>
        <v>0.67577999999999994</v>
      </c>
      <c r="S354" s="210">
        <v>0</v>
      </c>
      <c r="T354" s="211">
        <f>S354*H354</f>
        <v>0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R354" s="212" t="s">
        <v>142</v>
      </c>
      <c r="AT354" s="212" t="s">
        <v>137</v>
      </c>
      <c r="AU354" s="212" t="s">
        <v>84</v>
      </c>
      <c r="AY354" s="20" t="s">
        <v>135</v>
      </c>
      <c r="BE354" s="213">
        <f>IF(N354="základní",J354,0)</f>
        <v>0</v>
      </c>
      <c r="BF354" s="213">
        <f>IF(N354="snížená",J354,0)</f>
        <v>0</v>
      </c>
      <c r="BG354" s="213">
        <f>IF(N354="zákl. přenesená",J354,0)</f>
        <v>0</v>
      </c>
      <c r="BH354" s="213">
        <f>IF(N354="sníž. přenesená",J354,0)</f>
        <v>0</v>
      </c>
      <c r="BI354" s="213">
        <f>IF(N354="nulová",J354,0)</f>
        <v>0</v>
      </c>
      <c r="BJ354" s="20" t="s">
        <v>81</v>
      </c>
      <c r="BK354" s="213">
        <f>ROUND(I354*H354,2)</f>
        <v>0</v>
      </c>
      <c r="BL354" s="20" t="s">
        <v>142</v>
      </c>
      <c r="BM354" s="212" t="s">
        <v>759</v>
      </c>
    </row>
    <row r="355" s="2" customFormat="1">
      <c r="A355" s="36"/>
      <c r="B355" s="37"/>
      <c r="C355" s="38"/>
      <c r="D355" s="214" t="s">
        <v>144</v>
      </c>
      <c r="E355" s="38"/>
      <c r="F355" s="215" t="s">
        <v>760</v>
      </c>
      <c r="G355" s="38"/>
      <c r="H355" s="38"/>
      <c r="I355" s="38"/>
      <c r="J355" s="38"/>
      <c r="K355" s="38"/>
      <c r="L355" s="42"/>
      <c r="M355" s="216"/>
      <c r="N355" s="217"/>
      <c r="O355" s="81"/>
      <c r="P355" s="81"/>
      <c r="Q355" s="81"/>
      <c r="R355" s="81"/>
      <c r="S355" s="81"/>
      <c r="T355" s="82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T355" s="20" t="s">
        <v>144</v>
      </c>
      <c r="AU355" s="20" t="s">
        <v>84</v>
      </c>
    </row>
    <row r="356" s="12" customFormat="1" ht="22.8" customHeight="1">
      <c r="A356" s="12"/>
      <c r="B356" s="187"/>
      <c r="C356" s="188"/>
      <c r="D356" s="189" t="s">
        <v>72</v>
      </c>
      <c r="E356" s="200" t="s">
        <v>200</v>
      </c>
      <c r="F356" s="200" t="s">
        <v>337</v>
      </c>
      <c r="G356" s="188"/>
      <c r="H356" s="188"/>
      <c r="I356" s="188"/>
      <c r="J356" s="201">
        <f>BK356</f>
        <v>0</v>
      </c>
      <c r="K356" s="188"/>
      <c r="L356" s="192"/>
      <c r="M356" s="193"/>
      <c r="N356" s="194"/>
      <c r="O356" s="194"/>
      <c r="P356" s="195">
        <f>SUM(P357:P531)</f>
        <v>0</v>
      </c>
      <c r="Q356" s="194"/>
      <c r="R356" s="195">
        <f>SUM(R357:R531)</f>
        <v>222.31769476999997</v>
      </c>
      <c r="S356" s="194"/>
      <c r="T356" s="196">
        <f>SUM(T357:T531)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197" t="s">
        <v>81</v>
      </c>
      <c r="AT356" s="198" t="s">
        <v>72</v>
      </c>
      <c r="AU356" s="198" t="s">
        <v>81</v>
      </c>
      <c r="AY356" s="197" t="s">
        <v>135</v>
      </c>
      <c r="BK356" s="199">
        <f>SUM(BK357:BK531)</f>
        <v>0</v>
      </c>
    </row>
    <row r="357" s="2" customFormat="1" ht="24.15" customHeight="1">
      <c r="A357" s="36"/>
      <c r="B357" s="37"/>
      <c r="C357" s="202" t="s">
        <v>379</v>
      </c>
      <c r="D357" s="202" t="s">
        <v>137</v>
      </c>
      <c r="E357" s="203" t="s">
        <v>761</v>
      </c>
      <c r="F357" s="204" t="s">
        <v>762</v>
      </c>
      <c r="G357" s="205" t="s">
        <v>158</v>
      </c>
      <c r="H357" s="206">
        <v>13.792999999999999</v>
      </c>
      <c r="I357" s="207">
        <v>0</v>
      </c>
      <c r="J357" s="207">
        <f>ROUND(I357*H357,2)</f>
        <v>0</v>
      </c>
      <c r="K357" s="204" t="s">
        <v>141</v>
      </c>
      <c r="L357" s="42"/>
      <c r="M357" s="208" t="s">
        <v>19</v>
      </c>
      <c r="N357" s="209" t="s">
        <v>44</v>
      </c>
      <c r="O357" s="210">
        <v>0</v>
      </c>
      <c r="P357" s="210">
        <f>O357*H357</f>
        <v>0</v>
      </c>
      <c r="Q357" s="210">
        <v>0.00011</v>
      </c>
      <c r="R357" s="210">
        <f>Q357*H357</f>
        <v>0.0015172300000000001</v>
      </c>
      <c r="S357" s="210">
        <v>0</v>
      </c>
      <c r="T357" s="211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212" t="s">
        <v>142</v>
      </c>
      <c r="AT357" s="212" t="s">
        <v>137</v>
      </c>
      <c r="AU357" s="212" t="s">
        <v>84</v>
      </c>
      <c r="AY357" s="20" t="s">
        <v>135</v>
      </c>
      <c r="BE357" s="213">
        <f>IF(N357="základní",J357,0)</f>
        <v>0</v>
      </c>
      <c r="BF357" s="213">
        <f>IF(N357="snížená",J357,0)</f>
        <v>0</v>
      </c>
      <c r="BG357" s="213">
        <f>IF(N357="zákl. přenesená",J357,0)</f>
        <v>0</v>
      </c>
      <c r="BH357" s="213">
        <f>IF(N357="sníž. přenesená",J357,0)</f>
        <v>0</v>
      </c>
      <c r="BI357" s="213">
        <f>IF(N357="nulová",J357,0)</f>
        <v>0</v>
      </c>
      <c r="BJ357" s="20" t="s">
        <v>81</v>
      </c>
      <c r="BK357" s="213">
        <f>ROUND(I357*H357,2)</f>
        <v>0</v>
      </c>
      <c r="BL357" s="20" t="s">
        <v>142</v>
      </c>
      <c r="BM357" s="212" t="s">
        <v>763</v>
      </c>
    </row>
    <row r="358" s="2" customFormat="1">
      <c r="A358" s="36"/>
      <c r="B358" s="37"/>
      <c r="C358" s="38"/>
      <c r="D358" s="214" t="s">
        <v>144</v>
      </c>
      <c r="E358" s="38"/>
      <c r="F358" s="215" t="s">
        <v>764</v>
      </c>
      <c r="G358" s="38"/>
      <c r="H358" s="38"/>
      <c r="I358" s="38"/>
      <c r="J358" s="38"/>
      <c r="K358" s="38"/>
      <c r="L358" s="42"/>
      <c r="M358" s="216"/>
      <c r="N358" s="217"/>
      <c r="O358" s="81"/>
      <c r="P358" s="81"/>
      <c r="Q358" s="81"/>
      <c r="R358" s="81"/>
      <c r="S358" s="81"/>
      <c r="T358" s="82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T358" s="20" t="s">
        <v>144</v>
      </c>
      <c r="AU358" s="20" t="s">
        <v>84</v>
      </c>
    </row>
    <row r="359" s="2" customFormat="1" ht="16.5" customHeight="1">
      <c r="A359" s="36"/>
      <c r="B359" s="37"/>
      <c r="C359" s="258" t="s">
        <v>383</v>
      </c>
      <c r="D359" s="258" t="s">
        <v>274</v>
      </c>
      <c r="E359" s="259" t="s">
        <v>765</v>
      </c>
      <c r="F359" s="260" t="s">
        <v>766</v>
      </c>
      <c r="G359" s="261" t="s">
        <v>377</v>
      </c>
      <c r="H359" s="262">
        <v>14</v>
      </c>
      <c r="I359" s="263">
        <v>0</v>
      </c>
      <c r="J359" s="263">
        <f>ROUND(I359*H359,2)</f>
        <v>0</v>
      </c>
      <c r="K359" s="260" t="s">
        <v>372</v>
      </c>
      <c r="L359" s="264"/>
      <c r="M359" s="265" t="s">
        <v>19</v>
      </c>
      <c r="N359" s="266" t="s">
        <v>44</v>
      </c>
      <c r="O359" s="210">
        <v>0</v>
      </c>
      <c r="P359" s="210">
        <f>O359*H359</f>
        <v>0</v>
      </c>
      <c r="Q359" s="210">
        <v>0.152</v>
      </c>
      <c r="R359" s="210">
        <f>Q359*H359</f>
        <v>2.1280000000000001</v>
      </c>
      <c r="S359" s="210">
        <v>0</v>
      </c>
      <c r="T359" s="211">
        <f>S359*H359</f>
        <v>0</v>
      </c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R359" s="212" t="s">
        <v>200</v>
      </c>
      <c r="AT359" s="212" t="s">
        <v>274</v>
      </c>
      <c r="AU359" s="212" t="s">
        <v>84</v>
      </c>
      <c r="AY359" s="20" t="s">
        <v>135</v>
      </c>
      <c r="BE359" s="213">
        <f>IF(N359="základní",J359,0)</f>
        <v>0</v>
      </c>
      <c r="BF359" s="213">
        <f>IF(N359="snížená",J359,0)</f>
        <v>0</v>
      </c>
      <c r="BG359" s="213">
        <f>IF(N359="zákl. přenesená",J359,0)</f>
        <v>0</v>
      </c>
      <c r="BH359" s="213">
        <f>IF(N359="sníž. přenesená",J359,0)</f>
        <v>0</v>
      </c>
      <c r="BI359" s="213">
        <f>IF(N359="nulová",J359,0)</f>
        <v>0</v>
      </c>
      <c r="BJ359" s="20" t="s">
        <v>81</v>
      </c>
      <c r="BK359" s="213">
        <f>ROUND(I359*H359,2)</f>
        <v>0</v>
      </c>
      <c r="BL359" s="20" t="s">
        <v>142</v>
      </c>
      <c r="BM359" s="212" t="s">
        <v>767</v>
      </c>
    </row>
    <row r="360" s="14" customFormat="1">
      <c r="A360" s="14"/>
      <c r="B360" s="228"/>
      <c r="C360" s="229"/>
      <c r="D360" s="220" t="s">
        <v>146</v>
      </c>
      <c r="E360" s="230" t="s">
        <v>19</v>
      </c>
      <c r="F360" s="231" t="s">
        <v>768</v>
      </c>
      <c r="G360" s="229"/>
      <c r="H360" s="232">
        <v>14</v>
      </c>
      <c r="I360" s="229"/>
      <c r="J360" s="229"/>
      <c r="K360" s="229"/>
      <c r="L360" s="233"/>
      <c r="M360" s="234"/>
      <c r="N360" s="235"/>
      <c r="O360" s="235"/>
      <c r="P360" s="235"/>
      <c r="Q360" s="235"/>
      <c r="R360" s="235"/>
      <c r="S360" s="235"/>
      <c r="T360" s="236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37" t="s">
        <v>146</v>
      </c>
      <c r="AU360" s="237" t="s">
        <v>84</v>
      </c>
      <c r="AV360" s="14" t="s">
        <v>84</v>
      </c>
      <c r="AW360" s="14" t="s">
        <v>34</v>
      </c>
      <c r="AX360" s="14" t="s">
        <v>81</v>
      </c>
      <c r="AY360" s="237" t="s">
        <v>135</v>
      </c>
    </row>
    <row r="361" s="2" customFormat="1" ht="16.5" customHeight="1">
      <c r="A361" s="36"/>
      <c r="B361" s="37"/>
      <c r="C361" s="258" t="s">
        <v>387</v>
      </c>
      <c r="D361" s="258" t="s">
        <v>274</v>
      </c>
      <c r="E361" s="259" t="s">
        <v>769</v>
      </c>
      <c r="F361" s="260" t="s">
        <v>770</v>
      </c>
      <c r="G361" s="261" t="s">
        <v>319</v>
      </c>
      <c r="H361" s="262">
        <v>4.8280000000000003</v>
      </c>
      <c r="I361" s="263">
        <v>0</v>
      </c>
      <c r="J361" s="263">
        <f>ROUND(I361*H361,2)</f>
        <v>0</v>
      </c>
      <c r="K361" s="260" t="s">
        <v>141</v>
      </c>
      <c r="L361" s="264"/>
      <c r="M361" s="265" t="s">
        <v>19</v>
      </c>
      <c r="N361" s="266" t="s">
        <v>44</v>
      </c>
      <c r="O361" s="210">
        <v>0</v>
      </c>
      <c r="P361" s="210">
        <f>O361*H361</f>
        <v>0</v>
      </c>
      <c r="Q361" s="210">
        <v>0.11500000000000001</v>
      </c>
      <c r="R361" s="210">
        <f>Q361*H361</f>
        <v>0.55522000000000005</v>
      </c>
      <c r="S361" s="210">
        <v>0</v>
      </c>
      <c r="T361" s="211">
        <f>S361*H361</f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212" t="s">
        <v>200</v>
      </c>
      <c r="AT361" s="212" t="s">
        <v>274</v>
      </c>
      <c r="AU361" s="212" t="s">
        <v>84</v>
      </c>
      <c r="AY361" s="20" t="s">
        <v>135</v>
      </c>
      <c r="BE361" s="213">
        <f>IF(N361="základní",J361,0)</f>
        <v>0</v>
      </c>
      <c r="BF361" s="213">
        <f>IF(N361="snížená",J361,0)</f>
        <v>0</v>
      </c>
      <c r="BG361" s="213">
        <f>IF(N361="zákl. přenesená",J361,0)</f>
        <v>0</v>
      </c>
      <c r="BH361" s="213">
        <f>IF(N361="sníž. přenesená",J361,0)</f>
        <v>0</v>
      </c>
      <c r="BI361" s="213">
        <f>IF(N361="nulová",J361,0)</f>
        <v>0</v>
      </c>
      <c r="BJ361" s="20" t="s">
        <v>81</v>
      </c>
      <c r="BK361" s="213">
        <f>ROUND(I361*H361,2)</f>
        <v>0</v>
      </c>
      <c r="BL361" s="20" t="s">
        <v>142</v>
      </c>
      <c r="BM361" s="212" t="s">
        <v>771</v>
      </c>
    </row>
    <row r="362" s="14" customFormat="1">
      <c r="A362" s="14"/>
      <c r="B362" s="228"/>
      <c r="C362" s="229"/>
      <c r="D362" s="220" t="s">
        <v>146</v>
      </c>
      <c r="E362" s="230" t="s">
        <v>19</v>
      </c>
      <c r="F362" s="231" t="s">
        <v>772</v>
      </c>
      <c r="G362" s="229"/>
      <c r="H362" s="232">
        <v>4.8280000000000003</v>
      </c>
      <c r="I362" s="229"/>
      <c r="J362" s="229"/>
      <c r="K362" s="229"/>
      <c r="L362" s="233"/>
      <c r="M362" s="234"/>
      <c r="N362" s="235"/>
      <c r="O362" s="235"/>
      <c r="P362" s="235"/>
      <c r="Q362" s="235"/>
      <c r="R362" s="235"/>
      <c r="S362" s="235"/>
      <c r="T362" s="236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37" t="s">
        <v>146</v>
      </c>
      <c r="AU362" s="237" t="s">
        <v>84</v>
      </c>
      <c r="AV362" s="14" t="s">
        <v>84</v>
      </c>
      <c r="AW362" s="14" t="s">
        <v>34</v>
      </c>
      <c r="AX362" s="14" t="s">
        <v>81</v>
      </c>
      <c r="AY362" s="237" t="s">
        <v>135</v>
      </c>
    </row>
    <row r="363" s="2" customFormat="1" ht="24.15" customHeight="1">
      <c r="A363" s="36"/>
      <c r="B363" s="37"/>
      <c r="C363" s="202" t="s">
        <v>391</v>
      </c>
      <c r="D363" s="202" t="s">
        <v>137</v>
      </c>
      <c r="E363" s="203" t="s">
        <v>773</v>
      </c>
      <c r="F363" s="204" t="s">
        <v>774</v>
      </c>
      <c r="G363" s="205" t="s">
        <v>158</v>
      </c>
      <c r="H363" s="206">
        <v>23.18</v>
      </c>
      <c r="I363" s="207">
        <v>0</v>
      </c>
      <c r="J363" s="207">
        <f>ROUND(I363*H363,2)</f>
        <v>0</v>
      </c>
      <c r="K363" s="204" t="s">
        <v>372</v>
      </c>
      <c r="L363" s="42"/>
      <c r="M363" s="208" t="s">
        <v>19</v>
      </c>
      <c r="N363" s="209" t="s">
        <v>44</v>
      </c>
      <c r="O363" s="210">
        <v>0</v>
      </c>
      <c r="P363" s="210">
        <f>O363*H363</f>
        <v>0</v>
      </c>
      <c r="Q363" s="210">
        <v>0.00014999999999999999</v>
      </c>
      <c r="R363" s="210">
        <f>Q363*H363</f>
        <v>0.0034769999999999996</v>
      </c>
      <c r="S363" s="210">
        <v>0</v>
      </c>
      <c r="T363" s="211">
        <f>S363*H363</f>
        <v>0</v>
      </c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R363" s="212" t="s">
        <v>142</v>
      </c>
      <c r="AT363" s="212" t="s">
        <v>137</v>
      </c>
      <c r="AU363" s="212" t="s">
        <v>84</v>
      </c>
      <c r="AY363" s="20" t="s">
        <v>135</v>
      </c>
      <c r="BE363" s="213">
        <f>IF(N363="základní",J363,0)</f>
        <v>0</v>
      </c>
      <c r="BF363" s="213">
        <f>IF(N363="snížená",J363,0)</f>
        <v>0</v>
      </c>
      <c r="BG363" s="213">
        <f>IF(N363="zákl. přenesená",J363,0)</f>
        <v>0</v>
      </c>
      <c r="BH363" s="213">
        <f>IF(N363="sníž. přenesená",J363,0)</f>
        <v>0</v>
      </c>
      <c r="BI363" s="213">
        <f>IF(N363="nulová",J363,0)</f>
        <v>0</v>
      </c>
      <c r="BJ363" s="20" t="s">
        <v>81</v>
      </c>
      <c r="BK363" s="213">
        <f>ROUND(I363*H363,2)</f>
        <v>0</v>
      </c>
      <c r="BL363" s="20" t="s">
        <v>142</v>
      </c>
      <c r="BM363" s="212" t="s">
        <v>775</v>
      </c>
    </row>
    <row r="364" s="13" customFormat="1">
      <c r="A364" s="13"/>
      <c r="B364" s="218"/>
      <c r="C364" s="219"/>
      <c r="D364" s="220" t="s">
        <v>146</v>
      </c>
      <c r="E364" s="221" t="s">
        <v>19</v>
      </c>
      <c r="F364" s="222" t="s">
        <v>607</v>
      </c>
      <c r="G364" s="219"/>
      <c r="H364" s="221" t="s">
        <v>19</v>
      </c>
      <c r="I364" s="219"/>
      <c r="J364" s="219"/>
      <c r="K364" s="219"/>
      <c r="L364" s="223"/>
      <c r="M364" s="224"/>
      <c r="N364" s="225"/>
      <c r="O364" s="225"/>
      <c r="P364" s="225"/>
      <c r="Q364" s="225"/>
      <c r="R364" s="225"/>
      <c r="S364" s="225"/>
      <c r="T364" s="226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27" t="s">
        <v>146</v>
      </c>
      <c r="AU364" s="227" t="s">
        <v>84</v>
      </c>
      <c r="AV364" s="13" t="s">
        <v>81</v>
      </c>
      <c r="AW364" s="13" t="s">
        <v>34</v>
      </c>
      <c r="AX364" s="13" t="s">
        <v>73</v>
      </c>
      <c r="AY364" s="227" t="s">
        <v>135</v>
      </c>
    </row>
    <row r="365" s="14" customFormat="1">
      <c r="A365" s="14"/>
      <c r="B365" s="228"/>
      <c r="C365" s="229"/>
      <c r="D365" s="220" t="s">
        <v>146</v>
      </c>
      <c r="E365" s="230" t="s">
        <v>19</v>
      </c>
      <c r="F365" s="231" t="s">
        <v>776</v>
      </c>
      <c r="G365" s="229"/>
      <c r="H365" s="232">
        <v>23.18</v>
      </c>
      <c r="I365" s="229"/>
      <c r="J365" s="229"/>
      <c r="K365" s="229"/>
      <c r="L365" s="233"/>
      <c r="M365" s="234"/>
      <c r="N365" s="235"/>
      <c r="O365" s="235"/>
      <c r="P365" s="235"/>
      <c r="Q365" s="235"/>
      <c r="R365" s="235"/>
      <c r="S365" s="235"/>
      <c r="T365" s="236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37" t="s">
        <v>146</v>
      </c>
      <c r="AU365" s="237" t="s">
        <v>84</v>
      </c>
      <c r="AV365" s="14" t="s">
        <v>84</v>
      </c>
      <c r="AW365" s="14" t="s">
        <v>34</v>
      </c>
      <c r="AX365" s="14" t="s">
        <v>81</v>
      </c>
      <c r="AY365" s="237" t="s">
        <v>135</v>
      </c>
    </row>
    <row r="366" s="2" customFormat="1" ht="16.5" customHeight="1">
      <c r="A366" s="36"/>
      <c r="B366" s="37"/>
      <c r="C366" s="258" t="s">
        <v>395</v>
      </c>
      <c r="D366" s="258" t="s">
        <v>274</v>
      </c>
      <c r="E366" s="259" t="s">
        <v>777</v>
      </c>
      <c r="F366" s="260" t="s">
        <v>778</v>
      </c>
      <c r="G366" s="261" t="s">
        <v>158</v>
      </c>
      <c r="H366" s="262">
        <v>23.527999999999999</v>
      </c>
      <c r="I366" s="263">
        <v>0</v>
      </c>
      <c r="J366" s="263">
        <f>ROUND(I366*H366,2)</f>
        <v>0</v>
      </c>
      <c r="K366" s="260" t="s">
        <v>372</v>
      </c>
      <c r="L366" s="264"/>
      <c r="M366" s="265" t="s">
        <v>19</v>
      </c>
      <c r="N366" s="266" t="s">
        <v>44</v>
      </c>
      <c r="O366" s="210">
        <v>0</v>
      </c>
      <c r="P366" s="210">
        <f>O366*H366</f>
        <v>0</v>
      </c>
      <c r="Q366" s="210">
        <v>0.32600000000000001</v>
      </c>
      <c r="R366" s="210">
        <f>Q366*H366</f>
        <v>7.6701280000000001</v>
      </c>
      <c r="S366" s="210">
        <v>0</v>
      </c>
      <c r="T366" s="211">
        <f>S366*H366</f>
        <v>0</v>
      </c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R366" s="212" t="s">
        <v>200</v>
      </c>
      <c r="AT366" s="212" t="s">
        <v>274</v>
      </c>
      <c r="AU366" s="212" t="s">
        <v>84</v>
      </c>
      <c r="AY366" s="20" t="s">
        <v>135</v>
      </c>
      <c r="BE366" s="213">
        <f>IF(N366="základní",J366,0)</f>
        <v>0</v>
      </c>
      <c r="BF366" s="213">
        <f>IF(N366="snížená",J366,0)</f>
        <v>0</v>
      </c>
      <c r="BG366" s="213">
        <f>IF(N366="zákl. přenesená",J366,0)</f>
        <v>0</v>
      </c>
      <c r="BH366" s="213">
        <f>IF(N366="sníž. přenesená",J366,0)</f>
        <v>0</v>
      </c>
      <c r="BI366" s="213">
        <f>IF(N366="nulová",J366,0)</f>
        <v>0</v>
      </c>
      <c r="BJ366" s="20" t="s">
        <v>81</v>
      </c>
      <c r="BK366" s="213">
        <f>ROUND(I366*H366,2)</f>
        <v>0</v>
      </c>
      <c r="BL366" s="20" t="s">
        <v>142</v>
      </c>
      <c r="BM366" s="212" t="s">
        <v>779</v>
      </c>
    </row>
    <row r="367" s="14" customFormat="1">
      <c r="A367" s="14"/>
      <c r="B367" s="228"/>
      <c r="C367" s="229"/>
      <c r="D367" s="220" t="s">
        <v>146</v>
      </c>
      <c r="E367" s="230" t="s">
        <v>19</v>
      </c>
      <c r="F367" s="231" t="s">
        <v>780</v>
      </c>
      <c r="G367" s="229"/>
      <c r="H367" s="232">
        <v>23.527999999999999</v>
      </c>
      <c r="I367" s="229"/>
      <c r="J367" s="229"/>
      <c r="K367" s="229"/>
      <c r="L367" s="233"/>
      <c r="M367" s="234"/>
      <c r="N367" s="235"/>
      <c r="O367" s="235"/>
      <c r="P367" s="235"/>
      <c r="Q367" s="235"/>
      <c r="R367" s="235"/>
      <c r="S367" s="235"/>
      <c r="T367" s="236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37" t="s">
        <v>146</v>
      </c>
      <c r="AU367" s="237" t="s">
        <v>84</v>
      </c>
      <c r="AV367" s="14" t="s">
        <v>84</v>
      </c>
      <c r="AW367" s="14" t="s">
        <v>34</v>
      </c>
      <c r="AX367" s="14" t="s">
        <v>81</v>
      </c>
      <c r="AY367" s="237" t="s">
        <v>135</v>
      </c>
    </row>
    <row r="368" s="2" customFormat="1" ht="16.5" customHeight="1">
      <c r="A368" s="36"/>
      <c r="B368" s="37"/>
      <c r="C368" s="258" t="s">
        <v>400</v>
      </c>
      <c r="D368" s="258" t="s">
        <v>274</v>
      </c>
      <c r="E368" s="259" t="s">
        <v>781</v>
      </c>
      <c r="F368" s="260" t="s">
        <v>782</v>
      </c>
      <c r="G368" s="261" t="s">
        <v>319</v>
      </c>
      <c r="H368" s="262">
        <v>2.0299999999999998</v>
      </c>
      <c r="I368" s="263">
        <v>0</v>
      </c>
      <c r="J368" s="263">
        <f>ROUND(I368*H368,2)</f>
        <v>0</v>
      </c>
      <c r="K368" s="260" t="s">
        <v>372</v>
      </c>
      <c r="L368" s="264"/>
      <c r="M368" s="265" t="s">
        <v>19</v>
      </c>
      <c r="N368" s="266" t="s">
        <v>44</v>
      </c>
      <c r="O368" s="210">
        <v>0</v>
      </c>
      <c r="P368" s="210">
        <f>O368*H368</f>
        <v>0</v>
      </c>
      <c r="Q368" s="210">
        <v>0.27900000000000003</v>
      </c>
      <c r="R368" s="210">
        <f>Q368*H368</f>
        <v>0.56637000000000004</v>
      </c>
      <c r="S368" s="210">
        <v>0</v>
      </c>
      <c r="T368" s="211">
        <f>S368*H368</f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212" t="s">
        <v>200</v>
      </c>
      <c r="AT368" s="212" t="s">
        <v>274</v>
      </c>
      <c r="AU368" s="212" t="s">
        <v>84</v>
      </c>
      <c r="AY368" s="20" t="s">
        <v>135</v>
      </c>
      <c r="BE368" s="213">
        <f>IF(N368="základní",J368,0)</f>
        <v>0</v>
      </c>
      <c r="BF368" s="213">
        <f>IF(N368="snížená",J368,0)</f>
        <v>0</v>
      </c>
      <c r="BG368" s="213">
        <f>IF(N368="zákl. přenesená",J368,0)</f>
        <v>0</v>
      </c>
      <c r="BH368" s="213">
        <f>IF(N368="sníž. přenesená",J368,0)</f>
        <v>0</v>
      </c>
      <c r="BI368" s="213">
        <f>IF(N368="nulová",J368,0)</f>
        <v>0</v>
      </c>
      <c r="BJ368" s="20" t="s">
        <v>81</v>
      </c>
      <c r="BK368" s="213">
        <f>ROUND(I368*H368,2)</f>
        <v>0</v>
      </c>
      <c r="BL368" s="20" t="s">
        <v>142</v>
      </c>
      <c r="BM368" s="212" t="s">
        <v>783</v>
      </c>
    </row>
    <row r="369" s="14" customFormat="1">
      <c r="A369" s="14"/>
      <c r="B369" s="228"/>
      <c r="C369" s="229"/>
      <c r="D369" s="220" t="s">
        <v>146</v>
      </c>
      <c r="E369" s="230" t="s">
        <v>19</v>
      </c>
      <c r="F369" s="231" t="s">
        <v>784</v>
      </c>
      <c r="G369" s="229"/>
      <c r="H369" s="232">
        <v>2.0299999999999998</v>
      </c>
      <c r="I369" s="229"/>
      <c r="J369" s="229"/>
      <c r="K369" s="229"/>
      <c r="L369" s="233"/>
      <c r="M369" s="234"/>
      <c r="N369" s="235"/>
      <c r="O369" s="235"/>
      <c r="P369" s="235"/>
      <c r="Q369" s="235"/>
      <c r="R369" s="235"/>
      <c r="S369" s="235"/>
      <c r="T369" s="236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37" t="s">
        <v>146</v>
      </c>
      <c r="AU369" s="237" t="s">
        <v>84</v>
      </c>
      <c r="AV369" s="14" t="s">
        <v>84</v>
      </c>
      <c r="AW369" s="14" t="s">
        <v>34</v>
      </c>
      <c r="AX369" s="14" t="s">
        <v>81</v>
      </c>
      <c r="AY369" s="237" t="s">
        <v>135</v>
      </c>
    </row>
    <row r="370" s="2" customFormat="1" ht="24.15" customHeight="1">
      <c r="A370" s="36"/>
      <c r="B370" s="37"/>
      <c r="C370" s="202" t="s">
        <v>404</v>
      </c>
      <c r="D370" s="202" t="s">
        <v>137</v>
      </c>
      <c r="E370" s="203" t="s">
        <v>785</v>
      </c>
      <c r="F370" s="204" t="s">
        <v>786</v>
      </c>
      <c r="G370" s="205" t="s">
        <v>158</v>
      </c>
      <c r="H370" s="206">
        <v>280.26999999999998</v>
      </c>
      <c r="I370" s="207">
        <v>0</v>
      </c>
      <c r="J370" s="207">
        <f>ROUND(I370*H370,2)</f>
        <v>0</v>
      </c>
      <c r="K370" s="204" t="s">
        <v>141</v>
      </c>
      <c r="L370" s="42"/>
      <c r="M370" s="208" t="s">
        <v>19</v>
      </c>
      <c r="N370" s="209" t="s">
        <v>44</v>
      </c>
      <c r="O370" s="210">
        <v>0</v>
      </c>
      <c r="P370" s="210">
        <f>O370*H370</f>
        <v>0</v>
      </c>
      <c r="Q370" s="210">
        <v>0.00014999999999999999</v>
      </c>
      <c r="R370" s="210">
        <f>Q370*H370</f>
        <v>0.042040499999999995</v>
      </c>
      <c r="S370" s="210">
        <v>0</v>
      </c>
      <c r="T370" s="211">
        <f>S370*H370</f>
        <v>0</v>
      </c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R370" s="212" t="s">
        <v>142</v>
      </c>
      <c r="AT370" s="212" t="s">
        <v>137</v>
      </c>
      <c r="AU370" s="212" t="s">
        <v>84</v>
      </c>
      <c r="AY370" s="20" t="s">
        <v>135</v>
      </c>
      <c r="BE370" s="213">
        <f>IF(N370="základní",J370,0)</f>
        <v>0</v>
      </c>
      <c r="BF370" s="213">
        <f>IF(N370="snížená",J370,0)</f>
        <v>0</v>
      </c>
      <c r="BG370" s="213">
        <f>IF(N370="zákl. přenesená",J370,0)</f>
        <v>0</v>
      </c>
      <c r="BH370" s="213">
        <f>IF(N370="sníž. přenesená",J370,0)</f>
        <v>0</v>
      </c>
      <c r="BI370" s="213">
        <f>IF(N370="nulová",J370,0)</f>
        <v>0</v>
      </c>
      <c r="BJ370" s="20" t="s">
        <v>81</v>
      </c>
      <c r="BK370" s="213">
        <f>ROUND(I370*H370,2)</f>
        <v>0</v>
      </c>
      <c r="BL370" s="20" t="s">
        <v>142</v>
      </c>
      <c r="BM370" s="212" t="s">
        <v>787</v>
      </c>
    </row>
    <row r="371" s="2" customFormat="1">
      <c r="A371" s="36"/>
      <c r="B371" s="37"/>
      <c r="C371" s="38"/>
      <c r="D371" s="214" t="s">
        <v>144</v>
      </c>
      <c r="E371" s="38"/>
      <c r="F371" s="215" t="s">
        <v>788</v>
      </c>
      <c r="G371" s="38"/>
      <c r="H371" s="38"/>
      <c r="I371" s="38"/>
      <c r="J371" s="38"/>
      <c r="K371" s="38"/>
      <c r="L371" s="42"/>
      <c r="M371" s="216"/>
      <c r="N371" s="217"/>
      <c r="O371" s="81"/>
      <c r="P371" s="81"/>
      <c r="Q371" s="81"/>
      <c r="R371" s="81"/>
      <c r="S371" s="81"/>
      <c r="T371" s="82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T371" s="20" t="s">
        <v>144</v>
      </c>
      <c r="AU371" s="20" t="s">
        <v>84</v>
      </c>
    </row>
    <row r="372" s="2" customFormat="1" ht="16.5" customHeight="1">
      <c r="A372" s="36"/>
      <c r="B372" s="37"/>
      <c r="C372" s="258" t="s">
        <v>409</v>
      </c>
      <c r="D372" s="258" t="s">
        <v>274</v>
      </c>
      <c r="E372" s="259" t="s">
        <v>789</v>
      </c>
      <c r="F372" s="260" t="s">
        <v>790</v>
      </c>
      <c r="G372" s="261" t="s">
        <v>158</v>
      </c>
      <c r="H372" s="262">
        <v>284.47399999999999</v>
      </c>
      <c r="I372" s="263">
        <v>0</v>
      </c>
      <c r="J372" s="263">
        <f>ROUND(I372*H372,2)</f>
        <v>0</v>
      </c>
      <c r="K372" s="260" t="s">
        <v>372</v>
      </c>
      <c r="L372" s="264"/>
      <c r="M372" s="265" t="s">
        <v>19</v>
      </c>
      <c r="N372" s="266" t="s">
        <v>44</v>
      </c>
      <c r="O372" s="210">
        <v>0</v>
      </c>
      <c r="P372" s="210">
        <f>O372*H372</f>
        <v>0</v>
      </c>
      <c r="Q372" s="210">
        <v>0.32600000000000001</v>
      </c>
      <c r="R372" s="210">
        <f>Q372*H372</f>
        <v>92.738523999999998</v>
      </c>
      <c r="S372" s="210">
        <v>0</v>
      </c>
      <c r="T372" s="211">
        <f>S372*H372</f>
        <v>0</v>
      </c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R372" s="212" t="s">
        <v>200</v>
      </c>
      <c r="AT372" s="212" t="s">
        <v>274</v>
      </c>
      <c r="AU372" s="212" t="s">
        <v>84</v>
      </c>
      <c r="AY372" s="20" t="s">
        <v>135</v>
      </c>
      <c r="BE372" s="213">
        <f>IF(N372="základní",J372,0)</f>
        <v>0</v>
      </c>
      <c r="BF372" s="213">
        <f>IF(N372="snížená",J372,0)</f>
        <v>0</v>
      </c>
      <c r="BG372" s="213">
        <f>IF(N372="zákl. přenesená",J372,0)</f>
        <v>0</v>
      </c>
      <c r="BH372" s="213">
        <f>IF(N372="sníž. přenesená",J372,0)</f>
        <v>0</v>
      </c>
      <c r="BI372" s="213">
        <f>IF(N372="nulová",J372,0)</f>
        <v>0</v>
      </c>
      <c r="BJ372" s="20" t="s">
        <v>81</v>
      </c>
      <c r="BK372" s="213">
        <f>ROUND(I372*H372,2)</f>
        <v>0</v>
      </c>
      <c r="BL372" s="20" t="s">
        <v>142</v>
      </c>
      <c r="BM372" s="212" t="s">
        <v>791</v>
      </c>
    </row>
    <row r="373" s="14" customFormat="1">
      <c r="A373" s="14"/>
      <c r="B373" s="228"/>
      <c r="C373" s="229"/>
      <c r="D373" s="220" t="s">
        <v>146</v>
      </c>
      <c r="E373" s="230" t="s">
        <v>19</v>
      </c>
      <c r="F373" s="231" t="s">
        <v>792</v>
      </c>
      <c r="G373" s="229"/>
      <c r="H373" s="232">
        <v>284.47399999999999</v>
      </c>
      <c r="I373" s="229"/>
      <c r="J373" s="229"/>
      <c r="K373" s="229"/>
      <c r="L373" s="233"/>
      <c r="M373" s="234"/>
      <c r="N373" s="235"/>
      <c r="O373" s="235"/>
      <c r="P373" s="235"/>
      <c r="Q373" s="235"/>
      <c r="R373" s="235"/>
      <c r="S373" s="235"/>
      <c r="T373" s="236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37" t="s">
        <v>146</v>
      </c>
      <c r="AU373" s="237" t="s">
        <v>84</v>
      </c>
      <c r="AV373" s="14" t="s">
        <v>84</v>
      </c>
      <c r="AW373" s="14" t="s">
        <v>34</v>
      </c>
      <c r="AX373" s="14" t="s">
        <v>81</v>
      </c>
      <c r="AY373" s="237" t="s">
        <v>135</v>
      </c>
    </row>
    <row r="374" s="2" customFormat="1" ht="16.5" customHeight="1">
      <c r="A374" s="36"/>
      <c r="B374" s="37"/>
      <c r="C374" s="258" t="s">
        <v>413</v>
      </c>
      <c r="D374" s="258" t="s">
        <v>274</v>
      </c>
      <c r="E374" s="259" t="s">
        <v>793</v>
      </c>
      <c r="F374" s="260" t="s">
        <v>794</v>
      </c>
      <c r="G374" s="261" t="s">
        <v>319</v>
      </c>
      <c r="H374" s="262">
        <v>11.045999999999999</v>
      </c>
      <c r="I374" s="263">
        <v>0</v>
      </c>
      <c r="J374" s="263">
        <f>ROUND(I374*H374,2)</f>
        <v>0</v>
      </c>
      <c r="K374" s="260" t="s">
        <v>372</v>
      </c>
      <c r="L374" s="264"/>
      <c r="M374" s="265" t="s">
        <v>19</v>
      </c>
      <c r="N374" s="266" t="s">
        <v>44</v>
      </c>
      <c r="O374" s="210">
        <v>0</v>
      </c>
      <c r="P374" s="210">
        <f>O374*H374</f>
        <v>0</v>
      </c>
      <c r="Q374" s="210">
        <v>0.27900000000000003</v>
      </c>
      <c r="R374" s="210">
        <f>Q374*H374</f>
        <v>3.0818340000000002</v>
      </c>
      <c r="S374" s="210">
        <v>0</v>
      </c>
      <c r="T374" s="211">
        <f>S374*H374</f>
        <v>0</v>
      </c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R374" s="212" t="s">
        <v>200</v>
      </c>
      <c r="AT374" s="212" t="s">
        <v>274</v>
      </c>
      <c r="AU374" s="212" t="s">
        <v>84</v>
      </c>
      <c r="AY374" s="20" t="s">
        <v>135</v>
      </c>
      <c r="BE374" s="213">
        <f>IF(N374="základní",J374,0)</f>
        <v>0</v>
      </c>
      <c r="BF374" s="213">
        <f>IF(N374="snížená",J374,0)</f>
        <v>0</v>
      </c>
      <c r="BG374" s="213">
        <f>IF(N374="zákl. přenesená",J374,0)</f>
        <v>0</v>
      </c>
      <c r="BH374" s="213">
        <f>IF(N374="sníž. přenesená",J374,0)</f>
        <v>0</v>
      </c>
      <c r="BI374" s="213">
        <f>IF(N374="nulová",J374,0)</f>
        <v>0</v>
      </c>
      <c r="BJ374" s="20" t="s">
        <v>81</v>
      </c>
      <c r="BK374" s="213">
        <f>ROUND(I374*H374,2)</f>
        <v>0</v>
      </c>
      <c r="BL374" s="20" t="s">
        <v>142</v>
      </c>
      <c r="BM374" s="212" t="s">
        <v>795</v>
      </c>
    </row>
    <row r="375" s="14" customFormat="1">
      <c r="A375" s="14"/>
      <c r="B375" s="228"/>
      <c r="C375" s="229"/>
      <c r="D375" s="220" t="s">
        <v>146</v>
      </c>
      <c r="E375" s="230" t="s">
        <v>19</v>
      </c>
      <c r="F375" s="231" t="s">
        <v>796</v>
      </c>
      <c r="G375" s="229"/>
      <c r="H375" s="232">
        <v>11.045999999999999</v>
      </c>
      <c r="I375" s="229"/>
      <c r="J375" s="229"/>
      <c r="K375" s="229"/>
      <c r="L375" s="233"/>
      <c r="M375" s="234"/>
      <c r="N375" s="235"/>
      <c r="O375" s="235"/>
      <c r="P375" s="235"/>
      <c r="Q375" s="235"/>
      <c r="R375" s="235"/>
      <c r="S375" s="235"/>
      <c r="T375" s="236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37" t="s">
        <v>146</v>
      </c>
      <c r="AU375" s="237" t="s">
        <v>84</v>
      </c>
      <c r="AV375" s="14" t="s">
        <v>84</v>
      </c>
      <c r="AW375" s="14" t="s">
        <v>34</v>
      </c>
      <c r="AX375" s="14" t="s">
        <v>81</v>
      </c>
      <c r="AY375" s="237" t="s">
        <v>135</v>
      </c>
    </row>
    <row r="376" s="2" customFormat="1" ht="16.5" customHeight="1">
      <c r="A376" s="36"/>
      <c r="B376" s="37"/>
      <c r="C376" s="258" t="s">
        <v>417</v>
      </c>
      <c r="D376" s="258" t="s">
        <v>274</v>
      </c>
      <c r="E376" s="259" t="s">
        <v>797</v>
      </c>
      <c r="F376" s="260" t="s">
        <v>794</v>
      </c>
      <c r="G376" s="261" t="s">
        <v>319</v>
      </c>
      <c r="H376" s="262">
        <v>5.0750000000000002</v>
      </c>
      <c r="I376" s="263">
        <v>0</v>
      </c>
      <c r="J376" s="263">
        <f>ROUND(I376*H376,2)</f>
        <v>0</v>
      </c>
      <c r="K376" s="260" t="s">
        <v>372</v>
      </c>
      <c r="L376" s="264"/>
      <c r="M376" s="265" t="s">
        <v>19</v>
      </c>
      <c r="N376" s="266" t="s">
        <v>44</v>
      </c>
      <c r="O376" s="210">
        <v>0</v>
      </c>
      <c r="P376" s="210">
        <f>O376*H376</f>
        <v>0</v>
      </c>
      <c r="Q376" s="210">
        <v>0.27900000000000003</v>
      </c>
      <c r="R376" s="210">
        <f>Q376*H376</f>
        <v>1.4159250000000001</v>
      </c>
      <c r="S376" s="210">
        <v>0</v>
      </c>
      <c r="T376" s="211">
        <f>S376*H376</f>
        <v>0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212" t="s">
        <v>200</v>
      </c>
      <c r="AT376" s="212" t="s">
        <v>274</v>
      </c>
      <c r="AU376" s="212" t="s">
        <v>84</v>
      </c>
      <c r="AY376" s="20" t="s">
        <v>135</v>
      </c>
      <c r="BE376" s="213">
        <f>IF(N376="základní",J376,0)</f>
        <v>0</v>
      </c>
      <c r="BF376" s="213">
        <f>IF(N376="snížená",J376,0)</f>
        <v>0</v>
      </c>
      <c r="BG376" s="213">
        <f>IF(N376="zákl. přenesená",J376,0)</f>
        <v>0</v>
      </c>
      <c r="BH376" s="213">
        <f>IF(N376="sníž. přenesená",J376,0)</f>
        <v>0</v>
      </c>
      <c r="BI376" s="213">
        <f>IF(N376="nulová",J376,0)</f>
        <v>0</v>
      </c>
      <c r="BJ376" s="20" t="s">
        <v>81</v>
      </c>
      <c r="BK376" s="213">
        <f>ROUND(I376*H376,2)</f>
        <v>0</v>
      </c>
      <c r="BL376" s="20" t="s">
        <v>142</v>
      </c>
      <c r="BM376" s="212" t="s">
        <v>798</v>
      </c>
    </row>
    <row r="377" s="14" customFormat="1">
      <c r="A377" s="14"/>
      <c r="B377" s="228"/>
      <c r="C377" s="229"/>
      <c r="D377" s="220" t="s">
        <v>146</v>
      </c>
      <c r="E377" s="230" t="s">
        <v>19</v>
      </c>
      <c r="F377" s="231" t="s">
        <v>799</v>
      </c>
      <c r="G377" s="229"/>
      <c r="H377" s="232">
        <v>5.0750000000000002</v>
      </c>
      <c r="I377" s="229"/>
      <c r="J377" s="229"/>
      <c r="K377" s="229"/>
      <c r="L377" s="233"/>
      <c r="M377" s="234"/>
      <c r="N377" s="235"/>
      <c r="O377" s="235"/>
      <c r="P377" s="235"/>
      <c r="Q377" s="235"/>
      <c r="R377" s="235"/>
      <c r="S377" s="235"/>
      <c r="T377" s="236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37" t="s">
        <v>146</v>
      </c>
      <c r="AU377" s="237" t="s">
        <v>84</v>
      </c>
      <c r="AV377" s="14" t="s">
        <v>84</v>
      </c>
      <c r="AW377" s="14" t="s">
        <v>34</v>
      </c>
      <c r="AX377" s="14" t="s">
        <v>81</v>
      </c>
      <c r="AY377" s="237" t="s">
        <v>135</v>
      </c>
    </row>
    <row r="378" s="2" customFormat="1" ht="24.15" customHeight="1">
      <c r="A378" s="36"/>
      <c r="B378" s="37"/>
      <c r="C378" s="202" t="s">
        <v>422</v>
      </c>
      <c r="D378" s="202" t="s">
        <v>137</v>
      </c>
      <c r="E378" s="203" t="s">
        <v>800</v>
      </c>
      <c r="F378" s="204" t="s">
        <v>801</v>
      </c>
      <c r="G378" s="205" t="s">
        <v>319</v>
      </c>
      <c r="H378" s="206">
        <v>3</v>
      </c>
      <c r="I378" s="207">
        <v>0</v>
      </c>
      <c r="J378" s="207">
        <f>ROUND(I378*H378,2)</f>
        <v>0</v>
      </c>
      <c r="K378" s="204" t="s">
        <v>372</v>
      </c>
      <c r="L378" s="42"/>
      <c r="M378" s="208" t="s">
        <v>19</v>
      </c>
      <c r="N378" s="209" t="s">
        <v>44</v>
      </c>
      <c r="O378" s="210">
        <v>0</v>
      </c>
      <c r="P378" s="210">
        <f>O378*H378</f>
        <v>0</v>
      </c>
      <c r="Q378" s="210">
        <v>0</v>
      </c>
      <c r="R378" s="210">
        <f>Q378*H378</f>
        <v>0</v>
      </c>
      <c r="S378" s="210">
        <v>0</v>
      </c>
      <c r="T378" s="211">
        <f>S378*H378</f>
        <v>0</v>
      </c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R378" s="212" t="s">
        <v>142</v>
      </c>
      <c r="AT378" s="212" t="s">
        <v>137</v>
      </c>
      <c r="AU378" s="212" t="s">
        <v>84</v>
      </c>
      <c r="AY378" s="20" t="s">
        <v>135</v>
      </c>
      <c r="BE378" s="213">
        <f>IF(N378="základní",J378,0)</f>
        <v>0</v>
      </c>
      <c r="BF378" s="213">
        <f>IF(N378="snížená",J378,0)</f>
        <v>0</v>
      </c>
      <c r="BG378" s="213">
        <f>IF(N378="zákl. přenesená",J378,0)</f>
        <v>0</v>
      </c>
      <c r="BH378" s="213">
        <f>IF(N378="sníž. přenesená",J378,0)</f>
        <v>0</v>
      </c>
      <c r="BI378" s="213">
        <f>IF(N378="nulová",J378,0)</f>
        <v>0</v>
      </c>
      <c r="BJ378" s="20" t="s">
        <v>81</v>
      </c>
      <c r="BK378" s="213">
        <f>ROUND(I378*H378,2)</f>
        <v>0</v>
      </c>
      <c r="BL378" s="20" t="s">
        <v>142</v>
      </c>
      <c r="BM378" s="212" t="s">
        <v>802</v>
      </c>
    </row>
    <row r="379" s="13" customFormat="1">
      <c r="A379" s="13"/>
      <c r="B379" s="218"/>
      <c r="C379" s="219"/>
      <c r="D379" s="220" t="s">
        <v>146</v>
      </c>
      <c r="E379" s="221" t="s">
        <v>19</v>
      </c>
      <c r="F379" s="222" t="s">
        <v>803</v>
      </c>
      <c r="G379" s="219"/>
      <c r="H379" s="221" t="s">
        <v>19</v>
      </c>
      <c r="I379" s="219"/>
      <c r="J379" s="219"/>
      <c r="K379" s="219"/>
      <c r="L379" s="223"/>
      <c r="M379" s="224"/>
      <c r="N379" s="225"/>
      <c r="O379" s="225"/>
      <c r="P379" s="225"/>
      <c r="Q379" s="225"/>
      <c r="R379" s="225"/>
      <c r="S379" s="225"/>
      <c r="T379" s="226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27" t="s">
        <v>146</v>
      </c>
      <c r="AU379" s="227" t="s">
        <v>84</v>
      </c>
      <c r="AV379" s="13" t="s">
        <v>81</v>
      </c>
      <c r="AW379" s="13" t="s">
        <v>34</v>
      </c>
      <c r="AX379" s="13" t="s">
        <v>73</v>
      </c>
      <c r="AY379" s="227" t="s">
        <v>135</v>
      </c>
    </row>
    <row r="380" s="14" customFormat="1">
      <c r="A380" s="14"/>
      <c r="B380" s="228"/>
      <c r="C380" s="229"/>
      <c r="D380" s="220" t="s">
        <v>146</v>
      </c>
      <c r="E380" s="230" t="s">
        <v>19</v>
      </c>
      <c r="F380" s="231" t="s">
        <v>155</v>
      </c>
      <c r="G380" s="229"/>
      <c r="H380" s="232">
        <v>3</v>
      </c>
      <c r="I380" s="229"/>
      <c r="J380" s="229"/>
      <c r="K380" s="229"/>
      <c r="L380" s="233"/>
      <c r="M380" s="234"/>
      <c r="N380" s="235"/>
      <c r="O380" s="235"/>
      <c r="P380" s="235"/>
      <c r="Q380" s="235"/>
      <c r="R380" s="235"/>
      <c r="S380" s="235"/>
      <c r="T380" s="236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37" t="s">
        <v>146</v>
      </c>
      <c r="AU380" s="237" t="s">
        <v>84</v>
      </c>
      <c r="AV380" s="14" t="s">
        <v>84</v>
      </c>
      <c r="AW380" s="14" t="s">
        <v>34</v>
      </c>
      <c r="AX380" s="14" t="s">
        <v>81</v>
      </c>
      <c r="AY380" s="237" t="s">
        <v>135</v>
      </c>
    </row>
    <row r="381" s="2" customFormat="1" ht="16.5" customHeight="1">
      <c r="A381" s="36"/>
      <c r="B381" s="37"/>
      <c r="C381" s="202" t="s">
        <v>426</v>
      </c>
      <c r="D381" s="202" t="s">
        <v>137</v>
      </c>
      <c r="E381" s="203" t="s">
        <v>804</v>
      </c>
      <c r="F381" s="204" t="s">
        <v>805</v>
      </c>
      <c r="G381" s="205" t="s">
        <v>319</v>
      </c>
      <c r="H381" s="206">
        <v>4</v>
      </c>
      <c r="I381" s="207">
        <v>0</v>
      </c>
      <c r="J381" s="207">
        <f>ROUND(I381*H381,2)</f>
        <v>0</v>
      </c>
      <c r="K381" s="204" t="s">
        <v>372</v>
      </c>
      <c r="L381" s="42"/>
      <c r="M381" s="208" t="s">
        <v>19</v>
      </c>
      <c r="N381" s="209" t="s">
        <v>44</v>
      </c>
      <c r="O381" s="210">
        <v>0</v>
      </c>
      <c r="P381" s="210">
        <f>O381*H381</f>
        <v>0</v>
      </c>
      <c r="Q381" s="210">
        <v>0</v>
      </c>
      <c r="R381" s="210">
        <f>Q381*H381</f>
        <v>0</v>
      </c>
      <c r="S381" s="210">
        <v>0</v>
      </c>
      <c r="T381" s="211">
        <f>S381*H381</f>
        <v>0</v>
      </c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R381" s="212" t="s">
        <v>142</v>
      </c>
      <c r="AT381" s="212" t="s">
        <v>137</v>
      </c>
      <c r="AU381" s="212" t="s">
        <v>84</v>
      </c>
      <c r="AY381" s="20" t="s">
        <v>135</v>
      </c>
      <c r="BE381" s="213">
        <f>IF(N381="základní",J381,0)</f>
        <v>0</v>
      </c>
      <c r="BF381" s="213">
        <f>IF(N381="snížená",J381,0)</f>
        <v>0</v>
      </c>
      <c r="BG381" s="213">
        <f>IF(N381="zákl. přenesená",J381,0)</f>
        <v>0</v>
      </c>
      <c r="BH381" s="213">
        <f>IF(N381="sníž. přenesená",J381,0)</f>
        <v>0</v>
      </c>
      <c r="BI381" s="213">
        <f>IF(N381="nulová",J381,0)</f>
        <v>0</v>
      </c>
      <c r="BJ381" s="20" t="s">
        <v>81</v>
      </c>
      <c r="BK381" s="213">
        <f>ROUND(I381*H381,2)</f>
        <v>0</v>
      </c>
      <c r="BL381" s="20" t="s">
        <v>142</v>
      </c>
      <c r="BM381" s="212" t="s">
        <v>806</v>
      </c>
    </row>
    <row r="382" s="14" customFormat="1">
      <c r="A382" s="14"/>
      <c r="B382" s="228"/>
      <c r="C382" s="229"/>
      <c r="D382" s="220" t="s">
        <v>146</v>
      </c>
      <c r="E382" s="230" t="s">
        <v>19</v>
      </c>
      <c r="F382" s="231" t="s">
        <v>142</v>
      </c>
      <c r="G382" s="229"/>
      <c r="H382" s="232">
        <v>4</v>
      </c>
      <c r="I382" s="229"/>
      <c r="J382" s="229"/>
      <c r="K382" s="229"/>
      <c r="L382" s="233"/>
      <c r="M382" s="234"/>
      <c r="N382" s="235"/>
      <c r="O382" s="235"/>
      <c r="P382" s="235"/>
      <c r="Q382" s="235"/>
      <c r="R382" s="235"/>
      <c r="S382" s="235"/>
      <c r="T382" s="236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37" t="s">
        <v>146</v>
      </c>
      <c r="AU382" s="237" t="s">
        <v>84</v>
      </c>
      <c r="AV382" s="14" t="s">
        <v>84</v>
      </c>
      <c r="AW382" s="14" t="s">
        <v>34</v>
      </c>
      <c r="AX382" s="14" t="s">
        <v>81</v>
      </c>
      <c r="AY382" s="237" t="s">
        <v>135</v>
      </c>
    </row>
    <row r="383" s="2" customFormat="1" ht="21.75" customHeight="1">
      <c r="A383" s="36"/>
      <c r="B383" s="37"/>
      <c r="C383" s="202" t="s">
        <v>430</v>
      </c>
      <c r="D383" s="202" t="s">
        <v>137</v>
      </c>
      <c r="E383" s="203" t="s">
        <v>807</v>
      </c>
      <c r="F383" s="204" t="s">
        <v>808</v>
      </c>
      <c r="G383" s="205" t="s">
        <v>377</v>
      </c>
      <c r="H383" s="206">
        <v>1</v>
      </c>
      <c r="I383" s="207">
        <v>0</v>
      </c>
      <c r="J383" s="207">
        <f>ROUND(I383*H383,2)</f>
        <v>0</v>
      </c>
      <c r="K383" s="204" t="s">
        <v>372</v>
      </c>
      <c r="L383" s="42"/>
      <c r="M383" s="208" t="s">
        <v>19</v>
      </c>
      <c r="N383" s="209" t="s">
        <v>44</v>
      </c>
      <c r="O383" s="210">
        <v>0</v>
      </c>
      <c r="P383" s="210">
        <f>O383*H383</f>
        <v>0</v>
      </c>
      <c r="Q383" s="210">
        <v>0</v>
      </c>
      <c r="R383" s="210">
        <f>Q383*H383</f>
        <v>0</v>
      </c>
      <c r="S383" s="210">
        <v>0</v>
      </c>
      <c r="T383" s="211">
        <f>S383*H383</f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212" t="s">
        <v>142</v>
      </c>
      <c r="AT383" s="212" t="s">
        <v>137</v>
      </c>
      <c r="AU383" s="212" t="s">
        <v>84</v>
      </c>
      <c r="AY383" s="20" t="s">
        <v>135</v>
      </c>
      <c r="BE383" s="213">
        <f>IF(N383="základní",J383,0)</f>
        <v>0</v>
      </c>
      <c r="BF383" s="213">
        <f>IF(N383="snížená",J383,0)</f>
        <v>0</v>
      </c>
      <c r="BG383" s="213">
        <f>IF(N383="zákl. přenesená",J383,0)</f>
        <v>0</v>
      </c>
      <c r="BH383" s="213">
        <f>IF(N383="sníž. přenesená",J383,0)</f>
        <v>0</v>
      </c>
      <c r="BI383" s="213">
        <f>IF(N383="nulová",J383,0)</f>
        <v>0</v>
      </c>
      <c r="BJ383" s="20" t="s">
        <v>81</v>
      </c>
      <c r="BK383" s="213">
        <f>ROUND(I383*H383,2)</f>
        <v>0</v>
      </c>
      <c r="BL383" s="20" t="s">
        <v>142</v>
      </c>
      <c r="BM383" s="212" t="s">
        <v>809</v>
      </c>
    </row>
    <row r="384" s="13" customFormat="1">
      <c r="A384" s="13"/>
      <c r="B384" s="218"/>
      <c r="C384" s="219"/>
      <c r="D384" s="220" t="s">
        <v>146</v>
      </c>
      <c r="E384" s="221" t="s">
        <v>19</v>
      </c>
      <c r="F384" s="222" t="s">
        <v>803</v>
      </c>
      <c r="G384" s="219"/>
      <c r="H384" s="221" t="s">
        <v>19</v>
      </c>
      <c r="I384" s="219"/>
      <c r="J384" s="219"/>
      <c r="K384" s="219"/>
      <c r="L384" s="223"/>
      <c r="M384" s="224"/>
      <c r="N384" s="225"/>
      <c r="O384" s="225"/>
      <c r="P384" s="225"/>
      <c r="Q384" s="225"/>
      <c r="R384" s="225"/>
      <c r="S384" s="225"/>
      <c r="T384" s="226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27" t="s">
        <v>146</v>
      </c>
      <c r="AU384" s="227" t="s">
        <v>84</v>
      </c>
      <c r="AV384" s="13" t="s">
        <v>81</v>
      </c>
      <c r="AW384" s="13" t="s">
        <v>34</v>
      </c>
      <c r="AX384" s="13" t="s">
        <v>73</v>
      </c>
      <c r="AY384" s="227" t="s">
        <v>135</v>
      </c>
    </row>
    <row r="385" s="14" customFormat="1">
      <c r="A385" s="14"/>
      <c r="B385" s="228"/>
      <c r="C385" s="229"/>
      <c r="D385" s="220" t="s">
        <v>146</v>
      </c>
      <c r="E385" s="230" t="s">
        <v>19</v>
      </c>
      <c r="F385" s="231" t="s">
        <v>81</v>
      </c>
      <c r="G385" s="229"/>
      <c r="H385" s="232">
        <v>1</v>
      </c>
      <c r="I385" s="229"/>
      <c r="J385" s="229"/>
      <c r="K385" s="229"/>
      <c r="L385" s="233"/>
      <c r="M385" s="234"/>
      <c r="N385" s="235"/>
      <c r="O385" s="235"/>
      <c r="P385" s="235"/>
      <c r="Q385" s="235"/>
      <c r="R385" s="235"/>
      <c r="S385" s="235"/>
      <c r="T385" s="236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37" t="s">
        <v>146</v>
      </c>
      <c r="AU385" s="237" t="s">
        <v>84</v>
      </c>
      <c r="AV385" s="14" t="s">
        <v>84</v>
      </c>
      <c r="AW385" s="14" t="s">
        <v>34</v>
      </c>
      <c r="AX385" s="14" t="s">
        <v>81</v>
      </c>
      <c r="AY385" s="237" t="s">
        <v>135</v>
      </c>
    </row>
    <row r="386" s="2" customFormat="1" ht="16.5" customHeight="1">
      <c r="A386" s="36"/>
      <c r="B386" s="37"/>
      <c r="C386" s="202" t="s">
        <v>154</v>
      </c>
      <c r="D386" s="202" t="s">
        <v>137</v>
      </c>
      <c r="E386" s="203" t="s">
        <v>810</v>
      </c>
      <c r="F386" s="204" t="s">
        <v>811</v>
      </c>
      <c r="G386" s="205" t="s">
        <v>319</v>
      </c>
      <c r="H386" s="206">
        <v>2</v>
      </c>
      <c r="I386" s="207">
        <v>0</v>
      </c>
      <c r="J386" s="207">
        <f>ROUND(I386*H386,2)</f>
        <v>0</v>
      </c>
      <c r="K386" s="204" t="s">
        <v>372</v>
      </c>
      <c r="L386" s="42"/>
      <c r="M386" s="208" t="s">
        <v>19</v>
      </c>
      <c r="N386" s="209" t="s">
        <v>44</v>
      </c>
      <c r="O386" s="210">
        <v>0</v>
      </c>
      <c r="P386" s="210">
        <f>O386*H386</f>
        <v>0</v>
      </c>
      <c r="Q386" s="210">
        <v>0</v>
      </c>
      <c r="R386" s="210">
        <f>Q386*H386</f>
        <v>0</v>
      </c>
      <c r="S386" s="210">
        <v>0</v>
      </c>
      <c r="T386" s="211">
        <f>S386*H386</f>
        <v>0</v>
      </c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R386" s="212" t="s">
        <v>142</v>
      </c>
      <c r="AT386" s="212" t="s">
        <v>137</v>
      </c>
      <c r="AU386" s="212" t="s">
        <v>84</v>
      </c>
      <c r="AY386" s="20" t="s">
        <v>135</v>
      </c>
      <c r="BE386" s="213">
        <f>IF(N386="základní",J386,0)</f>
        <v>0</v>
      </c>
      <c r="BF386" s="213">
        <f>IF(N386="snížená",J386,0)</f>
        <v>0</v>
      </c>
      <c r="BG386" s="213">
        <f>IF(N386="zákl. přenesená",J386,0)</f>
        <v>0</v>
      </c>
      <c r="BH386" s="213">
        <f>IF(N386="sníž. přenesená",J386,0)</f>
        <v>0</v>
      </c>
      <c r="BI386" s="213">
        <f>IF(N386="nulová",J386,0)</f>
        <v>0</v>
      </c>
      <c r="BJ386" s="20" t="s">
        <v>81</v>
      </c>
      <c r="BK386" s="213">
        <f>ROUND(I386*H386,2)</f>
        <v>0</v>
      </c>
      <c r="BL386" s="20" t="s">
        <v>142</v>
      </c>
      <c r="BM386" s="212" t="s">
        <v>812</v>
      </c>
    </row>
    <row r="387" s="2" customFormat="1" ht="24.15" customHeight="1">
      <c r="A387" s="36"/>
      <c r="B387" s="37"/>
      <c r="C387" s="202" t="s">
        <v>436</v>
      </c>
      <c r="D387" s="202" t="s">
        <v>137</v>
      </c>
      <c r="E387" s="203" t="s">
        <v>813</v>
      </c>
      <c r="F387" s="204" t="s">
        <v>814</v>
      </c>
      <c r="G387" s="205" t="s">
        <v>319</v>
      </c>
      <c r="H387" s="206">
        <v>1</v>
      </c>
      <c r="I387" s="207">
        <v>0</v>
      </c>
      <c r="J387" s="207">
        <f>ROUND(I387*H387,2)</f>
        <v>0</v>
      </c>
      <c r="K387" s="204" t="s">
        <v>372</v>
      </c>
      <c r="L387" s="42"/>
      <c r="M387" s="208" t="s">
        <v>19</v>
      </c>
      <c r="N387" s="209" t="s">
        <v>44</v>
      </c>
      <c r="O387" s="210">
        <v>0</v>
      </c>
      <c r="P387" s="210">
        <f>O387*H387</f>
        <v>0</v>
      </c>
      <c r="Q387" s="210">
        <v>0</v>
      </c>
      <c r="R387" s="210">
        <f>Q387*H387</f>
        <v>0</v>
      </c>
      <c r="S387" s="210">
        <v>0</v>
      </c>
      <c r="T387" s="211">
        <f>S387*H387</f>
        <v>0</v>
      </c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R387" s="212" t="s">
        <v>142</v>
      </c>
      <c r="AT387" s="212" t="s">
        <v>137</v>
      </c>
      <c r="AU387" s="212" t="s">
        <v>84</v>
      </c>
      <c r="AY387" s="20" t="s">
        <v>135</v>
      </c>
      <c r="BE387" s="213">
        <f>IF(N387="základní",J387,0)</f>
        <v>0</v>
      </c>
      <c r="BF387" s="213">
        <f>IF(N387="snížená",J387,0)</f>
        <v>0</v>
      </c>
      <c r="BG387" s="213">
        <f>IF(N387="zákl. přenesená",J387,0)</f>
        <v>0</v>
      </c>
      <c r="BH387" s="213">
        <f>IF(N387="sníž. přenesená",J387,0)</f>
        <v>0</v>
      </c>
      <c r="BI387" s="213">
        <f>IF(N387="nulová",J387,0)</f>
        <v>0</v>
      </c>
      <c r="BJ387" s="20" t="s">
        <v>81</v>
      </c>
      <c r="BK387" s="213">
        <f>ROUND(I387*H387,2)</f>
        <v>0</v>
      </c>
      <c r="BL387" s="20" t="s">
        <v>142</v>
      </c>
      <c r="BM387" s="212" t="s">
        <v>815</v>
      </c>
    </row>
    <row r="388" s="2" customFormat="1" ht="16.5" customHeight="1">
      <c r="A388" s="36"/>
      <c r="B388" s="37"/>
      <c r="C388" s="202" t="s">
        <v>440</v>
      </c>
      <c r="D388" s="202" t="s">
        <v>137</v>
      </c>
      <c r="E388" s="203" t="s">
        <v>816</v>
      </c>
      <c r="F388" s="204" t="s">
        <v>817</v>
      </c>
      <c r="G388" s="205" t="s">
        <v>319</v>
      </c>
      <c r="H388" s="206">
        <v>9</v>
      </c>
      <c r="I388" s="207">
        <v>0</v>
      </c>
      <c r="J388" s="207">
        <f>ROUND(I388*H388,2)</f>
        <v>0</v>
      </c>
      <c r="K388" s="204" t="s">
        <v>372</v>
      </c>
      <c r="L388" s="42"/>
      <c r="M388" s="208" t="s">
        <v>19</v>
      </c>
      <c r="N388" s="209" t="s">
        <v>44</v>
      </c>
      <c r="O388" s="210">
        <v>0</v>
      </c>
      <c r="P388" s="210">
        <f>O388*H388</f>
        <v>0</v>
      </c>
      <c r="Q388" s="210">
        <v>0</v>
      </c>
      <c r="R388" s="210">
        <f>Q388*H388</f>
        <v>0</v>
      </c>
      <c r="S388" s="210">
        <v>0</v>
      </c>
      <c r="T388" s="211">
        <f>S388*H388</f>
        <v>0</v>
      </c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R388" s="212" t="s">
        <v>142</v>
      </c>
      <c r="AT388" s="212" t="s">
        <v>137</v>
      </c>
      <c r="AU388" s="212" t="s">
        <v>84</v>
      </c>
      <c r="AY388" s="20" t="s">
        <v>135</v>
      </c>
      <c r="BE388" s="213">
        <f>IF(N388="základní",J388,0)</f>
        <v>0</v>
      </c>
      <c r="BF388" s="213">
        <f>IF(N388="snížená",J388,0)</f>
        <v>0</v>
      </c>
      <c r="BG388" s="213">
        <f>IF(N388="zákl. přenesená",J388,0)</f>
        <v>0</v>
      </c>
      <c r="BH388" s="213">
        <f>IF(N388="sníž. přenesená",J388,0)</f>
        <v>0</v>
      </c>
      <c r="BI388" s="213">
        <f>IF(N388="nulová",J388,0)</f>
        <v>0</v>
      </c>
      <c r="BJ388" s="20" t="s">
        <v>81</v>
      </c>
      <c r="BK388" s="213">
        <f>ROUND(I388*H388,2)</f>
        <v>0</v>
      </c>
      <c r="BL388" s="20" t="s">
        <v>142</v>
      </c>
      <c r="BM388" s="212" t="s">
        <v>818</v>
      </c>
    </row>
    <row r="389" s="2" customFormat="1" ht="21.75" customHeight="1">
      <c r="A389" s="36"/>
      <c r="B389" s="37"/>
      <c r="C389" s="202" t="s">
        <v>444</v>
      </c>
      <c r="D389" s="202" t="s">
        <v>137</v>
      </c>
      <c r="E389" s="203" t="s">
        <v>819</v>
      </c>
      <c r="F389" s="204" t="s">
        <v>820</v>
      </c>
      <c r="G389" s="205" t="s">
        <v>319</v>
      </c>
      <c r="H389" s="206">
        <v>3</v>
      </c>
      <c r="I389" s="207">
        <v>0</v>
      </c>
      <c r="J389" s="207">
        <f>ROUND(I389*H389,2)</f>
        <v>0</v>
      </c>
      <c r="K389" s="204" t="s">
        <v>372</v>
      </c>
      <c r="L389" s="42"/>
      <c r="M389" s="208" t="s">
        <v>19</v>
      </c>
      <c r="N389" s="209" t="s">
        <v>44</v>
      </c>
      <c r="O389" s="210">
        <v>0</v>
      </c>
      <c r="P389" s="210">
        <f>O389*H389</f>
        <v>0</v>
      </c>
      <c r="Q389" s="210">
        <v>0</v>
      </c>
      <c r="R389" s="210">
        <f>Q389*H389</f>
        <v>0</v>
      </c>
      <c r="S389" s="210">
        <v>0</v>
      </c>
      <c r="T389" s="211">
        <f>S389*H389</f>
        <v>0</v>
      </c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R389" s="212" t="s">
        <v>142</v>
      </c>
      <c r="AT389" s="212" t="s">
        <v>137</v>
      </c>
      <c r="AU389" s="212" t="s">
        <v>84</v>
      </c>
      <c r="AY389" s="20" t="s">
        <v>135</v>
      </c>
      <c r="BE389" s="213">
        <f>IF(N389="základní",J389,0)</f>
        <v>0</v>
      </c>
      <c r="BF389" s="213">
        <f>IF(N389="snížená",J389,0)</f>
        <v>0</v>
      </c>
      <c r="BG389" s="213">
        <f>IF(N389="zákl. přenesená",J389,0)</f>
        <v>0</v>
      </c>
      <c r="BH389" s="213">
        <f>IF(N389="sníž. přenesená",J389,0)</f>
        <v>0</v>
      </c>
      <c r="BI389" s="213">
        <f>IF(N389="nulová",J389,0)</f>
        <v>0</v>
      </c>
      <c r="BJ389" s="20" t="s">
        <v>81</v>
      </c>
      <c r="BK389" s="213">
        <f>ROUND(I389*H389,2)</f>
        <v>0</v>
      </c>
      <c r="BL389" s="20" t="s">
        <v>142</v>
      </c>
      <c r="BM389" s="212" t="s">
        <v>821</v>
      </c>
    </row>
    <row r="390" s="2" customFormat="1" ht="16.5" customHeight="1">
      <c r="A390" s="36"/>
      <c r="B390" s="37"/>
      <c r="C390" s="202" t="s">
        <v>448</v>
      </c>
      <c r="D390" s="202" t="s">
        <v>137</v>
      </c>
      <c r="E390" s="203" t="s">
        <v>822</v>
      </c>
      <c r="F390" s="204" t="s">
        <v>823</v>
      </c>
      <c r="G390" s="205" t="s">
        <v>319</v>
      </c>
      <c r="H390" s="206">
        <v>1</v>
      </c>
      <c r="I390" s="207">
        <v>0</v>
      </c>
      <c r="J390" s="207">
        <f>ROUND(I390*H390,2)</f>
        <v>0</v>
      </c>
      <c r="K390" s="204" t="s">
        <v>372</v>
      </c>
      <c r="L390" s="42"/>
      <c r="M390" s="208" t="s">
        <v>19</v>
      </c>
      <c r="N390" s="209" t="s">
        <v>44</v>
      </c>
      <c r="O390" s="210">
        <v>0</v>
      </c>
      <c r="P390" s="210">
        <f>O390*H390</f>
        <v>0</v>
      </c>
      <c r="Q390" s="210">
        <v>0</v>
      </c>
      <c r="R390" s="210">
        <f>Q390*H390</f>
        <v>0</v>
      </c>
      <c r="S390" s="210">
        <v>0</v>
      </c>
      <c r="T390" s="211">
        <f>S390*H390</f>
        <v>0</v>
      </c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R390" s="212" t="s">
        <v>142</v>
      </c>
      <c r="AT390" s="212" t="s">
        <v>137</v>
      </c>
      <c r="AU390" s="212" t="s">
        <v>84</v>
      </c>
      <c r="AY390" s="20" t="s">
        <v>135</v>
      </c>
      <c r="BE390" s="213">
        <f>IF(N390="základní",J390,0)</f>
        <v>0</v>
      </c>
      <c r="BF390" s="213">
        <f>IF(N390="snížená",J390,0)</f>
        <v>0</v>
      </c>
      <c r="BG390" s="213">
        <f>IF(N390="zákl. přenesená",J390,0)</f>
        <v>0</v>
      </c>
      <c r="BH390" s="213">
        <f>IF(N390="sníž. přenesená",J390,0)</f>
        <v>0</v>
      </c>
      <c r="BI390" s="213">
        <f>IF(N390="nulová",J390,0)</f>
        <v>0</v>
      </c>
      <c r="BJ390" s="20" t="s">
        <v>81</v>
      </c>
      <c r="BK390" s="213">
        <f>ROUND(I390*H390,2)</f>
        <v>0</v>
      </c>
      <c r="BL390" s="20" t="s">
        <v>142</v>
      </c>
      <c r="BM390" s="212" t="s">
        <v>824</v>
      </c>
    </row>
    <row r="391" s="2" customFormat="1" ht="21.75" customHeight="1">
      <c r="A391" s="36"/>
      <c r="B391" s="37"/>
      <c r="C391" s="202" t="s">
        <v>453</v>
      </c>
      <c r="D391" s="202" t="s">
        <v>137</v>
      </c>
      <c r="E391" s="203" t="s">
        <v>825</v>
      </c>
      <c r="F391" s="204" t="s">
        <v>826</v>
      </c>
      <c r="G391" s="205" t="s">
        <v>377</v>
      </c>
      <c r="H391" s="206">
        <v>1</v>
      </c>
      <c r="I391" s="207">
        <v>0</v>
      </c>
      <c r="J391" s="207">
        <f>ROUND(I391*H391,2)</f>
        <v>0</v>
      </c>
      <c r="K391" s="204" t="s">
        <v>372</v>
      </c>
      <c r="L391" s="42"/>
      <c r="M391" s="208" t="s">
        <v>19</v>
      </c>
      <c r="N391" s="209" t="s">
        <v>44</v>
      </c>
      <c r="O391" s="210">
        <v>0</v>
      </c>
      <c r="P391" s="210">
        <f>O391*H391</f>
        <v>0</v>
      </c>
      <c r="Q391" s="210">
        <v>0</v>
      </c>
      <c r="R391" s="210">
        <f>Q391*H391</f>
        <v>0</v>
      </c>
      <c r="S391" s="210">
        <v>0</v>
      </c>
      <c r="T391" s="211">
        <f>S391*H391</f>
        <v>0</v>
      </c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R391" s="212" t="s">
        <v>142</v>
      </c>
      <c r="AT391" s="212" t="s">
        <v>137</v>
      </c>
      <c r="AU391" s="212" t="s">
        <v>84</v>
      </c>
      <c r="AY391" s="20" t="s">
        <v>135</v>
      </c>
      <c r="BE391" s="213">
        <f>IF(N391="základní",J391,0)</f>
        <v>0</v>
      </c>
      <c r="BF391" s="213">
        <f>IF(N391="snížená",J391,0)</f>
        <v>0</v>
      </c>
      <c r="BG391" s="213">
        <f>IF(N391="zákl. přenesená",J391,0)</f>
        <v>0</v>
      </c>
      <c r="BH391" s="213">
        <f>IF(N391="sníž. přenesená",J391,0)</f>
        <v>0</v>
      </c>
      <c r="BI391" s="213">
        <f>IF(N391="nulová",J391,0)</f>
        <v>0</v>
      </c>
      <c r="BJ391" s="20" t="s">
        <v>81</v>
      </c>
      <c r="BK391" s="213">
        <f>ROUND(I391*H391,2)</f>
        <v>0</v>
      </c>
      <c r="BL391" s="20" t="s">
        <v>142</v>
      </c>
      <c r="BM391" s="212" t="s">
        <v>827</v>
      </c>
    </row>
    <row r="392" s="13" customFormat="1">
      <c r="A392" s="13"/>
      <c r="B392" s="218"/>
      <c r="C392" s="219"/>
      <c r="D392" s="220" t="s">
        <v>146</v>
      </c>
      <c r="E392" s="221" t="s">
        <v>19</v>
      </c>
      <c r="F392" s="222" t="s">
        <v>828</v>
      </c>
      <c r="G392" s="219"/>
      <c r="H392" s="221" t="s">
        <v>19</v>
      </c>
      <c r="I392" s="219"/>
      <c r="J392" s="219"/>
      <c r="K392" s="219"/>
      <c r="L392" s="223"/>
      <c r="M392" s="224"/>
      <c r="N392" s="225"/>
      <c r="O392" s="225"/>
      <c r="P392" s="225"/>
      <c r="Q392" s="225"/>
      <c r="R392" s="225"/>
      <c r="S392" s="225"/>
      <c r="T392" s="226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27" t="s">
        <v>146</v>
      </c>
      <c r="AU392" s="227" t="s">
        <v>84</v>
      </c>
      <c r="AV392" s="13" t="s">
        <v>81</v>
      </c>
      <c r="AW392" s="13" t="s">
        <v>34</v>
      </c>
      <c r="AX392" s="13" t="s">
        <v>73</v>
      </c>
      <c r="AY392" s="227" t="s">
        <v>135</v>
      </c>
    </row>
    <row r="393" s="14" customFormat="1">
      <c r="A393" s="14"/>
      <c r="B393" s="228"/>
      <c r="C393" s="229"/>
      <c r="D393" s="220" t="s">
        <v>146</v>
      </c>
      <c r="E393" s="230" t="s">
        <v>19</v>
      </c>
      <c r="F393" s="231" t="s">
        <v>81</v>
      </c>
      <c r="G393" s="229"/>
      <c r="H393" s="232">
        <v>1</v>
      </c>
      <c r="I393" s="229"/>
      <c r="J393" s="229"/>
      <c r="K393" s="229"/>
      <c r="L393" s="233"/>
      <c r="M393" s="234"/>
      <c r="N393" s="235"/>
      <c r="O393" s="235"/>
      <c r="P393" s="235"/>
      <c r="Q393" s="235"/>
      <c r="R393" s="235"/>
      <c r="S393" s="235"/>
      <c r="T393" s="236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37" t="s">
        <v>146</v>
      </c>
      <c r="AU393" s="237" t="s">
        <v>84</v>
      </c>
      <c r="AV393" s="14" t="s">
        <v>84</v>
      </c>
      <c r="AW393" s="14" t="s">
        <v>34</v>
      </c>
      <c r="AX393" s="14" t="s">
        <v>81</v>
      </c>
      <c r="AY393" s="237" t="s">
        <v>135</v>
      </c>
    </row>
    <row r="394" s="2" customFormat="1" ht="21.75" customHeight="1">
      <c r="A394" s="36"/>
      <c r="B394" s="37"/>
      <c r="C394" s="202" t="s">
        <v>457</v>
      </c>
      <c r="D394" s="202" t="s">
        <v>137</v>
      </c>
      <c r="E394" s="203" t="s">
        <v>829</v>
      </c>
      <c r="F394" s="204" t="s">
        <v>830</v>
      </c>
      <c r="G394" s="205" t="s">
        <v>319</v>
      </c>
      <c r="H394" s="206">
        <v>1</v>
      </c>
      <c r="I394" s="207">
        <v>0</v>
      </c>
      <c r="J394" s="207">
        <f>ROUND(I394*H394,2)</f>
        <v>0</v>
      </c>
      <c r="K394" s="204" t="s">
        <v>372</v>
      </c>
      <c r="L394" s="42"/>
      <c r="M394" s="208" t="s">
        <v>19</v>
      </c>
      <c r="N394" s="209" t="s">
        <v>44</v>
      </c>
      <c r="O394" s="210">
        <v>0</v>
      </c>
      <c r="P394" s="210">
        <f>O394*H394</f>
        <v>0</v>
      </c>
      <c r="Q394" s="210">
        <v>0</v>
      </c>
      <c r="R394" s="210">
        <f>Q394*H394</f>
        <v>0</v>
      </c>
      <c r="S394" s="210">
        <v>0</v>
      </c>
      <c r="T394" s="211">
        <f>S394*H394</f>
        <v>0</v>
      </c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R394" s="212" t="s">
        <v>142</v>
      </c>
      <c r="AT394" s="212" t="s">
        <v>137</v>
      </c>
      <c r="AU394" s="212" t="s">
        <v>84</v>
      </c>
      <c r="AY394" s="20" t="s">
        <v>135</v>
      </c>
      <c r="BE394" s="213">
        <f>IF(N394="základní",J394,0)</f>
        <v>0</v>
      </c>
      <c r="BF394" s="213">
        <f>IF(N394="snížená",J394,0)</f>
        <v>0</v>
      </c>
      <c r="BG394" s="213">
        <f>IF(N394="zákl. přenesená",J394,0)</f>
        <v>0</v>
      </c>
      <c r="BH394" s="213">
        <f>IF(N394="sníž. přenesená",J394,0)</f>
        <v>0</v>
      </c>
      <c r="BI394" s="213">
        <f>IF(N394="nulová",J394,0)</f>
        <v>0</v>
      </c>
      <c r="BJ394" s="20" t="s">
        <v>81</v>
      </c>
      <c r="BK394" s="213">
        <f>ROUND(I394*H394,2)</f>
        <v>0</v>
      </c>
      <c r="BL394" s="20" t="s">
        <v>142</v>
      </c>
      <c r="BM394" s="212" t="s">
        <v>831</v>
      </c>
    </row>
    <row r="395" s="13" customFormat="1">
      <c r="A395" s="13"/>
      <c r="B395" s="218"/>
      <c r="C395" s="219"/>
      <c r="D395" s="220" t="s">
        <v>146</v>
      </c>
      <c r="E395" s="221" t="s">
        <v>19</v>
      </c>
      <c r="F395" s="222" t="s">
        <v>832</v>
      </c>
      <c r="G395" s="219"/>
      <c r="H395" s="221" t="s">
        <v>19</v>
      </c>
      <c r="I395" s="219"/>
      <c r="J395" s="219"/>
      <c r="K395" s="219"/>
      <c r="L395" s="223"/>
      <c r="M395" s="224"/>
      <c r="N395" s="225"/>
      <c r="O395" s="225"/>
      <c r="P395" s="225"/>
      <c r="Q395" s="225"/>
      <c r="R395" s="225"/>
      <c r="S395" s="225"/>
      <c r="T395" s="226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27" t="s">
        <v>146</v>
      </c>
      <c r="AU395" s="227" t="s">
        <v>84</v>
      </c>
      <c r="AV395" s="13" t="s">
        <v>81</v>
      </c>
      <c r="AW395" s="13" t="s">
        <v>34</v>
      </c>
      <c r="AX395" s="13" t="s">
        <v>73</v>
      </c>
      <c r="AY395" s="227" t="s">
        <v>135</v>
      </c>
    </row>
    <row r="396" s="14" customFormat="1">
      <c r="A396" s="14"/>
      <c r="B396" s="228"/>
      <c r="C396" s="229"/>
      <c r="D396" s="220" t="s">
        <v>146</v>
      </c>
      <c r="E396" s="230" t="s">
        <v>19</v>
      </c>
      <c r="F396" s="231" t="s">
        <v>81</v>
      </c>
      <c r="G396" s="229"/>
      <c r="H396" s="232">
        <v>1</v>
      </c>
      <c r="I396" s="229"/>
      <c r="J396" s="229"/>
      <c r="K396" s="229"/>
      <c r="L396" s="233"/>
      <c r="M396" s="234"/>
      <c r="N396" s="235"/>
      <c r="O396" s="235"/>
      <c r="P396" s="235"/>
      <c r="Q396" s="235"/>
      <c r="R396" s="235"/>
      <c r="S396" s="235"/>
      <c r="T396" s="236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37" t="s">
        <v>146</v>
      </c>
      <c r="AU396" s="237" t="s">
        <v>84</v>
      </c>
      <c r="AV396" s="14" t="s">
        <v>84</v>
      </c>
      <c r="AW396" s="14" t="s">
        <v>34</v>
      </c>
      <c r="AX396" s="14" t="s">
        <v>81</v>
      </c>
      <c r="AY396" s="237" t="s">
        <v>135</v>
      </c>
    </row>
    <row r="397" s="2" customFormat="1" ht="21.75" customHeight="1">
      <c r="A397" s="36"/>
      <c r="B397" s="37"/>
      <c r="C397" s="202" t="s">
        <v>461</v>
      </c>
      <c r="D397" s="202" t="s">
        <v>137</v>
      </c>
      <c r="E397" s="203" t="s">
        <v>833</v>
      </c>
      <c r="F397" s="204" t="s">
        <v>834</v>
      </c>
      <c r="G397" s="205" t="s">
        <v>319</v>
      </c>
      <c r="H397" s="206">
        <v>1</v>
      </c>
      <c r="I397" s="207">
        <v>0</v>
      </c>
      <c r="J397" s="207">
        <f>ROUND(I397*H397,2)</f>
        <v>0</v>
      </c>
      <c r="K397" s="204" t="s">
        <v>372</v>
      </c>
      <c r="L397" s="42"/>
      <c r="M397" s="208" t="s">
        <v>19</v>
      </c>
      <c r="N397" s="209" t="s">
        <v>44</v>
      </c>
      <c r="O397" s="210">
        <v>0</v>
      </c>
      <c r="P397" s="210">
        <f>O397*H397</f>
        <v>0</v>
      </c>
      <c r="Q397" s="210">
        <v>0</v>
      </c>
      <c r="R397" s="210">
        <f>Q397*H397</f>
        <v>0</v>
      </c>
      <c r="S397" s="210">
        <v>0</v>
      </c>
      <c r="T397" s="211">
        <f>S397*H397</f>
        <v>0</v>
      </c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R397" s="212" t="s">
        <v>142</v>
      </c>
      <c r="AT397" s="212" t="s">
        <v>137</v>
      </c>
      <c r="AU397" s="212" t="s">
        <v>84</v>
      </c>
      <c r="AY397" s="20" t="s">
        <v>135</v>
      </c>
      <c r="BE397" s="213">
        <f>IF(N397="základní",J397,0)</f>
        <v>0</v>
      </c>
      <c r="BF397" s="213">
        <f>IF(N397="snížená",J397,0)</f>
        <v>0</v>
      </c>
      <c r="BG397" s="213">
        <f>IF(N397="zákl. přenesená",J397,0)</f>
        <v>0</v>
      </c>
      <c r="BH397" s="213">
        <f>IF(N397="sníž. přenesená",J397,0)</f>
        <v>0</v>
      </c>
      <c r="BI397" s="213">
        <f>IF(N397="nulová",J397,0)</f>
        <v>0</v>
      </c>
      <c r="BJ397" s="20" t="s">
        <v>81</v>
      </c>
      <c r="BK397" s="213">
        <f>ROUND(I397*H397,2)</f>
        <v>0</v>
      </c>
      <c r="BL397" s="20" t="s">
        <v>142</v>
      </c>
      <c r="BM397" s="212" t="s">
        <v>835</v>
      </c>
    </row>
    <row r="398" s="13" customFormat="1">
      <c r="A398" s="13"/>
      <c r="B398" s="218"/>
      <c r="C398" s="219"/>
      <c r="D398" s="220" t="s">
        <v>146</v>
      </c>
      <c r="E398" s="221" t="s">
        <v>19</v>
      </c>
      <c r="F398" s="222" t="s">
        <v>836</v>
      </c>
      <c r="G398" s="219"/>
      <c r="H398" s="221" t="s">
        <v>19</v>
      </c>
      <c r="I398" s="219"/>
      <c r="J398" s="219"/>
      <c r="K398" s="219"/>
      <c r="L398" s="223"/>
      <c r="M398" s="224"/>
      <c r="N398" s="225"/>
      <c r="O398" s="225"/>
      <c r="P398" s="225"/>
      <c r="Q398" s="225"/>
      <c r="R398" s="225"/>
      <c r="S398" s="225"/>
      <c r="T398" s="226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27" t="s">
        <v>146</v>
      </c>
      <c r="AU398" s="227" t="s">
        <v>84</v>
      </c>
      <c r="AV398" s="13" t="s">
        <v>81</v>
      </c>
      <c r="AW398" s="13" t="s">
        <v>34</v>
      </c>
      <c r="AX398" s="13" t="s">
        <v>73</v>
      </c>
      <c r="AY398" s="227" t="s">
        <v>135</v>
      </c>
    </row>
    <row r="399" s="14" customFormat="1">
      <c r="A399" s="14"/>
      <c r="B399" s="228"/>
      <c r="C399" s="229"/>
      <c r="D399" s="220" t="s">
        <v>146</v>
      </c>
      <c r="E399" s="230" t="s">
        <v>19</v>
      </c>
      <c r="F399" s="231" t="s">
        <v>81</v>
      </c>
      <c r="G399" s="229"/>
      <c r="H399" s="232">
        <v>1</v>
      </c>
      <c r="I399" s="229"/>
      <c r="J399" s="229"/>
      <c r="K399" s="229"/>
      <c r="L399" s="233"/>
      <c r="M399" s="234"/>
      <c r="N399" s="235"/>
      <c r="O399" s="235"/>
      <c r="P399" s="235"/>
      <c r="Q399" s="235"/>
      <c r="R399" s="235"/>
      <c r="S399" s="235"/>
      <c r="T399" s="236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37" t="s">
        <v>146</v>
      </c>
      <c r="AU399" s="237" t="s">
        <v>84</v>
      </c>
      <c r="AV399" s="14" t="s">
        <v>84</v>
      </c>
      <c r="AW399" s="14" t="s">
        <v>34</v>
      </c>
      <c r="AX399" s="14" t="s">
        <v>81</v>
      </c>
      <c r="AY399" s="237" t="s">
        <v>135</v>
      </c>
    </row>
    <row r="400" s="2" customFormat="1" ht="21.75" customHeight="1">
      <c r="A400" s="36"/>
      <c r="B400" s="37"/>
      <c r="C400" s="202" t="s">
        <v>466</v>
      </c>
      <c r="D400" s="202" t="s">
        <v>137</v>
      </c>
      <c r="E400" s="203" t="s">
        <v>837</v>
      </c>
      <c r="F400" s="204" t="s">
        <v>838</v>
      </c>
      <c r="G400" s="205" t="s">
        <v>19</v>
      </c>
      <c r="H400" s="206">
        <v>1</v>
      </c>
      <c r="I400" s="207">
        <v>0</v>
      </c>
      <c r="J400" s="207">
        <f>ROUND(I400*H400,2)</f>
        <v>0</v>
      </c>
      <c r="K400" s="204" t="s">
        <v>372</v>
      </c>
      <c r="L400" s="42"/>
      <c r="M400" s="208" t="s">
        <v>19</v>
      </c>
      <c r="N400" s="209" t="s">
        <v>44</v>
      </c>
      <c r="O400" s="210">
        <v>0</v>
      </c>
      <c r="P400" s="210">
        <f>O400*H400</f>
        <v>0</v>
      </c>
      <c r="Q400" s="210">
        <v>0</v>
      </c>
      <c r="R400" s="210">
        <f>Q400*H400</f>
        <v>0</v>
      </c>
      <c r="S400" s="210">
        <v>0</v>
      </c>
      <c r="T400" s="211">
        <f>S400*H400</f>
        <v>0</v>
      </c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R400" s="212" t="s">
        <v>142</v>
      </c>
      <c r="AT400" s="212" t="s">
        <v>137</v>
      </c>
      <c r="AU400" s="212" t="s">
        <v>84</v>
      </c>
      <c r="AY400" s="20" t="s">
        <v>135</v>
      </c>
      <c r="BE400" s="213">
        <f>IF(N400="základní",J400,0)</f>
        <v>0</v>
      </c>
      <c r="BF400" s="213">
        <f>IF(N400="snížená",J400,0)</f>
        <v>0</v>
      </c>
      <c r="BG400" s="213">
        <f>IF(N400="zákl. přenesená",J400,0)</f>
        <v>0</v>
      </c>
      <c r="BH400" s="213">
        <f>IF(N400="sníž. přenesená",J400,0)</f>
        <v>0</v>
      </c>
      <c r="BI400" s="213">
        <f>IF(N400="nulová",J400,0)</f>
        <v>0</v>
      </c>
      <c r="BJ400" s="20" t="s">
        <v>81</v>
      </c>
      <c r="BK400" s="213">
        <f>ROUND(I400*H400,2)</f>
        <v>0</v>
      </c>
      <c r="BL400" s="20" t="s">
        <v>142</v>
      </c>
      <c r="BM400" s="212" t="s">
        <v>839</v>
      </c>
    </row>
    <row r="401" s="13" customFormat="1">
      <c r="A401" s="13"/>
      <c r="B401" s="218"/>
      <c r="C401" s="219"/>
      <c r="D401" s="220" t="s">
        <v>146</v>
      </c>
      <c r="E401" s="221" t="s">
        <v>19</v>
      </c>
      <c r="F401" s="222" t="s">
        <v>840</v>
      </c>
      <c r="G401" s="219"/>
      <c r="H401" s="221" t="s">
        <v>19</v>
      </c>
      <c r="I401" s="219"/>
      <c r="J401" s="219"/>
      <c r="K401" s="219"/>
      <c r="L401" s="223"/>
      <c r="M401" s="224"/>
      <c r="N401" s="225"/>
      <c r="O401" s="225"/>
      <c r="P401" s="225"/>
      <c r="Q401" s="225"/>
      <c r="R401" s="225"/>
      <c r="S401" s="225"/>
      <c r="T401" s="226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27" t="s">
        <v>146</v>
      </c>
      <c r="AU401" s="227" t="s">
        <v>84</v>
      </c>
      <c r="AV401" s="13" t="s">
        <v>81</v>
      </c>
      <c r="AW401" s="13" t="s">
        <v>34</v>
      </c>
      <c r="AX401" s="13" t="s">
        <v>73</v>
      </c>
      <c r="AY401" s="227" t="s">
        <v>135</v>
      </c>
    </row>
    <row r="402" s="14" customFormat="1">
      <c r="A402" s="14"/>
      <c r="B402" s="228"/>
      <c r="C402" s="229"/>
      <c r="D402" s="220" t="s">
        <v>146</v>
      </c>
      <c r="E402" s="230" t="s">
        <v>19</v>
      </c>
      <c r="F402" s="231" t="s">
        <v>81</v>
      </c>
      <c r="G402" s="229"/>
      <c r="H402" s="232">
        <v>1</v>
      </c>
      <c r="I402" s="229"/>
      <c r="J402" s="229"/>
      <c r="K402" s="229"/>
      <c r="L402" s="233"/>
      <c r="M402" s="234"/>
      <c r="N402" s="235"/>
      <c r="O402" s="235"/>
      <c r="P402" s="235"/>
      <c r="Q402" s="235"/>
      <c r="R402" s="235"/>
      <c r="S402" s="235"/>
      <c r="T402" s="236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37" t="s">
        <v>146</v>
      </c>
      <c r="AU402" s="237" t="s">
        <v>84</v>
      </c>
      <c r="AV402" s="14" t="s">
        <v>84</v>
      </c>
      <c r="AW402" s="14" t="s">
        <v>34</v>
      </c>
      <c r="AX402" s="14" t="s">
        <v>81</v>
      </c>
      <c r="AY402" s="237" t="s">
        <v>135</v>
      </c>
    </row>
    <row r="403" s="2" customFormat="1" ht="21.75" customHeight="1">
      <c r="A403" s="36"/>
      <c r="B403" s="37"/>
      <c r="C403" s="202" t="s">
        <v>470</v>
      </c>
      <c r="D403" s="202" t="s">
        <v>137</v>
      </c>
      <c r="E403" s="203" t="s">
        <v>841</v>
      </c>
      <c r="F403" s="204" t="s">
        <v>842</v>
      </c>
      <c r="G403" s="205" t="s">
        <v>319</v>
      </c>
      <c r="H403" s="206">
        <v>1</v>
      </c>
      <c r="I403" s="207">
        <v>0</v>
      </c>
      <c r="J403" s="207">
        <f>ROUND(I403*H403,2)</f>
        <v>0</v>
      </c>
      <c r="K403" s="204" t="s">
        <v>372</v>
      </c>
      <c r="L403" s="42"/>
      <c r="M403" s="208" t="s">
        <v>19</v>
      </c>
      <c r="N403" s="209" t="s">
        <v>44</v>
      </c>
      <c r="O403" s="210">
        <v>0</v>
      </c>
      <c r="P403" s="210">
        <f>O403*H403</f>
        <v>0</v>
      </c>
      <c r="Q403" s="210">
        <v>0</v>
      </c>
      <c r="R403" s="210">
        <f>Q403*H403</f>
        <v>0</v>
      </c>
      <c r="S403" s="210">
        <v>0</v>
      </c>
      <c r="T403" s="211">
        <f>S403*H403</f>
        <v>0</v>
      </c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R403" s="212" t="s">
        <v>142</v>
      </c>
      <c r="AT403" s="212" t="s">
        <v>137</v>
      </c>
      <c r="AU403" s="212" t="s">
        <v>84</v>
      </c>
      <c r="AY403" s="20" t="s">
        <v>135</v>
      </c>
      <c r="BE403" s="213">
        <f>IF(N403="základní",J403,0)</f>
        <v>0</v>
      </c>
      <c r="BF403" s="213">
        <f>IF(N403="snížená",J403,0)</f>
        <v>0</v>
      </c>
      <c r="BG403" s="213">
        <f>IF(N403="zákl. přenesená",J403,0)</f>
        <v>0</v>
      </c>
      <c r="BH403" s="213">
        <f>IF(N403="sníž. přenesená",J403,0)</f>
        <v>0</v>
      </c>
      <c r="BI403" s="213">
        <f>IF(N403="nulová",J403,0)</f>
        <v>0</v>
      </c>
      <c r="BJ403" s="20" t="s">
        <v>81</v>
      </c>
      <c r="BK403" s="213">
        <f>ROUND(I403*H403,2)</f>
        <v>0</v>
      </c>
      <c r="BL403" s="20" t="s">
        <v>142</v>
      </c>
      <c r="BM403" s="212" t="s">
        <v>843</v>
      </c>
    </row>
    <row r="404" s="2" customFormat="1" ht="16.5" customHeight="1">
      <c r="A404" s="36"/>
      <c r="B404" s="37"/>
      <c r="C404" s="202" t="s">
        <v>472</v>
      </c>
      <c r="D404" s="202" t="s">
        <v>137</v>
      </c>
      <c r="E404" s="203" t="s">
        <v>844</v>
      </c>
      <c r="F404" s="204" t="s">
        <v>845</v>
      </c>
      <c r="G404" s="205" t="s">
        <v>319</v>
      </c>
      <c r="H404" s="206">
        <v>1</v>
      </c>
      <c r="I404" s="207">
        <v>0</v>
      </c>
      <c r="J404" s="207">
        <f>ROUND(I404*H404,2)</f>
        <v>0</v>
      </c>
      <c r="K404" s="204" t="s">
        <v>372</v>
      </c>
      <c r="L404" s="42"/>
      <c r="M404" s="208" t="s">
        <v>19</v>
      </c>
      <c r="N404" s="209" t="s">
        <v>44</v>
      </c>
      <c r="O404" s="210">
        <v>0</v>
      </c>
      <c r="P404" s="210">
        <f>O404*H404</f>
        <v>0</v>
      </c>
      <c r="Q404" s="210">
        <v>0.00010000000000000001</v>
      </c>
      <c r="R404" s="210">
        <f>Q404*H404</f>
        <v>0.00010000000000000001</v>
      </c>
      <c r="S404" s="210">
        <v>0</v>
      </c>
      <c r="T404" s="211">
        <f>S404*H404</f>
        <v>0</v>
      </c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R404" s="212" t="s">
        <v>142</v>
      </c>
      <c r="AT404" s="212" t="s">
        <v>137</v>
      </c>
      <c r="AU404" s="212" t="s">
        <v>84</v>
      </c>
      <c r="AY404" s="20" t="s">
        <v>135</v>
      </c>
      <c r="BE404" s="213">
        <f>IF(N404="základní",J404,0)</f>
        <v>0</v>
      </c>
      <c r="BF404" s="213">
        <f>IF(N404="snížená",J404,0)</f>
        <v>0</v>
      </c>
      <c r="BG404" s="213">
        <f>IF(N404="zákl. přenesená",J404,0)</f>
        <v>0</v>
      </c>
      <c r="BH404" s="213">
        <f>IF(N404="sníž. přenesená",J404,0)</f>
        <v>0</v>
      </c>
      <c r="BI404" s="213">
        <f>IF(N404="nulová",J404,0)</f>
        <v>0</v>
      </c>
      <c r="BJ404" s="20" t="s">
        <v>81</v>
      </c>
      <c r="BK404" s="213">
        <f>ROUND(I404*H404,2)</f>
        <v>0</v>
      </c>
      <c r="BL404" s="20" t="s">
        <v>142</v>
      </c>
      <c r="BM404" s="212" t="s">
        <v>846</v>
      </c>
    </row>
    <row r="405" s="14" customFormat="1">
      <c r="A405" s="14"/>
      <c r="B405" s="228"/>
      <c r="C405" s="229"/>
      <c r="D405" s="220" t="s">
        <v>146</v>
      </c>
      <c r="E405" s="230" t="s">
        <v>19</v>
      </c>
      <c r="F405" s="231" t="s">
        <v>81</v>
      </c>
      <c r="G405" s="229"/>
      <c r="H405" s="232">
        <v>1</v>
      </c>
      <c r="I405" s="229"/>
      <c r="J405" s="229"/>
      <c r="K405" s="229"/>
      <c r="L405" s="233"/>
      <c r="M405" s="234"/>
      <c r="N405" s="235"/>
      <c r="O405" s="235"/>
      <c r="P405" s="235"/>
      <c r="Q405" s="235"/>
      <c r="R405" s="235"/>
      <c r="S405" s="235"/>
      <c r="T405" s="236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37" t="s">
        <v>146</v>
      </c>
      <c r="AU405" s="237" t="s">
        <v>84</v>
      </c>
      <c r="AV405" s="14" t="s">
        <v>84</v>
      </c>
      <c r="AW405" s="14" t="s">
        <v>34</v>
      </c>
      <c r="AX405" s="14" t="s">
        <v>81</v>
      </c>
      <c r="AY405" s="237" t="s">
        <v>135</v>
      </c>
    </row>
    <row r="406" s="2" customFormat="1" ht="16.5" customHeight="1">
      <c r="A406" s="36"/>
      <c r="B406" s="37"/>
      <c r="C406" s="258" t="s">
        <v>476</v>
      </c>
      <c r="D406" s="258" t="s">
        <v>274</v>
      </c>
      <c r="E406" s="259" t="s">
        <v>370</v>
      </c>
      <c r="F406" s="260" t="s">
        <v>847</v>
      </c>
      <c r="G406" s="261" t="s">
        <v>319</v>
      </c>
      <c r="H406" s="262">
        <v>1</v>
      </c>
      <c r="I406" s="263">
        <v>0</v>
      </c>
      <c r="J406" s="263">
        <f>ROUND(I406*H406,2)</f>
        <v>0</v>
      </c>
      <c r="K406" s="260" t="s">
        <v>372</v>
      </c>
      <c r="L406" s="264"/>
      <c r="M406" s="265" t="s">
        <v>19</v>
      </c>
      <c r="N406" s="266" t="s">
        <v>44</v>
      </c>
      <c r="O406" s="210">
        <v>0</v>
      </c>
      <c r="P406" s="210">
        <f>O406*H406</f>
        <v>0</v>
      </c>
      <c r="Q406" s="210">
        <v>0.0023999999999999998</v>
      </c>
      <c r="R406" s="210">
        <f>Q406*H406</f>
        <v>0.0023999999999999998</v>
      </c>
      <c r="S406" s="210">
        <v>0</v>
      </c>
      <c r="T406" s="211">
        <f>S406*H406</f>
        <v>0</v>
      </c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R406" s="212" t="s">
        <v>200</v>
      </c>
      <c r="AT406" s="212" t="s">
        <v>274</v>
      </c>
      <c r="AU406" s="212" t="s">
        <v>84</v>
      </c>
      <c r="AY406" s="20" t="s">
        <v>135</v>
      </c>
      <c r="BE406" s="213">
        <f>IF(N406="základní",J406,0)</f>
        <v>0</v>
      </c>
      <c r="BF406" s="213">
        <f>IF(N406="snížená",J406,0)</f>
        <v>0</v>
      </c>
      <c r="BG406" s="213">
        <f>IF(N406="zákl. přenesená",J406,0)</f>
        <v>0</v>
      </c>
      <c r="BH406" s="213">
        <f>IF(N406="sníž. přenesená",J406,0)</f>
        <v>0</v>
      </c>
      <c r="BI406" s="213">
        <f>IF(N406="nulová",J406,0)</f>
        <v>0</v>
      </c>
      <c r="BJ406" s="20" t="s">
        <v>81</v>
      </c>
      <c r="BK406" s="213">
        <f>ROUND(I406*H406,2)</f>
        <v>0</v>
      </c>
      <c r="BL406" s="20" t="s">
        <v>142</v>
      </c>
      <c r="BM406" s="212" t="s">
        <v>848</v>
      </c>
    </row>
    <row r="407" s="2" customFormat="1" ht="16.5" customHeight="1">
      <c r="A407" s="36"/>
      <c r="B407" s="37"/>
      <c r="C407" s="202" t="s">
        <v>481</v>
      </c>
      <c r="D407" s="202" t="s">
        <v>137</v>
      </c>
      <c r="E407" s="203" t="s">
        <v>849</v>
      </c>
      <c r="F407" s="204" t="s">
        <v>850</v>
      </c>
      <c r="G407" s="205" t="s">
        <v>319</v>
      </c>
      <c r="H407" s="206">
        <v>1</v>
      </c>
      <c r="I407" s="207">
        <v>0</v>
      </c>
      <c r="J407" s="207">
        <f>ROUND(I407*H407,2)</f>
        <v>0</v>
      </c>
      <c r="K407" s="204" t="s">
        <v>372</v>
      </c>
      <c r="L407" s="42"/>
      <c r="M407" s="208" t="s">
        <v>19</v>
      </c>
      <c r="N407" s="209" t="s">
        <v>44</v>
      </c>
      <c r="O407" s="210">
        <v>0</v>
      </c>
      <c r="P407" s="210">
        <f>O407*H407</f>
        <v>0</v>
      </c>
      <c r="Q407" s="210">
        <v>0.00011</v>
      </c>
      <c r="R407" s="210">
        <f>Q407*H407</f>
        <v>0.00011</v>
      </c>
      <c r="S407" s="210">
        <v>0</v>
      </c>
      <c r="T407" s="211">
        <f>S407*H407</f>
        <v>0</v>
      </c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R407" s="212" t="s">
        <v>142</v>
      </c>
      <c r="AT407" s="212" t="s">
        <v>137</v>
      </c>
      <c r="AU407" s="212" t="s">
        <v>84</v>
      </c>
      <c r="AY407" s="20" t="s">
        <v>135</v>
      </c>
      <c r="BE407" s="213">
        <f>IF(N407="základní",J407,0)</f>
        <v>0</v>
      </c>
      <c r="BF407" s="213">
        <f>IF(N407="snížená",J407,0)</f>
        <v>0</v>
      </c>
      <c r="BG407" s="213">
        <f>IF(N407="zákl. přenesená",J407,0)</f>
        <v>0</v>
      </c>
      <c r="BH407" s="213">
        <f>IF(N407="sníž. přenesená",J407,0)</f>
        <v>0</v>
      </c>
      <c r="BI407" s="213">
        <f>IF(N407="nulová",J407,0)</f>
        <v>0</v>
      </c>
      <c r="BJ407" s="20" t="s">
        <v>81</v>
      </c>
      <c r="BK407" s="213">
        <f>ROUND(I407*H407,2)</f>
        <v>0</v>
      </c>
      <c r="BL407" s="20" t="s">
        <v>142</v>
      </c>
      <c r="BM407" s="212" t="s">
        <v>851</v>
      </c>
    </row>
    <row r="408" s="2" customFormat="1" ht="16.5" customHeight="1">
      <c r="A408" s="36"/>
      <c r="B408" s="37"/>
      <c r="C408" s="258" t="s">
        <v>486</v>
      </c>
      <c r="D408" s="258" t="s">
        <v>274</v>
      </c>
      <c r="E408" s="259" t="s">
        <v>375</v>
      </c>
      <c r="F408" s="260" t="s">
        <v>852</v>
      </c>
      <c r="G408" s="261" t="s">
        <v>319</v>
      </c>
      <c r="H408" s="262">
        <v>1</v>
      </c>
      <c r="I408" s="263">
        <v>0</v>
      </c>
      <c r="J408" s="263">
        <f>ROUND(I408*H408,2)</f>
        <v>0</v>
      </c>
      <c r="K408" s="260" t="s">
        <v>372</v>
      </c>
      <c r="L408" s="264"/>
      <c r="M408" s="265" t="s">
        <v>19</v>
      </c>
      <c r="N408" s="266" t="s">
        <v>44</v>
      </c>
      <c r="O408" s="210">
        <v>0</v>
      </c>
      <c r="P408" s="210">
        <f>O408*H408</f>
        <v>0</v>
      </c>
      <c r="Q408" s="210">
        <v>0.010200000000000001</v>
      </c>
      <c r="R408" s="210">
        <f>Q408*H408</f>
        <v>0.010200000000000001</v>
      </c>
      <c r="S408" s="210">
        <v>0</v>
      </c>
      <c r="T408" s="211">
        <f>S408*H408</f>
        <v>0</v>
      </c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R408" s="212" t="s">
        <v>200</v>
      </c>
      <c r="AT408" s="212" t="s">
        <v>274</v>
      </c>
      <c r="AU408" s="212" t="s">
        <v>84</v>
      </c>
      <c r="AY408" s="20" t="s">
        <v>135</v>
      </c>
      <c r="BE408" s="213">
        <f>IF(N408="základní",J408,0)</f>
        <v>0</v>
      </c>
      <c r="BF408" s="213">
        <f>IF(N408="snížená",J408,0)</f>
        <v>0</v>
      </c>
      <c r="BG408" s="213">
        <f>IF(N408="zákl. přenesená",J408,0)</f>
        <v>0</v>
      </c>
      <c r="BH408" s="213">
        <f>IF(N408="sníž. přenesená",J408,0)</f>
        <v>0</v>
      </c>
      <c r="BI408" s="213">
        <f>IF(N408="nulová",J408,0)</f>
        <v>0</v>
      </c>
      <c r="BJ408" s="20" t="s">
        <v>81</v>
      </c>
      <c r="BK408" s="213">
        <f>ROUND(I408*H408,2)</f>
        <v>0</v>
      </c>
      <c r="BL408" s="20" t="s">
        <v>142</v>
      </c>
      <c r="BM408" s="212" t="s">
        <v>853</v>
      </c>
    </row>
    <row r="409" s="2" customFormat="1" ht="16.5" customHeight="1">
      <c r="A409" s="36"/>
      <c r="B409" s="37"/>
      <c r="C409" s="202" t="s">
        <v>491</v>
      </c>
      <c r="D409" s="202" t="s">
        <v>137</v>
      </c>
      <c r="E409" s="203" t="s">
        <v>854</v>
      </c>
      <c r="F409" s="204" t="s">
        <v>855</v>
      </c>
      <c r="G409" s="205" t="s">
        <v>319</v>
      </c>
      <c r="H409" s="206">
        <v>3</v>
      </c>
      <c r="I409" s="207">
        <v>0</v>
      </c>
      <c r="J409" s="207">
        <f>ROUND(I409*H409,2)</f>
        <v>0</v>
      </c>
      <c r="K409" s="204" t="s">
        <v>372</v>
      </c>
      <c r="L409" s="42"/>
      <c r="M409" s="208" t="s">
        <v>19</v>
      </c>
      <c r="N409" s="209" t="s">
        <v>44</v>
      </c>
      <c r="O409" s="210">
        <v>0</v>
      </c>
      <c r="P409" s="210">
        <f>O409*H409</f>
        <v>0</v>
      </c>
      <c r="Q409" s="210">
        <v>0.00051999999999999995</v>
      </c>
      <c r="R409" s="210">
        <f>Q409*H409</f>
        <v>0.0015599999999999998</v>
      </c>
      <c r="S409" s="210">
        <v>0</v>
      </c>
      <c r="T409" s="211">
        <f>S409*H409</f>
        <v>0</v>
      </c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R409" s="212" t="s">
        <v>142</v>
      </c>
      <c r="AT409" s="212" t="s">
        <v>137</v>
      </c>
      <c r="AU409" s="212" t="s">
        <v>84</v>
      </c>
      <c r="AY409" s="20" t="s">
        <v>135</v>
      </c>
      <c r="BE409" s="213">
        <f>IF(N409="základní",J409,0)</f>
        <v>0</v>
      </c>
      <c r="BF409" s="213">
        <f>IF(N409="snížená",J409,0)</f>
        <v>0</v>
      </c>
      <c r="BG409" s="213">
        <f>IF(N409="zákl. přenesená",J409,0)</f>
        <v>0</v>
      </c>
      <c r="BH409" s="213">
        <f>IF(N409="sníž. přenesená",J409,0)</f>
        <v>0</v>
      </c>
      <c r="BI409" s="213">
        <f>IF(N409="nulová",J409,0)</f>
        <v>0</v>
      </c>
      <c r="BJ409" s="20" t="s">
        <v>81</v>
      </c>
      <c r="BK409" s="213">
        <f>ROUND(I409*H409,2)</f>
        <v>0</v>
      </c>
      <c r="BL409" s="20" t="s">
        <v>142</v>
      </c>
      <c r="BM409" s="212" t="s">
        <v>856</v>
      </c>
    </row>
    <row r="410" s="2" customFormat="1" ht="16.5" customHeight="1">
      <c r="A410" s="36"/>
      <c r="B410" s="37"/>
      <c r="C410" s="258" t="s">
        <v>496</v>
      </c>
      <c r="D410" s="258" t="s">
        <v>274</v>
      </c>
      <c r="E410" s="259" t="s">
        <v>380</v>
      </c>
      <c r="F410" s="260" t="s">
        <v>857</v>
      </c>
      <c r="G410" s="261" t="s">
        <v>319</v>
      </c>
      <c r="H410" s="262">
        <v>3</v>
      </c>
      <c r="I410" s="263">
        <v>0</v>
      </c>
      <c r="J410" s="263">
        <f>ROUND(I410*H410,2)</f>
        <v>0</v>
      </c>
      <c r="K410" s="260" t="s">
        <v>372</v>
      </c>
      <c r="L410" s="264"/>
      <c r="M410" s="265" t="s">
        <v>19</v>
      </c>
      <c r="N410" s="266" t="s">
        <v>44</v>
      </c>
      <c r="O410" s="210">
        <v>0</v>
      </c>
      <c r="P410" s="210">
        <f>O410*H410</f>
        <v>0</v>
      </c>
      <c r="Q410" s="210">
        <v>0.014200000000000001</v>
      </c>
      <c r="R410" s="210">
        <f>Q410*H410</f>
        <v>0.042599999999999999</v>
      </c>
      <c r="S410" s="210">
        <v>0</v>
      </c>
      <c r="T410" s="211">
        <f>S410*H410</f>
        <v>0</v>
      </c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R410" s="212" t="s">
        <v>200</v>
      </c>
      <c r="AT410" s="212" t="s">
        <v>274</v>
      </c>
      <c r="AU410" s="212" t="s">
        <v>84</v>
      </c>
      <c r="AY410" s="20" t="s">
        <v>135</v>
      </c>
      <c r="BE410" s="213">
        <f>IF(N410="základní",J410,0)</f>
        <v>0</v>
      </c>
      <c r="BF410" s="213">
        <f>IF(N410="snížená",J410,0)</f>
        <v>0</v>
      </c>
      <c r="BG410" s="213">
        <f>IF(N410="zákl. přenesená",J410,0)</f>
        <v>0</v>
      </c>
      <c r="BH410" s="213">
        <f>IF(N410="sníž. přenesená",J410,0)</f>
        <v>0</v>
      </c>
      <c r="BI410" s="213">
        <f>IF(N410="nulová",J410,0)</f>
        <v>0</v>
      </c>
      <c r="BJ410" s="20" t="s">
        <v>81</v>
      </c>
      <c r="BK410" s="213">
        <f>ROUND(I410*H410,2)</f>
        <v>0</v>
      </c>
      <c r="BL410" s="20" t="s">
        <v>142</v>
      </c>
      <c r="BM410" s="212" t="s">
        <v>858</v>
      </c>
    </row>
    <row r="411" s="2" customFormat="1" ht="16.5" customHeight="1">
      <c r="A411" s="36"/>
      <c r="B411" s="37"/>
      <c r="C411" s="202" t="s">
        <v>501</v>
      </c>
      <c r="D411" s="202" t="s">
        <v>137</v>
      </c>
      <c r="E411" s="203" t="s">
        <v>859</v>
      </c>
      <c r="F411" s="204" t="s">
        <v>860</v>
      </c>
      <c r="G411" s="205" t="s">
        <v>158</v>
      </c>
      <c r="H411" s="206">
        <v>41.039999999999999</v>
      </c>
      <c r="I411" s="207">
        <v>0</v>
      </c>
      <c r="J411" s="207">
        <f>ROUND(I411*H411,2)</f>
        <v>0</v>
      </c>
      <c r="K411" s="204" t="s">
        <v>141</v>
      </c>
      <c r="L411" s="42"/>
      <c r="M411" s="208" t="s">
        <v>19</v>
      </c>
      <c r="N411" s="209" t="s">
        <v>44</v>
      </c>
      <c r="O411" s="210">
        <v>0</v>
      </c>
      <c r="P411" s="210">
        <f>O411*H411</f>
        <v>0</v>
      </c>
      <c r="Q411" s="210">
        <v>0</v>
      </c>
      <c r="R411" s="210">
        <f>Q411*H411</f>
        <v>0</v>
      </c>
      <c r="S411" s="210">
        <v>0</v>
      </c>
      <c r="T411" s="211">
        <f>S411*H411</f>
        <v>0</v>
      </c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R411" s="212" t="s">
        <v>142</v>
      </c>
      <c r="AT411" s="212" t="s">
        <v>137</v>
      </c>
      <c r="AU411" s="212" t="s">
        <v>84</v>
      </c>
      <c r="AY411" s="20" t="s">
        <v>135</v>
      </c>
      <c r="BE411" s="213">
        <f>IF(N411="základní",J411,0)</f>
        <v>0</v>
      </c>
      <c r="BF411" s="213">
        <f>IF(N411="snížená",J411,0)</f>
        <v>0</v>
      </c>
      <c r="BG411" s="213">
        <f>IF(N411="zákl. přenesená",J411,0)</f>
        <v>0</v>
      </c>
      <c r="BH411" s="213">
        <f>IF(N411="sníž. přenesená",J411,0)</f>
        <v>0</v>
      </c>
      <c r="BI411" s="213">
        <f>IF(N411="nulová",J411,0)</f>
        <v>0</v>
      </c>
      <c r="BJ411" s="20" t="s">
        <v>81</v>
      </c>
      <c r="BK411" s="213">
        <f>ROUND(I411*H411,2)</f>
        <v>0</v>
      </c>
      <c r="BL411" s="20" t="s">
        <v>142</v>
      </c>
      <c r="BM411" s="212" t="s">
        <v>861</v>
      </c>
    </row>
    <row r="412" s="2" customFormat="1">
      <c r="A412" s="36"/>
      <c r="B412" s="37"/>
      <c r="C412" s="38"/>
      <c r="D412" s="214" t="s">
        <v>144</v>
      </c>
      <c r="E412" s="38"/>
      <c r="F412" s="215" t="s">
        <v>862</v>
      </c>
      <c r="G412" s="38"/>
      <c r="H412" s="38"/>
      <c r="I412" s="38"/>
      <c r="J412" s="38"/>
      <c r="K412" s="38"/>
      <c r="L412" s="42"/>
      <c r="M412" s="216"/>
      <c r="N412" s="217"/>
      <c r="O412" s="81"/>
      <c r="P412" s="81"/>
      <c r="Q412" s="81"/>
      <c r="R412" s="81"/>
      <c r="S412" s="81"/>
      <c r="T412" s="82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T412" s="20" t="s">
        <v>144</v>
      </c>
      <c r="AU412" s="20" t="s">
        <v>84</v>
      </c>
    </row>
    <row r="413" s="14" customFormat="1">
      <c r="A413" s="14"/>
      <c r="B413" s="228"/>
      <c r="C413" s="229"/>
      <c r="D413" s="220" t="s">
        <v>146</v>
      </c>
      <c r="E413" s="230" t="s">
        <v>19</v>
      </c>
      <c r="F413" s="231" t="s">
        <v>863</v>
      </c>
      <c r="G413" s="229"/>
      <c r="H413" s="232">
        <v>41.039999999999999</v>
      </c>
      <c r="I413" s="229"/>
      <c r="J413" s="229"/>
      <c r="K413" s="229"/>
      <c r="L413" s="233"/>
      <c r="M413" s="234"/>
      <c r="N413" s="235"/>
      <c r="O413" s="235"/>
      <c r="P413" s="235"/>
      <c r="Q413" s="235"/>
      <c r="R413" s="235"/>
      <c r="S413" s="235"/>
      <c r="T413" s="236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37" t="s">
        <v>146</v>
      </c>
      <c r="AU413" s="237" t="s">
        <v>84</v>
      </c>
      <c r="AV413" s="14" t="s">
        <v>84</v>
      </c>
      <c r="AW413" s="14" t="s">
        <v>34</v>
      </c>
      <c r="AX413" s="14" t="s">
        <v>81</v>
      </c>
      <c r="AY413" s="237" t="s">
        <v>135</v>
      </c>
    </row>
    <row r="414" s="2" customFormat="1" ht="16.5" customHeight="1">
      <c r="A414" s="36"/>
      <c r="B414" s="37"/>
      <c r="C414" s="202" t="s">
        <v>506</v>
      </c>
      <c r="D414" s="202" t="s">
        <v>137</v>
      </c>
      <c r="E414" s="203" t="s">
        <v>864</v>
      </c>
      <c r="F414" s="204" t="s">
        <v>865</v>
      </c>
      <c r="G414" s="205" t="s">
        <v>158</v>
      </c>
      <c r="H414" s="206">
        <v>23.18</v>
      </c>
      <c r="I414" s="207">
        <v>0</v>
      </c>
      <c r="J414" s="207">
        <f>ROUND(I414*H414,2)</f>
        <v>0</v>
      </c>
      <c r="K414" s="204" t="s">
        <v>141</v>
      </c>
      <c r="L414" s="42"/>
      <c r="M414" s="208" t="s">
        <v>19</v>
      </c>
      <c r="N414" s="209" t="s">
        <v>44</v>
      </c>
      <c r="O414" s="210">
        <v>0</v>
      </c>
      <c r="P414" s="210">
        <f>O414*H414</f>
        <v>0</v>
      </c>
      <c r="Q414" s="210">
        <v>0</v>
      </c>
      <c r="R414" s="210">
        <f>Q414*H414</f>
        <v>0</v>
      </c>
      <c r="S414" s="210">
        <v>0</v>
      </c>
      <c r="T414" s="211">
        <f>S414*H414</f>
        <v>0</v>
      </c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R414" s="212" t="s">
        <v>142</v>
      </c>
      <c r="AT414" s="212" t="s">
        <v>137</v>
      </c>
      <c r="AU414" s="212" t="s">
        <v>84</v>
      </c>
      <c r="AY414" s="20" t="s">
        <v>135</v>
      </c>
      <c r="BE414" s="213">
        <f>IF(N414="základní",J414,0)</f>
        <v>0</v>
      </c>
      <c r="BF414" s="213">
        <f>IF(N414="snížená",J414,0)</f>
        <v>0</v>
      </c>
      <c r="BG414" s="213">
        <f>IF(N414="zákl. přenesená",J414,0)</f>
        <v>0</v>
      </c>
      <c r="BH414" s="213">
        <f>IF(N414="sníž. přenesená",J414,0)</f>
        <v>0</v>
      </c>
      <c r="BI414" s="213">
        <f>IF(N414="nulová",J414,0)</f>
        <v>0</v>
      </c>
      <c r="BJ414" s="20" t="s">
        <v>81</v>
      </c>
      <c r="BK414" s="213">
        <f>ROUND(I414*H414,2)</f>
        <v>0</v>
      </c>
      <c r="BL414" s="20" t="s">
        <v>142</v>
      </c>
      <c r="BM414" s="212" t="s">
        <v>866</v>
      </c>
    </row>
    <row r="415" s="2" customFormat="1">
      <c r="A415" s="36"/>
      <c r="B415" s="37"/>
      <c r="C415" s="38"/>
      <c r="D415" s="214" t="s">
        <v>144</v>
      </c>
      <c r="E415" s="38"/>
      <c r="F415" s="215" t="s">
        <v>867</v>
      </c>
      <c r="G415" s="38"/>
      <c r="H415" s="38"/>
      <c r="I415" s="38"/>
      <c r="J415" s="38"/>
      <c r="K415" s="38"/>
      <c r="L415" s="42"/>
      <c r="M415" s="216"/>
      <c r="N415" s="217"/>
      <c r="O415" s="81"/>
      <c r="P415" s="81"/>
      <c r="Q415" s="81"/>
      <c r="R415" s="81"/>
      <c r="S415" s="81"/>
      <c r="T415" s="82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T415" s="20" t="s">
        <v>144</v>
      </c>
      <c r="AU415" s="20" t="s">
        <v>84</v>
      </c>
    </row>
    <row r="416" s="2" customFormat="1" ht="16.5" customHeight="1">
      <c r="A416" s="36"/>
      <c r="B416" s="37"/>
      <c r="C416" s="202" t="s">
        <v>510</v>
      </c>
      <c r="D416" s="202" t="s">
        <v>137</v>
      </c>
      <c r="E416" s="203" t="s">
        <v>868</v>
      </c>
      <c r="F416" s="204" t="s">
        <v>869</v>
      </c>
      <c r="G416" s="205" t="s">
        <v>158</v>
      </c>
      <c r="H416" s="206">
        <v>283.30000000000001</v>
      </c>
      <c r="I416" s="207">
        <v>0</v>
      </c>
      <c r="J416" s="207">
        <f>ROUND(I416*H416,2)</f>
        <v>0</v>
      </c>
      <c r="K416" s="204" t="s">
        <v>141</v>
      </c>
      <c r="L416" s="42"/>
      <c r="M416" s="208" t="s">
        <v>19</v>
      </c>
      <c r="N416" s="209" t="s">
        <v>44</v>
      </c>
      <c r="O416" s="210">
        <v>0</v>
      </c>
      <c r="P416" s="210">
        <f>O416*H416</f>
        <v>0</v>
      </c>
      <c r="Q416" s="210">
        <v>0</v>
      </c>
      <c r="R416" s="210">
        <f>Q416*H416</f>
        <v>0</v>
      </c>
      <c r="S416" s="210">
        <v>0</v>
      </c>
      <c r="T416" s="211">
        <f>S416*H416</f>
        <v>0</v>
      </c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R416" s="212" t="s">
        <v>142</v>
      </c>
      <c r="AT416" s="212" t="s">
        <v>137</v>
      </c>
      <c r="AU416" s="212" t="s">
        <v>84</v>
      </c>
      <c r="AY416" s="20" t="s">
        <v>135</v>
      </c>
      <c r="BE416" s="213">
        <f>IF(N416="základní",J416,0)</f>
        <v>0</v>
      </c>
      <c r="BF416" s="213">
        <f>IF(N416="snížená",J416,0)</f>
        <v>0</v>
      </c>
      <c r="BG416" s="213">
        <f>IF(N416="zákl. přenesená",J416,0)</f>
        <v>0</v>
      </c>
      <c r="BH416" s="213">
        <f>IF(N416="sníž. přenesená",J416,0)</f>
        <v>0</v>
      </c>
      <c r="BI416" s="213">
        <f>IF(N416="nulová",J416,0)</f>
        <v>0</v>
      </c>
      <c r="BJ416" s="20" t="s">
        <v>81</v>
      </c>
      <c r="BK416" s="213">
        <f>ROUND(I416*H416,2)</f>
        <v>0</v>
      </c>
      <c r="BL416" s="20" t="s">
        <v>142</v>
      </c>
      <c r="BM416" s="212" t="s">
        <v>870</v>
      </c>
    </row>
    <row r="417" s="2" customFormat="1">
      <c r="A417" s="36"/>
      <c r="B417" s="37"/>
      <c r="C417" s="38"/>
      <c r="D417" s="214" t="s">
        <v>144</v>
      </c>
      <c r="E417" s="38"/>
      <c r="F417" s="215" t="s">
        <v>871</v>
      </c>
      <c r="G417" s="38"/>
      <c r="H417" s="38"/>
      <c r="I417" s="38"/>
      <c r="J417" s="38"/>
      <c r="K417" s="38"/>
      <c r="L417" s="42"/>
      <c r="M417" s="216"/>
      <c r="N417" s="217"/>
      <c r="O417" s="81"/>
      <c r="P417" s="81"/>
      <c r="Q417" s="81"/>
      <c r="R417" s="81"/>
      <c r="S417" s="81"/>
      <c r="T417" s="82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T417" s="20" t="s">
        <v>144</v>
      </c>
      <c r="AU417" s="20" t="s">
        <v>84</v>
      </c>
    </row>
    <row r="418" s="2" customFormat="1" ht="24.15" customHeight="1">
      <c r="A418" s="36"/>
      <c r="B418" s="37"/>
      <c r="C418" s="202" t="s">
        <v>515</v>
      </c>
      <c r="D418" s="202" t="s">
        <v>137</v>
      </c>
      <c r="E418" s="203" t="s">
        <v>872</v>
      </c>
      <c r="F418" s="204" t="s">
        <v>873</v>
      </c>
      <c r="G418" s="205" t="s">
        <v>182</v>
      </c>
      <c r="H418" s="206">
        <v>7.7279999999999998</v>
      </c>
      <c r="I418" s="207">
        <v>0</v>
      </c>
      <c r="J418" s="207">
        <f>ROUND(I418*H418,2)</f>
        <v>0</v>
      </c>
      <c r="K418" s="204" t="s">
        <v>141</v>
      </c>
      <c r="L418" s="42"/>
      <c r="M418" s="208" t="s">
        <v>19</v>
      </c>
      <c r="N418" s="209" t="s">
        <v>44</v>
      </c>
      <c r="O418" s="210">
        <v>0</v>
      </c>
      <c r="P418" s="210">
        <f>O418*H418</f>
        <v>0</v>
      </c>
      <c r="Q418" s="210">
        <v>0</v>
      </c>
      <c r="R418" s="210">
        <f>Q418*H418</f>
        <v>0</v>
      </c>
      <c r="S418" s="210">
        <v>0</v>
      </c>
      <c r="T418" s="211">
        <f>S418*H418</f>
        <v>0</v>
      </c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R418" s="212" t="s">
        <v>142</v>
      </c>
      <c r="AT418" s="212" t="s">
        <v>137</v>
      </c>
      <c r="AU418" s="212" t="s">
        <v>84</v>
      </c>
      <c r="AY418" s="20" t="s">
        <v>135</v>
      </c>
      <c r="BE418" s="213">
        <f>IF(N418="základní",J418,0)</f>
        <v>0</v>
      </c>
      <c r="BF418" s="213">
        <f>IF(N418="snížená",J418,0)</f>
        <v>0</v>
      </c>
      <c r="BG418" s="213">
        <f>IF(N418="zákl. přenesená",J418,0)</f>
        <v>0</v>
      </c>
      <c r="BH418" s="213">
        <f>IF(N418="sníž. přenesená",J418,0)</f>
        <v>0</v>
      </c>
      <c r="BI418" s="213">
        <f>IF(N418="nulová",J418,0)</f>
        <v>0</v>
      </c>
      <c r="BJ418" s="20" t="s">
        <v>81</v>
      </c>
      <c r="BK418" s="213">
        <f>ROUND(I418*H418,2)</f>
        <v>0</v>
      </c>
      <c r="BL418" s="20" t="s">
        <v>142</v>
      </c>
      <c r="BM418" s="212" t="s">
        <v>874</v>
      </c>
    </row>
    <row r="419" s="2" customFormat="1">
      <c r="A419" s="36"/>
      <c r="B419" s="37"/>
      <c r="C419" s="38"/>
      <c r="D419" s="214" t="s">
        <v>144</v>
      </c>
      <c r="E419" s="38"/>
      <c r="F419" s="215" t="s">
        <v>875</v>
      </c>
      <c r="G419" s="38"/>
      <c r="H419" s="38"/>
      <c r="I419" s="38"/>
      <c r="J419" s="38"/>
      <c r="K419" s="38"/>
      <c r="L419" s="42"/>
      <c r="M419" s="216"/>
      <c r="N419" s="217"/>
      <c r="O419" s="81"/>
      <c r="P419" s="81"/>
      <c r="Q419" s="81"/>
      <c r="R419" s="81"/>
      <c r="S419" s="81"/>
      <c r="T419" s="82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T419" s="20" t="s">
        <v>144</v>
      </c>
      <c r="AU419" s="20" t="s">
        <v>84</v>
      </c>
    </row>
    <row r="420" s="13" customFormat="1">
      <c r="A420" s="13"/>
      <c r="B420" s="218"/>
      <c r="C420" s="219"/>
      <c r="D420" s="220" t="s">
        <v>146</v>
      </c>
      <c r="E420" s="221" t="s">
        <v>19</v>
      </c>
      <c r="F420" s="222" t="s">
        <v>876</v>
      </c>
      <c r="G420" s="219"/>
      <c r="H420" s="221" t="s">
        <v>19</v>
      </c>
      <c r="I420" s="219"/>
      <c r="J420" s="219"/>
      <c r="K420" s="219"/>
      <c r="L420" s="223"/>
      <c r="M420" s="224"/>
      <c r="N420" s="225"/>
      <c r="O420" s="225"/>
      <c r="P420" s="225"/>
      <c r="Q420" s="225"/>
      <c r="R420" s="225"/>
      <c r="S420" s="225"/>
      <c r="T420" s="226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27" t="s">
        <v>146</v>
      </c>
      <c r="AU420" s="227" t="s">
        <v>84</v>
      </c>
      <c r="AV420" s="13" t="s">
        <v>81</v>
      </c>
      <c r="AW420" s="13" t="s">
        <v>34</v>
      </c>
      <c r="AX420" s="13" t="s">
        <v>73</v>
      </c>
      <c r="AY420" s="227" t="s">
        <v>135</v>
      </c>
    </row>
    <row r="421" s="14" customFormat="1">
      <c r="A421" s="14"/>
      <c r="B421" s="228"/>
      <c r="C421" s="229"/>
      <c r="D421" s="220" t="s">
        <v>146</v>
      </c>
      <c r="E421" s="230" t="s">
        <v>19</v>
      </c>
      <c r="F421" s="231" t="s">
        <v>877</v>
      </c>
      <c r="G421" s="229"/>
      <c r="H421" s="232">
        <v>7.7279999999999998</v>
      </c>
      <c r="I421" s="229"/>
      <c r="J421" s="229"/>
      <c r="K421" s="229"/>
      <c r="L421" s="233"/>
      <c r="M421" s="234"/>
      <c r="N421" s="235"/>
      <c r="O421" s="235"/>
      <c r="P421" s="235"/>
      <c r="Q421" s="235"/>
      <c r="R421" s="235"/>
      <c r="S421" s="235"/>
      <c r="T421" s="236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37" t="s">
        <v>146</v>
      </c>
      <c r="AU421" s="237" t="s">
        <v>84</v>
      </c>
      <c r="AV421" s="14" t="s">
        <v>84</v>
      </c>
      <c r="AW421" s="14" t="s">
        <v>34</v>
      </c>
      <c r="AX421" s="14" t="s">
        <v>81</v>
      </c>
      <c r="AY421" s="237" t="s">
        <v>135</v>
      </c>
    </row>
    <row r="422" s="2" customFormat="1" ht="24.15" customHeight="1">
      <c r="A422" s="36"/>
      <c r="B422" s="37"/>
      <c r="C422" s="202" t="s">
        <v>520</v>
      </c>
      <c r="D422" s="202" t="s">
        <v>137</v>
      </c>
      <c r="E422" s="203" t="s">
        <v>878</v>
      </c>
      <c r="F422" s="204" t="s">
        <v>879</v>
      </c>
      <c r="G422" s="205" t="s">
        <v>182</v>
      </c>
      <c r="H422" s="206">
        <v>4.056</v>
      </c>
      <c r="I422" s="207">
        <v>0</v>
      </c>
      <c r="J422" s="207">
        <f>ROUND(I422*H422,2)</f>
        <v>0</v>
      </c>
      <c r="K422" s="204" t="s">
        <v>141</v>
      </c>
      <c r="L422" s="42"/>
      <c r="M422" s="208" t="s">
        <v>19</v>
      </c>
      <c r="N422" s="209" t="s">
        <v>44</v>
      </c>
      <c r="O422" s="210">
        <v>0</v>
      </c>
      <c r="P422" s="210">
        <f>O422*H422</f>
        <v>0</v>
      </c>
      <c r="Q422" s="210">
        <v>0</v>
      </c>
      <c r="R422" s="210">
        <f>Q422*H422</f>
        <v>0</v>
      </c>
      <c r="S422" s="210">
        <v>0</v>
      </c>
      <c r="T422" s="211">
        <f>S422*H422</f>
        <v>0</v>
      </c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R422" s="212" t="s">
        <v>142</v>
      </c>
      <c r="AT422" s="212" t="s">
        <v>137</v>
      </c>
      <c r="AU422" s="212" t="s">
        <v>84</v>
      </c>
      <c r="AY422" s="20" t="s">
        <v>135</v>
      </c>
      <c r="BE422" s="213">
        <f>IF(N422="základní",J422,0)</f>
        <v>0</v>
      </c>
      <c r="BF422" s="213">
        <f>IF(N422="snížená",J422,0)</f>
        <v>0</v>
      </c>
      <c r="BG422" s="213">
        <f>IF(N422="zákl. přenesená",J422,0)</f>
        <v>0</v>
      </c>
      <c r="BH422" s="213">
        <f>IF(N422="sníž. přenesená",J422,0)</f>
        <v>0</v>
      </c>
      <c r="BI422" s="213">
        <f>IF(N422="nulová",J422,0)</f>
        <v>0</v>
      </c>
      <c r="BJ422" s="20" t="s">
        <v>81</v>
      </c>
      <c r="BK422" s="213">
        <f>ROUND(I422*H422,2)</f>
        <v>0</v>
      </c>
      <c r="BL422" s="20" t="s">
        <v>142</v>
      </c>
      <c r="BM422" s="212" t="s">
        <v>880</v>
      </c>
    </row>
    <row r="423" s="2" customFormat="1">
      <c r="A423" s="36"/>
      <c r="B423" s="37"/>
      <c r="C423" s="38"/>
      <c r="D423" s="214" t="s">
        <v>144</v>
      </c>
      <c r="E423" s="38"/>
      <c r="F423" s="215" t="s">
        <v>881</v>
      </c>
      <c r="G423" s="38"/>
      <c r="H423" s="38"/>
      <c r="I423" s="38"/>
      <c r="J423" s="38"/>
      <c r="K423" s="38"/>
      <c r="L423" s="42"/>
      <c r="M423" s="216"/>
      <c r="N423" s="217"/>
      <c r="O423" s="81"/>
      <c r="P423" s="81"/>
      <c r="Q423" s="81"/>
      <c r="R423" s="81"/>
      <c r="S423" s="81"/>
      <c r="T423" s="82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T423" s="20" t="s">
        <v>144</v>
      </c>
      <c r="AU423" s="20" t="s">
        <v>84</v>
      </c>
    </row>
    <row r="424" s="13" customFormat="1">
      <c r="A424" s="13"/>
      <c r="B424" s="218"/>
      <c r="C424" s="219"/>
      <c r="D424" s="220" t="s">
        <v>146</v>
      </c>
      <c r="E424" s="221" t="s">
        <v>19</v>
      </c>
      <c r="F424" s="222" t="s">
        <v>882</v>
      </c>
      <c r="G424" s="219"/>
      <c r="H424" s="221" t="s">
        <v>19</v>
      </c>
      <c r="I424" s="219"/>
      <c r="J424" s="219"/>
      <c r="K424" s="219"/>
      <c r="L424" s="223"/>
      <c r="M424" s="224"/>
      <c r="N424" s="225"/>
      <c r="O424" s="225"/>
      <c r="P424" s="225"/>
      <c r="Q424" s="225"/>
      <c r="R424" s="225"/>
      <c r="S424" s="225"/>
      <c r="T424" s="226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27" t="s">
        <v>146</v>
      </c>
      <c r="AU424" s="227" t="s">
        <v>84</v>
      </c>
      <c r="AV424" s="13" t="s">
        <v>81</v>
      </c>
      <c r="AW424" s="13" t="s">
        <v>34</v>
      </c>
      <c r="AX424" s="13" t="s">
        <v>73</v>
      </c>
      <c r="AY424" s="227" t="s">
        <v>135</v>
      </c>
    </row>
    <row r="425" s="13" customFormat="1">
      <c r="A425" s="13"/>
      <c r="B425" s="218"/>
      <c r="C425" s="219"/>
      <c r="D425" s="220" t="s">
        <v>146</v>
      </c>
      <c r="E425" s="221" t="s">
        <v>19</v>
      </c>
      <c r="F425" s="222" t="s">
        <v>883</v>
      </c>
      <c r="G425" s="219"/>
      <c r="H425" s="221" t="s">
        <v>19</v>
      </c>
      <c r="I425" s="219"/>
      <c r="J425" s="219"/>
      <c r="K425" s="219"/>
      <c r="L425" s="223"/>
      <c r="M425" s="224"/>
      <c r="N425" s="225"/>
      <c r="O425" s="225"/>
      <c r="P425" s="225"/>
      <c r="Q425" s="225"/>
      <c r="R425" s="225"/>
      <c r="S425" s="225"/>
      <c r="T425" s="226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27" t="s">
        <v>146</v>
      </c>
      <c r="AU425" s="227" t="s">
        <v>84</v>
      </c>
      <c r="AV425" s="13" t="s">
        <v>81</v>
      </c>
      <c r="AW425" s="13" t="s">
        <v>34</v>
      </c>
      <c r="AX425" s="13" t="s">
        <v>73</v>
      </c>
      <c r="AY425" s="227" t="s">
        <v>135</v>
      </c>
    </row>
    <row r="426" s="14" customFormat="1">
      <c r="A426" s="14"/>
      <c r="B426" s="228"/>
      <c r="C426" s="229"/>
      <c r="D426" s="220" t="s">
        <v>146</v>
      </c>
      <c r="E426" s="230" t="s">
        <v>19</v>
      </c>
      <c r="F426" s="231" t="s">
        <v>884</v>
      </c>
      <c r="G426" s="229"/>
      <c r="H426" s="232">
        <v>4.056</v>
      </c>
      <c r="I426" s="229"/>
      <c r="J426" s="229"/>
      <c r="K426" s="229"/>
      <c r="L426" s="233"/>
      <c r="M426" s="234"/>
      <c r="N426" s="235"/>
      <c r="O426" s="235"/>
      <c r="P426" s="235"/>
      <c r="Q426" s="235"/>
      <c r="R426" s="235"/>
      <c r="S426" s="235"/>
      <c r="T426" s="236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37" t="s">
        <v>146</v>
      </c>
      <c r="AU426" s="237" t="s">
        <v>84</v>
      </c>
      <c r="AV426" s="14" t="s">
        <v>84</v>
      </c>
      <c r="AW426" s="14" t="s">
        <v>34</v>
      </c>
      <c r="AX426" s="14" t="s">
        <v>81</v>
      </c>
      <c r="AY426" s="237" t="s">
        <v>135</v>
      </c>
    </row>
    <row r="427" s="2" customFormat="1" ht="16.5" customHeight="1">
      <c r="A427" s="36"/>
      <c r="B427" s="37"/>
      <c r="C427" s="202" t="s">
        <v>526</v>
      </c>
      <c r="D427" s="202" t="s">
        <v>137</v>
      </c>
      <c r="E427" s="203" t="s">
        <v>885</v>
      </c>
      <c r="F427" s="204" t="s">
        <v>886</v>
      </c>
      <c r="G427" s="205" t="s">
        <v>319</v>
      </c>
      <c r="H427" s="206">
        <v>2</v>
      </c>
      <c r="I427" s="207">
        <v>0</v>
      </c>
      <c r="J427" s="207">
        <f>ROUND(I427*H427,2)</f>
        <v>0</v>
      </c>
      <c r="K427" s="204" t="s">
        <v>141</v>
      </c>
      <c r="L427" s="42"/>
      <c r="M427" s="208" t="s">
        <v>19</v>
      </c>
      <c r="N427" s="209" t="s">
        <v>44</v>
      </c>
      <c r="O427" s="210">
        <v>0</v>
      </c>
      <c r="P427" s="210">
        <f>O427*H427</f>
        <v>0</v>
      </c>
      <c r="Q427" s="210">
        <v>0.41948000000000002</v>
      </c>
      <c r="R427" s="210">
        <f>Q427*H427</f>
        <v>0.83896000000000004</v>
      </c>
      <c r="S427" s="210">
        <v>0</v>
      </c>
      <c r="T427" s="211">
        <f>S427*H427</f>
        <v>0</v>
      </c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R427" s="212" t="s">
        <v>142</v>
      </c>
      <c r="AT427" s="212" t="s">
        <v>137</v>
      </c>
      <c r="AU427" s="212" t="s">
        <v>84</v>
      </c>
      <c r="AY427" s="20" t="s">
        <v>135</v>
      </c>
      <c r="BE427" s="213">
        <f>IF(N427="základní",J427,0)</f>
        <v>0</v>
      </c>
      <c r="BF427" s="213">
        <f>IF(N427="snížená",J427,0)</f>
        <v>0</v>
      </c>
      <c r="BG427" s="213">
        <f>IF(N427="zákl. přenesená",J427,0)</f>
        <v>0</v>
      </c>
      <c r="BH427" s="213">
        <f>IF(N427="sníž. přenesená",J427,0)</f>
        <v>0</v>
      </c>
      <c r="BI427" s="213">
        <f>IF(N427="nulová",J427,0)</f>
        <v>0</v>
      </c>
      <c r="BJ427" s="20" t="s">
        <v>81</v>
      </c>
      <c r="BK427" s="213">
        <f>ROUND(I427*H427,2)</f>
        <v>0</v>
      </c>
      <c r="BL427" s="20" t="s">
        <v>142</v>
      </c>
      <c r="BM427" s="212" t="s">
        <v>887</v>
      </c>
    </row>
    <row r="428" s="2" customFormat="1">
      <c r="A428" s="36"/>
      <c r="B428" s="37"/>
      <c r="C428" s="38"/>
      <c r="D428" s="214" t="s">
        <v>144</v>
      </c>
      <c r="E428" s="38"/>
      <c r="F428" s="215" t="s">
        <v>888</v>
      </c>
      <c r="G428" s="38"/>
      <c r="H428" s="38"/>
      <c r="I428" s="38"/>
      <c r="J428" s="38"/>
      <c r="K428" s="38"/>
      <c r="L428" s="42"/>
      <c r="M428" s="216"/>
      <c r="N428" s="217"/>
      <c r="O428" s="81"/>
      <c r="P428" s="81"/>
      <c r="Q428" s="81"/>
      <c r="R428" s="81"/>
      <c r="S428" s="81"/>
      <c r="T428" s="82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T428" s="20" t="s">
        <v>144</v>
      </c>
      <c r="AU428" s="20" t="s">
        <v>84</v>
      </c>
    </row>
    <row r="429" s="2" customFormat="1" ht="16.5" customHeight="1">
      <c r="A429" s="36"/>
      <c r="B429" s="37"/>
      <c r="C429" s="258" t="s">
        <v>530</v>
      </c>
      <c r="D429" s="258" t="s">
        <v>274</v>
      </c>
      <c r="E429" s="259" t="s">
        <v>889</v>
      </c>
      <c r="F429" s="260" t="s">
        <v>890</v>
      </c>
      <c r="G429" s="261" t="s">
        <v>319</v>
      </c>
      <c r="H429" s="262">
        <v>2</v>
      </c>
      <c r="I429" s="263">
        <v>0</v>
      </c>
      <c r="J429" s="263">
        <f>ROUND(I429*H429,2)</f>
        <v>0</v>
      </c>
      <c r="K429" s="260" t="s">
        <v>141</v>
      </c>
      <c r="L429" s="264"/>
      <c r="M429" s="265" t="s">
        <v>19</v>
      </c>
      <c r="N429" s="266" t="s">
        <v>44</v>
      </c>
      <c r="O429" s="210">
        <v>0</v>
      </c>
      <c r="P429" s="210">
        <f>O429*H429</f>
        <v>0</v>
      </c>
      <c r="Q429" s="210">
        <v>1.8700000000000001</v>
      </c>
      <c r="R429" s="210">
        <f>Q429*H429</f>
        <v>3.7400000000000002</v>
      </c>
      <c r="S429" s="210">
        <v>0</v>
      </c>
      <c r="T429" s="211">
        <f>S429*H429</f>
        <v>0</v>
      </c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R429" s="212" t="s">
        <v>200</v>
      </c>
      <c r="AT429" s="212" t="s">
        <v>274</v>
      </c>
      <c r="AU429" s="212" t="s">
        <v>84</v>
      </c>
      <c r="AY429" s="20" t="s">
        <v>135</v>
      </c>
      <c r="BE429" s="213">
        <f>IF(N429="základní",J429,0)</f>
        <v>0</v>
      </c>
      <c r="BF429" s="213">
        <f>IF(N429="snížená",J429,0)</f>
        <v>0</v>
      </c>
      <c r="BG429" s="213">
        <f>IF(N429="zákl. přenesená",J429,0)</f>
        <v>0</v>
      </c>
      <c r="BH429" s="213">
        <f>IF(N429="sníž. přenesená",J429,0)</f>
        <v>0</v>
      </c>
      <c r="BI429" s="213">
        <f>IF(N429="nulová",J429,0)</f>
        <v>0</v>
      </c>
      <c r="BJ429" s="20" t="s">
        <v>81</v>
      </c>
      <c r="BK429" s="213">
        <f>ROUND(I429*H429,2)</f>
        <v>0</v>
      </c>
      <c r="BL429" s="20" t="s">
        <v>142</v>
      </c>
      <c r="BM429" s="212" t="s">
        <v>891</v>
      </c>
    </row>
    <row r="430" s="2" customFormat="1" ht="16.5" customHeight="1">
      <c r="A430" s="36"/>
      <c r="B430" s="37"/>
      <c r="C430" s="202" t="s">
        <v>534</v>
      </c>
      <c r="D430" s="202" t="s">
        <v>137</v>
      </c>
      <c r="E430" s="203" t="s">
        <v>892</v>
      </c>
      <c r="F430" s="204" t="s">
        <v>893</v>
      </c>
      <c r="G430" s="205" t="s">
        <v>319</v>
      </c>
      <c r="H430" s="206">
        <v>1</v>
      </c>
      <c r="I430" s="207">
        <v>0</v>
      </c>
      <c r="J430" s="207">
        <f>ROUND(I430*H430,2)</f>
        <v>0</v>
      </c>
      <c r="K430" s="204" t="s">
        <v>141</v>
      </c>
      <c r="L430" s="42"/>
      <c r="M430" s="208" t="s">
        <v>19</v>
      </c>
      <c r="N430" s="209" t="s">
        <v>44</v>
      </c>
      <c r="O430" s="210">
        <v>0</v>
      </c>
      <c r="P430" s="210">
        <f>O430*H430</f>
        <v>0</v>
      </c>
      <c r="Q430" s="210">
        <v>0.41948000000000002</v>
      </c>
      <c r="R430" s="210">
        <f>Q430*H430</f>
        <v>0.41948000000000002</v>
      </c>
      <c r="S430" s="210">
        <v>0</v>
      </c>
      <c r="T430" s="211">
        <f>S430*H430</f>
        <v>0</v>
      </c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R430" s="212" t="s">
        <v>142</v>
      </c>
      <c r="AT430" s="212" t="s">
        <v>137</v>
      </c>
      <c r="AU430" s="212" t="s">
        <v>84</v>
      </c>
      <c r="AY430" s="20" t="s">
        <v>135</v>
      </c>
      <c r="BE430" s="213">
        <f>IF(N430="základní",J430,0)</f>
        <v>0</v>
      </c>
      <c r="BF430" s="213">
        <f>IF(N430="snížená",J430,0)</f>
        <v>0</v>
      </c>
      <c r="BG430" s="213">
        <f>IF(N430="zákl. přenesená",J430,0)</f>
        <v>0</v>
      </c>
      <c r="BH430" s="213">
        <f>IF(N430="sníž. přenesená",J430,0)</f>
        <v>0</v>
      </c>
      <c r="BI430" s="213">
        <f>IF(N430="nulová",J430,0)</f>
        <v>0</v>
      </c>
      <c r="BJ430" s="20" t="s">
        <v>81</v>
      </c>
      <c r="BK430" s="213">
        <f>ROUND(I430*H430,2)</f>
        <v>0</v>
      </c>
      <c r="BL430" s="20" t="s">
        <v>142</v>
      </c>
      <c r="BM430" s="212" t="s">
        <v>894</v>
      </c>
    </row>
    <row r="431" s="2" customFormat="1">
      <c r="A431" s="36"/>
      <c r="B431" s="37"/>
      <c r="C431" s="38"/>
      <c r="D431" s="214" t="s">
        <v>144</v>
      </c>
      <c r="E431" s="38"/>
      <c r="F431" s="215" t="s">
        <v>895</v>
      </c>
      <c r="G431" s="38"/>
      <c r="H431" s="38"/>
      <c r="I431" s="38"/>
      <c r="J431" s="38"/>
      <c r="K431" s="38"/>
      <c r="L431" s="42"/>
      <c r="M431" s="216"/>
      <c r="N431" s="217"/>
      <c r="O431" s="81"/>
      <c r="P431" s="81"/>
      <c r="Q431" s="81"/>
      <c r="R431" s="81"/>
      <c r="S431" s="81"/>
      <c r="T431" s="82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T431" s="20" t="s">
        <v>144</v>
      </c>
      <c r="AU431" s="20" t="s">
        <v>84</v>
      </c>
    </row>
    <row r="432" s="2" customFormat="1" ht="16.5" customHeight="1">
      <c r="A432" s="36"/>
      <c r="B432" s="37"/>
      <c r="C432" s="258" t="s">
        <v>539</v>
      </c>
      <c r="D432" s="258" t="s">
        <v>274</v>
      </c>
      <c r="E432" s="259" t="s">
        <v>896</v>
      </c>
      <c r="F432" s="260" t="s">
        <v>897</v>
      </c>
      <c r="G432" s="261" t="s">
        <v>319</v>
      </c>
      <c r="H432" s="262">
        <v>1</v>
      </c>
      <c r="I432" s="263">
        <v>0</v>
      </c>
      <c r="J432" s="263">
        <f>ROUND(I432*H432,2)</f>
        <v>0</v>
      </c>
      <c r="K432" s="260" t="s">
        <v>141</v>
      </c>
      <c r="L432" s="264"/>
      <c r="M432" s="265" t="s">
        <v>19</v>
      </c>
      <c r="N432" s="266" t="s">
        <v>44</v>
      </c>
      <c r="O432" s="210">
        <v>0</v>
      </c>
      <c r="P432" s="210">
        <f>O432*H432</f>
        <v>0</v>
      </c>
      <c r="Q432" s="210">
        <v>2.1000000000000001</v>
      </c>
      <c r="R432" s="210">
        <f>Q432*H432</f>
        <v>2.1000000000000001</v>
      </c>
      <c r="S432" s="210">
        <v>0</v>
      </c>
      <c r="T432" s="211">
        <f>S432*H432</f>
        <v>0</v>
      </c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R432" s="212" t="s">
        <v>200</v>
      </c>
      <c r="AT432" s="212" t="s">
        <v>274</v>
      </c>
      <c r="AU432" s="212" t="s">
        <v>84</v>
      </c>
      <c r="AY432" s="20" t="s">
        <v>135</v>
      </c>
      <c r="BE432" s="213">
        <f>IF(N432="základní",J432,0)</f>
        <v>0</v>
      </c>
      <c r="BF432" s="213">
        <f>IF(N432="snížená",J432,0)</f>
        <v>0</v>
      </c>
      <c r="BG432" s="213">
        <f>IF(N432="zákl. přenesená",J432,0)</f>
        <v>0</v>
      </c>
      <c r="BH432" s="213">
        <f>IF(N432="sníž. přenesená",J432,0)</f>
        <v>0</v>
      </c>
      <c r="BI432" s="213">
        <f>IF(N432="nulová",J432,0)</f>
        <v>0</v>
      </c>
      <c r="BJ432" s="20" t="s">
        <v>81</v>
      </c>
      <c r="BK432" s="213">
        <f>ROUND(I432*H432,2)</f>
        <v>0</v>
      </c>
      <c r="BL432" s="20" t="s">
        <v>142</v>
      </c>
      <c r="BM432" s="212" t="s">
        <v>898</v>
      </c>
    </row>
    <row r="433" s="2" customFormat="1" ht="16.5" customHeight="1">
      <c r="A433" s="36"/>
      <c r="B433" s="37"/>
      <c r="C433" s="202" t="s">
        <v>545</v>
      </c>
      <c r="D433" s="202" t="s">
        <v>137</v>
      </c>
      <c r="E433" s="203" t="s">
        <v>899</v>
      </c>
      <c r="F433" s="204" t="s">
        <v>900</v>
      </c>
      <c r="G433" s="205" t="s">
        <v>319</v>
      </c>
      <c r="H433" s="206">
        <v>1</v>
      </c>
      <c r="I433" s="207">
        <v>0</v>
      </c>
      <c r="J433" s="207">
        <f>ROUND(I433*H433,2)</f>
        <v>0</v>
      </c>
      <c r="K433" s="204" t="s">
        <v>141</v>
      </c>
      <c r="L433" s="42"/>
      <c r="M433" s="208" t="s">
        <v>19</v>
      </c>
      <c r="N433" s="209" t="s">
        <v>44</v>
      </c>
      <c r="O433" s="210">
        <v>0</v>
      </c>
      <c r="P433" s="210">
        <f>O433*H433</f>
        <v>0</v>
      </c>
      <c r="Q433" s="210">
        <v>0.55256000000000005</v>
      </c>
      <c r="R433" s="210">
        <f>Q433*H433</f>
        <v>0.55256000000000005</v>
      </c>
      <c r="S433" s="210">
        <v>0</v>
      </c>
      <c r="T433" s="211">
        <f>S433*H433</f>
        <v>0</v>
      </c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R433" s="212" t="s">
        <v>142</v>
      </c>
      <c r="AT433" s="212" t="s">
        <v>137</v>
      </c>
      <c r="AU433" s="212" t="s">
        <v>84</v>
      </c>
      <c r="AY433" s="20" t="s">
        <v>135</v>
      </c>
      <c r="BE433" s="213">
        <f>IF(N433="základní",J433,0)</f>
        <v>0</v>
      </c>
      <c r="BF433" s="213">
        <f>IF(N433="snížená",J433,0)</f>
        <v>0</v>
      </c>
      <c r="BG433" s="213">
        <f>IF(N433="zákl. přenesená",J433,0)</f>
        <v>0</v>
      </c>
      <c r="BH433" s="213">
        <f>IF(N433="sníž. přenesená",J433,0)</f>
        <v>0</v>
      </c>
      <c r="BI433" s="213">
        <f>IF(N433="nulová",J433,0)</f>
        <v>0</v>
      </c>
      <c r="BJ433" s="20" t="s">
        <v>81</v>
      </c>
      <c r="BK433" s="213">
        <f>ROUND(I433*H433,2)</f>
        <v>0</v>
      </c>
      <c r="BL433" s="20" t="s">
        <v>142</v>
      </c>
      <c r="BM433" s="212" t="s">
        <v>901</v>
      </c>
    </row>
    <row r="434" s="2" customFormat="1">
      <c r="A434" s="36"/>
      <c r="B434" s="37"/>
      <c r="C434" s="38"/>
      <c r="D434" s="214" t="s">
        <v>144</v>
      </c>
      <c r="E434" s="38"/>
      <c r="F434" s="215" t="s">
        <v>902</v>
      </c>
      <c r="G434" s="38"/>
      <c r="H434" s="38"/>
      <c r="I434" s="38"/>
      <c r="J434" s="38"/>
      <c r="K434" s="38"/>
      <c r="L434" s="42"/>
      <c r="M434" s="216"/>
      <c r="N434" s="217"/>
      <c r="O434" s="81"/>
      <c r="P434" s="81"/>
      <c r="Q434" s="81"/>
      <c r="R434" s="81"/>
      <c r="S434" s="81"/>
      <c r="T434" s="82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T434" s="20" t="s">
        <v>144</v>
      </c>
      <c r="AU434" s="20" t="s">
        <v>84</v>
      </c>
    </row>
    <row r="435" s="2" customFormat="1" ht="21.75" customHeight="1">
      <c r="A435" s="36"/>
      <c r="B435" s="37"/>
      <c r="C435" s="258" t="s">
        <v>903</v>
      </c>
      <c r="D435" s="258" t="s">
        <v>274</v>
      </c>
      <c r="E435" s="259" t="s">
        <v>904</v>
      </c>
      <c r="F435" s="260" t="s">
        <v>905</v>
      </c>
      <c r="G435" s="261" t="s">
        <v>319</v>
      </c>
      <c r="H435" s="262">
        <v>1</v>
      </c>
      <c r="I435" s="263">
        <v>0</v>
      </c>
      <c r="J435" s="263">
        <f>ROUND(I435*H435,2)</f>
        <v>0</v>
      </c>
      <c r="K435" s="260" t="s">
        <v>141</v>
      </c>
      <c r="L435" s="264"/>
      <c r="M435" s="265" t="s">
        <v>19</v>
      </c>
      <c r="N435" s="266" t="s">
        <v>44</v>
      </c>
      <c r="O435" s="210">
        <v>0</v>
      </c>
      <c r="P435" s="210">
        <f>O435*H435</f>
        <v>0</v>
      </c>
      <c r="Q435" s="210">
        <v>3.5099999999999998</v>
      </c>
      <c r="R435" s="210">
        <f>Q435*H435</f>
        <v>3.5099999999999998</v>
      </c>
      <c r="S435" s="210">
        <v>0</v>
      </c>
      <c r="T435" s="211">
        <f>S435*H435</f>
        <v>0</v>
      </c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R435" s="212" t="s">
        <v>200</v>
      </c>
      <c r="AT435" s="212" t="s">
        <v>274</v>
      </c>
      <c r="AU435" s="212" t="s">
        <v>84</v>
      </c>
      <c r="AY435" s="20" t="s">
        <v>135</v>
      </c>
      <c r="BE435" s="213">
        <f>IF(N435="základní",J435,0)</f>
        <v>0</v>
      </c>
      <c r="BF435" s="213">
        <f>IF(N435="snížená",J435,0)</f>
        <v>0</v>
      </c>
      <c r="BG435" s="213">
        <f>IF(N435="zákl. přenesená",J435,0)</f>
        <v>0</v>
      </c>
      <c r="BH435" s="213">
        <f>IF(N435="sníž. přenesená",J435,0)</f>
        <v>0</v>
      </c>
      <c r="BI435" s="213">
        <f>IF(N435="nulová",J435,0)</f>
        <v>0</v>
      </c>
      <c r="BJ435" s="20" t="s">
        <v>81</v>
      </c>
      <c r="BK435" s="213">
        <f>ROUND(I435*H435,2)</f>
        <v>0</v>
      </c>
      <c r="BL435" s="20" t="s">
        <v>142</v>
      </c>
      <c r="BM435" s="212" t="s">
        <v>906</v>
      </c>
    </row>
    <row r="436" s="2" customFormat="1" ht="21.75" customHeight="1">
      <c r="A436" s="36"/>
      <c r="B436" s="37"/>
      <c r="C436" s="258" t="s">
        <v>907</v>
      </c>
      <c r="D436" s="258" t="s">
        <v>274</v>
      </c>
      <c r="E436" s="259" t="s">
        <v>908</v>
      </c>
      <c r="F436" s="260" t="s">
        <v>909</v>
      </c>
      <c r="G436" s="261" t="s">
        <v>319</v>
      </c>
      <c r="H436" s="262">
        <v>9</v>
      </c>
      <c r="I436" s="263">
        <v>0</v>
      </c>
      <c r="J436" s="263">
        <f>ROUND(I436*H436,2)</f>
        <v>0</v>
      </c>
      <c r="K436" s="260" t="s">
        <v>141</v>
      </c>
      <c r="L436" s="264"/>
      <c r="M436" s="265" t="s">
        <v>19</v>
      </c>
      <c r="N436" s="266" t="s">
        <v>44</v>
      </c>
      <c r="O436" s="210">
        <v>0</v>
      </c>
      <c r="P436" s="210">
        <f>O436*H436</f>
        <v>0</v>
      </c>
      <c r="Q436" s="210">
        <v>6.5999999999999996</v>
      </c>
      <c r="R436" s="210">
        <f>Q436*H436</f>
        <v>59.399999999999999</v>
      </c>
      <c r="S436" s="210">
        <v>0</v>
      </c>
      <c r="T436" s="211">
        <f>S436*H436</f>
        <v>0</v>
      </c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R436" s="212" t="s">
        <v>200</v>
      </c>
      <c r="AT436" s="212" t="s">
        <v>274</v>
      </c>
      <c r="AU436" s="212" t="s">
        <v>84</v>
      </c>
      <c r="AY436" s="20" t="s">
        <v>135</v>
      </c>
      <c r="BE436" s="213">
        <f>IF(N436="základní",J436,0)</f>
        <v>0</v>
      </c>
      <c r="BF436" s="213">
        <f>IF(N436="snížená",J436,0)</f>
        <v>0</v>
      </c>
      <c r="BG436" s="213">
        <f>IF(N436="zákl. přenesená",J436,0)</f>
        <v>0</v>
      </c>
      <c r="BH436" s="213">
        <f>IF(N436="sníž. přenesená",J436,0)</f>
        <v>0</v>
      </c>
      <c r="BI436" s="213">
        <f>IF(N436="nulová",J436,0)</f>
        <v>0</v>
      </c>
      <c r="BJ436" s="20" t="s">
        <v>81</v>
      </c>
      <c r="BK436" s="213">
        <f>ROUND(I436*H436,2)</f>
        <v>0</v>
      </c>
      <c r="BL436" s="20" t="s">
        <v>142</v>
      </c>
      <c r="BM436" s="212" t="s">
        <v>910</v>
      </c>
    </row>
    <row r="437" s="2" customFormat="1" ht="16.5" customHeight="1">
      <c r="A437" s="36"/>
      <c r="B437" s="37"/>
      <c r="C437" s="202" t="s">
        <v>911</v>
      </c>
      <c r="D437" s="202" t="s">
        <v>137</v>
      </c>
      <c r="E437" s="203" t="s">
        <v>912</v>
      </c>
      <c r="F437" s="204" t="s">
        <v>913</v>
      </c>
      <c r="G437" s="205" t="s">
        <v>319</v>
      </c>
      <c r="H437" s="206">
        <v>3</v>
      </c>
      <c r="I437" s="207">
        <v>0</v>
      </c>
      <c r="J437" s="207">
        <f>ROUND(I437*H437,2)</f>
        <v>0</v>
      </c>
      <c r="K437" s="204" t="s">
        <v>141</v>
      </c>
      <c r="L437" s="42"/>
      <c r="M437" s="208" t="s">
        <v>19</v>
      </c>
      <c r="N437" s="209" t="s">
        <v>44</v>
      </c>
      <c r="O437" s="210">
        <v>0</v>
      </c>
      <c r="P437" s="210">
        <f>O437*H437</f>
        <v>0</v>
      </c>
      <c r="Q437" s="210">
        <v>0.0098899999999999995</v>
      </c>
      <c r="R437" s="210">
        <f>Q437*H437</f>
        <v>0.029669999999999998</v>
      </c>
      <c r="S437" s="210">
        <v>0</v>
      </c>
      <c r="T437" s="211">
        <f>S437*H437</f>
        <v>0</v>
      </c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R437" s="212" t="s">
        <v>142</v>
      </c>
      <c r="AT437" s="212" t="s">
        <v>137</v>
      </c>
      <c r="AU437" s="212" t="s">
        <v>84</v>
      </c>
      <c r="AY437" s="20" t="s">
        <v>135</v>
      </c>
      <c r="BE437" s="213">
        <f>IF(N437="základní",J437,0)</f>
        <v>0</v>
      </c>
      <c r="BF437" s="213">
        <f>IF(N437="snížená",J437,0)</f>
        <v>0</v>
      </c>
      <c r="BG437" s="213">
        <f>IF(N437="zákl. přenesená",J437,0)</f>
        <v>0</v>
      </c>
      <c r="BH437" s="213">
        <f>IF(N437="sníž. přenesená",J437,0)</f>
        <v>0</v>
      </c>
      <c r="BI437" s="213">
        <f>IF(N437="nulová",J437,0)</f>
        <v>0</v>
      </c>
      <c r="BJ437" s="20" t="s">
        <v>81</v>
      </c>
      <c r="BK437" s="213">
        <f>ROUND(I437*H437,2)</f>
        <v>0</v>
      </c>
      <c r="BL437" s="20" t="s">
        <v>142</v>
      </c>
      <c r="BM437" s="212" t="s">
        <v>914</v>
      </c>
    </row>
    <row r="438" s="2" customFormat="1">
      <c r="A438" s="36"/>
      <c r="B438" s="37"/>
      <c r="C438" s="38"/>
      <c r="D438" s="214" t="s">
        <v>144</v>
      </c>
      <c r="E438" s="38"/>
      <c r="F438" s="215" t="s">
        <v>915</v>
      </c>
      <c r="G438" s="38"/>
      <c r="H438" s="38"/>
      <c r="I438" s="38"/>
      <c r="J438" s="38"/>
      <c r="K438" s="38"/>
      <c r="L438" s="42"/>
      <c r="M438" s="216"/>
      <c r="N438" s="217"/>
      <c r="O438" s="81"/>
      <c r="P438" s="81"/>
      <c r="Q438" s="81"/>
      <c r="R438" s="81"/>
      <c r="S438" s="81"/>
      <c r="T438" s="82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T438" s="20" t="s">
        <v>144</v>
      </c>
      <c r="AU438" s="20" t="s">
        <v>84</v>
      </c>
    </row>
    <row r="439" s="2" customFormat="1" ht="16.5" customHeight="1">
      <c r="A439" s="36"/>
      <c r="B439" s="37"/>
      <c r="C439" s="258" t="s">
        <v>916</v>
      </c>
      <c r="D439" s="258" t="s">
        <v>274</v>
      </c>
      <c r="E439" s="259" t="s">
        <v>917</v>
      </c>
      <c r="F439" s="260" t="s">
        <v>918</v>
      </c>
      <c r="G439" s="261" t="s">
        <v>319</v>
      </c>
      <c r="H439" s="262">
        <v>3</v>
      </c>
      <c r="I439" s="263">
        <v>0</v>
      </c>
      <c r="J439" s="263">
        <f>ROUND(I439*H439,2)</f>
        <v>0</v>
      </c>
      <c r="K439" s="260" t="s">
        <v>141</v>
      </c>
      <c r="L439" s="264"/>
      <c r="M439" s="265" t="s">
        <v>19</v>
      </c>
      <c r="N439" s="266" t="s">
        <v>44</v>
      </c>
      <c r="O439" s="210">
        <v>0</v>
      </c>
      <c r="P439" s="210">
        <f>O439*H439</f>
        <v>0</v>
      </c>
      <c r="Q439" s="210">
        <v>0.254</v>
      </c>
      <c r="R439" s="210">
        <f>Q439*H439</f>
        <v>0.76200000000000001</v>
      </c>
      <c r="S439" s="210">
        <v>0</v>
      </c>
      <c r="T439" s="211">
        <f>S439*H439</f>
        <v>0</v>
      </c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R439" s="212" t="s">
        <v>200</v>
      </c>
      <c r="AT439" s="212" t="s">
        <v>274</v>
      </c>
      <c r="AU439" s="212" t="s">
        <v>84</v>
      </c>
      <c r="AY439" s="20" t="s">
        <v>135</v>
      </c>
      <c r="BE439" s="213">
        <f>IF(N439="základní",J439,0)</f>
        <v>0</v>
      </c>
      <c r="BF439" s="213">
        <f>IF(N439="snížená",J439,0)</f>
        <v>0</v>
      </c>
      <c r="BG439" s="213">
        <f>IF(N439="zákl. přenesená",J439,0)</f>
        <v>0</v>
      </c>
      <c r="BH439" s="213">
        <f>IF(N439="sníž. přenesená",J439,0)</f>
        <v>0</v>
      </c>
      <c r="BI439" s="213">
        <f>IF(N439="nulová",J439,0)</f>
        <v>0</v>
      </c>
      <c r="BJ439" s="20" t="s">
        <v>81</v>
      </c>
      <c r="BK439" s="213">
        <f>ROUND(I439*H439,2)</f>
        <v>0</v>
      </c>
      <c r="BL439" s="20" t="s">
        <v>142</v>
      </c>
      <c r="BM439" s="212" t="s">
        <v>919</v>
      </c>
    </row>
    <row r="440" s="2" customFormat="1" ht="16.5" customHeight="1">
      <c r="A440" s="36"/>
      <c r="B440" s="37"/>
      <c r="C440" s="258" t="s">
        <v>920</v>
      </c>
      <c r="D440" s="258" t="s">
        <v>274</v>
      </c>
      <c r="E440" s="259" t="s">
        <v>921</v>
      </c>
      <c r="F440" s="260" t="s">
        <v>922</v>
      </c>
      <c r="G440" s="261" t="s">
        <v>319</v>
      </c>
      <c r="H440" s="262">
        <v>9</v>
      </c>
      <c r="I440" s="263">
        <v>0</v>
      </c>
      <c r="J440" s="263">
        <f>ROUND(I440*H440,2)</f>
        <v>0</v>
      </c>
      <c r="K440" s="260" t="s">
        <v>372</v>
      </c>
      <c r="L440" s="264"/>
      <c r="M440" s="265" t="s">
        <v>19</v>
      </c>
      <c r="N440" s="266" t="s">
        <v>44</v>
      </c>
      <c r="O440" s="210">
        <v>0</v>
      </c>
      <c r="P440" s="210">
        <f>O440*H440</f>
        <v>0</v>
      </c>
      <c r="Q440" s="210">
        <v>1.3799999999999999</v>
      </c>
      <c r="R440" s="210">
        <f>Q440*H440</f>
        <v>12.419999999999998</v>
      </c>
      <c r="S440" s="210">
        <v>0</v>
      </c>
      <c r="T440" s="211">
        <f>S440*H440</f>
        <v>0</v>
      </c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R440" s="212" t="s">
        <v>200</v>
      </c>
      <c r="AT440" s="212" t="s">
        <v>274</v>
      </c>
      <c r="AU440" s="212" t="s">
        <v>84</v>
      </c>
      <c r="AY440" s="20" t="s">
        <v>135</v>
      </c>
      <c r="BE440" s="213">
        <f>IF(N440="základní",J440,0)</f>
        <v>0</v>
      </c>
      <c r="BF440" s="213">
        <f>IF(N440="snížená",J440,0)</f>
        <v>0</v>
      </c>
      <c r="BG440" s="213">
        <f>IF(N440="zákl. přenesená",J440,0)</f>
        <v>0</v>
      </c>
      <c r="BH440" s="213">
        <f>IF(N440="sníž. přenesená",J440,0)</f>
        <v>0</v>
      </c>
      <c r="BI440" s="213">
        <f>IF(N440="nulová",J440,0)</f>
        <v>0</v>
      </c>
      <c r="BJ440" s="20" t="s">
        <v>81</v>
      </c>
      <c r="BK440" s="213">
        <f>ROUND(I440*H440,2)</f>
        <v>0</v>
      </c>
      <c r="BL440" s="20" t="s">
        <v>142</v>
      </c>
      <c r="BM440" s="212" t="s">
        <v>923</v>
      </c>
    </row>
    <row r="441" s="2" customFormat="1" ht="16.5" customHeight="1">
      <c r="A441" s="36"/>
      <c r="B441" s="37"/>
      <c r="C441" s="202" t="s">
        <v>924</v>
      </c>
      <c r="D441" s="202" t="s">
        <v>137</v>
      </c>
      <c r="E441" s="203" t="s">
        <v>925</v>
      </c>
      <c r="F441" s="204" t="s">
        <v>926</v>
      </c>
      <c r="G441" s="205" t="s">
        <v>319</v>
      </c>
      <c r="H441" s="206">
        <v>12</v>
      </c>
      <c r="I441" s="207">
        <v>0</v>
      </c>
      <c r="J441" s="207">
        <f>ROUND(I441*H441,2)</f>
        <v>0</v>
      </c>
      <c r="K441" s="204" t="s">
        <v>141</v>
      </c>
      <c r="L441" s="42"/>
      <c r="M441" s="208" t="s">
        <v>19</v>
      </c>
      <c r="N441" s="209" t="s">
        <v>44</v>
      </c>
      <c r="O441" s="210">
        <v>0</v>
      </c>
      <c r="P441" s="210">
        <f>O441*H441</f>
        <v>0</v>
      </c>
      <c r="Q441" s="210">
        <v>0.0098899999999999995</v>
      </c>
      <c r="R441" s="210">
        <f>Q441*H441</f>
        <v>0.11867999999999999</v>
      </c>
      <c r="S441" s="210">
        <v>0</v>
      </c>
      <c r="T441" s="211">
        <f>S441*H441</f>
        <v>0</v>
      </c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R441" s="212" t="s">
        <v>142</v>
      </c>
      <c r="AT441" s="212" t="s">
        <v>137</v>
      </c>
      <c r="AU441" s="212" t="s">
        <v>84</v>
      </c>
      <c r="AY441" s="20" t="s">
        <v>135</v>
      </c>
      <c r="BE441" s="213">
        <f>IF(N441="základní",J441,0)</f>
        <v>0</v>
      </c>
      <c r="BF441" s="213">
        <f>IF(N441="snížená",J441,0)</f>
        <v>0</v>
      </c>
      <c r="BG441" s="213">
        <f>IF(N441="zákl. přenesená",J441,0)</f>
        <v>0</v>
      </c>
      <c r="BH441" s="213">
        <f>IF(N441="sníž. přenesená",J441,0)</f>
        <v>0</v>
      </c>
      <c r="BI441" s="213">
        <f>IF(N441="nulová",J441,0)</f>
        <v>0</v>
      </c>
      <c r="BJ441" s="20" t="s">
        <v>81</v>
      </c>
      <c r="BK441" s="213">
        <f>ROUND(I441*H441,2)</f>
        <v>0</v>
      </c>
      <c r="BL441" s="20" t="s">
        <v>142</v>
      </c>
      <c r="BM441" s="212" t="s">
        <v>927</v>
      </c>
    </row>
    <row r="442" s="2" customFormat="1">
      <c r="A442" s="36"/>
      <c r="B442" s="37"/>
      <c r="C442" s="38"/>
      <c r="D442" s="214" t="s">
        <v>144</v>
      </c>
      <c r="E442" s="38"/>
      <c r="F442" s="215" t="s">
        <v>928</v>
      </c>
      <c r="G442" s="38"/>
      <c r="H442" s="38"/>
      <c r="I442" s="38"/>
      <c r="J442" s="38"/>
      <c r="K442" s="38"/>
      <c r="L442" s="42"/>
      <c r="M442" s="216"/>
      <c r="N442" s="217"/>
      <c r="O442" s="81"/>
      <c r="P442" s="81"/>
      <c r="Q442" s="81"/>
      <c r="R442" s="81"/>
      <c r="S442" s="81"/>
      <c r="T442" s="82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T442" s="20" t="s">
        <v>144</v>
      </c>
      <c r="AU442" s="20" t="s">
        <v>84</v>
      </c>
    </row>
    <row r="443" s="13" customFormat="1">
      <c r="A443" s="13"/>
      <c r="B443" s="218"/>
      <c r="C443" s="219"/>
      <c r="D443" s="220" t="s">
        <v>146</v>
      </c>
      <c r="E443" s="221" t="s">
        <v>19</v>
      </c>
      <c r="F443" s="222" t="s">
        <v>735</v>
      </c>
      <c r="G443" s="219"/>
      <c r="H443" s="221" t="s">
        <v>19</v>
      </c>
      <c r="I443" s="219"/>
      <c r="J443" s="219"/>
      <c r="K443" s="219"/>
      <c r="L443" s="223"/>
      <c r="M443" s="224"/>
      <c r="N443" s="225"/>
      <c r="O443" s="225"/>
      <c r="P443" s="225"/>
      <c r="Q443" s="225"/>
      <c r="R443" s="225"/>
      <c r="S443" s="225"/>
      <c r="T443" s="226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27" t="s">
        <v>146</v>
      </c>
      <c r="AU443" s="227" t="s">
        <v>84</v>
      </c>
      <c r="AV443" s="13" t="s">
        <v>81</v>
      </c>
      <c r="AW443" s="13" t="s">
        <v>34</v>
      </c>
      <c r="AX443" s="13" t="s">
        <v>73</v>
      </c>
      <c r="AY443" s="227" t="s">
        <v>135</v>
      </c>
    </row>
    <row r="444" s="14" customFormat="1">
      <c r="A444" s="14"/>
      <c r="B444" s="228"/>
      <c r="C444" s="229"/>
      <c r="D444" s="220" t="s">
        <v>146</v>
      </c>
      <c r="E444" s="230" t="s">
        <v>19</v>
      </c>
      <c r="F444" s="231" t="s">
        <v>221</v>
      </c>
      <c r="G444" s="229"/>
      <c r="H444" s="232">
        <v>11</v>
      </c>
      <c r="I444" s="229"/>
      <c r="J444" s="229"/>
      <c r="K444" s="229"/>
      <c r="L444" s="233"/>
      <c r="M444" s="234"/>
      <c r="N444" s="235"/>
      <c r="O444" s="235"/>
      <c r="P444" s="235"/>
      <c r="Q444" s="235"/>
      <c r="R444" s="235"/>
      <c r="S444" s="235"/>
      <c r="T444" s="236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37" t="s">
        <v>146</v>
      </c>
      <c r="AU444" s="237" t="s">
        <v>84</v>
      </c>
      <c r="AV444" s="14" t="s">
        <v>84</v>
      </c>
      <c r="AW444" s="14" t="s">
        <v>34</v>
      </c>
      <c r="AX444" s="14" t="s">
        <v>73</v>
      </c>
      <c r="AY444" s="237" t="s">
        <v>135</v>
      </c>
    </row>
    <row r="445" s="13" customFormat="1">
      <c r="A445" s="13"/>
      <c r="B445" s="218"/>
      <c r="C445" s="219"/>
      <c r="D445" s="220" t="s">
        <v>146</v>
      </c>
      <c r="E445" s="221" t="s">
        <v>19</v>
      </c>
      <c r="F445" s="222" t="s">
        <v>929</v>
      </c>
      <c r="G445" s="219"/>
      <c r="H445" s="221" t="s">
        <v>19</v>
      </c>
      <c r="I445" s="219"/>
      <c r="J445" s="219"/>
      <c r="K445" s="219"/>
      <c r="L445" s="223"/>
      <c r="M445" s="224"/>
      <c r="N445" s="225"/>
      <c r="O445" s="225"/>
      <c r="P445" s="225"/>
      <c r="Q445" s="225"/>
      <c r="R445" s="225"/>
      <c r="S445" s="225"/>
      <c r="T445" s="226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27" t="s">
        <v>146</v>
      </c>
      <c r="AU445" s="227" t="s">
        <v>84</v>
      </c>
      <c r="AV445" s="13" t="s">
        <v>81</v>
      </c>
      <c r="AW445" s="13" t="s">
        <v>34</v>
      </c>
      <c r="AX445" s="13" t="s">
        <v>73</v>
      </c>
      <c r="AY445" s="227" t="s">
        <v>135</v>
      </c>
    </row>
    <row r="446" s="14" customFormat="1">
      <c r="A446" s="14"/>
      <c r="B446" s="228"/>
      <c r="C446" s="229"/>
      <c r="D446" s="220" t="s">
        <v>146</v>
      </c>
      <c r="E446" s="230" t="s">
        <v>19</v>
      </c>
      <c r="F446" s="231" t="s">
        <v>81</v>
      </c>
      <c r="G446" s="229"/>
      <c r="H446" s="232">
        <v>1</v>
      </c>
      <c r="I446" s="229"/>
      <c r="J446" s="229"/>
      <c r="K446" s="229"/>
      <c r="L446" s="233"/>
      <c r="M446" s="234"/>
      <c r="N446" s="235"/>
      <c r="O446" s="235"/>
      <c r="P446" s="235"/>
      <c r="Q446" s="235"/>
      <c r="R446" s="235"/>
      <c r="S446" s="235"/>
      <c r="T446" s="236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37" t="s">
        <v>146</v>
      </c>
      <c r="AU446" s="237" t="s">
        <v>84</v>
      </c>
      <c r="AV446" s="14" t="s">
        <v>84</v>
      </c>
      <c r="AW446" s="14" t="s">
        <v>34</v>
      </c>
      <c r="AX446" s="14" t="s">
        <v>73</v>
      </c>
      <c r="AY446" s="237" t="s">
        <v>135</v>
      </c>
    </row>
    <row r="447" s="15" customFormat="1">
      <c r="A447" s="15"/>
      <c r="B447" s="238"/>
      <c r="C447" s="239"/>
      <c r="D447" s="220" t="s">
        <v>146</v>
      </c>
      <c r="E447" s="240" t="s">
        <v>19</v>
      </c>
      <c r="F447" s="241" t="s">
        <v>178</v>
      </c>
      <c r="G447" s="239"/>
      <c r="H447" s="242">
        <v>12</v>
      </c>
      <c r="I447" s="239"/>
      <c r="J447" s="239"/>
      <c r="K447" s="239"/>
      <c r="L447" s="243"/>
      <c r="M447" s="244"/>
      <c r="N447" s="245"/>
      <c r="O447" s="245"/>
      <c r="P447" s="245"/>
      <c r="Q447" s="245"/>
      <c r="R447" s="245"/>
      <c r="S447" s="245"/>
      <c r="T447" s="246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47" t="s">
        <v>146</v>
      </c>
      <c r="AU447" s="247" t="s">
        <v>84</v>
      </c>
      <c r="AV447" s="15" t="s">
        <v>142</v>
      </c>
      <c r="AW447" s="15" t="s">
        <v>34</v>
      </c>
      <c r="AX447" s="15" t="s">
        <v>81</v>
      </c>
      <c r="AY447" s="247" t="s">
        <v>135</v>
      </c>
    </row>
    <row r="448" s="2" customFormat="1" ht="16.5" customHeight="1">
      <c r="A448" s="36"/>
      <c r="B448" s="37"/>
      <c r="C448" s="258" t="s">
        <v>930</v>
      </c>
      <c r="D448" s="258" t="s">
        <v>274</v>
      </c>
      <c r="E448" s="259" t="s">
        <v>931</v>
      </c>
      <c r="F448" s="260" t="s">
        <v>932</v>
      </c>
      <c r="G448" s="261" t="s">
        <v>319</v>
      </c>
      <c r="H448" s="262">
        <v>12</v>
      </c>
      <c r="I448" s="263">
        <v>0</v>
      </c>
      <c r="J448" s="263">
        <f>ROUND(I448*H448,2)</f>
        <v>0</v>
      </c>
      <c r="K448" s="260" t="s">
        <v>141</v>
      </c>
      <c r="L448" s="264"/>
      <c r="M448" s="265" t="s">
        <v>19</v>
      </c>
      <c r="N448" s="266" t="s">
        <v>44</v>
      </c>
      <c r="O448" s="210">
        <v>0</v>
      </c>
      <c r="P448" s="210">
        <f>O448*H448</f>
        <v>0</v>
      </c>
      <c r="Q448" s="210">
        <v>0.50600000000000001</v>
      </c>
      <c r="R448" s="210">
        <f>Q448*H448</f>
        <v>6.0720000000000001</v>
      </c>
      <c r="S448" s="210">
        <v>0</v>
      </c>
      <c r="T448" s="211">
        <f>S448*H448</f>
        <v>0</v>
      </c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R448" s="212" t="s">
        <v>200</v>
      </c>
      <c r="AT448" s="212" t="s">
        <v>274</v>
      </c>
      <c r="AU448" s="212" t="s">
        <v>84</v>
      </c>
      <c r="AY448" s="20" t="s">
        <v>135</v>
      </c>
      <c r="BE448" s="213">
        <f>IF(N448="základní",J448,0)</f>
        <v>0</v>
      </c>
      <c r="BF448" s="213">
        <f>IF(N448="snížená",J448,0)</f>
        <v>0</v>
      </c>
      <c r="BG448" s="213">
        <f>IF(N448="zákl. přenesená",J448,0)</f>
        <v>0</v>
      </c>
      <c r="BH448" s="213">
        <f>IF(N448="sníž. přenesená",J448,0)</f>
        <v>0</v>
      </c>
      <c r="BI448" s="213">
        <f>IF(N448="nulová",J448,0)</f>
        <v>0</v>
      </c>
      <c r="BJ448" s="20" t="s">
        <v>81</v>
      </c>
      <c r="BK448" s="213">
        <f>ROUND(I448*H448,2)</f>
        <v>0</v>
      </c>
      <c r="BL448" s="20" t="s">
        <v>142</v>
      </c>
      <c r="BM448" s="212" t="s">
        <v>933</v>
      </c>
    </row>
    <row r="449" s="2" customFormat="1" ht="16.5" customHeight="1">
      <c r="A449" s="36"/>
      <c r="B449" s="37"/>
      <c r="C449" s="202" t="s">
        <v>934</v>
      </c>
      <c r="D449" s="202" t="s">
        <v>137</v>
      </c>
      <c r="E449" s="203" t="s">
        <v>935</v>
      </c>
      <c r="F449" s="204" t="s">
        <v>936</v>
      </c>
      <c r="G449" s="205" t="s">
        <v>319</v>
      </c>
      <c r="H449" s="206">
        <v>7</v>
      </c>
      <c r="I449" s="207">
        <v>0</v>
      </c>
      <c r="J449" s="207">
        <f>ROUND(I449*H449,2)</f>
        <v>0</v>
      </c>
      <c r="K449" s="204" t="s">
        <v>141</v>
      </c>
      <c r="L449" s="42"/>
      <c r="M449" s="208" t="s">
        <v>19</v>
      </c>
      <c r="N449" s="209" t="s">
        <v>44</v>
      </c>
      <c r="O449" s="210">
        <v>0</v>
      </c>
      <c r="P449" s="210">
        <f>O449*H449</f>
        <v>0</v>
      </c>
      <c r="Q449" s="210">
        <v>0.0098899999999999995</v>
      </c>
      <c r="R449" s="210">
        <f>Q449*H449</f>
        <v>0.06923</v>
      </c>
      <c r="S449" s="210">
        <v>0</v>
      </c>
      <c r="T449" s="211">
        <f>S449*H449</f>
        <v>0</v>
      </c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R449" s="212" t="s">
        <v>142</v>
      </c>
      <c r="AT449" s="212" t="s">
        <v>137</v>
      </c>
      <c r="AU449" s="212" t="s">
        <v>84</v>
      </c>
      <c r="AY449" s="20" t="s">
        <v>135</v>
      </c>
      <c r="BE449" s="213">
        <f>IF(N449="základní",J449,0)</f>
        <v>0</v>
      </c>
      <c r="BF449" s="213">
        <f>IF(N449="snížená",J449,0)</f>
        <v>0</v>
      </c>
      <c r="BG449" s="213">
        <f>IF(N449="zákl. přenesená",J449,0)</f>
        <v>0</v>
      </c>
      <c r="BH449" s="213">
        <f>IF(N449="sníž. přenesená",J449,0)</f>
        <v>0</v>
      </c>
      <c r="BI449" s="213">
        <f>IF(N449="nulová",J449,0)</f>
        <v>0</v>
      </c>
      <c r="BJ449" s="20" t="s">
        <v>81</v>
      </c>
      <c r="BK449" s="213">
        <f>ROUND(I449*H449,2)</f>
        <v>0</v>
      </c>
      <c r="BL449" s="20" t="s">
        <v>142</v>
      </c>
      <c r="BM449" s="212" t="s">
        <v>937</v>
      </c>
    </row>
    <row r="450" s="2" customFormat="1">
      <c r="A450" s="36"/>
      <c r="B450" s="37"/>
      <c r="C450" s="38"/>
      <c r="D450" s="214" t="s">
        <v>144</v>
      </c>
      <c r="E450" s="38"/>
      <c r="F450" s="215" t="s">
        <v>938</v>
      </c>
      <c r="G450" s="38"/>
      <c r="H450" s="38"/>
      <c r="I450" s="38"/>
      <c r="J450" s="38"/>
      <c r="K450" s="38"/>
      <c r="L450" s="42"/>
      <c r="M450" s="216"/>
      <c r="N450" s="217"/>
      <c r="O450" s="81"/>
      <c r="P450" s="81"/>
      <c r="Q450" s="81"/>
      <c r="R450" s="81"/>
      <c r="S450" s="81"/>
      <c r="T450" s="82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T450" s="20" t="s">
        <v>144</v>
      </c>
      <c r="AU450" s="20" t="s">
        <v>84</v>
      </c>
    </row>
    <row r="451" s="2" customFormat="1" ht="16.5" customHeight="1">
      <c r="A451" s="36"/>
      <c r="B451" s="37"/>
      <c r="C451" s="258" t="s">
        <v>939</v>
      </c>
      <c r="D451" s="258" t="s">
        <v>274</v>
      </c>
      <c r="E451" s="259" t="s">
        <v>940</v>
      </c>
      <c r="F451" s="260" t="s">
        <v>941</v>
      </c>
      <c r="G451" s="261" t="s">
        <v>319</v>
      </c>
      <c r="H451" s="262">
        <v>7</v>
      </c>
      <c r="I451" s="263">
        <v>0</v>
      </c>
      <c r="J451" s="263">
        <f>ROUND(I451*H451,2)</f>
        <v>0</v>
      </c>
      <c r="K451" s="260" t="s">
        <v>141</v>
      </c>
      <c r="L451" s="264"/>
      <c r="M451" s="265" t="s">
        <v>19</v>
      </c>
      <c r="N451" s="266" t="s">
        <v>44</v>
      </c>
      <c r="O451" s="210">
        <v>0</v>
      </c>
      <c r="P451" s="210">
        <f>O451*H451</f>
        <v>0</v>
      </c>
      <c r="Q451" s="210">
        <v>1.0129999999999999</v>
      </c>
      <c r="R451" s="210">
        <f>Q451*H451</f>
        <v>7.0909999999999993</v>
      </c>
      <c r="S451" s="210">
        <v>0</v>
      </c>
      <c r="T451" s="211">
        <f>S451*H451</f>
        <v>0</v>
      </c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R451" s="212" t="s">
        <v>200</v>
      </c>
      <c r="AT451" s="212" t="s">
        <v>274</v>
      </c>
      <c r="AU451" s="212" t="s">
        <v>84</v>
      </c>
      <c r="AY451" s="20" t="s">
        <v>135</v>
      </c>
      <c r="BE451" s="213">
        <f>IF(N451="základní",J451,0)</f>
        <v>0</v>
      </c>
      <c r="BF451" s="213">
        <f>IF(N451="snížená",J451,0)</f>
        <v>0</v>
      </c>
      <c r="BG451" s="213">
        <f>IF(N451="zákl. přenesená",J451,0)</f>
        <v>0</v>
      </c>
      <c r="BH451" s="213">
        <f>IF(N451="sníž. přenesená",J451,0)</f>
        <v>0</v>
      </c>
      <c r="BI451" s="213">
        <f>IF(N451="nulová",J451,0)</f>
        <v>0</v>
      </c>
      <c r="BJ451" s="20" t="s">
        <v>81</v>
      </c>
      <c r="BK451" s="213">
        <f>ROUND(I451*H451,2)</f>
        <v>0</v>
      </c>
      <c r="BL451" s="20" t="s">
        <v>142</v>
      </c>
      <c r="BM451" s="212" t="s">
        <v>942</v>
      </c>
    </row>
    <row r="452" s="2" customFormat="1" ht="16.5" customHeight="1">
      <c r="A452" s="36"/>
      <c r="B452" s="37"/>
      <c r="C452" s="202" t="s">
        <v>943</v>
      </c>
      <c r="D452" s="202" t="s">
        <v>137</v>
      </c>
      <c r="E452" s="203" t="s">
        <v>944</v>
      </c>
      <c r="F452" s="204" t="s">
        <v>945</v>
      </c>
      <c r="G452" s="205" t="s">
        <v>319</v>
      </c>
      <c r="H452" s="206">
        <v>24</v>
      </c>
      <c r="I452" s="207">
        <v>0</v>
      </c>
      <c r="J452" s="207">
        <f>ROUND(I452*H452,2)</f>
        <v>0</v>
      </c>
      <c r="K452" s="204" t="s">
        <v>141</v>
      </c>
      <c r="L452" s="42"/>
      <c r="M452" s="208" t="s">
        <v>19</v>
      </c>
      <c r="N452" s="209" t="s">
        <v>44</v>
      </c>
      <c r="O452" s="210">
        <v>0</v>
      </c>
      <c r="P452" s="210">
        <f>O452*H452</f>
        <v>0</v>
      </c>
      <c r="Q452" s="210">
        <v>0.01218</v>
      </c>
      <c r="R452" s="210">
        <f>Q452*H452</f>
        <v>0.29232000000000002</v>
      </c>
      <c r="S452" s="210">
        <v>0</v>
      </c>
      <c r="T452" s="211">
        <f>S452*H452</f>
        <v>0</v>
      </c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R452" s="212" t="s">
        <v>142</v>
      </c>
      <c r="AT452" s="212" t="s">
        <v>137</v>
      </c>
      <c r="AU452" s="212" t="s">
        <v>84</v>
      </c>
      <c r="AY452" s="20" t="s">
        <v>135</v>
      </c>
      <c r="BE452" s="213">
        <f>IF(N452="základní",J452,0)</f>
        <v>0</v>
      </c>
      <c r="BF452" s="213">
        <f>IF(N452="snížená",J452,0)</f>
        <v>0</v>
      </c>
      <c r="BG452" s="213">
        <f>IF(N452="zákl. přenesená",J452,0)</f>
        <v>0</v>
      </c>
      <c r="BH452" s="213">
        <f>IF(N452="sníž. přenesená",J452,0)</f>
        <v>0</v>
      </c>
      <c r="BI452" s="213">
        <f>IF(N452="nulová",J452,0)</f>
        <v>0</v>
      </c>
      <c r="BJ452" s="20" t="s">
        <v>81</v>
      </c>
      <c r="BK452" s="213">
        <f>ROUND(I452*H452,2)</f>
        <v>0</v>
      </c>
      <c r="BL452" s="20" t="s">
        <v>142</v>
      </c>
      <c r="BM452" s="212" t="s">
        <v>946</v>
      </c>
    </row>
    <row r="453" s="2" customFormat="1">
      <c r="A453" s="36"/>
      <c r="B453" s="37"/>
      <c r="C453" s="38"/>
      <c r="D453" s="214" t="s">
        <v>144</v>
      </c>
      <c r="E453" s="38"/>
      <c r="F453" s="215" t="s">
        <v>947</v>
      </c>
      <c r="G453" s="38"/>
      <c r="H453" s="38"/>
      <c r="I453" s="38"/>
      <c r="J453" s="38"/>
      <c r="K453" s="38"/>
      <c r="L453" s="42"/>
      <c r="M453" s="216"/>
      <c r="N453" s="217"/>
      <c r="O453" s="81"/>
      <c r="P453" s="81"/>
      <c r="Q453" s="81"/>
      <c r="R453" s="81"/>
      <c r="S453" s="81"/>
      <c r="T453" s="82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T453" s="20" t="s">
        <v>144</v>
      </c>
      <c r="AU453" s="20" t="s">
        <v>84</v>
      </c>
    </row>
    <row r="454" s="13" customFormat="1">
      <c r="A454" s="13"/>
      <c r="B454" s="218"/>
      <c r="C454" s="219"/>
      <c r="D454" s="220" t="s">
        <v>146</v>
      </c>
      <c r="E454" s="221" t="s">
        <v>19</v>
      </c>
      <c r="F454" s="222" t="s">
        <v>735</v>
      </c>
      <c r="G454" s="219"/>
      <c r="H454" s="221" t="s">
        <v>19</v>
      </c>
      <c r="I454" s="219"/>
      <c r="J454" s="219"/>
      <c r="K454" s="219"/>
      <c r="L454" s="223"/>
      <c r="M454" s="224"/>
      <c r="N454" s="225"/>
      <c r="O454" s="225"/>
      <c r="P454" s="225"/>
      <c r="Q454" s="225"/>
      <c r="R454" s="225"/>
      <c r="S454" s="225"/>
      <c r="T454" s="226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27" t="s">
        <v>146</v>
      </c>
      <c r="AU454" s="227" t="s">
        <v>84</v>
      </c>
      <c r="AV454" s="13" t="s">
        <v>81</v>
      </c>
      <c r="AW454" s="13" t="s">
        <v>34</v>
      </c>
      <c r="AX454" s="13" t="s">
        <v>73</v>
      </c>
      <c r="AY454" s="227" t="s">
        <v>135</v>
      </c>
    </row>
    <row r="455" s="14" customFormat="1">
      <c r="A455" s="14"/>
      <c r="B455" s="228"/>
      <c r="C455" s="229"/>
      <c r="D455" s="220" t="s">
        <v>146</v>
      </c>
      <c r="E455" s="230" t="s">
        <v>19</v>
      </c>
      <c r="F455" s="231" t="s">
        <v>948</v>
      </c>
      <c r="G455" s="229"/>
      <c r="H455" s="232">
        <v>23</v>
      </c>
      <c r="I455" s="229"/>
      <c r="J455" s="229"/>
      <c r="K455" s="229"/>
      <c r="L455" s="233"/>
      <c r="M455" s="234"/>
      <c r="N455" s="235"/>
      <c r="O455" s="235"/>
      <c r="P455" s="235"/>
      <c r="Q455" s="235"/>
      <c r="R455" s="235"/>
      <c r="S455" s="235"/>
      <c r="T455" s="236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37" t="s">
        <v>146</v>
      </c>
      <c r="AU455" s="237" t="s">
        <v>84</v>
      </c>
      <c r="AV455" s="14" t="s">
        <v>84</v>
      </c>
      <c r="AW455" s="14" t="s">
        <v>34</v>
      </c>
      <c r="AX455" s="14" t="s">
        <v>73</v>
      </c>
      <c r="AY455" s="237" t="s">
        <v>135</v>
      </c>
    </row>
    <row r="456" s="13" customFormat="1">
      <c r="A456" s="13"/>
      <c r="B456" s="218"/>
      <c r="C456" s="219"/>
      <c r="D456" s="220" t="s">
        <v>146</v>
      </c>
      <c r="E456" s="221" t="s">
        <v>19</v>
      </c>
      <c r="F456" s="222" t="s">
        <v>929</v>
      </c>
      <c r="G456" s="219"/>
      <c r="H456" s="221" t="s">
        <v>19</v>
      </c>
      <c r="I456" s="219"/>
      <c r="J456" s="219"/>
      <c r="K456" s="219"/>
      <c r="L456" s="223"/>
      <c r="M456" s="224"/>
      <c r="N456" s="225"/>
      <c r="O456" s="225"/>
      <c r="P456" s="225"/>
      <c r="Q456" s="225"/>
      <c r="R456" s="225"/>
      <c r="S456" s="225"/>
      <c r="T456" s="226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27" t="s">
        <v>146</v>
      </c>
      <c r="AU456" s="227" t="s">
        <v>84</v>
      </c>
      <c r="AV456" s="13" t="s">
        <v>81</v>
      </c>
      <c r="AW456" s="13" t="s">
        <v>34</v>
      </c>
      <c r="AX456" s="13" t="s">
        <v>73</v>
      </c>
      <c r="AY456" s="227" t="s">
        <v>135</v>
      </c>
    </row>
    <row r="457" s="14" customFormat="1">
      <c r="A457" s="14"/>
      <c r="B457" s="228"/>
      <c r="C457" s="229"/>
      <c r="D457" s="220" t="s">
        <v>146</v>
      </c>
      <c r="E457" s="230" t="s">
        <v>19</v>
      </c>
      <c r="F457" s="231" t="s">
        <v>81</v>
      </c>
      <c r="G457" s="229"/>
      <c r="H457" s="232">
        <v>1</v>
      </c>
      <c r="I457" s="229"/>
      <c r="J457" s="229"/>
      <c r="K457" s="229"/>
      <c r="L457" s="233"/>
      <c r="M457" s="234"/>
      <c r="N457" s="235"/>
      <c r="O457" s="235"/>
      <c r="P457" s="235"/>
      <c r="Q457" s="235"/>
      <c r="R457" s="235"/>
      <c r="S457" s="235"/>
      <c r="T457" s="236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37" t="s">
        <v>146</v>
      </c>
      <c r="AU457" s="237" t="s">
        <v>84</v>
      </c>
      <c r="AV457" s="14" t="s">
        <v>84</v>
      </c>
      <c r="AW457" s="14" t="s">
        <v>34</v>
      </c>
      <c r="AX457" s="14" t="s">
        <v>73</v>
      </c>
      <c r="AY457" s="237" t="s">
        <v>135</v>
      </c>
    </row>
    <row r="458" s="15" customFormat="1">
      <c r="A458" s="15"/>
      <c r="B458" s="238"/>
      <c r="C458" s="239"/>
      <c r="D458" s="220" t="s">
        <v>146</v>
      </c>
      <c r="E458" s="240" t="s">
        <v>19</v>
      </c>
      <c r="F458" s="241" t="s">
        <v>178</v>
      </c>
      <c r="G458" s="239"/>
      <c r="H458" s="242">
        <v>24</v>
      </c>
      <c r="I458" s="239"/>
      <c r="J458" s="239"/>
      <c r="K458" s="239"/>
      <c r="L458" s="243"/>
      <c r="M458" s="244"/>
      <c r="N458" s="245"/>
      <c r="O458" s="245"/>
      <c r="P458" s="245"/>
      <c r="Q458" s="245"/>
      <c r="R458" s="245"/>
      <c r="S458" s="245"/>
      <c r="T458" s="246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47" t="s">
        <v>146</v>
      </c>
      <c r="AU458" s="247" t="s">
        <v>84</v>
      </c>
      <c r="AV458" s="15" t="s">
        <v>142</v>
      </c>
      <c r="AW458" s="15" t="s">
        <v>34</v>
      </c>
      <c r="AX458" s="15" t="s">
        <v>81</v>
      </c>
      <c r="AY458" s="247" t="s">
        <v>135</v>
      </c>
    </row>
    <row r="459" s="2" customFormat="1" ht="16.5" customHeight="1">
      <c r="A459" s="36"/>
      <c r="B459" s="37"/>
      <c r="C459" s="258" t="s">
        <v>949</v>
      </c>
      <c r="D459" s="258" t="s">
        <v>274</v>
      </c>
      <c r="E459" s="259" t="s">
        <v>950</v>
      </c>
      <c r="F459" s="260" t="s">
        <v>951</v>
      </c>
      <c r="G459" s="261" t="s">
        <v>319</v>
      </c>
      <c r="H459" s="262">
        <v>13.565</v>
      </c>
      <c r="I459" s="263">
        <v>0</v>
      </c>
      <c r="J459" s="263">
        <f>ROUND(I459*H459,2)</f>
        <v>0</v>
      </c>
      <c r="K459" s="260" t="s">
        <v>141</v>
      </c>
      <c r="L459" s="264"/>
      <c r="M459" s="265" t="s">
        <v>19</v>
      </c>
      <c r="N459" s="266" t="s">
        <v>44</v>
      </c>
      <c r="O459" s="210">
        <v>0</v>
      </c>
      <c r="P459" s="210">
        <f>O459*H459</f>
        <v>0</v>
      </c>
      <c r="Q459" s="210">
        <v>0.505</v>
      </c>
      <c r="R459" s="210">
        <f>Q459*H459</f>
        <v>6.8503249999999998</v>
      </c>
      <c r="S459" s="210">
        <v>0</v>
      </c>
      <c r="T459" s="211">
        <f>S459*H459</f>
        <v>0</v>
      </c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R459" s="212" t="s">
        <v>200</v>
      </c>
      <c r="AT459" s="212" t="s">
        <v>274</v>
      </c>
      <c r="AU459" s="212" t="s">
        <v>84</v>
      </c>
      <c r="AY459" s="20" t="s">
        <v>135</v>
      </c>
      <c r="BE459" s="213">
        <f>IF(N459="základní",J459,0)</f>
        <v>0</v>
      </c>
      <c r="BF459" s="213">
        <f>IF(N459="snížená",J459,0)</f>
        <v>0</v>
      </c>
      <c r="BG459" s="213">
        <f>IF(N459="zákl. přenesená",J459,0)</f>
        <v>0</v>
      </c>
      <c r="BH459" s="213">
        <f>IF(N459="sníž. přenesená",J459,0)</f>
        <v>0</v>
      </c>
      <c r="BI459" s="213">
        <f>IF(N459="nulová",J459,0)</f>
        <v>0</v>
      </c>
      <c r="BJ459" s="20" t="s">
        <v>81</v>
      </c>
      <c r="BK459" s="213">
        <f>ROUND(I459*H459,2)</f>
        <v>0</v>
      </c>
      <c r="BL459" s="20" t="s">
        <v>142</v>
      </c>
      <c r="BM459" s="212" t="s">
        <v>952</v>
      </c>
    </row>
    <row r="460" s="2" customFormat="1" ht="16.5" customHeight="1">
      <c r="A460" s="36"/>
      <c r="B460" s="37"/>
      <c r="C460" s="258" t="s">
        <v>953</v>
      </c>
      <c r="D460" s="258" t="s">
        <v>274</v>
      </c>
      <c r="E460" s="259" t="s">
        <v>954</v>
      </c>
      <c r="F460" s="260" t="s">
        <v>955</v>
      </c>
      <c r="G460" s="261" t="s">
        <v>319</v>
      </c>
      <c r="H460" s="262">
        <v>1</v>
      </c>
      <c r="I460" s="263">
        <v>0</v>
      </c>
      <c r="J460" s="263">
        <f>ROUND(I460*H460,2)</f>
        <v>0</v>
      </c>
      <c r="K460" s="260" t="s">
        <v>372</v>
      </c>
      <c r="L460" s="264"/>
      <c r="M460" s="265" t="s">
        <v>19</v>
      </c>
      <c r="N460" s="266" t="s">
        <v>44</v>
      </c>
      <c r="O460" s="210">
        <v>0</v>
      </c>
      <c r="P460" s="210">
        <f>O460*H460</f>
        <v>0</v>
      </c>
      <c r="Q460" s="210">
        <v>0.5</v>
      </c>
      <c r="R460" s="210">
        <f>Q460*H460</f>
        <v>0.5</v>
      </c>
      <c r="S460" s="210">
        <v>0</v>
      </c>
      <c r="T460" s="211">
        <f>S460*H460</f>
        <v>0</v>
      </c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R460" s="212" t="s">
        <v>200</v>
      </c>
      <c r="AT460" s="212" t="s">
        <v>274</v>
      </c>
      <c r="AU460" s="212" t="s">
        <v>84</v>
      </c>
      <c r="AY460" s="20" t="s">
        <v>135</v>
      </c>
      <c r="BE460" s="213">
        <f>IF(N460="základní",J460,0)</f>
        <v>0</v>
      </c>
      <c r="BF460" s="213">
        <f>IF(N460="snížená",J460,0)</f>
        <v>0</v>
      </c>
      <c r="BG460" s="213">
        <f>IF(N460="zákl. přenesená",J460,0)</f>
        <v>0</v>
      </c>
      <c r="BH460" s="213">
        <f>IF(N460="sníž. přenesená",J460,0)</f>
        <v>0</v>
      </c>
      <c r="BI460" s="213">
        <f>IF(N460="nulová",J460,0)</f>
        <v>0</v>
      </c>
      <c r="BJ460" s="20" t="s">
        <v>81</v>
      </c>
      <c r="BK460" s="213">
        <f>ROUND(I460*H460,2)</f>
        <v>0</v>
      </c>
      <c r="BL460" s="20" t="s">
        <v>142</v>
      </c>
      <c r="BM460" s="212" t="s">
        <v>956</v>
      </c>
    </row>
    <row r="461" s="2" customFormat="1" ht="16.5" customHeight="1">
      <c r="A461" s="36"/>
      <c r="B461" s="37"/>
      <c r="C461" s="202" t="s">
        <v>957</v>
      </c>
      <c r="D461" s="202" t="s">
        <v>137</v>
      </c>
      <c r="E461" s="203" t="s">
        <v>958</v>
      </c>
      <c r="F461" s="204" t="s">
        <v>959</v>
      </c>
      <c r="G461" s="205" t="s">
        <v>319</v>
      </c>
      <c r="H461" s="206">
        <v>9</v>
      </c>
      <c r="I461" s="207">
        <v>0</v>
      </c>
      <c r="J461" s="207">
        <f>ROUND(I461*H461,2)</f>
        <v>0</v>
      </c>
      <c r="K461" s="204" t="s">
        <v>141</v>
      </c>
      <c r="L461" s="42"/>
      <c r="M461" s="208" t="s">
        <v>19</v>
      </c>
      <c r="N461" s="209" t="s">
        <v>44</v>
      </c>
      <c r="O461" s="210">
        <v>0</v>
      </c>
      <c r="P461" s="210">
        <f>O461*H461</f>
        <v>0</v>
      </c>
      <c r="Q461" s="210">
        <v>0.023939999999999999</v>
      </c>
      <c r="R461" s="210">
        <f>Q461*H461</f>
        <v>0.21545999999999999</v>
      </c>
      <c r="S461" s="210">
        <v>0</v>
      </c>
      <c r="T461" s="211">
        <f>S461*H461</f>
        <v>0</v>
      </c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R461" s="212" t="s">
        <v>142</v>
      </c>
      <c r="AT461" s="212" t="s">
        <v>137</v>
      </c>
      <c r="AU461" s="212" t="s">
        <v>84</v>
      </c>
      <c r="AY461" s="20" t="s">
        <v>135</v>
      </c>
      <c r="BE461" s="213">
        <f>IF(N461="základní",J461,0)</f>
        <v>0</v>
      </c>
      <c r="BF461" s="213">
        <f>IF(N461="snížená",J461,0)</f>
        <v>0</v>
      </c>
      <c r="BG461" s="213">
        <f>IF(N461="zákl. přenesená",J461,0)</f>
        <v>0</v>
      </c>
      <c r="BH461" s="213">
        <f>IF(N461="sníž. přenesená",J461,0)</f>
        <v>0</v>
      </c>
      <c r="BI461" s="213">
        <f>IF(N461="nulová",J461,0)</f>
        <v>0</v>
      </c>
      <c r="BJ461" s="20" t="s">
        <v>81</v>
      </c>
      <c r="BK461" s="213">
        <f>ROUND(I461*H461,2)</f>
        <v>0</v>
      </c>
      <c r="BL461" s="20" t="s">
        <v>142</v>
      </c>
      <c r="BM461" s="212" t="s">
        <v>960</v>
      </c>
    </row>
    <row r="462" s="2" customFormat="1">
      <c r="A462" s="36"/>
      <c r="B462" s="37"/>
      <c r="C462" s="38"/>
      <c r="D462" s="214" t="s">
        <v>144</v>
      </c>
      <c r="E462" s="38"/>
      <c r="F462" s="215" t="s">
        <v>961</v>
      </c>
      <c r="G462" s="38"/>
      <c r="H462" s="38"/>
      <c r="I462" s="38"/>
      <c r="J462" s="38"/>
      <c r="K462" s="38"/>
      <c r="L462" s="42"/>
      <c r="M462" s="216"/>
      <c r="N462" s="217"/>
      <c r="O462" s="81"/>
      <c r="P462" s="81"/>
      <c r="Q462" s="81"/>
      <c r="R462" s="81"/>
      <c r="S462" s="81"/>
      <c r="T462" s="82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T462" s="20" t="s">
        <v>144</v>
      </c>
      <c r="AU462" s="20" t="s">
        <v>84</v>
      </c>
    </row>
    <row r="463" s="2" customFormat="1" ht="16.5" customHeight="1">
      <c r="A463" s="36"/>
      <c r="B463" s="37"/>
      <c r="C463" s="202" t="s">
        <v>962</v>
      </c>
      <c r="D463" s="202" t="s">
        <v>137</v>
      </c>
      <c r="E463" s="203" t="s">
        <v>963</v>
      </c>
      <c r="F463" s="204" t="s">
        <v>964</v>
      </c>
      <c r="G463" s="205" t="s">
        <v>319</v>
      </c>
      <c r="H463" s="206">
        <v>28</v>
      </c>
      <c r="I463" s="207">
        <v>0</v>
      </c>
      <c r="J463" s="207">
        <f>ROUND(I463*H463,2)</f>
        <v>0</v>
      </c>
      <c r="K463" s="204" t="s">
        <v>141</v>
      </c>
      <c r="L463" s="42"/>
      <c r="M463" s="208" t="s">
        <v>19</v>
      </c>
      <c r="N463" s="209" t="s">
        <v>44</v>
      </c>
      <c r="O463" s="210">
        <v>0</v>
      </c>
      <c r="P463" s="210">
        <f>O463*H463</f>
        <v>0</v>
      </c>
      <c r="Q463" s="210">
        <v>0.010189999999999999</v>
      </c>
      <c r="R463" s="210">
        <f>Q463*H463</f>
        <v>0.28531999999999996</v>
      </c>
      <c r="S463" s="210">
        <v>0</v>
      </c>
      <c r="T463" s="211">
        <f>S463*H463</f>
        <v>0</v>
      </c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R463" s="212" t="s">
        <v>142</v>
      </c>
      <c r="AT463" s="212" t="s">
        <v>137</v>
      </c>
      <c r="AU463" s="212" t="s">
        <v>84</v>
      </c>
      <c r="AY463" s="20" t="s">
        <v>135</v>
      </c>
      <c r="BE463" s="213">
        <f>IF(N463="základní",J463,0)</f>
        <v>0</v>
      </c>
      <c r="BF463" s="213">
        <f>IF(N463="snížená",J463,0)</f>
        <v>0</v>
      </c>
      <c r="BG463" s="213">
        <f>IF(N463="zákl. přenesená",J463,0)</f>
        <v>0</v>
      </c>
      <c r="BH463" s="213">
        <f>IF(N463="sníž. přenesená",J463,0)</f>
        <v>0</v>
      </c>
      <c r="BI463" s="213">
        <f>IF(N463="nulová",J463,0)</f>
        <v>0</v>
      </c>
      <c r="BJ463" s="20" t="s">
        <v>81</v>
      </c>
      <c r="BK463" s="213">
        <f>ROUND(I463*H463,2)</f>
        <v>0</v>
      </c>
      <c r="BL463" s="20" t="s">
        <v>142</v>
      </c>
      <c r="BM463" s="212" t="s">
        <v>965</v>
      </c>
    </row>
    <row r="464" s="2" customFormat="1">
      <c r="A464" s="36"/>
      <c r="B464" s="37"/>
      <c r="C464" s="38"/>
      <c r="D464" s="214" t="s">
        <v>144</v>
      </c>
      <c r="E464" s="38"/>
      <c r="F464" s="215" t="s">
        <v>966</v>
      </c>
      <c r="G464" s="38"/>
      <c r="H464" s="38"/>
      <c r="I464" s="38"/>
      <c r="J464" s="38"/>
      <c r="K464" s="38"/>
      <c r="L464" s="42"/>
      <c r="M464" s="216"/>
      <c r="N464" s="217"/>
      <c r="O464" s="81"/>
      <c r="P464" s="81"/>
      <c r="Q464" s="81"/>
      <c r="R464" s="81"/>
      <c r="S464" s="81"/>
      <c r="T464" s="82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T464" s="20" t="s">
        <v>144</v>
      </c>
      <c r="AU464" s="20" t="s">
        <v>84</v>
      </c>
    </row>
    <row r="465" s="13" customFormat="1">
      <c r="A465" s="13"/>
      <c r="B465" s="218"/>
      <c r="C465" s="219"/>
      <c r="D465" s="220" t="s">
        <v>146</v>
      </c>
      <c r="E465" s="221" t="s">
        <v>19</v>
      </c>
      <c r="F465" s="222" t="s">
        <v>735</v>
      </c>
      <c r="G465" s="219"/>
      <c r="H465" s="221" t="s">
        <v>19</v>
      </c>
      <c r="I465" s="219"/>
      <c r="J465" s="219"/>
      <c r="K465" s="219"/>
      <c r="L465" s="223"/>
      <c r="M465" s="224"/>
      <c r="N465" s="225"/>
      <c r="O465" s="225"/>
      <c r="P465" s="225"/>
      <c r="Q465" s="225"/>
      <c r="R465" s="225"/>
      <c r="S465" s="225"/>
      <c r="T465" s="226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27" t="s">
        <v>146</v>
      </c>
      <c r="AU465" s="227" t="s">
        <v>84</v>
      </c>
      <c r="AV465" s="13" t="s">
        <v>81</v>
      </c>
      <c r="AW465" s="13" t="s">
        <v>34</v>
      </c>
      <c r="AX465" s="13" t="s">
        <v>73</v>
      </c>
      <c r="AY465" s="227" t="s">
        <v>135</v>
      </c>
    </row>
    <row r="466" s="14" customFormat="1">
      <c r="A466" s="14"/>
      <c r="B466" s="228"/>
      <c r="C466" s="229"/>
      <c r="D466" s="220" t="s">
        <v>146</v>
      </c>
      <c r="E466" s="230" t="s">
        <v>19</v>
      </c>
      <c r="F466" s="231" t="s">
        <v>273</v>
      </c>
      <c r="G466" s="229"/>
      <c r="H466" s="232">
        <v>19</v>
      </c>
      <c r="I466" s="229"/>
      <c r="J466" s="229"/>
      <c r="K466" s="229"/>
      <c r="L466" s="233"/>
      <c r="M466" s="234"/>
      <c r="N466" s="235"/>
      <c r="O466" s="235"/>
      <c r="P466" s="235"/>
      <c r="Q466" s="235"/>
      <c r="R466" s="235"/>
      <c r="S466" s="235"/>
      <c r="T466" s="236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37" t="s">
        <v>146</v>
      </c>
      <c r="AU466" s="237" t="s">
        <v>84</v>
      </c>
      <c r="AV466" s="14" t="s">
        <v>84</v>
      </c>
      <c r="AW466" s="14" t="s">
        <v>34</v>
      </c>
      <c r="AX466" s="14" t="s">
        <v>73</v>
      </c>
      <c r="AY466" s="237" t="s">
        <v>135</v>
      </c>
    </row>
    <row r="467" s="13" customFormat="1">
      <c r="A467" s="13"/>
      <c r="B467" s="218"/>
      <c r="C467" s="219"/>
      <c r="D467" s="220" t="s">
        <v>146</v>
      </c>
      <c r="E467" s="221" t="s">
        <v>19</v>
      </c>
      <c r="F467" s="222" t="s">
        <v>882</v>
      </c>
      <c r="G467" s="219"/>
      <c r="H467" s="221" t="s">
        <v>19</v>
      </c>
      <c r="I467" s="219"/>
      <c r="J467" s="219"/>
      <c r="K467" s="219"/>
      <c r="L467" s="223"/>
      <c r="M467" s="224"/>
      <c r="N467" s="225"/>
      <c r="O467" s="225"/>
      <c r="P467" s="225"/>
      <c r="Q467" s="225"/>
      <c r="R467" s="225"/>
      <c r="S467" s="225"/>
      <c r="T467" s="226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27" t="s">
        <v>146</v>
      </c>
      <c r="AU467" s="227" t="s">
        <v>84</v>
      </c>
      <c r="AV467" s="13" t="s">
        <v>81</v>
      </c>
      <c r="AW467" s="13" t="s">
        <v>34</v>
      </c>
      <c r="AX467" s="13" t="s">
        <v>73</v>
      </c>
      <c r="AY467" s="227" t="s">
        <v>135</v>
      </c>
    </row>
    <row r="468" s="14" customFormat="1">
      <c r="A468" s="14"/>
      <c r="B468" s="228"/>
      <c r="C468" s="229"/>
      <c r="D468" s="220" t="s">
        <v>146</v>
      </c>
      <c r="E468" s="230" t="s">
        <v>19</v>
      </c>
      <c r="F468" s="231" t="s">
        <v>967</v>
      </c>
      <c r="G468" s="229"/>
      <c r="H468" s="232">
        <v>9</v>
      </c>
      <c r="I468" s="229"/>
      <c r="J468" s="229"/>
      <c r="K468" s="229"/>
      <c r="L468" s="233"/>
      <c r="M468" s="234"/>
      <c r="N468" s="235"/>
      <c r="O468" s="235"/>
      <c r="P468" s="235"/>
      <c r="Q468" s="235"/>
      <c r="R468" s="235"/>
      <c r="S468" s="235"/>
      <c r="T468" s="236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37" t="s">
        <v>146</v>
      </c>
      <c r="AU468" s="237" t="s">
        <v>84</v>
      </c>
      <c r="AV468" s="14" t="s">
        <v>84</v>
      </c>
      <c r="AW468" s="14" t="s">
        <v>34</v>
      </c>
      <c r="AX468" s="14" t="s">
        <v>73</v>
      </c>
      <c r="AY468" s="237" t="s">
        <v>135</v>
      </c>
    </row>
    <row r="469" s="15" customFormat="1">
      <c r="A469" s="15"/>
      <c r="B469" s="238"/>
      <c r="C469" s="239"/>
      <c r="D469" s="220" t="s">
        <v>146</v>
      </c>
      <c r="E469" s="240" t="s">
        <v>19</v>
      </c>
      <c r="F469" s="241" t="s">
        <v>178</v>
      </c>
      <c r="G469" s="239"/>
      <c r="H469" s="242">
        <v>28</v>
      </c>
      <c r="I469" s="239"/>
      <c r="J469" s="239"/>
      <c r="K469" s="239"/>
      <c r="L469" s="243"/>
      <c r="M469" s="244"/>
      <c r="N469" s="245"/>
      <c r="O469" s="245"/>
      <c r="P469" s="245"/>
      <c r="Q469" s="245"/>
      <c r="R469" s="245"/>
      <c r="S469" s="245"/>
      <c r="T469" s="246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47" t="s">
        <v>146</v>
      </c>
      <c r="AU469" s="247" t="s">
        <v>84</v>
      </c>
      <c r="AV469" s="15" t="s">
        <v>142</v>
      </c>
      <c r="AW469" s="15" t="s">
        <v>34</v>
      </c>
      <c r="AX469" s="15" t="s">
        <v>81</v>
      </c>
      <c r="AY469" s="247" t="s">
        <v>135</v>
      </c>
    </row>
    <row r="470" s="2" customFormat="1" ht="16.5" customHeight="1">
      <c r="A470" s="36"/>
      <c r="B470" s="37"/>
      <c r="C470" s="258" t="s">
        <v>968</v>
      </c>
      <c r="D470" s="258" t="s">
        <v>274</v>
      </c>
      <c r="E470" s="259" t="s">
        <v>931</v>
      </c>
      <c r="F470" s="260" t="s">
        <v>932</v>
      </c>
      <c r="G470" s="261" t="s">
        <v>319</v>
      </c>
      <c r="H470" s="262">
        <v>1</v>
      </c>
      <c r="I470" s="263">
        <v>0</v>
      </c>
      <c r="J470" s="263">
        <f>ROUND(I470*H470,2)</f>
        <v>0</v>
      </c>
      <c r="K470" s="260" t="s">
        <v>141</v>
      </c>
      <c r="L470" s="264"/>
      <c r="M470" s="265" t="s">
        <v>19</v>
      </c>
      <c r="N470" s="266" t="s">
        <v>44</v>
      </c>
      <c r="O470" s="210">
        <v>0</v>
      </c>
      <c r="P470" s="210">
        <f>O470*H470</f>
        <v>0</v>
      </c>
      <c r="Q470" s="210">
        <v>0.50600000000000001</v>
      </c>
      <c r="R470" s="210">
        <f>Q470*H470</f>
        <v>0.50600000000000001</v>
      </c>
      <c r="S470" s="210">
        <v>0</v>
      </c>
      <c r="T470" s="211">
        <f>S470*H470</f>
        <v>0</v>
      </c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R470" s="212" t="s">
        <v>200</v>
      </c>
      <c r="AT470" s="212" t="s">
        <v>274</v>
      </c>
      <c r="AU470" s="212" t="s">
        <v>84</v>
      </c>
      <c r="AY470" s="20" t="s">
        <v>135</v>
      </c>
      <c r="BE470" s="213">
        <f>IF(N470="základní",J470,0)</f>
        <v>0</v>
      </c>
      <c r="BF470" s="213">
        <f>IF(N470="snížená",J470,0)</f>
        <v>0</v>
      </c>
      <c r="BG470" s="213">
        <f>IF(N470="zákl. přenesená",J470,0)</f>
        <v>0</v>
      </c>
      <c r="BH470" s="213">
        <f>IF(N470="sníž. přenesená",J470,0)</f>
        <v>0</v>
      </c>
      <c r="BI470" s="213">
        <f>IF(N470="nulová",J470,0)</f>
        <v>0</v>
      </c>
      <c r="BJ470" s="20" t="s">
        <v>81</v>
      </c>
      <c r="BK470" s="213">
        <f>ROUND(I470*H470,2)</f>
        <v>0</v>
      </c>
      <c r="BL470" s="20" t="s">
        <v>142</v>
      </c>
      <c r="BM470" s="212" t="s">
        <v>969</v>
      </c>
    </row>
    <row r="471" s="2" customFormat="1" ht="16.5" customHeight="1">
      <c r="A471" s="36"/>
      <c r="B471" s="37"/>
      <c r="C471" s="258" t="s">
        <v>970</v>
      </c>
      <c r="D471" s="258" t="s">
        <v>274</v>
      </c>
      <c r="E471" s="259" t="s">
        <v>971</v>
      </c>
      <c r="F471" s="260" t="s">
        <v>972</v>
      </c>
      <c r="G471" s="261" t="s">
        <v>319</v>
      </c>
      <c r="H471" s="262">
        <v>4</v>
      </c>
      <c r="I471" s="263">
        <v>0</v>
      </c>
      <c r="J471" s="263">
        <f>ROUND(I471*H471,2)</f>
        <v>0</v>
      </c>
      <c r="K471" s="260" t="s">
        <v>141</v>
      </c>
      <c r="L471" s="264"/>
      <c r="M471" s="265" t="s">
        <v>19</v>
      </c>
      <c r="N471" s="266" t="s">
        <v>44</v>
      </c>
      <c r="O471" s="210">
        <v>0</v>
      </c>
      <c r="P471" s="210">
        <f>O471*H471</f>
        <v>0</v>
      </c>
      <c r="Q471" s="210">
        <v>0.021000000000000001</v>
      </c>
      <c r="R471" s="210">
        <f>Q471*H471</f>
        <v>0.084000000000000005</v>
      </c>
      <c r="S471" s="210">
        <v>0</v>
      </c>
      <c r="T471" s="211">
        <f>S471*H471</f>
        <v>0</v>
      </c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R471" s="212" t="s">
        <v>200</v>
      </c>
      <c r="AT471" s="212" t="s">
        <v>274</v>
      </c>
      <c r="AU471" s="212" t="s">
        <v>84</v>
      </c>
      <c r="AY471" s="20" t="s">
        <v>135</v>
      </c>
      <c r="BE471" s="213">
        <f>IF(N471="základní",J471,0)</f>
        <v>0</v>
      </c>
      <c r="BF471" s="213">
        <f>IF(N471="snížená",J471,0)</f>
        <v>0</v>
      </c>
      <c r="BG471" s="213">
        <f>IF(N471="zákl. přenesená",J471,0)</f>
        <v>0</v>
      </c>
      <c r="BH471" s="213">
        <f>IF(N471="sníž. přenesená",J471,0)</f>
        <v>0</v>
      </c>
      <c r="BI471" s="213">
        <f>IF(N471="nulová",J471,0)</f>
        <v>0</v>
      </c>
      <c r="BJ471" s="20" t="s">
        <v>81</v>
      </c>
      <c r="BK471" s="213">
        <f>ROUND(I471*H471,2)</f>
        <v>0</v>
      </c>
      <c r="BL471" s="20" t="s">
        <v>142</v>
      </c>
      <c r="BM471" s="212" t="s">
        <v>973</v>
      </c>
    </row>
    <row r="472" s="2" customFormat="1" ht="16.5" customHeight="1">
      <c r="A472" s="36"/>
      <c r="B472" s="37"/>
      <c r="C472" s="258" t="s">
        <v>974</v>
      </c>
      <c r="D472" s="258" t="s">
        <v>274</v>
      </c>
      <c r="E472" s="259" t="s">
        <v>975</v>
      </c>
      <c r="F472" s="260" t="s">
        <v>976</v>
      </c>
      <c r="G472" s="261" t="s">
        <v>319</v>
      </c>
      <c r="H472" s="262">
        <v>5</v>
      </c>
      <c r="I472" s="263">
        <v>0</v>
      </c>
      <c r="J472" s="263">
        <f>ROUND(I472*H472,2)</f>
        <v>0</v>
      </c>
      <c r="K472" s="260" t="s">
        <v>141</v>
      </c>
      <c r="L472" s="264"/>
      <c r="M472" s="265" t="s">
        <v>19</v>
      </c>
      <c r="N472" s="266" t="s">
        <v>44</v>
      </c>
      <c r="O472" s="210">
        <v>0</v>
      </c>
      <c r="P472" s="210">
        <f>O472*H472</f>
        <v>0</v>
      </c>
      <c r="Q472" s="210">
        <v>0.032000000000000001</v>
      </c>
      <c r="R472" s="210">
        <f>Q472*H472</f>
        <v>0.16</v>
      </c>
      <c r="S472" s="210">
        <v>0</v>
      </c>
      <c r="T472" s="211">
        <f>S472*H472</f>
        <v>0</v>
      </c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R472" s="212" t="s">
        <v>200</v>
      </c>
      <c r="AT472" s="212" t="s">
        <v>274</v>
      </c>
      <c r="AU472" s="212" t="s">
        <v>84</v>
      </c>
      <c r="AY472" s="20" t="s">
        <v>135</v>
      </c>
      <c r="BE472" s="213">
        <f>IF(N472="základní",J472,0)</f>
        <v>0</v>
      </c>
      <c r="BF472" s="213">
        <f>IF(N472="snížená",J472,0)</f>
        <v>0</v>
      </c>
      <c r="BG472" s="213">
        <f>IF(N472="zákl. přenesená",J472,0)</f>
        <v>0</v>
      </c>
      <c r="BH472" s="213">
        <f>IF(N472="sníž. přenesená",J472,0)</f>
        <v>0</v>
      </c>
      <c r="BI472" s="213">
        <f>IF(N472="nulová",J472,0)</f>
        <v>0</v>
      </c>
      <c r="BJ472" s="20" t="s">
        <v>81</v>
      </c>
      <c r="BK472" s="213">
        <f>ROUND(I472*H472,2)</f>
        <v>0</v>
      </c>
      <c r="BL472" s="20" t="s">
        <v>142</v>
      </c>
      <c r="BM472" s="212" t="s">
        <v>977</v>
      </c>
    </row>
    <row r="473" s="2" customFormat="1" ht="16.5" customHeight="1">
      <c r="A473" s="36"/>
      <c r="B473" s="37"/>
      <c r="C473" s="258" t="s">
        <v>978</v>
      </c>
      <c r="D473" s="258" t="s">
        <v>274</v>
      </c>
      <c r="E473" s="259" t="s">
        <v>979</v>
      </c>
      <c r="F473" s="260" t="s">
        <v>980</v>
      </c>
      <c r="G473" s="261" t="s">
        <v>319</v>
      </c>
      <c r="H473" s="262">
        <v>6</v>
      </c>
      <c r="I473" s="263">
        <v>0</v>
      </c>
      <c r="J473" s="263">
        <f>ROUND(I473*H473,2)</f>
        <v>0</v>
      </c>
      <c r="K473" s="260" t="s">
        <v>141</v>
      </c>
      <c r="L473" s="264"/>
      <c r="M473" s="265" t="s">
        <v>19</v>
      </c>
      <c r="N473" s="266" t="s">
        <v>44</v>
      </c>
      <c r="O473" s="210">
        <v>0</v>
      </c>
      <c r="P473" s="210">
        <f>O473*H473</f>
        <v>0</v>
      </c>
      <c r="Q473" s="210">
        <v>0.041000000000000002</v>
      </c>
      <c r="R473" s="210">
        <f>Q473*H473</f>
        <v>0.246</v>
      </c>
      <c r="S473" s="210">
        <v>0</v>
      </c>
      <c r="T473" s="211">
        <f>S473*H473</f>
        <v>0</v>
      </c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R473" s="212" t="s">
        <v>200</v>
      </c>
      <c r="AT473" s="212" t="s">
        <v>274</v>
      </c>
      <c r="AU473" s="212" t="s">
        <v>84</v>
      </c>
      <c r="AY473" s="20" t="s">
        <v>135</v>
      </c>
      <c r="BE473" s="213">
        <f>IF(N473="základní",J473,0)</f>
        <v>0</v>
      </c>
      <c r="BF473" s="213">
        <f>IF(N473="snížená",J473,0)</f>
        <v>0</v>
      </c>
      <c r="BG473" s="213">
        <f>IF(N473="zákl. přenesená",J473,0)</f>
        <v>0</v>
      </c>
      <c r="BH473" s="213">
        <f>IF(N473="sníž. přenesená",J473,0)</f>
        <v>0</v>
      </c>
      <c r="BI473" s="213">
        <f>IF(N473="nulová",J473,0)</f>
        <v>0</v>
      </c>
      <c r="BJ473" s="20" t="s">
        <v>81</v>
      </c>
      <c r="BK473" s="213">
        <f>ROUND(I473*H473,2)</f>
        <v>0</v>
      </c>
      <c r="BL473" s="20" t="s">
        <v>142</v>
      </c>
      <c r="BM473" s="212" t="s">
        <v>981</v>
      </c>
    </row>
    <row r="474" s="2" customFormat="1" ht="16.5" customHeight="1">
      <c r="A474" s="36"/>
      <c r="B474" s="37"/>
      <c r="C474" s="258" t="s">
        <v>982</v>
      </c>
      <c r="D474" s="258" t="s">
        <v>274</v>
      </c>
      <c r="E474" s="259" t="s">
        <v>983</v>
      </c>
      <c r="F474" s="260" t="s">
        <v>984</v>
      </c>
      <c r="G474" s="261" t="s">
        <v>319</v>
      </c>
      <c r="H474" s="262">
        <v>10</v>
      </c>
      <c r="I474" s="263">
        <v>0</v>
      </c>
      <c r="J474" s="263">
        <f>ROUND(I474*H474,2)</f>
        <v>0</v>
      </c>
      <c r="K474" s="260" t="s">
        <v>141</v>
      </c>
      <c r="L474" s="264"/>
      <c r="M474" s="265" t="s">
        <v>19</v>
      </c>
      <c r="N474" s="266" t="s">
        <v>44</v>
      </c>
      <c r="O474" s="210">
        <v>0</v>
      </c>
      <c r="P474" s="210">
        <f>O474*H474</f>
        <v>0</v>
      </c>
      <c r="Q474" s="210">
        <v>0.052999999999999998</v>
      </c>
      <c r="R474" s="210">
        <f>Q474*H474</f>
        <v>0.53000000000000003</v>
      </c>
      <c r="S474" s="210">
        <v>0</v>
      </c>
      <c r="T474" s="211">
        <f>S474*H474</f>
        <v>0</v>
      </c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R474" s="212" t="s">
        <v>200</v>
      </c>
      <c r="AT474" s="212" t="s">
        <v>274</v>
      </c>
      <c r="AU474" s="212" t="s">
        <v>84</v>
      </c>
      <c r="AY474" s="20" t="s">
        <v>135</v>
      </c>
      <c r="BE474" s="213">
        <f>IF(N474="základní",J474,0)</f>
        <v>0</v>
      </c>
      <c r="BF474" s="213">
        <f>IF(N474="snížená",J474,0)</f>
        <v>0</v>
      </c>
      <c r="BG474" s="213">
        <f>IF(N474="zákl. přenesená",J474,0)</f>
        <v>0</v>
      </c>
      <c r="BH474" s="213">
        <f>IF(N474="sníž. přenesená",J474,0)</f>
        <v>0</v>
      </c>
      <c r="BI474" s="213">
        <f>IF(N474="nulová",J474,0)</f>
        <v>0</v>
      </c>
      <c r="BJ474" s="20" t="s">
        <v>81</v>
      </c>
      <c r="BK474" s="213">
        <f>ROUND(I474*H474,2)</f>
        <v>0</v>
      </c>
      <c r="BL474" s="20" t="s">
        <v>142</v>
      </c>
      <c r="BM474" s="212" t="s">
        <v>985</v>
      </c>
    </row>
    <row r="475" s="2" customFormat="1" ht="16.5" customHeight="1">
      <c r="A475" s="36"/>
      <c r="B475" s="37"/>
      <c r="C475" s="258" t="s">
        <v>986</v>
      </c>
      <c r="D475" s="258" t="s">
        <v>274</v>
      </c>
      <c r="E475" s="259" t="s">
        <v>987</v>
      </c>
      <c r="F475" s="260" t="s">
        <v>988</v>
      </c>
      <c r="G475" s="261" t="s">
        <v>319</v>
      </c>
      <c r="H475" s="262">
        <v>3</v>
      </c>
      <c r="I475" s="263">
        <v>0</v>
      </c>
      <c r="J475" s="263">
        <f>ROUND(I475*H475,2)</f>
        <v>0</v>
      </c>
      <c r="K475" s="260" t="s">
        <v>141</v>
      </c>
      <c r="L475" s="264"/>
      <c r="M475" s="265" t="s">
        <v>19</v>
      </c>
      <c r="N475" s="266" t="s">
        <v>44</v>
      </c>
      <c r="O475" s="210">
        <v>0</v>
      </c>
      <c r="P475" s="210">
        <f>O475*H475</f>
        <v>0</v>
      </c>
      <c r="Q475" s="210">
        <v>0.081000000000000003</v>
      </c>
      <c r="R475" s="210">
        <f>Q475*H475</f>
        <v>0.24299999999999999</v>
      </c>
      <c r="S475" s="210">
        <v>0</v>
      </c>
      <c r="T475" s="211">
        <f>S475*H475</f>
        <v>0</v>
      </c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R475" s="212" t="s">
        <v>200</v>
      </c>
      <c r="AT475" s="212" t="s">
        <v>274</v>
      </c>
      <c r="AU475" s="212" t="s">
        <v>84</v>
      </c>
      <c r="AY475" s="20" t="s">
        <v>135</v>
      </c>
      <c r="BE475" s="213">
        <f>IF(N475="základní",J475,0)</f>
        <v>0</v>
      </c>
      <c r="BF475" s="213">
        <f>IF(N475="snížená",J475,0)</f>
        <v>0</v>
      </c>
      <c r="BG475" s="213">
        <f>IF(N475="zákl. přenesená",J475,0)</f>
        <v>0</v>
      </c>
      <c r="BH475" s="213">
        <f>IF(N475="sníž. přenesená",J475,0)</f>
        <v>0</v>
      </c>
      <c r="BI475" s="213">
        <f>IF(N475="nulová",J475,0)</f>
        <v>0</v>
      </c>
      <c r="BJ475" s="20" t="s">
        <v>81</v>
      </c>
      <c r="BK475" s="213">
        <f>ROUND(I475*H475,2)</f>
        <v>0</v>
      </c>
      <c r="BL475" s="20" t="s">
        <v>142</v>
      </c>
      <c r="BM475" s="212" t="s">
        <v>989</v>
      </c>
    </row>
    <row r="476" s="2" customFormat="1" ht="16.5" customHeight="1">
      <c r="A476" s="36"/>
      <c r="B476" s="37"/>
      <c r="C476" s="202" t="s">
        <v>990</v>
      </c>
      <c r="D476" s="202" t="s">
        <v>137</v>
      </c>
      <c r="E476" s="203" t="s">
        <v>991</v>
      </c>
      <c r="F476" s="204" t="s">
        <v>992</v>
      </c>
      <c r="G476" s="205" t="s">
        <v>319</v>
      </c>
      <c r="H476" s="206">
        <v>2</v>
      </c>
      <c r="I476" s="207">
        <v>0</v>
      </c>
      <c r="J476" s="207">
        <f>ROUND(I476*H476,2)</f>
        <v>0</v>
      </c>
      <c r="K476" s="204" t="s">
        <v>141</v>
      </c>
      <c r="L476" s="42"/>
      <c r="M476" s="208" t="s">
        <v>19</v>
      </c>
      <c r="N476" s="209" t="s">
        <v>44</v>
      </c>
      <c r="O476" s="210">
        <v>0</v>
      </c>
      <c r="P476" s="210">
        <f>O476*H476</f>
        <v>0</v>
      </c>
      <c r="Q476" s="210">
        <v>0.01248</v>
      </c>
      <c r="R476" s="210">
        <f>Q476*H476</f>
        <v>0.02496</v>
      </c>
      <c r="S476" s="210">
        <v>0</v>
      </c>
      <c r="T476" s="211">
        <f>S476*H476</f>
        <v>0</v>
      </c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R476" s="212" t="s">
        <v>142</v>
      </c>
      <c r="AT476" s="212" t="s">
        <v>137</v>
      </c>
      <c r="AU476" s="212" t="s">
        <v>84</v>
      </c>
      <c r="AY476" s="20" t="s">
        <v>135</v>
      </c>
      <c r="BE476" s="213">
        <f>IF(N476="základní",J476,0)</f>
        <v>0</v>
      </c>
      <c r="BF476" s="213">
        <f>IF(N476="snížená",J476,0)</f>
        <v>0</v>
      </c>
      <c r="BG476" s="213">
        <f>IF(N476="zákl. přenesená",J476,0)</f>
        <v>0</v>
      </c>
      <c r="BH476" s="213">
        <f>IF(N476="sníž. přenesená",J476,0)</f>
        <v>0</v>
      </c>
      <c r="BI476" s="213">
        <f>IF(N476="nulová",J476,0)</f>
        <v>0</v>
      </c>
      <c r="BJ476" s="20" t="s">
        <v>81</v>
      </c>
      <c r="BK476" s="213">
        <f>ROUND(I476*H476,2)</f>
        <v>0</v>
      </c>
      <c r="BL476" s="20" t="s">
        <v>142</v>
      </c>
      <c r="BM476" s="212" t="s">
        <v>993</v>
      </c>
    </row>
    <row r="477" s="2" customFormat="1">
      <c r="A477" s="36"/>
      <c r="B477" s="37"/>
      <c r="C477" s="38"/>
      <c r="D477" s="214" t="s">
        <v>144</v>
      </c>
      <c r="E477" s="38"/>
      <c r="F477" s="215" t="s">
        <v>994</v>
      </c>
      <c r="G477" s="38"/>
      <c r="H477" s="38"/>
      <c r="I477" s="38"/>
      <c r="J477" s="38"/>
      <c r="K477" s="38"/>
      <c r="L477" s="42"/>
      <c r="M477" s="216"/>
      <c r="N477" s="217"/>
      <c r="O477" s="81"/>
      <c r="P477" s="81"/>
      <c r="Q477" s="81"/>
      <c r="R477" s="81"/>
      <c r="S477" s="81"/>
      <c r="T477" s="82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T477" s="20" t="s">
        <v>144</v>
      </c>
      <c r="AU477" s="20" t="s">
        <v>84</v>
      </c>
    </row>
    <row r="478" s="2" customFormat="1" ht="16.5" customHeight="1">
      <c r="A478" s="36"/>
      <c r="B478" s="37"/>
      <c r="C478" s="258" t="s">
        <v>995</v>
      </c>
      <c r="D478" s="258" t="s">
        <v>274</v>
      </c>
      <c r="E478" s="259" t="s">
        <v>996</v>
      </c>
      <c r="F478" s="260" t="s">
        <v>997</v>
      </c>
      <c r="G478" s="261" t="s">
        <v>319</v>
      </c>
      <c r="H478" s="262">
        <v>2</v>
      </c>
      <c r="I478" s="263">
        <v>0</v>
      </c>
      <c r="J478" s="263">
        <f>ROUND(I478*H478,2)</f>
        <v>0</v>
      </c>
      <c r="K478" s="260" t="s">
        <v>141</v>
      </c>
      <c r="L478" s="264"/>
      <c r="M478" s="265" t="s">
        <v>19</v>
      </c>
      <c r="N478" s="266" t="s">
        <v>44</v>
      </c>
      <c r="O478" s="210">
        <v>0</v>
      </c>
      <c r="P478" s="210">
        <f>O478*H478</f>
        <v>0</v>
      </c>
      <c r="Q478" s="210">
        <v>0.54800000000000004</v>
      </c>
      <c r="R478" s="210">
        <f>Q478*H478</f>
        <v>1.0960000000000001</v>
      </c>
      <c r="S478" s="210">
        <v>0</v>
      </c>
      <c r="T478" s="211">
        <f>S478*H478</f>
        <v>0</v>
      </c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R478" s="212" t="s">
        <v>200</v>
      </c>
      <c r="AT478" s="212" t="s">
        <v>274</v>
      </c>
      <c r="AU478" s="212" t="s">
        <v>84</v>
      </c>
      <c r="AY478" s="20" t="s">
        <v>135</v>
      </c>
      <c r="BE478" s="213">
        <f>IF(N478="základní",J478,0)</f>
        <v>0</v>
      </c>
      <c r="BF478" s="213">
        <f>IF(N478="snížená",J478,0)</f>
        <v>0</v>
      </c>
      <c r="BG478" s="213">
        <f>IF(N478="zákl. přenesená",J478,0)</f>
        <v>0</v>
      </c>
      <c r="BH478" s="213">
        <f>IF(N478="sníž. přenesená",J478,0)</f>
        <v>0</v>
      </c>
      <c r="BI478" s="213">
        <f>IF(N478="nulová",J478,0)</f>
        <v>0</v>
      </c>
      <c r="BJ478" s="20" t="s">
        <v>81</v>
      </c>
      <c r="BK478" s="213">
        <f>ROUND(I478*H478,2)</f>
        <v>0</v>
      </c>
      <c r="BL478" s="20" t="s">
        <v>142</v>
      </c>
      <c r="BM478" s="212" t="s">
        <v>998</v>
      </c>
    </row>
    <row r="479" s="2" customFormat="1" ht="21.75" customHeight="1">
      <c r="A479" s="36"/>
      <c r="B479" s="37"/>
      <c r="C479" s="202" t="s">
        <v>999</v>
      </c>
      <c r="D479" s="202" t="s">
        <v>137</v>
      </c>
      <c r="E479" s="203" t="s">
        <v>1000</v>
      </c>
      <c r="F479" s="204" t="s">
        <v>1001</v>
      </c>
      <c r="G479" s="205" t="s">
        <v>171</v>
      </c>
      <c r="H479" s="206">
        <v>74.879999999999995</v>
      </c>
      <c r="I479" s="207">
        <v>0</v>
      </c>
      <c r="J479" s="207">
        <f>ROUND(I479*H479,2)</f>
        <v>0</v>
      </c>
      <c r="K479" s="204" t="s">
        <v>141</v>
      </c>
      <c r="L479" s="42"/>
      <c r="M479" s="208" t="s">
        <v>19</v>
      </c>
      <c r="N479" s="209" t="s">
        <v>44</v>
      </c>
      <c r="O479" s="210">
        <v>0</v>
      </c>
      <c r="P479" s="210">
        <f>O479*H479</f>
        <v>0</v>
      </c>
      <c r="Q479" s="210">
        <v>0.00545</v>
      </c>
      <c r="R479" s="210">
        <f>Q479*H479</f>
        <v>0.40809599999999996</v>
      </c>
      <c r="S479" s="210">
        <v>0</v>
      </c>
      <c r="T479" s="211">
        <f>S479*H479</f>
        <v>0</v>
      </c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R479" s="212" t="s">
        <v>142</v>
      </c>
      <c r="AT479" s="212" t="s">
        <v>137</v>
      </c>
      <c r="AU479" s="212" t="s">
        <v>84</v>
      </c>
      <c r="AY479" s="20" t="s">
        <v>135</v>
      </c>
      <c r="BE479" s="213">
        <f>IF(N479="základní",J479,0)</f>
        <v>0</v>
      </c>
      <c r="BF479" s="213">
        <f>IF(N479="snížená",J479,0)</f>
        <v>0</v>
      </c>
      <c r="BG479" s="213">
        <f>IF(N479="zákl. přenesená",J479,0)</f>
        <v>0</v>
      </c>
      <c r="BH479" s="213">
        <f>IF(N479="sníž. přenesená",J479,0)</f>
        <v>0</v>
      </c>
      <c r="BI479" s="213">
        <f>IF(N479="nulová",J479,0)</f>
        <v>0</v>
      </c>
      <c r="BJ479" s="20" t="s">
        <v>81</v>
      </c>
      <c r="BK479" s="213">
        <f>ROUND(I479*H479,2)</f>
        <v>0</v>
      </c>
      <c r="BL479" s="20" t="s">
        <v>142</v>
      </c>
      <c r="BM479" s="212" t="s">
        <v>1002</v>
      </c>
    </row>
    <row r="480" s="2" customFormat="1">
      <c r="A480" s="36"/>
      <c r="B480" s="37"/>
      <c r="C480" s="38"/>
      <c r="D480" s="214" t="s">
        <v>144</v>
      </c>
      <c r="E480" s="38"/>
      <c r="F480" s="215" t="s">
        <v>1003</v>
      </c>
      <c r="G480" s="38"/>
      <c r="H480" s="38"/>
      <c r="I480" s="38"/>
      <c r="J480" s="38"/>
      <c r="K480" s="38"/>
      <c r="L480" s="42"/>
      <c r="M480" s="216"/>
      <c r="N480" s="217"/>
      <c r="O480" s="81"/>
      <c r="P480" s="81"/>
      <c r="Q480" s="81"/>
      <c r="R480" s="81"/>
      <c r="S480" s="81"/>
      <c r="T480" s="82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T480" s="20" t="s">
        <v>144</v>
      </c>
      <c r="AU480" s="20" t="s">
        <v>84</v>
      </c>
    </row>
    <row r="481" s="13" customFormat="1">
      <c r="A481" s="13"/>
      <c r="B481" s="218"/>
      <c r="C481" s="219"/>
      <c r="D481" s="220" t="s">
        <v>146</v>
      </c>
      <c r="E481" s="221" t="s">
        <v>19</v>
      </c>
      <c r="F481" s="222" t="s">
        <v>1004</v>
      </c>
      <c r="G481" s="219"/>
      <c r="H481" s="221" t="s">
        <v>19</v>
      </c>
      <c r="I481" s="219"/>
      <c r="J481" s="219"/>
      <c r="K481" s="219"/>
      <c r="L481" s="223"/>
      <c r="M481" s="224"/>
      <c r="N481" s="225"/>
      <c r="O481" s="225"/>
      <c r="P481" s="225"/>
      <c r="Q481" s="225"/>
      <c r="R481" s="225"/>
      <c r="S481" s="225"/>
      <c r="T481" s="226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27" t="s">
        <v>146</v>
      </c>
      <c r="AU481" s="227" t="s">
        <v>84</v>
      </c>
      <c r="AV481" s="13" t="s">
        <v>81</v>
      </c>
      <c r="AW481" s="13" t="s">
        <v>34</v>
      </c>
      <c r="AX481" s="13" t="s">
        <v>73</v>
      </c>
      <c r="AY481" s="227" t="s">
        <v>135</v>
      </c>
    </row>
    <row r="482" s="14" customFormat="1">
      <c r="A482" s="14"/>
      <c r="B482" s="228"/>
      <c r="C482" s="229"/>
      <c r="D482" s="220" t="s">
        <v>146</v>
      </c>
      <c r="E482" s="230" t="s">
        <v>19</v>
      </c>
      <c r="F482" s="231" t="s">
        <v>1005</v>
      </c>
      <c r="G482" s="229"/>
      <c r="H482" s="232">
        <v>74.879999999999995</v>
      </c>
      <c r="I482" s="229"/>
      <c r="J482" s="229"/>
      <c r="K482" s="229"/>
      <c r="L482" s="233"/>
      <c r="M482" s="234"/>
      <c r="N482" s="235"/>
      <c r="O482" s="235"/>
      <c r="P482" s="235"/>
      <c r="Q482" s="235"/>
      <c r="R482" s="235"/>
      <c r="S482" s="235"/>
      <c r="T482" s="236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37" t="s">
        <v>146</v>
      </c>
      <c r="AU482" s="237" t="s">
        <v>84</v>
      </c>
      <c r="AV482" s="14" t="s">
        <v>84</v>
      </c>
      <c r="AW482" s="14" t="s">
        <v>34</v>
      </c>
      <c r="AX482" s="14" t="s">
        <v>81</v>
      </c>
      <c r="AY482" s="237" t="s">
        <v>135</v>
      </c>
    </row>
    <row r="483" s="2" customFormat="1" ht="24.15" customHeight="1">
      <c r="A483" s="36"/>
      <c r="B483" s="37"/>
      <c r="C483" s="202" t="s">
        <v>1006</v>
      </c>
      <c r="D483" s="202" t="s">
        <v>137</v>
      </c>
      <c r="E483" s="203" t="s">
        <v>1007</v>
      </c>
      <c r="F483" s="204" t="s">
        <v>1008</v>
      </c>
      <c r="G483" s="205" t="s">
        <v>171</v>
      </c>
      <c r="H483" s="206">
        <v>74.879999999999995</v>
      </c>
      <c r="I483" s="207">
        <v>0</v>
      </c>
      <c r="J483" s="207">
        <f>ROUND(I483*H483,2)</f>
        <v>0</v>
      </c>
      <c r="K483" s="204" t="s">
        <v>141</v>
      </c>
      <c r="L483" s="42"/>
      <c r="M483" s="208" t="s">
        <v>19</v>
      </c>
      <c r="N483" s="209" t="s">
        <v>44</v>
      </c>
      <c r="O483" s="210">
        <v>0</v>
      </c>
      <c r="P483" s="210">
        <f>O483*H483</f>
        <v>0</v>
      </c>
      <c r="Q483" s="210">
        <v>0</v>
      </c>
      <c r="R483" s="210">
        <f>Q483*H483</f>
        <v>0</v>
      </c>
      <c r="S483" s="210">
        <v>0</v>
      </c>
      <c r="T483" s="211">
        <f>S483*H483</f>
        <v>0</v>
      </c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R483" s="212" t="s">
        <v>142</v>
      </c>
      <c r="AT483" s="212" t="s">
        <v>137</v>
      </c>
      <c r="AU483" s="212" t="s">
        <v>84</v>
      </c>
      <c r="AY483" s="20" t="s">
        <v>135</v>
      </c>
      <c r="BE483" s="213">
        <f>IF(N483="základní",J483,0)</f>
        <v>0</v>
      </c>
      <c r="BF483" s="213">
        <f>IF(N483="snížená",J483,0)</f>
        <v>0</v>
      </c>
      <c r="BG483" s="213">
        <f>IF(N483="zákl. přenesená",J483,0)</f>
        <v>0</v>
      </c>
      <c r="BH483" s="213">
        <f>IF(N483="sníž. přenesená",J483,0)</f>
        <v>0</v>
      </c>
      <c r="BI483" s="213">
        <f>IF(N483="nulová",J483,0)</f>
        <v>0</v>
      </c>
      <c r="BJ483" s="20" t="s">
        <v>81</v>
      </c>
      <c r="BK483" s="213">
        <f>ROUND(I483*H483,2)</f>
        <v>0</v>
      </c>
      <c r="BL483" s="20" t="s">
        <v>142</v>
      </c>
      <c r="BM483" s="212" t="s">
        <v>1009</v>
      </c>
    </row>
    <row r="484" s="2" customFormat="1">
      <c r="A484" s="36"/>
      <c r="B484" s="37"/>
      <c r="C484" s="38"/>
      <c r="D484" s="214" t="s">
        <v>144</v>
      </c>
      <c r="E484" s="38"/>
      <c r="F484" s="215" t="s">
        <v>1010</v>
      </c>
      <c r="G484" s="38"/>
      <c r="H484" s="38"/>
      <c r="I484" s="38"/>
      <c r="J484" s="38"/>
      <c r="K484" s="38"/>
      <c r="L484" s="42"/>
      <c r="M484" s="216"/>
      <c r="N484" s="217"/>
      <c r="O484" s="81"/>
      <c r="P484" s="81"/>
      <c r="Q484" s="81"/>
      <c r="R484" s="81"/>
      <c r="S484" s="81"/>
      <c r="T484" s="82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T484" s="20" t="s">
        <v>144</v>
      </c>
      <c r="AU484" s="20" t="s">
        <v>84</v>
      </c>
    </row>
    <row r="485" s="2" customFormat="1" ht="16.5" customHeight="1">
      <c r="A485" s="36"/>
      <c r="B485" s="37"/>
      <c r="C485" s="202" t="s">
        <v>148</v>
      </c>
      <c r="D485" s="202" t="s">
        <v>137</v>
      </c>
      <c r="E485" s="203" t="s">
        <v>1011</v>
      </c>
      <c r="F485" s="204" t="s">
        <v>1012</v>
      </c>
      <c r="G485" s="205" t="s">
        <v>171</v>
      </c>
      <c r="H485" s="206">
        <v>8</v>
      </c>
      <c r="I485" s="207">
        <v>0</v>
      </c>
      <c r="J485" s="207">
        <f>ROUND(I485*H485,2)</f>
        <v>0</v>
      </c>
      <c r="K485" s="204" t="s">
        <v>141</v>
      </c>
      <c r="L485" s="42"/>
      <c r="M485" s="208" t="s">
        <v>19</v>
      </c>
      <c r="N485" s="209" t="s">
        <v>44</v>
      </c>
      <c r="O485" s="210">
        <v>0</v>
      </c>
      <c r="P485" s="210">
        <f>O485*H485</f>
        <v>0</v>
      </c>
      <c r="Q485" s="210">
        <v>0.0048700000000000002</v>
      </c>
      <c r="R485" s="210">
        <f>Q485*H485</f>
        <v>0.038960000000000002</v>
      </c>
      <c r="S485" s="210">
        <v>0</v>
      </c>
      <c r="T485" s="211">
        <f>S485*H485</f>
        <v>0</v>
      </c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R485" s="212" t="s">
        <v>142</v>
      </c>
      <c r="AT485" s="212" t="s">
        <v>137</v>
      </c>
      <c r="AU485" s="212" t="s">
        <v>84</v>
      </c>
      <c r="AY485" s="20" t="s">
        <v>135</v>
      </c>
      <c r="BE485" s="213">
        <f>IF(N485="základní",J485,0)</f>
        <v>0</v>
      </c>
      <c r="BF485" s="213">
        <f>IF(N485="snížená",J485,0)</f>
        <v>0</v>
      </c>
      <c r="BG485" s="213">
        <f>IF(N485="zákl. přenesená",J485,0)</f>
        <v>0</v>
      </c>
      <c r="BH485" s="213">
        <f>IF(N485="sníž. přenesená",J485,0)</f>
        <v>0</v>
      </c>
      <c r="BI485" s="213">
        <f>IF(N485="nulová",J485,0)</f>
        <v>0</v>
      </c>
      <c r="BJ485" s="20" t="s">
        <v>81</v>
      </c>
      <c r="BK485" s="213">
        <f>ROUND(I485*H485,2)</f>
        <v>0</v>
      </c>
      <c r="BL485" s="20" t="s">
        <v>142</v>
      </c>
      <c r="BM485" s="212" t="s">
        <v>1013</v>
      </c>
    </row>
    <row r="486" s="2" customFormat="1">
      <c r="A486" s="36"/>
      <c r="B486" s="37"/>
      <c r="C486" s="38"/>
      <c r="D486" s="214" t="s">
        <v>144</v>
      </c>
      <c r="E486" s="38"/>
      <c r="F486" s="215" t="s">
        <v>1014</v>
      </c>
      <c r="G486" s="38"/>
      <c r="H486" s="38"/>
      <c r="I486" s="38"/>
      <c r="J486" s="38"/>
      <c r="K486" s="38"/>
      <c r="L486" s="42"/>
      <c r="M486" s="216"/>
      <c r="N486" s="217"/>
      <c r="O486" s="81"/>
      <c r="P486" s="81"/>
      <c r="Q486" s="81"/>
      <c r="R486" s="81"/>
      <c r="S486" s="81"/>
      <c r="T486" s="82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T486" s="20" t="s">
        <v>144</v>
      </c>
      <c r="AU486" s="20" t="s">
        <v>84</v>
      </c>
    </row>
    <row r="487" s="14" customFormat="1">
      <c r="A487" s="14"/>
      <c r="B487" s="228"/>
      <c r="C487" s="229"/>
      <c r="D487" s="220" t="s">
        <v>146</v>
      </c>
      <c r="E487" s="230" t="s">
        <v>19</v>
      </c>
      <c r="F487" s="231" t="s">
        <v>1015</v>
      </c>
      <c r="G487" s="229"/>
      <c r="H487" s="232">
        <v>8</v>
      </c>
      <c r="I487" s="229"/>
      <c r="J487" s="229"/>
      <c r="K487" s="229"/>
      <c r="L487" s="233"/>
      <c r="M487" s="234"/>
      <c r="N487" s="235"/>
      <c r="O487" s="235"/>
      <c r="P487" s="235"/>
      <c r="Q487" s="235"/>
      <c r="R487" s="235"/>
      <c r="S487" s="235"/>
      <c r="T487" s="236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37" t="s">
        <v>146</v>
      </c>
      <c r="AU487" s="237" t="s">
        <v>84</v>
      </c>
      <c r="AV487" s="14" t="s">
        <v>84</v>
      </c>
      <c r="AW487" s="14" t="s">
        <v>34</v>
      </c>
      <c r="AX487" s="14" t="s">
        <v>81</v>
      </c>
      <c r="AY487" s="237" t="s">
        <v>135</v>
      </c>
    </row>
    <row r="488" s="2" customFormat="1" ht="16.5" customHeight="1">
      <c r="A488" s="36"/>
      <c r="B488" s="37"/>
      <c r="C488" s="202" t="s">
        <v>1016</v>
      </c>
      <c r="D488" s="202" t="s">
        <v>137</v>
      </c>
      <c r="E488" s="203" t="s">
        <v>1017</v>
      </c>
      <c r="F488" s="204" t="s">
        <v>1018</v>
      </c>
      <c r="G488" s="205" t="s">
        <v>171</v>
      </c>
      <c r="H488" s="206">
        <v>8</v>
      </c>
      <c r="I488" s="207">
        <v>0</v>
      </c>
      <c r="J488" s="207">
        <f>ROUND(I488*H488,2)</f>
        <v>0</v>
      </c>
      <c r="K488" s="204" t="s">
        <v>141</v>
      </c>
      <c r="L488" s="42"/>
      <c r="M488" s="208" t="s">
        <v>19</v>
      </c>
      <c r="N488" s="209" t="s">
        <v>44</v>
      </c>
      <c r="O488" s="210">
        <v>0</v>
      </c>
      <c r="P488" s="210">
        <f>O488*H488</f>
        <v>0</v>
      </c>
      <c r="Q488" s="210">
        <v>0</v>
      </c>
      <c r="R488" s="210">
        <f>Q488*H488</f>
        <v>0</v>
      </c>
      <c r="S488" s="210">
        <v>0</v>
      </c>
      <c r="T488" s="211">
        <f>S488*H488</f>
        <v>0</v>
      </c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R488" s="212" t="s">
        <v>142</v>
      </c>
      <c r="AT488" s="212" t="s">
        <v>137</v>
      </c>
      <c r="AU488" s="212" t="s">
        <v>84</v>
      </c>
      <c r="AY488" s="20" t="s">
        <v>135</v>
      </c>
      <c r="BE488" s="213">
        <f>IF(N488="základní",J488,0)</f>
        <v>0</v>
      </c>
      <c r="BF488" s="213">
        <f>IF(N488="snížená",J488,0)</f>
        <v>0</v>
      </c>
      <c r="BG488" s="213">
        <f>IF(N488="zákl. přenesená",J488,0)</f>
        <v>0</v>
      </c>
      <c r="BH488" s="213">
        <f>IF(N488="sníž. přenesená",J488,0)</f>
        <v>0</v>
      </c>
      <c r="BI488" s="213">
        <f>IF(N488="nulová",J488,0)</f>
        <v>0</v>
      </c>
      <c r="BJ488" s="20" t="s">
        <v>81</v>
      </c>
      <c r="BK488" s="213">
        <f>ROUND(I488*H488,2)</f>
        <v>0</v>
      </c>
      <c r="BL488" s="20" t="s">
        <v>142</v>
      </c>
      <c r="BM488" s="212" t="s">
        <v>1019</v>
      </c>
    </row>
    <row r="489" s="2" customFormat="1">
      <c r="A489" s="36"/>
      <c r="B489" s="37"/>
      <c r="C489" s="38"/>
      <c r="D489" s="214" t="s">
        <v>144</v>
      </c>
      <c r="E489" s="38"/>
      <c r="F489" s="215" t="s">
        <v>1020</v>
      </c>
      <c r="G489" s="38"/>
      <c r="H489" s="38"/>
      <c r="I489" s="38"/>
      <c r="J489" s="38"/>
      <c r="K489" s="38"/>
      <c r="L489" s="42"/>
      <c r="M489" s="216"/>
      <c r="N489" s="217"/>
      <c r="O489" s="81"/>
      <c r="P489" s="81"/>
      <c r="Q489" s="81"/>
      <c r="R489" s="81"/>
      <c r="S489" s="81"/>
      <c r="T489" s="82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T489" s="20" t="s">
        <v>144</v>
      </c>
      <c r="AU489" s="20" t="s">
        <v>84</v>
      </c>
    </row>
    <row r="490" s="2" customFormat="1" ht="16.5" customHeight="1">
      <c r="A490" s="36"/>
      <c r="B490" s="37"/>
      <c r="C490" s="202" t="s">
        <v>1021</v>
      </c>
      <c r="D490" s="202" t="s">
        <v>137</v>
      </c>
      <c r="E490" s="203" t="s">
        <v>1022</v>
      </c>
      <c r="F490" s="204" t="s">
        <v>1023</v>
      </c>
      <c r="G490" s="205" t="s">
        <v>171</v>
      </c>
      <c r="H490" s="206">
        <v>8</v>
      </c>
      <c r="I490" s="207">
        <v>0</v>
      </c>
      <c r="J490" s="207">
        <f>ROUND(I490*H490,2)</f>
        <v>0</v>
      </c>
      <c r="K490" s="204" t="s">
        <v>141</v>
      </c>
      <c r="L490" s="42"/>
      <c r="M490" s="208" t="s">
        <v>19</v>
      </c>
      <c r="N490" s="209" t="s">
        <v>44</v>
      </c>
      <c r="O490" s="210">
        <v>0</v>
      </c>
      <c r="P490" s="210">
        <f>O490*H490</f>
        <v>0</v>
      </c>
      <c r="Q490" s="210">
        <v>0.0018</v>
      </c>
      <c r="R490" s="210">
        <f>Q490*H490</f>
        <v>0.0144</v>
      </c>
      <c r="S490" s="210">
        <v>0</v>
      </c>
      <c r="T490" s="211">
        <f>S490*H490</f>
        <v>0</v>
      </c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R490" s="212" t="s">
        <v>142</v>
      </c>
      <c r="AT490" s="212" t="s">
        <v>137</v>
      </c>
      <c r="AU490" s="212" t="s">
        <v>84</v>
      </c>
      <c r="AY490" s="20" t="s">
        <v>135</v>
      </c>
      <c r="BE490" s="213">
        <f>IF(N490="základní",J490,0)</f>
        <v>0</v>
      </c>
      <c r="BF490" s="213">
        <f>IF(N490="snížená",J490,0)</f>
        <v>0</v>
      </c>
      <c r="BG490" s="213">
        <f>IF(N490="zákl. přenesená",J490,0)</f>
        <v>0</v>
      </c>
      <c r="BH490" s="213">
        <f>IF(N490="sníž. přenesená",J490,0)</f>
        <v>0</v>
      </c>
      <c r="BI490" s="213">
        <f>IF(N490="nulová",J490,0)</f>
        <v>0</v>
      </c>
      <c r="BJ490" s="20" t="s">
        <v>81</v>
      </c>
      <c r="BK490" s="213">
        <f>ROUND(I490*H490,2)</f>
        <v>0</v>
      </c>
      <c r="BL490" s="20" t="s">
        <v>142</v>
      </c>
      <c r="BM490" s="212" t="s">
        <v>1024</v>
      </c>
    </row>
    <row r="491" s="2" customFormat="1">
      <c r="A491" s="36"/>
      <c r="B491" s="37"/>
      <c r="C491" s="38"/>
      <c r="D491" s="214" t="s">
        <v>144</v>
      </c>
      <c r="E491" s="38"/>
      <c r="F491" s="215" t="s">
        <v>1025</v>
      </c>
      <c r="G491" s="38"/>
      <c r="H491" s="38"/>
      <c r="I491" s="38"/>
      <c r="J491" s="38"/>
      <c r="K491" s="38"/>
      <c r="L491" s="42"/>
      <c r="M491" s="216"/>
      <c r="N491" s="217"/>
      <c r="O491" s="81"/>
      <c r="P491" s="81"/>
      <c r="Q491" s="81"/>
      <c r="R491" s="81"/>
      <c r="S491" s="81"/>
      <c r="T491" s="82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T491" s="20" t="s">
        <v>144</v>
      </c>
      <c r="AU491" s="20" t="s">
        <v>84</v>
      </c>
    </row>
    <row r="492" s="2" customFormat="1" ht="16.5" customHeight="1">
      <c r="A492" s="36"/>
      <c r="B492" s="37"/>
      <c r="C492" s="202" t="s">
        <v>1026</v>
      </c>
      <c r="D492" s="202" t="s">
        <v>137</v>
      </c>
      <c r="E492" s="203" t="s">
        <v>1027</v>
      </c>
      <c r="F492" s="204" t="s">
        <v>1028</v>
      </c>
      <c r="G492" s="205" t="s">
        <v>171</v>
      </c>
      <c r="H492" s="206">
        <v>8</v>
      </c>
      <c r="I492" s="207">
        <v>0</v>
      </c>
      <c r="J492" s="207">
        <f>ROUND(I492*H492,2)</f>
        <v>0</v>
      </c>
      <c r="K492" s="204" t="s">
        <v>141</v>
      </c>
      <c r="L492" s="42"/>
      <c r="M492" s="208" t="s">
        <v>19</v>
      </c>
      <c r="N492" s="209" t="s">
        <v>44</v>
      </c>
      <c r="O492" s="210">
        <v>0</v>
      </c>
      <c r="P492" s="210">
        <f>O492*H492</f>
        <v>0</v>
      </c>
      <c r="Q492" s="210">
        <v>0</v>
      </c>
      <c r="R492" s="210">
        <f>Q492*H492</f>
        <v>0</v>
      </c>
      <c r="S492" s="210">
        <v>0</v>
      </c>
      <c r="T492" s="211">
        <f>S492*H492</f>
        <v>0</v>
      </c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R492" s="212" t="s">
        <v>142</v>
      </c>
      <c r="AT492" s="212" t="s">
        <v>137</v>
      </c>
      <c r="AU492" s="212" t="s">
        <v>84</v>
      </c>
      <c r="AY492" s="20" t="s">
        <v>135</v>
      </c>
      <c r="BE492" s="213">
        <f>IF(N492="základní",J492,0)</f>
        <v>0</v>
      </c>
      <c r="BF492" s="213">
        <f>IF(N492="snížená",J492,0)</f>
        <v>0</v>
      </c>
      <c r="BG492" s="213">
        <f>IF(N492="zákl. přenesená",J492,0)</f>
        <v>0</v>
      </c>
      <c r="BH492" s="213">
        <f>IF(N492="sníž. přenesená",J492,0)</f>
        <v>0</v>
      </c>
      <c r="BI492" s="213">
        <f>IF(N492="nulová",J492,0)</f>
        <v>0</v>
      </c>
      <c r="BJ492" s="20" t="s">
        <v>81</v>
      </c>
      <c r="BK492" s="213">
        <f>ROUND(I492*H492,2)</f>
        <v>0</v>
      </c>
      <c r="BL492" s="20" t="s">
        <v>142</v>
      </c>
      <c r="BM492" s="212" t="s">
        <v>1029</v>
      </c>
    </row>
    <row r="493" s="2" customFormat="1">
      <c r="A493" s="36"/>
      <c r="B493" s="37"/>
      <c r="C493" s="38"/>
      <c r="D493" s="214" t="s">
        <v>144</v>
      </c>
      <c r="E493" s="38"/>
      <c r="F493" s="215" t="s">
        <v>1030</v>
      </c>
      <c r="G493" s="38"/>
      <c r="H493" s="38"/>
      <c r="I493" s="38"/>
      <c r="J493" s="38"/>
      <c r="K493" s="38"/>
      <c r="L493" s="42"/>
      <c r="M493" s="216"/>
      <c r="N493" s="217"/>
      <c r="O493" s="81"/>
      <c r="P493" s="81"/>
      <c r="Q493" s="81"/>
      <c r="R493" s="81"/>
      <c r="S493" s="81"/>
      <c r="T493" s="82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T493" s="20" t="s">
        <v>144</v>
      </c>
      <c r="AU493" s="20" t="s">
        <v>84</v>
      </c>
    </row>
    <row r="494" s="2" customFormat="1" ht="16.5" customHeight="1">
      <c r="A494" s="36"/>
      <c r="B494" s="37"/>
      <c r="C494" s="202" t="s">
        <v>1031</v>
      </c>
      <c r="D494" s="202" t="s">
        <v>137</v>
      </c>
      <c r="E494" s="203" t="s">
        <v>1032</v>
      </c>
      <c r="F494" s="204" t="s">
        <v>1033</v>
      </c>
      <c r="G494" s="205" t="s">
        <v>319</v>
      </c>
      <c r="H494" s="206">
        <v>34</v>
      </c>
      <c r="I494" s="207">
        <v>0</v>
      </c>
      <c r="J494" s="207">
        <f>ROUND(I494*H494,2)</f>
        <v>0</v>
      </c>
      <c r="K494" s="204" t="s">
        <v>372</v>
      </c>
      <c r="L494" s="42"/>
      <c r="M494" s="208" t="s">
        <v>19</v>
      </c>
      <c r="N494" s="209" t="s">
        <v>44</v>
      </c>
      <c r="O494" s="210">
        <v>0</v>
      </c>
      <c r="P494" s="210">
        <f>O494*H494</f>
        <v>0</v>
      </c>
      <c r="Q494" s="210">
        <v>0</v>
      </c>
      <c r="R494" s="210">
        <f>Q494*H494</f>
        <v>0</v>
      </c>
      <c r="S494" s="210">
        <v>0</v>
      </c>
      <c r="T494" s="211">
        <f>S494*H494</f>
        <v>0</v>
      </c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R494" s="212" t="s">
        <v>142</v>
      </c>
      <c r="AT494" s="212" t="s">
        <v>137</v>
      </c>
      <c r="AU494" s="212" t="s">
        <v>84</v>
      </c>
      <c r="AY494" s="20" t="s">
        <v>135</v>
      </c>
      <c r="BE494" s="213">
        <f>IF(N494="základní",J494,0)</f>
        <v>0</v>
      </c>
      <c r="BF494" s="213">
        <f>IF(N494="snížená",J494,0)</f>
        <v>0</v>
      </c>
      <c r="BG494" s="213">
        <f>IF(N494="zákl. přenesená",J494,0)</f>
        <v>0</v>
      </c>
      <c r="BH494" s="213">
        <f>IF(N494="sníž. přenesená",J494,0)</f>
        <v>0</v>
      </c>
      <c r="BI494" s="213">
        <f>IF(N494="nulová",J494,0)</f>
        <v>0</v>
      </c>
      <c r="BJ494" s="20" t="s">
        <v>81</v>
      </c>
      <c r="BK494" s="213">
        <f>ROUND(I494*H494,2)</f>
        <v>0</v>
      </c>
      <c r="BL494" s="20" t="s">
        <v>142</v>
      </c>
      <c r="BM494" s="212" t="s">
        <v>1034</v>
      </c>
    </row>
    <row r="495" s="2" customFormat="1" ht="16.5" customHeight="1">
      <c r="A495" s="36"/>
      <c r="B495" s="37"/>
      <c r="C495" s="202" t="s">
        <v>1035</v>
      </c>
      <c r="D495" s="202" t="s">
        <v>137</v>
      </c>
      <c r="E495" s="203" t="s">
        <v>1036</v>
      </c>
      <c r="F495" s="204" t="s">
        <v>1037</v>
      </c>
      <c r="G495" s="205" t="s">
        <v>319</v>
      </c>
      <c r="H495" s="206">
        <v>1</v>
      </c>
      <c r="I495" s="207">
        <v>0</v>
      </c>
      <c r="J495" s="207">
        <f>ROUND(I495*H495,2)</f>
        <v>0</v>
      </c>
      <c r="K495" s="204" t="s">
        <v>372</v>
      </c>
      <c r="L495" s="42"/>
      <c r="M495" s="208" t="s">
        <v>19</v>
      </c>
      <c r="N495" s="209" t="s">
        <v>44</v>
      </c>
      <c r="O495" s="210">
        <v>0</v>
      </c>
      <c r="P495" s="210">
        <f>O495*H495</f>
        <v>0</v>
      </c>
      <c r="Q495" s="210">
        <v>0</v>
      </c>
      <c r="R495" s="210">
        <f>Q495*H495</f>
        <v>0</v>
      </c>
      <c r="S495" s="210">
        <v>0</v>
      </c>
      <c r="T495" s="211">
        <f>S495*H495</f>
        <v>0</v>
      </c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R495" s="212" t="s">
        <v>142</v>
      </c>
      <c r="AT495" s="212" t="s">
        <v>137</v>
      </c>
      <c r="AU495" s="212" t="s">
        <v>84</v>
      </c>
      <c r="AY495" s="20" t="s">
        <v>135</v>
      </c>
      <c r="BE495" s="213">
        <f>IF(N495="základní",J495,0)</f>
        <v>0</v>
      </c>
      <c r="BF495" s="213">
        <f>IF(N495="snížená",J495,0)</f>
        <v>0</v>
      </c>
      <c r="BG495" s="213">
        <f>IF(N495="zákl. přenesená",J495,0)</f>
        <v>0</v>
      </c>
      <c r="BH495" s="213">
        <f>IF(N495="sníž. přenesená",J495,0)</f>
        <v>0</v>
      </c>
      <c r="BI495" s="213">
        <f>IF(N495="nulová",J495,0)</f>
        <v>0</v>
      </c>
      <c r="BJ495" s="20" t="s">
        <v>81</v>
      </c>
      <c r="BK495" s="213">
        <f>ROUND(I495*H495,2)</f>
        <v>0</v>
      </c>
      <c r="BL495" s="20" t="s">
        <v>142</v>
      </c>
      <c r="BM495" s="212" t="s">
        <v>1038</v>
      </c>
    </row>
    <row r="496" s="2" customFormat="1" ht="16.5" customHeight="1">
      <c r="A496" s="36"/>
      <c r="B496" s="37"/>
      <c r="C496" s="202" t="s">
        <v>1039</v>
      </c>
      <c r="D496" s="202" t="s">
        <v>137</v>
      </c>
      <c r="E496" s="203" t="s">
        <v>1040</v>
      </c>
      <c r="F496" s="204" t="s">
        <v>1041</v>
      </c>
      <c r="G496" s="205" t="s">
        <v>377</v>
      </c>
      <c r="H496" s="206">
        <v>9</v>
      </c>
      <c r="I496" s="207">
        <v>0</v>
      </c>
      <c r="J496" s="207">
        <f>ROUND(I496*H496,2)</f>
        <v>0</v>
      </c>
      <c r="K496" s="204" t="s">
        <v>372</v>
      </c>
      <c r="L496" s="42"/>
      <c r="M496" s="208" t="s">
        <v>19</v>
      </c>
      <c r="N496" s="209" t="s">
        <v>44</v>
      </c>
      <c r="O496" s="210">
        <v>0</v>
      </c>
      <c r="P496" s="210">
        <f>O496*H496</f>
        <v>0</v>
      </c>
      <c r="Q496" s="210">
        <v>0</v>
      </c>
      <c r="R496" s="210">
        <f>Q496*H496</f>
        <v>0</v>
      </c>
      <c r="S496" s="210">
        <v>0</v>
      </c>
      <c r="T496" s="211">
        <f>S496*H496</f>
        <v>0</v>
      </c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R496" s="212" t="s">
        <v>142</v>
      </c>
      <c r="AT496" s="212" t="s">
        <v>137</v>
      </c>
      <c r="AU496" s="212" t="s">
        <v>84</v>
      </c>
      <c r="AY496" s="20" t="s">
        <v>135</v>
      </c>
      <c r="BE496" s="213">
        <f>IF(N496="základní",J496,0)</f>
        <v>0</v>
      </c>
      <c r="BF496" s="213">
        <f>IF(N496="snížená",J496,0)</f>
        <v>0</v>
      </c>
      <c r="BG496" s="213">
        <f>IF(N496="zákl. přenesená",J496,0)</f>
        <v>0</v>
      </c>
      <c r="BH496" s="213">
        <f>IF(N496="sníž. přenesená",J496,0)</f>
        <v>0</v>
      </c>
      <c r="BI496" s="213">
        <f>IF(N496="nulová",J496,0)</f>
        <v>0</v>
      </c>
      <c r="BJ496" s="20" t="s">
        <v>81</v>
      </c>
      <c r="BK496" s="213">
        <f>ROUND(I496*H496,2)</f>
        <v>0</v>
      </c>
      <c r="BL496" s="20" t="s">
        <v>142</v>
      </c>
      <c r="BM496" s="212" t="s">
        <v>1042</v>
      </c>
    </row>
    <row r="497" s="2" customFormat="1" ht="16.5" customHeight="1">
      <c r="A497" s="36"/>
      <c r="B497" s="37"/>
      <c r="C497" s="202" t="s">
        <v>1043</v>
      </c>
      <c r="D497" s="202" t="s">
        <v>137</v>
      </c>
      <c r="E497" s="203" t="s">
        <v>1044</v>
      </c>
      <c r="F497" s="204" t="s">
        <v>1045</v>
      </c>
      <c r="G497" s="205" t="s">
        <v>250</v>
      </c>
      <c r="H497" s="206">
        <v>0.79200000000000004</v>
      </c>
      <c r="I497" s="207">
        <v>0</v>
      </c>
      <c r="J497" s="207">
        <f>ROUND(I497*H497,2)</f>
        <v>0</v>
      </c>
      <c r="K497" s="204" t="s">
        <v>141</v>
      </c>
      <c r="L497" s="42"/>
      <c r="M497" s="208" t="s">
        <v>19</v>
      </c>
      <c r="N497" s="209" t="s">
        <v>44</v>
      </c>
      <c r="O497" s="210">
        <v>0</v>
      </c>
      <c r="P497" s="210">
        <f>O497*H497</f>
        <v>0</v>
      </c>
      <c r="Q497" s="210">
        <v>1.0423199999999999</v>
      </c>
      <c r="R497" s="210">
        <f>Q497*H497</f>
        <v>0.82551743999999994</v>
      </c>
      <c r="S497" s="210">
        <v>0</v>
      </c>
      <c r="T497" s="211">
        <f>S497*H497</f>
        <v>0</v>
      </c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R497" s="212" t="s">
        <v>142</v>
      </c>
      <c r="AT497" s="212" t="s">
        <v>137</v>
      </c>
      <c r="AU497" s="212" t="s">
        <v>84</v>
      </c>
      <c r="AY497" s="20" t="s">
        <v>135</v>
      </c>
      <c r="BE497" s="213">
        <f>IF(N497="základní",J497,0)</f>
        <v>0</v>
      </c>
      <c r="BF497" s="213">
        <f>IF(N497="snížená",J497,0)</f>
        <v>0</v>
      </c>
      <c r="BG497" s="213">
        <f>IF(N497="zákl. přenesená",J497,0)</f>
        <v>0</v>
      </c>
      <c r="BH497" s="213">
        <f>IF(N497="sníž. přenesená",J497,0)</f>
        <v>0</v>
      </c>
      <c r="BI497" s="213">
        <f>IF(N497="nulová",J497,0)</f>
        <v>0</v>
      </c>
      <c r="BJ497" s="20" t="s">
        <v>81</v>
      </c>
      <c r="BK497" s="213">
        <f>ROUND(I497*H497,2)</f>
        <v>0</v>
      </c>
      <c r="BL497" s="20" t="s">
        <v>142</v>
      </c>
      <c r="BM497" s="212" t="s">
        <v>1046</v>
      </c>
    </row>
    <row r="498" s="2" customFormat="1">
      <c r="A498" s="36"/>
      <c r="B498" s="37"/>
      <c r="C498" s="38"/>
      <c r="D498" s="214" t="s">
        <v>144</v>
      </c>
      <c r="E498" s="38"/>
      <c r="F498" s="215" t="s">
        <v>1047</v>
      </c>
      <c r="G498" s="38"/>
      <c r="H498" s="38"/>
      <c r="I498" s="38"/>
      <c r="J498" s="38"/>
      <c r="K498" s="38"/>
      <c r="L498" s="42"/>
      <c r="M498" s="216"/>
      <c r="N498" s="217"/>
      <c r="O498" s="81"/>
      <c r="P498" s="81"/>
      <c r="Q498" s="81"/>
      <c r="R498" s="81"/>
      <c r="S498" s="81"/>
      <c r="T498" s="82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T498" s="20" t="s">
        <v>144</v>
      </c>
      <c r="AU498" s="20" t="s">
        <v>84</v>
      </c>
    </row>
    <row r="499" s="14" customFormat="1">
      <c r="A499" s="14"/>
      <c r="B499" s="228"/>
      <c r="C499" s="229"/>
      <c r="D499" s="220" t="s">
        <v>146</v>
      </c>
      <c r="E499" s="230" t="s">
        <v>19</v>
      </c>
      <c r="F499" s="231" t="s">
        <v>1048</v>
      </c>
      <c r="G499" s="229"/>
      <c r="H499" s="232">
        <v>0.79200000000000004</v>
      </c>
      <c r="I499" s="229"/>
      <c r="J499" s="229"/>
      <c r="K499" s="229"/>
      <c r="L499" s="233"/>
      <c r="M499" s="234"/>
      <c r="N499" s="235"/>
      <c r="O499" s="235"/>
      <c r="P499" s="235"/>
      <c r="Q499" s="235"/>
      <c r="R499" s="235"/>
      <c r="S499" s="235"/>
      <c r="T499" s="236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37" t="s">
        <v>146</v>
      </c>
      <c r="AU499" s="237" t="s">
        <v>84</v>
      </c>
      <c r="AV499" s="14" t="s">
        <v>84</v>
      </c>
      <c r="AW499" s="14" t="s">
        <v>34</v>
      </c>
      <c r="AX499" s="14" t="s">
        <v>81</v>
      </c>
      <c r="AY499" s="237" t="s">
        <v>135</v>
      </c>
    </row>
    <row r="500" s="2" customFormat="1" ht="16.5" customHeight="1">
      <c r="A500" s="36"/>
      <c r="B500" s="37"/>
      <c r="C500" s="202" t="s">
        <v>1049</v>
      </c>
      <c r="D500" s="202" t="s">
        <v>137</v>
      </c>
      <c r="E500" s="203" t="s">
        <v>1050</v>
      </c>
      <c r="F500" s="204" t="s">
        <v>1051</v>
      </c>
      <c r="G500" s="205" t="s">
        <v>250</v>
      </c>
      <c r="H500" s="206">
        <v>1.8959999999999999</v>
      </c>
      <c r="I500" s="207">
        <v>0</v>
      </c>
      <c r="J500" s="207">
        <f>ROUND(I500*H500,2)</f>
        <v>0</v>
      </c>
      <c r="K500" s="204" t="s">
        <v>141</v>
      </c>
      <c r="L500" s="42"/>
      <c r="M500" s="208" t="s">
        <v>19</v>
      </c>
      <c r="N500" s="209" t="s">
        <v>44</v>
      </c>
      <c r="O500" s="210">
        <v>0</v>
      </c>
      <c r="P500" s="210">
        <f>O500*H500</f>
        <v>0</v>
      </c>
      <c r="Q500" s="210">
        <v>0.99734999999999996</v>
      </c>
      <c r="R500" s="210">
        <f>Q500*H500</f>
        <v>1.8909755999999998</v>
      </c>
      <c r="S500" s="210">
        <v>0</v>
      </c>
      <c r="T500" s="211">
        <f>S500*H500</f>
        <v>0</v>
      </c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R500" s="212" t="s">
        <v>142</v>
      </c>
      <c r="AT500" s="212" t="s">
        <v>137</v>
      </c>
      <c r="AU500" s="212" t="s">
        <v>84</v>
      </c>
      <c r="AY500" s="20" t="s">
        <v>135</v>
      </c>
      <c r="BE500" s="213">
        <f>IF(N500="základní",J500,0)</f>
        <v>0</v>
      </c>
      <c r="BF500" s="213">
        <f>IF(N500="snížená",J500,0)</f>
        <v>0</v>
      </c>
      <c r="BG500" s="213">
        <f>IF(N500="zákl. přenesená",J500,0)</f>
        <v>0</v>
      </c>
      <c r="BH500" s="213">
        <f>IF(N500="sníž. přenesená",J500,0)</f>
        <v>0</v>
      </c>
      <c r="BI500" s="213">
        <f>IF(N500="nulová",J500,0)</f>
        <v>0</v>
      </c>
      <c r="BJ500" s="20" t="s">
        <v>81</v>
      </c>
      <c r="BK500" s="213">
        <f>ROUND(I500*H500,2)</f>
        <v>0</v>
      </c>
      <c r="BL500" s="20" t="s">
        <v>142</v>
      </c>
      <c r="BM500" s="212" t="s">
        <v>1052</v>
      </c>
    </row>
    <row r="501" s="2" customFormat="1">
      <c r="A501" s="36"/>
      <c r="B501" s="37"/>
      <c r="C501" s="38"/>
      <c r="D501" s="214" t="s">
        <v>144</v>
      </c>
      <c r="E501" s="38"/>
      <c r="F501" s="215" t="s">
        <v>1053</v>
      </c>
      <c r="G501" s="38"/>
      <c r="H501" s="38"/>
      <c r="I501" s="38"/>
      <c r="J501" s="38"/>
      <c r="K501" s="38"/>
      <c r="L501" s="42"/>
      <c r="M501" s="216"/>
      <c r="N501" s="217"/>
      <c r="O501" s="81"/>
      <c r="P501" s="81"/>
      <c r="Q501" s="81"/>
      <c r="R501" s="81"/>
      <c r="S501" s="81"/>
      <c r="T501" s="82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T501" s="20" t="s">
        <v>144</v>
      </c>
      <c r="AU501" s="20" t="s">
        <v>84</v>
      </c>
    </row>
    <row r="502" s="14" customFormat="1">
      <c r="A502" s="14"/>
      <c r="B502" s="228"/>
      <c r="C502" s="229"/>
      <c r="D502" s="220" t="s">
        <v>146</v>
      </c>
      <c r="E502" s="230" t="s">
        <v>19</v>
      </c>
      <c r="F502" s="231" t="s">
        <v>1054</v>
      </c>
      <c r="G502" s="229"/>
      <c r="H502" s="232">
        <v>1.8959999999999999</v>
      </c>
      <c r="I502" s="229"/>
      <c r="J502" s="229"/>
      <c r="K502" s="229"/>
      <c r="L502" s="233"/>
      <c r="M502" s="234"/>
      <c r="N502" s="235"/>
      <c r="O502" s="235"/>
      <c r="P502" s="235"/>
      <c r="Q502" s="235"/>
      <c r="R502" s="235"/>
      <c r="S502" s="235"/>
      <c r="T502" s="236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37" t="s">
        <v>146</v>
      </c>
      <c r="AU502" s="237" t="s">
        <v>84</v>
      </c>
      <c r="AV502" s="14" t="s">
        <v>84</v>
      </c>
      <c r="AW502" s="14" t="s">
        <v>34</v>
      </c>
      <c r="AX502" s="14" t="s">
        <v>81</v>
      </c>
      <c r="AY502" s="237" t="s">
        <v>135</v>
      </c>
    </row>
    <row r="503" s="2" customFormat="1" ht="21.75" customHeight="1">
      <c r="A503" s="36"/>
      <c r="B503" s="37"/>
      <c r="C503" s="202" t="s">
        <v>1055</v>
      </c>
      <c r="D503" s="202" t="s">
        <v>137</v>
      </c>
      <c r="E503" s="203" t="s">
        <v>1056</v>
      </c>
      <c r="F503" s="204" t="s">
        <v>1057</v>
      </c>
      <c r="G503" s="205" t="s">
        <v>171</v>
      </c>
      <c r="H503" s="206">
        <v>4</v>
      </c>
      <c r="I503" s="207">
        <v>0</v>
      </c>
      <c r="J503" s="207">
        <f>ROUND(I503*H503,2)</f>
        <v>0</v>
      </c>
      <c r="K503" s="204" t="s">
        <v>141</v>
      </c>
      <c r="L503" s="42"/>
      <c r="M503" s="208" t="s">
        <v>19</v>
      </c>
      <c r="N503" s="209" t="s">
        <v>44</v>
      </c>
      <c r="O503" s="210">
        <v>0</v>
      </c>
      <c r="P503" s="210">
        <f>O503*H503</f>
        <v>0</v>
      </c>
      <c r="Q503" s="210">
        <v>0.10519000000000001</v>
      </c>
      <c r="R503" s="210">
        <f>Q503*H503</f>
        <v>0.42076000000000002</v>
      </c>
      <c r="S503" s="210">
        <v>0</v>
      </c>
      <c r="T503" s="211">
        <f>S503*H503</f>
        <v>0</v>
      </c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R503" s="212" t="s">
        <v>142</v>
      </c>
      <c r="AT503" s="212" t="s">
        <v>137</v>
      </c>
      <c r="AU503" s="212" t="s">
        <v>84</v>
      </c>
      <c r="AY503" s="20" t="s">
        <v>135</v>
      </c>
      <c r="BE503" s="213">
        <f>IF(N503="základní",J503,0)</f>
        <v>0</v>
      </c>
      <c r="BF503" s="213">
        <f>IF(N503="snížená",J503,0)</f>
        <v>0</v>
      </c>
      <c r="BG503" s="213">
        <f>IF(N503="zákl. přenesená",J503,0)</f>
        <v>0</v>
      </c>
      <c r="BH503" s="213">
        <f>IF(N503="sníž. přenesená",J503,0)</f>
        <v>0</v>
      </c>
      <c r="BI503" s="213">
        <f>IF(N503="nulová",J503,0)</f>
        <v>0</v>
      </c>
      <c r="BJ503" s="20" t="s">
        <v>81</v>
      </c>
      <c r="BK503" s="213">
        <f>ROUND(I503*H503,2)</f>
        <v>0</v>
      </c>
      <c r="BL503" s="20" t="s">
        <v>142</v>
      </c>
      <c r="BM503" s="212" t="s">
        <v>1058</v>
      </c>
    </row>
    <row r="504" s="2" customFormat="1">
      <c r="A504" s="36"/>
      <c r="B504" s="37"/>
      <c r="C504" s="38"/>
      <c r="D504" s="214" t="s">
        <v>144</v>
      </c>
      <c r="E504" s="38"/>
      <c r="F504" s="215" t="s">
        <v>1059</v>
      </c>
      <c r="G504" s="38"/>
      <c r="H504" s="38"/>
      <c r="I504" s="38"/>
      <c r="J504" s="38"/>
      <c r="K504" s="38"/>
      <c r="L504" s="42"/>
      <c r="M504" s="216"/>
      <c r="N504" s="217"/>
      <c r="O504" s="81"/>
      <c r="P504" s="81"/>
      <c r="Q504" s="81"/>
      <c r="R504" s="81"/>
      <c r="S504" s="81"/>
      <c r="T504" s="82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T504" s="20" t="s">
        <v>144</v>
      </c>
      <c r="AU504" s="20" t="s">
        <v>84</v>
      </c>
    </row>
    <row r="505" s="13" customFormat="1">
      <c r="A505" s="13"/>
      <c r="B505" s="218"/>
      <c r="C505" s="219"/>
      <c r="D505" s="220" t="s">
        <v>146</v>
      </c>
      <c r="E505" s="221" t="s">
        <v>19</v>
      </c>
      <c r="F505" s="222" t="s">
        <v>1060</v>
      </c>
      <c r="G505" s="219"/>
      <c r="H505" s="221" t="s">
        <v>19</v>
      </c>
      <c r="I505" s="219"/>
      <c r="J505" s="219"/>
      <c r="K505" s="219"/>
      <c r="L505" s="223"/>
      <c r="M505" s="224"/>
      <c r="N505" s="225"/>
      <c r="O505" s="225"/>
      <c r="P505" s="225"/>
      <c r="Q505" s="225"/>
      <c r="R505" s="225"/>
      <c r="S505" s="225"/>
      <c r="T505" s="226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27" t="s">
        <v>146</v>
      </c>
      <c r="AU505" s="227" t="s">
        <v>84</v>
      </c>
      <c r="AV505" s="13" t="s">
        <v>81</v>
      </c>
      <c r="AW505" s="13" t="s">
        <v>34</v>
      </c>
      <c r="AX505" s="13" t="s">
        <v>73</v>
      </c>
      <c r="AY505" s="227" t="s">
        <v>135</v>
      </c>
    </row>
    <row r="506" s="14" customFormat="1">
      <c r="A506" s="14"/>
      <c r="B506" s="228"/>
      <c r="C506" s="229"/>
      <c r="D506" s="220" t="s">
        <v>146</v>
      </c>
      <c r="E506" s="230" t="s">
        <v>19</v>
      </c>
      <c r="F506" s="231" t="s">
        <v>1061</v>
      </c>
      <c r="G506" s="229"/>
      <c r="H506" s="232">
        <v>4</v>
      </c>
      <c r="I506" s="229"/>
      <c r="J506" s="229"/>
      <c r="K506" s="229"/>
      <c r="L506" s="233"/>
      <c r="M506" s="234"/>
      <c r="N506" s="235"/>
      <c r="O506" s="235"/>
      <c r="P506" s="235"/>
      <c r="Q506" s="235"/>
      <c r="R506" s="235"/>
      <c r="S506" s="235"/>
      <c r="T506" s="236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37" t="s">
        <v>146</v>
      </c>
      <c r="AU506" s="237" t="s">
        <v>84</v>
      </c>
      <c r="AV506" s="14" t="s">
        <v>84</v>
      </c>
      <c r="AW506" s="14" t="s">
        <v>34</v>
      </c>
      <c r="AX506" s="14" t="s">
        <v>81</v>
      </c>
      <c r="AY506" s="237" t="s">
        <v>135</v>
      </c>
    </row>
    <row r="507" s="2" customFormat="1" ht="16.5" customHeight="1">
      <c r="A507" s="36"/>
      <c r="B507" s="37"/>
      <c r="C507" s="202" t="s">
        <v>1062</v>
      </c>
      <c r="D507" s="202" t="s">
        <v>137</v>
      </c>
      <c r="E507" s="203" t="s">
        <v>1063</v>
      </c>
      <c r="F507" s="204" t="s">
        <v>1064</v>
      </c>
      <c r="G507" s="205" t="s">
        <v>537</v>
      </c>
      <c r="H507" s="206">
        <v>1</v>
      </c>
      <c r="I507" s="207">
        <v>0</v>
      </c>
      <c r="J507" s="207">
        <f>ROUND(I507*H507,2)</f>
        <v>0</v>
      </c>
      <c r="K507" s="204" t="s">
        <v>372</v>
      </c>
      <c r="L507" s="42"/>
      <c r="M507" s="208" t="s">
        <v>19</v>
      </c>
      <c r="N507" s="209" t="s">
        <v>44</v>
      </c>
      <c r="O507" s="210">
        <v>0</v>
      </c>
      <c r="P507" s="210">
        <f>O507*H507</f>
        <v>0</v>
      </c>
      <c r="Q507" s="210">
        <v>0</v>
      </c>
      <c r="R507" s="210">
        <f>Q507*H507</f>
        <v>0</v>
      </c>
      <c r="S507" s="210">
        <v>0</v>
      </c>
      <c r="T507" s="211">
        <f>S507*H507</f>
        <v>0</v>
      </c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R507" s="212" t="s">
        <v>142</v>
      </c>
      <c r="AT507" s="212" t="s">
        <v>137</v>
      </c>
      <c r="AU507" s="212" t="s">
        <v>84</v>
      </c>
      <c r="AY507" s="20" t="s">
        <v>135</v>
      </c>
      <c r="BE507" s="213">
        <f>IF(N507="základní",J507,0)</f>
        <v>0</v>
      </c>
      <c r="BF507" s="213">
        <f>IF(N507="snížená",J507,0)</f>
        <v>0</v>
      </c>
      <c r="BG507" s="213">
        <f>IF(N507="zákl. přenesená",J507,0)</f>
        <v>0</v>
      </c>
      <c r="BH507" s="213">
        <f>IF(N507="sníž. přenesená",J507,0)</f>
        <v>0</v>
      </c>
      <c r="BI507" s="213">
        <f>IF(N507="nulová",J507,0)</f>
        <v>0</v>
      </c>
      <c r="BJ507" s="20" t="s">
        <v>81</v>
      </c>
      <c r="BK507" s="213">
        <f>ROUND(I507*H507,2)</f>
        <v>0</v>
      </c>
      <c r="BL507" s="20" t="s">
        <v>142</v>
      </c>
      <c r="BM507" s="212" t="s">
        <v>1065</v>
      </c>
    </row>
    <row r="508" s="2" customFormat="1" ht="24.15" customHeight="1">
      <c r="A508" s="36"/>
      <c r="B508" s="37"/>
      <c r="C508" s="202" t="s">
        <v>1066</v>
      </c>
      <c r="D508" s="202" t="s">
        <v>137</v>
      </c>
      <c r="E508" s="203" t="s">
        <v>1067</v>
      </c>
      <c r="F508" s="204" t="s">
        <v>1068</v>
      </c>
      <c r="G508" s="205" t="s">
        <v>319</v>
      </c>
      <c r="H508" s="206">
        <v>13</v>
      </c>
      <c r="I508" s="207">
        <v>0</v>
      </c>
      <c r="J508" s="207">
        <f>ROUND(I508*H508,2)</f>
        <v>0</v>
      </c>
      <c r="K508" s="204" t="s">
        <v>141</v>
      </c>
      <c r="L508" s="42"/>
      <c r="M508" s="208" t="s">
        <v>19</v>
      </c>
      <c r="N508" s="209" t="s">
        <v>44</v>
      </c>
      <c r="O508" s="210">
        <v>0</v>
      </c>
      <c r="P508" s="210">
        <f>O508*H508</f>
        <v>0</v>
      </c>
      <c r="Q508" s="210">
        <v>0.089999999999999997</v>
      </c>
      <c r="R508" s="210">
        <f>Q508*H508</f>
        <v>1.1699999999999999</v>
      </c>
      <c r="S508" s="210">
        <v>0</v>
      </c>
      <c r="T508" s="211">
        <f>S508*H508</f>
        <v>0</v>
      </c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R508" s="212" t="s">
        <v>142</v>
      </c>
      <c r="AT508" s="212" t="s">
        <v>137</v>
      </c>
      <c r="AU508" s="212" t="s">
        <v>84</v>
      </c>
      <c r="AY508" s="20" t="s">
        <v>135</v>
      </c>
      <c r="BE508" s="213">
        <f>IF(N508="základní",J508,0)</f>
        <v>0</v>
      </c>
      <c r="BF508" s="213">
        <f>IF(N508="snížená",J508,0)</f>
        <v>0</v>
      </c>
      <c r="BG508" s="213">
        <f>IF(N508="zákl. přenesená",J508,0)</f>
        <v>0</v>
      </c>
      <c r="BH508" s="213">
        <f>IF(N508="sníž. přenesená",J508,0)</f>
        <v>0</v>
      </c>
      <c r="BI508" s="213">
        <f>IF(N508="nulová",J508,0)</f>
        <v>0</v>
      </c>
      <c r="BJ508" s="20" t="s">
        <v>81</v>
      </c>
      <c r="BK508" s="213">
        <f>ROUND(I508*H508,2)</f>
        <v>0</v>
      </c>
      <c r="BL508" s="20" t="s">
        <v>142</v>
      </c>
      <c r="BM508" s="212" t="s">
        <v>1069</v>
      </c>
    </row>
    <row r="509" s="2" customFormat="1">
      <c r="A509" s="36"/>
      <c r="B509" s="37"/>
      <c r="C509" s="38"/>
      <c r="D509" s="214" t="s">
        <v>144</v>
      </c>
      <c r="E509" s="38"/>
      <c r="F509" s="215" t="s">
        <v>1070</v>
      </c>
      <c r="G509" s="38"/>
      <c r="H509" s="38"/>
      <c r="I509" s="38"/>
      <c r="J509" s="38"/>
      <c r="K509" s="38"/>
      <c r="L509" s="42"/>
      <c r="M509" s="216"/>
      <c r="N509" s="217"/>
      <c r="O509" s="81"/>
      <c r="P509" s="81"/>
      <c r="Q509" s="81"/>
      <c r="R509" s="81"/>
      <c r="S509" s="81"/>
      <c r="T509" s="82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T509" s="20" t="s">
        <v>144</v>
      </c>
      <c r="AU509" s="20" t="s">
        <v>84</v>
      </c>
    </row>
    <row r="510" s="13" customFormat="1">
      <c r="A510" s="13"/>
      <c r="B510" s="218"/>
      <c r="C510" s="219"/>
      <c r="D510" s="220" t="s">
        <v>146</v>
      </c>
      <c r="E510" s="221" t="s">
        <v>19</v>
      </c>
      <c r="F510" s="222" t="s">
        <v>735</v>
      </c>
      <c r="G510" s="219"/>
      <c r="H510" s="221" t="s">
        <v>19</v>
      </c>
      <c r="I510" s="219"/>
      <c r="J510" s="219"/>
      <c r="K510" s="219"/>
      <c r="L510" s="223"/>
      <c r="M510" s="224"/>
      <c r="N510" s="225"/>
      <c r="O510" s="225"/>
      <c r="P510" s="225"/>
      <c r="Q510" s="225"/>
      <c r="R510" s="225"/>
      <c r="S510" s="225"/>
      <c r="T510" s="226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27" t="s">
        <v>146</v>
      </c>
      <c r="AU510" s="227" t="s">
        <v>84</v>
      </c>
      <c r="AV510" s="13" t="s">
        <v>81</v>
      </c>
      <c r="AW510" s="13" t="s">
        <v>34</v>
      </c>
      <c r="AX510" s="13" t="s">
        <v>73</v>
      </c>
      <c r="AY510" s="227" t="s">
        <v>135</v>
      </c>
    </row>
    <row r="511" s="14" customFormat="1">
      <c r="A511" s="14"/>
      <c r="B511" s="228"/>
      <c r="C511" s="229"/>
      <c r="D511" s="220" t="s">
        <v>146</v>
      </c>
      <c r="E511" s="230" t="s">
        <v>19</v>
      </c>
      <c r="F511" s="231" t="s">
        <v>234</v>
      </c>
      <c r="G511" s="229"/>
      <c r="H511" s="232">
        <v>13</v>
      </c>
      <c r="I511" s="229"/>
      <c r="J511" s="229"/>
      <c r="K511" s="229"/>
      <c r="L511" s="233"/>
      <c r="M511" s="234"/>
      <c r="N511" s="235"/>
      <c r="O511" s="235"/>
      <c r="P511" s="235"/>
      <c r="Q511" s="235"/>
      <c r="R511" s="235"/>
      <c r="S511" s="235"/>
      <c r="T511" s="236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37" t="s">
        <v>146</v>
      </c>
      <c r="AU511" s="237" t="s">
        <v>84</v>
      </c>
      <c r="AV511" s="14" t="s">
        <v>84</v>
      </c>
      <c r="AW511" s="14" t="s">
        <v>34</v>
      </c>
      <c r="AX511" s="14" t="s">
        <v>81</v>
      </c>
      <c r="AY511" s="237" t="s">
        <v>135</v>
      </c>
    </row>
    <row r="512" s="2" customFormat="1" ht="16.5" customHeight="1">
      <c r="A512" s="36"/>
      <c r="B512" s="37"/>
      <c r="C512" s="258" t="s">
        <v>1071</v>
      </c>
      <c r="D512" s="258" t="s">
        <v>274</v>
      </c>
      <c r="E512" s="259" t="s">
        <v>1072</v>
      </c>
      <c r="F512" s="260" t="s">
        <v>1073</v>
      </c>
      <c r="G512" s="261" t="s">
        <v>319</v>
      </c>
      <c r="H512" s="262">
        <v>10</v>
      </c>
      <c r="I512" s="263">
        <v>0</v>
      </c>
      <c r="J512" s="263">
        <f>ROUND(I512*H512,2)</f>
        <v>0</v>
      </c>
      <c r="K512" s="260" t="s">
        <v>141</v>
      </c>
      <c r="L512" s="264"/>
      <c r="M512" s="265" t="s">
        <v>19</v>
      </c>
      <c r="N512" s="266" t="s">
        <v>44</v>
      </c>
      <c r="O512" s="210">
        <v>0</v>
      </c>
      <c r="P512" s="210">
        <f>O512*H512</f>
        <v>0</v>
      </c>
      <c r="Q512" s="210">
        <v>0.081000000000000003</v>
      </c>
      <c r="R512" s="210">
        <f>Q512*H512</f>
        <v>0.81000000000000005</v>
      </c>
      <c r="S512" s="210">
        <v>0</v>
      </c>
      <c r="T512" s="211">
        <f>S512*H512</f>
        <v>0</v>
      </c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R512" s="212" t="s">
        <v>200</v>
      </c>
      <c r="AT512" s="212" t="s">
        <v>274</v>
      </c>
      <c r="AU512" s="212" t="s">
        <v>84</v>
      </c>
      <c r="AY512" s="20" t="s">
        <v>135</v>
      </c>
      <c r="BE512" s="213">
        <f>IF(N512="základní",J512,0)</f>
        <v>0</v>
      </c>
      <c r="BF512" s="213">
        <f>IF(N512="snížená",J512,0)</f>
        <v>0</v>
      </c>
      <c r="BG512" s="213">
        <f>IF(N512="zákl. přenesená",J512,0)</f>
        <v>0</v>
      </c>
      <c r="BH512" s="213">
        <f>IF(N512="sníž. přenesená",J512,0)</f>
        <v>0</v>
      </c>
      <c r="BI512" s="213">
        <f>IF(N512="nulová",J512,0)</f>
        <v>0</v>
      </c>
      <c r="BJ512" s="20" t="s">
        <v>81</v>
      </c>
      <c r="BK512" s="213">
        <f>ROUND(I512*H512,2)</f>
        <v>0</v>
      </c>
      <c r="BL512" s="20" t="s">
        <v>142</v>
      </c>
      <c r="BM512" s="212" t="s">
        <v>1074</v>
      </c>
    </row>
    <row r="513" s="2" customFormat="1" ht="16.5" customHeight="1">
      <c r="A513" s="36"/>
      <c r="B513" s="37"/>
      <c r="C513" s="258" t="s">
        <v>1075</v>
      </c>
      <c r="D513" s="258" t="s">
        <v>274</v>
      </c>
      <c r="E513" s="259" t="s">
        <v>1076</v>
      </c>
      <c r="F513" s="260" t="s">
        <v>1077</v>
      </c>
      <c r="G513" s="261" t="s">
        <v>319</v>
      </c>
      <c r="H513" s="262">
        <v>5</v>
      </c>
      <c r="I513" s="263">
        <v>0</v>
      </c>
      <c r="J513" s="263">
        <f>ROUND(I513*H513,2)</f>
        <v>0</v>
      </c>
      <c r="K513" s="260" t="s">
        <v>141</v>
      </c>
      <c r="L513" s="264"/>
      <c r="M513" s="265" t="s">
        <v>19</v>
      </c>
      <c r="N513" s="266" t="s">
        <v>44</v>
      </c>
      <c r="O513" s="210">
        <v>0</v>
      </c>
      <c r="P513" s="210">
        <f>O513*H513</f>
        <v>0</v>
      </c>
      <c r="Q513" s="210">
        <v>0.045999999999999999</v>
      </c>
      <c r="R513" s="210">
        <f>Q513*H513</f>
        <v>0.22999999999999998</v>
      </c>
      <c r="S513" s="210">
        <v>0</v>
      </c>
      <c r="T513" s="211">
        <f>S513*H513</f>
        <v>0</v>
      </c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R513" s="212" t="s">
        <v>200</v>
      </c>
      <c r="AT513" s="212" t="s">
        <v>274</v>
      </c>
      <c r="AU513" s="212" t="s">
        <v>84</v>
      </c>
      <c r="AY513" s="20" t="s">
        <v>135</v>
      </c>
      <c r="BE513" s="213">
        <f>IF(N513="základní",J513,0)</f>
        <v>0</v>
      </c>
      <c r="BF513" s="213">
        <f>IF(N513="snížená",J513,0)</f>
        <v>0</v>
      </c>
      <c r="BG513" s="213">
        <f>IF(N513="zákl. přenesená",J513,0)</f>
        <v>0</v>
      </c>
      <c r="BH513" s="213">
        <f>IF(N513="sníž. přenesená",J513,0)</f>
        <v>0</v>
      </c>
      <c r="BI513" s="213">
        <f>IF(N513="nulová",J513,0)</f>
        <v>0</v>
      </c>
      <c r="BJ513" s="20" t="s">
        <v>81</v>
      </c>
      <c r="BK513" s="213">
        <f>ROUND(I513*H513,2)</f>
        <v>0</v>
      </c>
      <c r="BL513" s="20" t="s">
        <v>142</v>
      </c>
      <c r="BM513" s="212" t="s">
        <v>1078</v>
      </c>
    </row>
    <row r="514" s="2" customFormat="1" ht="21.75" customHeight="1">
      <c r="A514" s="36"/>
      <c r="B514" s="37"/>
      <c r="C514" s="202" t="s">
        <v>1079</v>
      </c>
      <c r="D514" s="202" t="s">
        <v>137</v>
      </c>
      <c r="E514" s="203" t="s">
        <v>1080</v>
      </c>
      <c r="F514" s="204" t="s">
        <v>1081</v>
      </c>
      <c r="G514" s="205" t="s">
        <v>319</v>
      </c>
      <c r="H514" s="206">
        <v>16</v>
      </c>
      <c r="I514" s="207">
        <v>0</v>
      </c>
      <c r="J514" s="207">
        <f>ROUND(I514*H514,2)</f>
        <v>0</v>
      </c>
      <c r="K514" s="204" t="s">
        <v>141</v>
      </c>
      <c r="L514" s="42"/>
      <c r="M514" s="208" t="s">
        <v>19</v>
      </c>
      <c r="N514" s="209" t="s">
        <v>44</v>
      </c>
      <c r="O514" s="210">
        <v>0</v>
      </c>
      <c r="P514" s="210">
        <f>O514*H514</f>
        <v>0</v>
      </c>
      <c r="Q514" s="210">
        <v>0.0013699999999999999</v>
      </c>
      <c r="R514" s="210">
        <f>Q514*H514</f>
        <v>0.021919999999999999</v>
      </c>
      <c r="S514" s="210">
        <v>0</v>
      </c>
      <c r="T514" s="211">
        <f>S514*H514</f>
        <v>0</v>
      </c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R514" s="212" t="s">
        <v>142</v>
      </c>
      <c r="AT514" s="212" t="s">
        <v>137</v>
      </c>
      <c r="AU514" s="212" t="s">
        <v>84</v>
      </c>
      <c r="AY514" s="20" t="s">
        <v>135</v>
      </c>
      <c r="BE514" s="213">
        <f>IF(N514="základní",J514,0)</f>
        <v>0</v>
      </c>
      <c r="BF514" s="213">
        <f>IF(N514="snížená",J514,0)</f>
        <v>0</v>
      </c>
      <c r="BG514" s="213">
        <f>IF(N514="zákl. přenesená",J514,0)</f>
        <v>0</v>
      </c>
      <c r="BH514" s="213">
        <f>IF(N514="sníž. přenesená",J514,0)</f>
        <v>0</v>
      </c>
      <c r="BI514" s="213">
        <f>IF(N514="nulová",J514,0)</f>
        <v>0</v>
      </c>
      <c r="BJ514" s="20" t="s">
        <v>81</v>
      </c>
      <c r="BK514" s="213">
        <f>ROUND(I514*H514,2)</f>
        <v>0</v>
      </c>
      <c r="BL514" s="20" t="s">
        <v>142</v>
      </c>
      <c r="BM514" s="212" t="s">
        <v>1082</v>
      </c>
    </row>
    <row r="515" s="2" customFormat="1">
      <c r="A515" s="36"/>
      <c r="B515" s="37"/>
      <c r="C515" s="38"/>
      <c r="D515" s="214" t="s">
        <v>144</v>
      </c>
      <c r="E515" s="38"/>
      <c r="F515" s="215" t="s">
        <v>1083</v>
      </c>
      <c r="G515" s="38"/>
      <c r="H515" s="38"/>
      <c r="I515" s="38"/>
      <c r="J515" s="38"/>
      <c r="K515" s="38"/>
      <c r="L515" s="42"/>
      <c r="M515" s="216"/>
      <c r="N515" s="217"/>
      <c r="O515" s="81"/>
      <c r="P515" s="81"/>
      <c r="Q515" s="81"/>
      <c r="R515" s="81"/>
      <c r="S515" s="81"/>
      <c r="T515" s="82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T515" s="20" t="s">
        <v>144</v>
      </c>
      <c r="AU515" s="20" t="s">
        <v>84</v>
      </c>
    </row>
    <row r="516" s="14" customFormat="1">
      <c r="A516" s="14"/>
      <c r="B516" s="228"/>
      <c r="C516" s="229"/>
      <c r="D516" s="220" t="s">
        <v>146</v>
      </c>
      <c r="E516" s="230" t="s">
        <v>19</v>
      </c>
      <c r="F516" s="231" t="s">
        <v>1084</v>
      </c>
      <c r="G516" s="229"/>
      <c r="H516" s="232">
        <v>16</v>
      </c>
      <c r="I516" s="229"/>
      <c r="J516" s="229"/>
      <c r="K516" s="229"/>
      <c r="L516" s="233"/>
      <c r="M516" s="234"/>
      <c r="N516" s="235"/>
      <c r="O516" s="235"/>
      <c r="P516" s="235"/>
      <c r="Q516" s="235"/>
      <c r="R516" s="235"/>
      <c r="S516" s="235"/>
      <c r="T516" s="236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37" t="s">
        <v>146</v>
      </c>
      <c r="AU516" s="237" t="s">
        <v>84</v>
      </c>
      <c r="AV516" s="14" t="s">
        <v>84</v>
      </c>
      <c r="AW516" s="14" t="s">
        <v>34</v>
      </c>
      <c r="AX516" s="14" t="s">
        <v>81</v>
      </c>
      <c r="AY516" s="237" t="s">
        <v>135</v>
      </c>
    </row>
    <row r="517" s="2" customFormat="1" ht="24.15" customHeight="1">
      <c r="A517" s="36"/>
      <c r="B517" s="37"/>
      <c r="C517" s="202" t="s">
        <v>1085</v>
      </c>
      <c r="D517" s="202" t="s">
        <v>137</v>
      </c>
      <c r="E517" s="203" t="s">
        <v>1086</v>
      </c>
      <c r="F517" s="204" t="s">
        <v>1087</v>
      </c>
      <c r="G517" s="205" t="s">
        <v>319</v>
      </c>
      <c r="H517" s="206">
        <v>2</v>
      </c>
      <c r="I517" s="207">
        <v>0</v>
      </c>
      <c r="J517" s="207">
        <f>ROUND(I517*H517,2)</f>
        <v>0</v>
      </c>
      <c r="K517" s="204" t="s">
        <v>141</v>
      </c>
      <c r="L517" s="42"/>
      <c r="M517" s="208" t="s">
        <v>19</v>
      </c>
      <c r="N517" s="209" t="s">
        <v>44</v>
      </c>
      <c r="O517" s="210">
        <v>0</v>
      </c>
      <c r="P517" s="210">
        <f>O517*H517</f>
        <v>0</v>
      </c>
      <c r="Q517" s="210">
        <v>0.012460000000000001</v>
      </c>
      <c r="R517" s="210">
        <f>Q517*H517</f>
        <v>0.024920000000000001</v>
      </c>
      <c r="S517" s="210">
        <v>0</v>
      </c>
      <c r="T517" s="211">
        <f>S517*H517</f>
        <v>0</v>
      </c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R517" s="212" t="s">
        <v>142</v>
      </c>
      <c r="AT517" s="212" t="s">
        <v>137</v>
      </c>
      <c r="AU517" s="212" t="s">
        <v>84</v>
      </c>
      <c r="AY517" s="20" t="s">
        <v>135</v>
      </c>
      <c r="BE517" s="213">
        <f>IF(N517="základní",J517,0)</f>
        <v>0</v>
      </c>
      <c r="BF517" s="213">
        <f>IF(N517="snížená",J517,0)</f>
        <v>0</v>
      </c>
      <c r="BG517" s="213">
        <f>IF(N517="zákl. přenesená",J517,0)</f>
        <v>0</v>
      </c>
      <c r="BH517" s="213">
        <f>IF(N517="sníž. přenesená",J517,0)</f>
        <v>0</v>
      </c>
      <c r="BI517" s="213">
        <f>IF(N517="nulová",J517,0)</f>
        <v>0</v>
      </c>
      <c r="BJ517" s="20" t="s">
        <v>81</v>
      </c>
      <c r="BK517" s="213">
        <f>ROUND(I517*H517,2)</f>
        <v>0</v>
      </c>
      <c r="BL517" s="20" t="s">
        <v>142</v>
      </c>
      <c r="BM517" s="212" t="s">
        <v>1088</v>
      </c>
    </row>
    <row r="518" s="2" customFormat="1">
      <c r="A518" s="36"/>
      <c r="B518" s="37"/>
      <c r="C518" s="38"/>
      <c r="D518" s="214" t="s">
        <v>144</v>
      </c>
      <c r="E518" s="38"/>
      <c r="F518" s="215" t="s">
        <v>1089</v>
      </c>
      <c r="G518" s="38"/>
      <c r="H518" s="38"/>
      <c r="I518" s="38"/>
      <c r="J518" s="38"/>
      <c r="K518" s="38"/>
      <c r="L518" s="42"/>
      <c r="M518" s="216"/>
      <c r="N518" s="217"/>
      <c r="O518" s="81"/>
      <c r="P518" s="81"/>
      <c r="Q518" s="81"/>
      <c r="R518" s="81"/>
      <c r="S518" s="81"/>
      <c r="T518" s="82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T518" s="20" t="s">
        <v>144</v>
      </c>
      <c r="AU518" s="20" t="s">
        <v>84</v>
      </c>
    </row>
    <row r="519" s="2" customFormat="1" ht="16.5" customHeight="1">
      <c r="A519" s="36"/>
      <c r="B519" s="37"/>
      <c r="C519" s="202" t="s">
        <v>1090</v>
      </c>
      <c r="D519" s="202" t="s">
        <v>137</v>
      </c>
      <c r="E519" s="203" t="s">
        <v>1091</v>
      </c>
      <c r="F519" s="204" t="s">
        <v>1092</v>
      </c>
      <c r="G519" s="205" t="s">
        <v>537</v>
      </c>
      <c r="H519" s="206">
        <v>1</v>
      </c>
      <c r="I519" s="207">
        <v>0</v>
      </c>
      <c r="J519" s="207">
        <f>ROUND(I519*H519,2)</f>
        <v>0</v>
      </c>
      <c r="K519" s="204" t="s">
        <v>372</v>
      </c>
      <c r="L519" s="42"/>
      <c r="M519" s="208" t="s">
        <v>19</v>
      </c>
      <c r="N519" s="209" t="s">
        <v>44</v>
      </c>
      <c r="O519" s="210">
        <v>0</v>
      </c>
      <c r="P519" s="210">
        <f>O519*H519</f>
        <v>0</v>
      </c>
      <c r="Q519" s="210">
        <v>0</v>
      </c>
      <c r="R519" s="210">
        <f>Q519*H519</f>
        <v>0</v>
      </c>
      <c r="S519" s="210">
        <v>0</v>
      </c>
      <c r="T519" s="211">
        <f>S519*H519</f>
        <v>0</v>
      </c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R519" s="212" t="s">
        <v>142</v>
      </c>
      <c r="AT519" s="212" t="s">
        <v>137</v>
      </c>
      <c r="AU519" s="212" t="s">
        <v>84</v>
      </c>
      <c r="AY519" s="20" t="s">
        <v>135</v>
      </c>
      <c r="BE519" s="213">
        <f>IF(N519="základní",J519,0)</f>
        <v>0</v>
      </c>
      <c r="BF519" s="213">
        <f>IF(N519="snížená",J519,0)</f>
        <v>0</v>
      </c>
      <c r="BG519" s="213">
        <f>IF(N519="zákl. přenesená",J519,0)</f>
        <v>0</v>
      </c>
      <c r="BH519" s="213">
        <f>IF(N519="sníž. přenesená",J519,0)</f>
        <v>0</v>
      </c>
      <c r="BI519" s="213">
        <f>IF(N519="nulová",J519,0)</f>
        <v>0</v>
      </c>
      <c r="BJ519" s="20" t="s">
        <v>81</v>
      </c>
      <c r="BK519" s="213">
        <f>ROUND(I519*H519,2)</f>
        <v>0</v>
      </c>
      <c r="BL519" s="20" t="s">
        <v>142</v>
      </c>
      <c r="BM519" s="212" t="s">
        <v>1093</v>
      </c>
    </row>
    <row r="520" s="2" customFormat="1" ht="16.5" customHeight="1">
      <c r="A520" s="36"/>
      <c r="B520" s="37"/>
      <c r="C520" s="202" t="s">
        <v>1094</v>
      </c>
      <c r="D520" s="202" t="s">
        <v>137</v>
      </c>
      <c r="E520" s="203" t="s">
        <v>1095</v>
      </c>
      <c r="F520" s="204" t="s">
        <v>1096</v>
      </c>
      <c r="G520" s="205" t="s">
        <v>182</v>
      </c>
      <c r="H520" s="206">
        <v>26.172000000000001</v>
      </c>
      <c r="I520" s="207">
        <v>0</v>
      </c>
      <c r="J520" s="207">
        <f>ROUND(I520*H520,2)</f>
        <v>0</v>
      </c>
      <c r="K520" s="204" t="s">
        <v>141</v>
      </c>
      <c r="L520" s="42"/>
      <c r="M520" s="208" t="s">
        <v>19</v>
      </c>
      <c r="N520" s="209" t="s">
        <v>44</v>
      </c>
      <c r="O520" s="210">
        <v>0</v>
      </c>
      <c r="P520" s="210">
        <f>O520*H520</f>
        <v>0</v>
      </c>
      <c r="Q520" s="210">
        <v>0</v>
      </c>
      <c r="R520" s="210">
        <f>Q520*H520</f>
        <v>0</v>
      </c>
      <c r="S520" s="210">
        <v>0</v>
      </c>
      <c r="T520" s="211">
        <f>S520*H520</f>
        <v>0</v>
      </c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R520" s="212" t="s">
        <v>142</v>
      </c>
      <c r="AT520" s="212" t="s">
        <v>137</v>
      </c>
      <c r="AU520" s="212" t="s">
        <v>84</v>
      </c>
      <c r="AY520" s="20" t="s">
        <v>135</v>
      </c>
      <c r="BE520" s="213">
        <f>IF(N520="základní",J520,0)</f>
        <v>0</v>
      </c>
      <c r="BF520" s="213">
        <f>IF(N520="snížená",J520,0)</f>
        <v>0</v>
      </c>
      <c r="BG520" s="213">
        <f>IF(N520="zákl. přenesená",J520,0)</f>
        <v>0</v>
      </c>
      <c r="BH520" s="213">
        <f>IF(N520="sníž. přenesená",J520,0)</f>
        <v>0</v>
      </c>
      <c r="BI520" s="213">
        <f>IF(N520="nulová",J520,0)</f>
        <v>0</v>
      </c>
      <c r="BJ520" s="20" t="s">
        <v>81</v>
      </c>
      <c r="BK520" s="213">
        <f>ROUND(I520*H520,2)</f>
        <v>0</v>
      </c>
      <c r="BL520" s="20" t="s">
        <v>142</v>
      </c>
      <c r="BM520" s="212" t="s">
        <v>1097</v>
      </c>
    </row>
    <row r="521" s="2" customFormat="1">
      <c r="A521" s="36"/>
      <c r="B521" s="37"/>
      <c r="C521" s="38"/>
      <c r="D521" s="214" t="s">
        <v>144</v>
      </c>
      <c r="E521" s="38"/>
      <c r="F521" s="215" t="s">
        <v>1098</v>
      </c>
      <c r="G521" s="38"/>
      <c r="H521" s="38"/>
      <c r="I521" s="38"/>
      <c r="J521" s="38"/>
      <c r="K521" s="38"/>
      <c r="L521" s="42"/>
      <c r="M521" s="216"/>
      <c r="N521" s="217"/>
      <c r="O521" s="81"/>
      <c r="P521" s="81"/>
      <c r="Q521" s="81"/>
      <c r="R521" s="81"/>
      <c r="S521" s="81"/>
      <c r="T521" s="82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T521" s="20" t="s">
        <v>144</v>
      </c>
      <c r="AU521" s="20" t="s">
        <v>84</v>
      </c>
    </row>
    <row r="522" s="13" customFormat="1">
      <c r="A522" s="13"/>
      <c r="B522" s="218"/>
      <c r="C522" s="219"/>
      <c r="D522" s="220" t="s">
        <v>146</v>
      </c>
      <c r="E522" s="221" t="s">
        <v>19</v>
      </c>
      <c r="F522" s="222" t="s">
        <v>1099</v>
      </c>
      <c r="G522" s="219"/>
      <c r="H522" s="221" t="s">
        <v>19</v>
      </c>
      <c r="I522" s="219"/>
      <c r="J522" s="219"/>
      <c r="K522" s="219"/>
      <c r="L522" s="223"/>
      <c r="M522" s="224"/>
      <c r="N522" s="225"/>
      <c r="O522" s="225"/>
      <c r="P522" s="225"/>
      <c r="Q522" s="225"/>
      <c r="R522" s="225"/>
      <c r="S522" s="225"/>
      <c r="T522" s="226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27" t="s">
        <v>146</v>
      </c>
      <c r="AU522" s="227" t="s">
        <v>84</v>
      </c>
      <c r="AV522" s="13" t="s">
        <v>81</v>
      </c>
      <c r="AW522" s="13" t="s">
        <v>34</v>
      </c>
      <c r="AX522" s="13" t="s">
        <v>73</v>
      </c>
      <c r="AY522" s="227" t="s">
        <v>135</v>
      </c>
    </row>
    <row r="523" s="13" customFormat="1">
      <c r="A523" s="13"/>
      <c r="B523" s="218"/>
      <c r="C523" s="219"/>
      <c r="D523" s="220" t="s">
        <v>146</v>
      </c>
      <c r="E523" s="221" t="s">
        <v>19</v>
      </c>
      <c r="F523" s="222" t="s">
        <v>1100</v>
      </c>
      <c r="G523" s="219"/>
      <c r="H523" s="221" t="s">
        <v>19</v>
      </c>
      <c r="I523" s="219"/>
      <c r="J523" s="219"/>
      <c r="K523" s="219"/>
      <c r="L523" s="223"/>
      <c r="M523" s="224"/>
      <c r="N523" s="225"/>
      <c r="O523" s="225"/>
      <c r="P523" s="225"/>
      <c r="Q523" s="225"/>
      <c r="R523" s="225"/>
      <c r="S523" s="225"/>
      <c r="T523" s="226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27" t="s">
        <v>146</v>
      </c>
      <c r="AU523" s="227" t="s">
        <v>84</v>
      </c>
      <c r="AV523" s="13" t="s">
        <v>81</v>
      </c>
      <c r="AW523" s="13" t="s">
        <v>34</v>
      </c>
      <c r="AX523" s="13" t="s">
        <v>73</v>
      </c>
      <c r="AY523" s="227" t="s">
        <v>135</v>
      </c>
    </row>
    <row r="524" s="14" customFormat="1">
      <c r="A524" s="14"/>
      <c r="B524" s="228"/>
      <c r="C524" s="229"/>
      <c r="D524" s="220" t="s">
        <v>146</v>
      </c>
      <c r="E524" s="230" t="s">
        <v>19</v>
      </c>
      <c r="F524" s="231" t="s">
        <v>1101</v>
      </c>
      <c r="G524" s="229"/>
      <c r="H524" s="232">
        <v>10.574</v>
      </c>
      <c r="I524" s="229"/>
      <c r="J524" s="229"/>
      <c r="K524" s="229"/>
      <c r="L524" s="233"/>
      <c r="M524" s="234"/>
      <c r="N524" s="235"/>
      <c r="O524" s="235"/>
      <c r="P524" s="235"/>
      <c r="Q524" s="235"/>
      <c r="R524" s="235"/>
      <c r="S524" s="235"/>
      <c r="T524" s="236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37" t="s">
        <v>146</v>
      </c>
      <c r="AU524" s="237" t="s">
        <v>84</v>
      </c>
      <c r="AV524" s="14" t="s">
        <v>84</v>
      </c>
      <c r="AW524" s="14" t="s">
        <v>34</v>
      </c>
      <c r="AX524" s="14" t="s">
        <v>73</v>
      </c>
      <c r="AY524" s="237" t="s">
        <v>135</v>
      </c>
    </row>
    <row r="525" s="14" customFormat="1">
      <c r="A525" s="14"/>
      <c r="B525" s="228"/>
      <c r="C525" s="229"/>
      <c r="D525" s="220" t="s">
        <v>146</v>
      </c>
      <c r="E525" s="230" t="s">
        <v>19</v>
      </c>
      <c r="F525" s="231" t="s">
        <v>1102</v>
      </c>
      <c r="G525" s="229"/>
      <c r="H525" s="232">
        <v>14.798</v>
      </c>
      <c r="I525" s="229"/>
      <c r="J525" s="229"/>
      <c r="K525" s="229"/>
      <c r="L525" s="233"/>
      <c r="M525" s="234"/>
      <c r="N525" s="235"/>
      <c r="O525" s="235"/>
      <c r="P525" s="235"/>
      <c r="Q525" s="235"/>
      <c r="R525" s="235"/>
      <c r="S525" s="235"/>
      <c r="T525" s="236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37" t="s">
        <v>146</v>
      </c>
      <c r="AU525" s="237" t="s">
        <v>84</v>
      </c>
      <c r="AV525" s="14" t="s">
        <v>84</v>
      </c>
      <c r="AW525" s="14" t="s">
        <v>34</v>
      </c>
      <c r="AX525" s="14" t="s">
        <v>73</v>
      </c>
      <c r="AY525" s="237" t="s">
        <v>135</v>
      </c>
    </row>
    <row r="526" s="13" customFormat="1">
      <c r="A526" s="13"/>
      <c r="B526" s="218"/>
      <c r="C526" s="219"/>
      <c r="D526" s="220" t="s">
        <v>146</v>
      </c>
      <c r="E526" s="221" t="s">
        <v>19</v>
      </c>
      <c r="F526" s="222" t="s">
        <v>1103</v>
      </c>
      <c r="G526" s="219"/>
      <c r="H526" s="221" t="s">
        <v>19</v>
      </c>
      <c r="I526" s="219"/>
      <c r="J526" s="219"/>
      <c r="K526" s="219"/>
      <c r="L526" s="223"/>
      <c r="M526" s="224"/>
      <c r="N526" s="225"/>
      <c r="O526" s="225"/>
      <c r="P526" s="225"/>
      <c r="Q526" s="225"/>
      <c r="R526" s="225"/>
      <c r="S526" s="225"/>
      <c r="T526" s="226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27" t="s">
        <v>146</v>
      </c>
      <c r="AU526" s="227" t="s">
        <v>84</v>
      </c>
      <c r="AV526" s="13" t="s">
        <v>81</v>
      </c>
      <c r="AW526" s="13" t="s">
        <v>34</v>
      </c>
      <c r="AX526" s="13" t="s">
        <v>73</v>
      </c>
      <c r="AY526" s="227" t="s">
        <v>135</v>
      </c>
    </row>
    <row r="527" s="14" customFormat="1">
      <c r="A527" s="14"/>
      <c r="B527" s="228"/>
      <c r="C527" s="229"/>
      <c r="D527" s="220" t="s">
        <v>146</v>
      </c>
      <c r="E527" s="230" t="s">
        <v>19</v>
      </c>
      <c r="F527" s="231" t="s">
        <v>1104</v>
      </c>
      <c r="G527" s="229"/>
      <c r="H527" s="232">
        <v>0.80000000000000004</v>
      </c>
      <c r="I527" s="229"/>
      <c r="J527" s="229"/>
      <c r="K527" s="229"/>
      <c r="L527" s="233"/>
      <c r="M527" s="234"/>
      <c r="N527" s="235"/>
      <c r="O527" s="235"/>
      <c r="P527" s="235"/>
      <c r="Q527" s="235"/>
      <c r="R527" s="235"/>
      <c r="S527" s="235"/>
      <c r="T527" s="236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37" t="s">
        <v>146</v>
      </c>
      <c r="AU527" s="237" t="s">
        <v>84</v>
      </c>
      <c r="AV527" s="14" t="s">
        <v>84</v>
      </c>
      <c r="AW527" s="14" t="s">
        <v>34</v>
      </c>
      <c r="AX527" s="14" t="s">
        <v>73</v>
      </c>
      <c r="AY527" s="237" t="s">
        <v>135</v>
      </c>
    </row>
    <row r="528" s="15" customFormat="1">
      <c r="A528" s="15"/>
      <c r="B528" s="238"/>
      <c r="C528" s="239"/>
      <c r="D528" s="220" t="s">
        <v>146</v>
      </c>
      <c r="E528" s="240" t="s">
        <v>19</v>
      </c>
      <c r="F528" s="241" t="s">
        <v>178</v>
      </c>
      <c r="G528" s="239"/>
      <c r="H528" s="242">
        <v>26.172000000000001</v>
      </c>
      <c r="I528" s="239"/>
      <c r="J528" s="239"/>
      <c r="K528" s="239"/>
      <c r="L528" s="243"/>
      <c r="M528" s="244"/>
      <c r="N528" s="245"/>
      <c r="O528" s="245"/>
      <c r="P528" s="245"/>
      <c r="Q528" s="245"/>
      <c r="R528" s="245"/>
      <c r="S528" s="245"/>
      <c r="T528" s="246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47" t="s">
        <v>146</v>
      </c>
      <c r="AU528" s="247" t="s">
        <v>84</v>
      </c>
      <c r="AV528" s="15" t="s">
        <v>142</v>
      </c>
      <c r="AW528" s="15" t="s">
        <v>34</v>
      </c>
      <c r="AX528" s="15" t="s">
        <v>81</v>
      </c>
      <c r="AY528" s="247" t="s">
        <v>135</v>
      </c>
    </row>
    <row r="529" s="2" customFormat="1" ht="16.5" customHeight="1">
      <c r="A529" s="36"/>
      <c r="B529" s="37"/>
      <c r="C529" s="202" t="s">
        <v>1105</v>
      </c>
      <c r="D529" s="202" t="s">
        <v>137</v>
      </c>
      <c r="E529" s="203" t="s">
        <v>1106</v>
      </c>
      <c r="F529" s="204" t="s">
        <v>1107</v>
      </c>
      <c r="G529" s="205" t="s">
        <v>158</v>
      </c>
      <c r="H529" s="206">
        <v>347.5</v>
      </c>
      <c r="I529" s="207">
        <v>0</v>
      </c>
      <c r="J529" s="207">
        <f>ROUND(I529*H529,2)</f>
        <v>0</v>
      </c>
      <c r="K529" s="204" t="s">
        <v>141</v>
      </c>
      <c r="L529" s="42"/>
      <c r="M529" s="208" t="s">
        <v>19</v>
      </c>
      <c r="N529" s="209" t="s">
        <v>44</v>
      </c>
      <c r="O529" s="210">
        <v>0</v>
      </c>
      <c r="P529" s="210">
        <f>O529*H529</f>
        <v>0</v>
      </c>
      <c r="Q529" s="210">
        <v>0.00012999999999999999</v>
      </c>
      <c r="R529" s="210">
        <f>Q529*H529</f>
        <v>0.045174999999999993</v>
      </c>
      <c r="S529" s="210">
        <v>0</v>
      </c>
      <c r="T529" s="211">
        <f>S529*H529</f>
        <v>0</v>
      </c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R529" s="212" t="s">
        <v>142</v>
      </c>
      <c r="AT529" s="212" t="s">
        <v>137</v>
      </c>
      <c r="AU529" s="212" t="s">
        <v>84</v>
      </c>
      <c r="AY529" s="20" t="s">
        <v>135</v>
      </c>
      <c r="BE529" s="213">
        <f>IF(N529="základní",J529,0)</f>
        <v>0</v>
      </c>
      <c r="BF529" s="213">
        <f>IF(N529="snížená",J529,0)</f>
        <v>0</v>
      </c>
      <c r="BG529" s="213">
        <f>IF(N529="zákl. přenesená",J529,0)</f>
        <v>0</v>
      </c>
      <c r="BH529" s="213">
        <f>IF(N529="sníž. přenesená",J529,0)</f>
        <v>0</v>
      </c>
      <c r="BI529" s="213">
        <f>IF(N529="nulová",J529,0)</f>
        <v>0</v>
      </c>
      <c r="BJ529" s="20" t="s">
        <v>81</v>
      </c>
      <c r="BK529" s="213">
        <f>ROUND(I529*H529,2)</f>
        <v>0</v>
      </c>
      <c r="BL529" s="20" t="s">
        <v>142</v>
      </c>
      <c r="BM529" s="212" t="s">
        <v>1108</v>
      </c>
    </row>
    <row r="530" s="2" customFormat="1">
      <c r="A530" s="36"/>
      <c r="B530" s="37"/>
      <c r="C530" s="38"/>
      <c r="D530" s="214" t="s">
        <v>144</v>
      </c>
      <c r="E530" s="38"/>
      <c r="F530" s="215" t="s">
        <v>1109</v>
      </c>
      <c r="G530" s="38"/>
      <c r="H530" s="38"/>
      <c r="I530" s="38"/>
      <c r="J530" s="38"/>
      <c r="K530" s="38"/>
      <c r="L530" s="42"/>
      <c r="M530" s="216"/>
      <c r="N530" s="217"/>
      <c r="O530" s="81"/>
      <c r="P530" s="81"/>
      <c r="Q530" s="81"/>
      <c r="R530" s="81"/>
      <c r="S530" s="81"/>
      <c r="T530" s="82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T530" s="20" t="s">
        <v>144</v>
      </c>
      <c r="AU530" s="20" t="s">
        <v>84</v>
      </c>
    </row>
    <row r="531" s="2" customFormat="1" ht="24.15" customHeight="1">
      <c r="A531" s="36"/>
      <c r="B531" s="37"/>
      <c r="C531" s="202" t="s">
        <v>1110</v>
      </c>
      <c r="D531" s="202" t="s">
        <v>137</v>
      </c>
      <c r="E531" s="203" t="s">
        <v>1111</v>
      </c>
      <c r="F531" s="204" t="s">
        <v>1112</v>
      </c>
      <c r="G531" s="205" t="s">
        <v>537</v>
      </c>
      <c r="H531" s="206">
        <v>1</v>
      </c>
      <c r="I531" s="207">
        <v>0</v>
      </c>
      <c r="J531" s="207">
        <f>ROUND(I531*H531,2)</f>
        <v>0</v>
      </c>
      <c r="K531" s="204" t="s">
        <v>372</v>
      </c>
      <c r="L531" s="42"/>
      <c r="M531" s="208" t="s">
        <v>19</v>
      </c>
      <c r="N531" s="209" t="s">
        <v>44</v>
      </c>
      <c r="O531" s="210">
        <v>0</v>
      </c>
      <c r="P531" s="210">
        <f>O531*H531</f>
        <v>0</v>
      </c>
      <c r="Q531" s="210">
        <v>0</v>
      </c>
      <c r="R531" s="210">
        <f>Q531*H531</f>
        <v>0</v>
      </c>
      <c r="S531" s="210">
        <v>0</v>
      </c>
      <c r="T531" s="211">
        <f>S531*H531</f>
        <v>0</v>
      </c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R531" s="212" t="s">
        <v>142</v>
      </c>
      <c r="AT531" s="212" t="s">
        <v>137</v>
      </c>
      <c r="AU531" s="212" t="s">
        <v>84</v>
      </c>
      <c r="AY531" s="20" t="s">
        <v>135</v>
      </c>
      <c r="BE531" s="213">
        <f>IF(N531="základní",J531,0)</f>
        <v>0</v>
      </c>
      <c r="BF531" s="213">
        <f>IF(N531="snížená",J531,0)</f>
        <v>0</v>
      </c>
      <c r="BG531" s="213">
        <f>IF(N531="zákl. přenesená",J531,0)</f>
        <v>0</v>
      </c>
      <c r="BH531" s="213">
        <f>IF(N531="sníž. přenesená",J531,0)</f>
        <v>0</v>
      </c>
      <c r="BI531" s="213">
        <f>IF(N531="nulová",J531,0)</f>
        <v>0</v>
      </c>
      <c r="BJ531" s="20" t="s">
        <v>81</v>
      </c>
      <c r="BK531" s="213">
        <f>ROUND(I531*H531,2)</f>
        <v>0</v>
      </c>
      <c r="BL531" s="20" t="s">
        <v>142</v>
      </c>
      <c r="BM531" s="212" t="s">
        <v>1113</v>
      </c>
    </row>
    <row r="532" s="12" customFormat="1" ht="22.8" customHeight="1">
      <c r="A532" s="12"/>
      <c r="B532" s="187"/>
      <c r="C532" s="188"/>
      <c r="D532" s="189" t="s">
        <v>72</v>
      </c>
      <c r="E532" s="200" t="s">
        <v>543</v>
      </c>
      <c r="F532" s="200" t="s">
        <v>544</v>
      </c>
      <c r="G532" s="188"/>
      <c r="H532" s="188"/>
      <c r="I532" s="188"/>
      <c r="J532" s="201">
        <f>BK532</f>
        <v>0</v>
      </c>
      <c r="K532" s="188"/>
      <c r="L532" s="192"/>
      <c r="M532" s="193"/>
      <c r="N532" s="194"/>
      <c r="O532" s="194"/>
      <c r="P532" s="195">
        <f>SUM(P533:P534)</f>
        <v>0</v>
      </c>
      <c r="Q532" s="194"/>
      <c r="R532" s="195">
        <f>SUM(R533:R534)</f>
        <v>0</v>
      </c>
      <c r="S532" s="194"/>
      <c r="T532" s="196">
        <f>SUM(T533:T534)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197" t="s">
        <v>81</v>
      </c>
      <c r="AT532" s="198" t="s">
        <v>72</v>
      </c>
      <c r="AU532" s="198" t="s">
        <v>81</v>
      </c>
      <c r="AY532" s="197" t="s">
        <v>135</v>
      </c>
      <c r="BK532" s="199">
        <f>SUM(BK533:BK534)</f>
        <v>0</v>
      </c>
    </row>
    <row r="533" s="2" customFormat="1" ht="24.15" customHeight="1">
      <c r="A533" s="36"/>
      <c r="B533" s="37"/>
      <c r="C533" s="202" t="s">
        <v>1114</v>
      </c>
      <c r="D533" s="202" t="s">
        <v>137</v>
      </c>
      <c r="E533" s="203" t="s">
        <v>1115</v>
      </c>
      <c r="F533" s="204" t="s">
        <v>1116</v>
      </c>
      <c r="G533" s="205" t="s">
        <v>250</v>
      </c>
      <c r="H533" s="206">
        <v>2938.056</v>
      </c>
      <c r="I533" s="207">
        <v>0</v>
      </c>
      <c r="J533" s="207">
        <f>ROUND(I533*H533,2)</f>
        <v>0</v>
      </c>
      <c r="K533" s="204" t="s">
        <v>141</v>
      </c>
      <c r="L533" s="42"/>
      <c r="M533" s="208" t="s">
        <v>19</v>
      </c>
      <c r="N533" s="209" t="s">
        <v>44</v>
      </c>
      <c r="O533" s="210">
        <v>0</v>
      </c>
      <c r="P533" s="210">
        <f>O533*H533</f>
        <v>0</v>
      </c>
      <c r="Q533" s="210">
        <v>0</v>
      </c>
      <c r="R533" s="210">
        <f>Q533*H533</f>
        <v>0</v>
      </c>
      <c r="S533" s="210">
        <v>0</v>
      </c>
      <c r="T533" s="211">
        <f>S533*H533</f>
        <v>0</v>
      </c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R533" s="212" t="s">
        <v>142</v>
      </c>
      <c r="AT533" s="212" t="s">
        <v>137</v>
      </c>
      <c r="AU533" s="212" t="s">
        <v>84</v>
      </c>
      <c r="AY533" s="20" t="s">
        <v>135</v>
      </c>
      <c r="BE533" s="213">
        <f>IF(N533="základní",J533,0)</f>
        <v>0</v>
      </c>
      <c r="BF533" s="213">
        <f>IF(N533="snížená",J533,0)</f>
        <v>0</v>
      </c>
      <c r="BG533" s="213">
        <f>IF(N533="zákl. přenesená",J533,0)</f>
        <v>0</v>
      </c>
      <c r="BH533" s="213">
        <f>IF(N533="sníž. přenesená",J533,0)</f>
        <v>0</v>
      </c>
      <c r="BI533" s="213">
        <f>IF(N533="nulová",J533,0)</f>
        <v>0</v>
      </c>
      <c r="BJ533" s="20" t="s">
        <v>81</v>
      </c>
      <c r="BK533" s="213">
        <f>ROUND(I533*H533,2)</f>
        <v>0</v>
      </c>
      <c r="BL533" s="20" t="s">
        <v>142</v>
      </c>
      <c r="BM533" s="212" t="s">
        <v>1117</v>
      </c>
    </row>
    <row r="534" s="2" customFormat="1">
      <c r="A534" s="36"/>
      <c r="B534" s="37"/>
      <c r="C534" s="38"/>
      <c r="D534" s="214" t="s">
        <v>144</v>
      </c>
      <c r="E534" s="38"/>
      <c r="F534" s="215" t="s">
        <v>1118</v>
      </c>
      <c r="G534" s="38"/>
      <c r="H534" s="38"/>
      <c r="I534" s="38"/>
      <c r="J534" s="38"/>
      <c r="K534" s="38"/>
      <c r="L534" s="42"/>
      <c r="M534" s="216"/>
      <c r="N534" s="217"/>
      <c r="O534" s="81"/>
      <c r="P534" s="81"/>
      <c r="Q534" s="81"/>
      <c r="R534" s="81"/>
      <c r="S534" s="81"/>
      <c r="T534" s="82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T534" s="20" t="s">
        <v>144</v>
      </c>
      <c r="AU534" s="20" t="s">
        <v>84</v>
      </c>
    </row>
    <row r="535" s="12" customFormat="1" ht="25.92" customHeight="1">
      <c r="A535" s="12"/>
      <c r="B535" s="187"/>
      <c r="C535" s="188"/>
      <c r="D535" s="189" t="s">
        <v>72</v>
      </c>
      <c r="E535" s="190" t="s">
        <v>1119</v>
      </c>
      <c r="F535" s="190" t="s">
        <v>1120</v>
      </c>
      <c r="G535" s="188"/>
      <c r="H535" s="188"/>
      <c r="I535" s="188"/>
      <c r="J535" s="191">
        <f>BK535</f>
        <v>0</v>
      </c>
      <c r="K535" s="188"/>
      <c r="L535" s="192"/>
      <c r="M535" s="193"/>
      <c r="N535" s="194"/>
      <c r="O535" s="194"/>
      <c r="P535" s="195">
        <f>P536</f>
        <v>0</v>
      </c>
      <c r="Q535" s="194"/>
      <c r="R535" s="195">
        <f>R536</f>
        <v>1.2717780000000001</v>
      </c>
      <c r="S535" s="194"/>
      <c r="T535" s="196">
        <f>T536</f>
        <v>0</v>
      </c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R535" s="197" t="s">
        <v>84</v>
      </c>
      <c r="AT535" s="198" t="s">
        <v>72</v>
      </c>
      <c r="AU535" s="198" t="s">
        <v>73</v>
      </c>
      <c r="AY535" s="197" t="s">
        <v>135</v>
      </c>
      <c r="BK535" s="199">
        <f>BK536</f>
        <v>0</v>
      </c>
    </row>
    <row r="536" s="12" customFormat="1" ht="22.8" customHeight="1">
      <c r="A536" s="12"/>
      <c r="B536" s="187"/>
      <c r="C536" s="188"/>
      <c r="D536" s="189" t="s">
        <v>72</v>
      </c>
      <c r="E536" s="200" t="s">
        <v>1121</v>
      </c>
      <c r="F536" s="200" t="s">
        <v>1122</v>
      </c>
      <c r="G536" s="188"/>
      <c r="H536" s="188"/>
      <c r="I536" s="188"/>
      <c r="J536" s="201">
        <f>BK536</f>
        <v>0</v>
      </c>
      <c r="K536" s="188"/>
      <c r="L536" s="192"/>
      <c r="M536" s="193"/>
      <c r="N536" s="194"/>
      <c r="O536" s="194"/>
      <c r="P536" s="195">
        <f>SUM(P537:P556)</f>
        <v>0</v>
      </c>
      <c r="Q536" s="194"/>
      <c r="R536" s="195">
        <f>SUM(R537:R556)</f>
        <v>1.2717780000000001</v>
      </c>
      <c r="S536" s="194"/>
      <c r="T536" s="196">
        <f>SUM(T537:T556)</f>
        <v>0</v>
      </c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R536" s="197" t="s">
        <v>84</v>
      </c>
      <c r="AT536" s="198" t="s">
        <v>72</v>
      </c>
      <c r="AU536" s="198" t="s">
        <v>81</v>
      </c>
      <c r="AY536" s="197" t="s">
        <v>135</v>
      </c>
      <c r="BK536" s="199">
        <f>SUM(BK537:BK556)</f>
        <v>0</v>
      </c>
    </row>
    <row r="537" s="2" customFormat="1" ht="24.15" customHeight="1">
      <c r="A537" s="36"/>
      <c r="B537" s="37"/>
      <c r="C537" s="202" t="s">
        <v>1123</v>
      </c>
      <c r="D537" s="202" t="s">
        <v>137</v>
      </c>
      <c r="E537" s="203" t="s">
        <v>1124</v>
      </c>
      <c r="F537" s="204" t="s">
        <v>1125</v>
      </c>
      <c r="G537" s="205" t="s">
        <v>171</v>
      </c>
      <c r="H537" s="206">
        <v>10.6</v>
      </c>
      <c r="I537" s="207">
        <v>0</v>
      </c>
      <c r="J537" s="207">
        <f>ROUND(I537*H537,2)</f>
        <v>0</v>
      </c>
      <c r="K537" s="204" t="s">
        <v>141</v>
      </c>
      <c r="L537" s="42"/>
      <c r="M537" s="208" t="s">
        <v>19</v>
      </c>
      <c r="N537" s="209" t="s">
        <v>44</v>
      </c>
      <c r="O537" s="210">
        <v>0</v>
      </c>
      <c r="P537" s="210">
        <f>O537*H537</f>
        <v>0</v>
      </c>
      <c r="Q537" s="210">
        <v>0.00024000000000000001</v>
      </c>
      <c r="R537" s="210">
        <f>Q537*H537</f>
        <v>0.0025439999999999998</v>
      </c>
      <c r="S537" s="210">
        <v>0</v>
      </c>
      <c r="T537" s="211">
        <f>S537*H537</f>
        <v>0</v>
      </c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R537" s="212" t="s">
        <v>254</v>
      </c>
      <c r="AT537" s="212" t="s">
        <v>137</v>
      </c>
      <c r="AU537" s="212" t="s">
        <v>84</v>
      </c>
      <c r="AY537" s="20" t="s">
        <v>135</v>
      </c>
      <c r="BE537" s="213">
        <f>IF(N537="základní",J537,0)</f>
        <v>0</v>
      </c>
      <c r="BF537" s="213">
        <f>IF(N537="snížená",J537,0)</f>
        <v>0</v>
      </c>
      <c r="BG537" s="213">
        <f>IF(N537="zákl. přenesená",J537,0)</f>
        <v>0</v>
      </c>
      <c r="BH537" s="213">
        <f>IF(N537="sníž. přenesená",J537,0)</f>
        <v>0</v>
      </c>
      <c r="BI537" s="213">
        <f>IF(N537="nulová",J537,0)</f>
        <v>0</v>
      </c>
      <c r="BJ537" s="20" t="s">
        <v>81</v>
      </c>
      <c r="BK537" s="213">
        <f>ROUND(I537*H537,2)</f>
        <v>0</v>
      </c>
      <c r="BL537" s="20" t="s">
        <v>254</v>
      </c>
      <c r="BM537" s="212" t="s">
        <v>1126</v>
      </c>
    </row>
    <row r="538" s="2" customFormat="1">
      <c r="A538" s="36"/>
      <c r="B538" s="37"/>
      <c r="C538" s="38"/>
      <c r="D538" s="214" t="s">
        <v>144</v>
      </c>
      <c r="E538" s="38"/>
      <c r="F538" s="215" t="s">
        <v>1127</v>
      </c>
      <c r="G538" s="38"/>
      <c r="H538" s="38"/>
      <c r="I538" s="38"/>
      <c r="J538" s="38"/>
      <c r="K538" s="38"/>
      <c r="L538" s="42"/>
      <c r="M538" s="216"/>
      <c r="N538" s="217"/>
      <c r="O538" s="81"/>
      <c r="P538" s="81"/>
      <c r="Q538" s="81"/>
      <c r="R538" s="81"/>
      <c r="S538" s="81"/>
      <c r="T538" s="82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T538" s="20" t="s">
        <v>144</v>
      </c>
      <c r="AU538" s="20" t="s">
        <v>84</v>
      </c>
    </row>
    <row r="539" s="13" customFormat="1">
      <c r="A539" s="13"/>
      <c r="B539" s="218"/>
      <c r="C539" s="219"/>
      <c r="D539" s="220" t="s">
        <v>146</v>
      </c>
      <c r="E539" s="221" t="s">
        <v>19</v>
      </c>
      <c r="F539" s="222" t="s">
        <v>1128</v>
      </c>
      <c r="G539" s="219"/>
      <c r="H539" s="221" t="s">
        <v>19</v>
      </c>
      <c r="I539" s="219"/>
      <c r="J539" s="219"/>
      <c r="K539" s="219"/>
      <c r="L539" s="223"/>
      <c r="M539" s="224"/>
      <c r="N539" s="225"/>
      <c r="O539" s="225"/>
      <c r="P539" s="225"/>
      <c r="Q539" s="225"/>
      <c r="R539" s="225"/>
      <c r="S539" s="225"/>
      <c r="T539" s="226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27" t="s">
        <v>146</v>
      </c>
      <c r="AU539" s="227" t="s">
        <v>84</v>
      </c>
      <c r="AV539" s="13" t="s">
        <v>81</v>
      </c>
      <c r="AW539" s="13" t="s">
        <v>34</v>
      </c>
      <c r="AX539" s="13" t="s">
        <v>73</v>
      </c>
      <c r="AY539" s="227" t="s">
        <v>135</v>
      </c>
    </row>
    <row r="540" s="14" customFormat="1">
      <c r="A540" s="14"/>
      <c r="B540" s="228"/>
      <c r="C540" s="229"/>
      <c r="D540" s="220" t="s">
        <v>146</v>
      </c>
      <c r="E540" s="230" t="s">
        <v>19</v>
      </c>
      <c r="F540" s="231" t="s">
        <v>1129</v>
      </c>
      <c r="G540" s="229"/>
      <c r="H540" s="232">
        <v>10.6</v>
      </c>
      <c r="I540" s="229"/>
      <c r="J540" s="229"/>
      <c r="K540" s="229"/>
      <c r="L540" s="233"/>
      <c r="M540" s="234"/>
      <c r="N540" s="235"/>
      <c r="O540" s="235"/>
      <c r="P540" s="235"/>
      <c r="Q540" s="235"/>
      <c r="R540" s="235"/>
      <c r="S540" s="235"/>
      <c r="T540" s="236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37" t="s">
        <v>146</v>
      </c>
      <c r="AU540" s="237" t="s">
        <v>84</v>
      </c>
      <c r="AV540" s="14" t="s">
        <v>84</v>
      </c>
      <c r="AW540" s="14" t="s">
        <v>34</v>
      </c>
      <c r="AX540" s="14" t="s">
        <v>81</v>
      </c>
      <c r="AY540" s="237" t="s">
        <v>135</v>
      </c>
    </row>
    <row r="541" s="2" customFormat="1" ht="16.5" customHeight="1">
      <c r="A541" s="36"/>
      <c r="B541" s="37"/>
      <c r="C541" s="258" t="s">
        <v>1130</v>
      </c>
      <c r="D541" s="258" t="s">
        <v>274</v>
      </c>
      <c r="E541" s="259" t="s">
        <v>1131</v>
      </c>
      <c r="F541" s="260" t="s">
        <v>1132</v>
      </c>
      <c r="G541" s="261" t="s">
        <v>171</v>
      </c>
      <c r="H541" s="262">
        <v>11.448</v>
      </c>
      <c r="I541" s="263">
        <v>0</v>
      </c>
      <c r="J541" s="263">
        <f>ROUND(I541*H541,2)</f>
        <v>0</v>
      </c>
      <c r="K541" s="260" t="s">
        <v>141</v>
      </c>
      <c r="L541" s="264"/>
      <c r="M541" s="265" t="s">
        <v>19</v>
      </c>
      <c r="N541" s="266" t="s">
        <v>44</v>
      </c>
      <c r="O541" s="210">
        <v>0</v>
      </c>
      <c r="P541" s="210">
        <f>O541*H541</f>
        <v>0</v>
      </c>
      <c r="Q541" s="210">
        <v>0.080000000000000002</v>
      </c>
      <c r="R541" s="210">
        <f>Q541*H541</f>
        <v>0.9158400000000001</v>
      </c>
      <c r="S541" s="210">
        <v>0</v>
      </c>
      <c r="T541" s="211">
        <f>S541*H541</f>
        <v>0</v>
      </c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R541" s="212" t="s">
        <v>348</v>
      </c>
      <c r="AT541" s="212" t="s">
        <v>274</v>
      </c>
      <c r="AU541" s="212" t="s">
        <v>84</v>
      </c>
      <c r="AY541" s="20" t="s">
        <v>135</v>
      </c>
      <c r="BE541" s="213">
        <f>IF(N541="základní",J541,0)</f>
        <v>0</v>
      </c>
      <c r="BF541" s="213">
        <f>IF(N541="snížená",J541,0)</f>
        <v>0</v>
      </c>
      <c r="BG541" s="213">
        <f>IF(N541="zákl. přenesená",J541,0)</f>
        <v>0</v>
      </c>
      <c r="BH541" s="213">
        <f>IF(N541="sníž. přenesená",J541,0)</f>
        <v>0</v>
      </c>
      <c r="BI541" s="213">
        <f>IF(N541="nulová",J541,0)</f>
        <v>0</v>
      </c>
      <c r="BJ541" s="20" t="s">
        <v>81</v>
      </c>
      <c r="BK541" s="213">
        <f>ROUND(I541*H541,2)</f>
        <v>0</v>
      </c>
      <c r="BL541" s="20" t="s">
        <v>254</v>
      </c>
      <c r="BM541" s="212" t="s">
        <v>1133</v>
      </c>
    </row>
    <row r="542" s="14" customFormat="1">
      <c r="A542" s="14"/>
      <c r="B542" s="228"/>
      <c r="C542" s="229"/>
      <c r="D542" s="220" t="s">
        <v>146</v>
      </c>
      <c r="E542" s="230" t="s">
        <v>19</v>
      </c>
      <c r="F542" s="231" t="s">
        <v>1134</v>
      </c>
      <c r="G542" s="229"/>
      <c r="H542" s="232">
        <v>11.448</v>
      </c>
      <c r="I542" s="229"/>
      <c r="J542" s="229"/>
      <c r="K542" s="229"/>
      <c r="L542" s="233"/>
      <c r="M542" s="234"/>
      <c r="N542" s="235"/>
      <c r="O542" s="235"/>
      <c r="P542" s="235"/>
      <c r="Q542" s="235"/>
      <c r="R542" s="235"/>
      <c r="S542" s="235"/>
      <c r="T542" s="236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37" t="s">
        <v>146</v>
      </c>
      <c r="AU542" s="237" t="s">
        <v>84</v>
      </c>
      <c r="AV542" s="14" t="s">
        <v>84</v>
      </c>
      <c r="AW542" s="14" t="s">
        <v>34</v>
      </c>
      <c r="AX542" s="14" t="s">
        <v>81</v>
      </c>
      <c r="AY542" s="237" t="s">
        <v>135</v>
      </c>
    </row>
    <row r="543" s="2" customFormat="1" ht="24.15" customHeight="1">
      <c r="A543" s="36"/>
      <c r="B543" s="37"/>
      <c r="C543" s="202" t="s">
        <v>1135</v>
      </c>
      <c r="D543" s="202" t="s">
        <v>137</v>
      </c>
      <c r="E543" s="203" t="s">
        <v>1136</v>
      </c>
      <c r="F543" s="204" t="s">
        <v>1137</v>
      </c>
      <c r="G543" s="205" t="s">
        <v>171</v>
      </c>
      <c r="H543" s="206">
        <v>4.3499999999999996</v>
      </c>
      <c r="I543" s="207">
        <v>0</v>
      </c>
      <c r="J543" s="207">
        <f>ROUND(I543*H543,2)</f>
        <v>0</v>
      </c>
      <c r="K543" s="204" t="s">
        <v>141</v>
      </c>
      <c r="L543" s="42"/>
      <c r="M543" s="208" t="s">
        <v>19</v>
      </c>
      <c r="N543" s="209" t="s">
        <v>44</v>
      </c>
      <c r="O543" s="210">
        <v>0</v>
      </c>
      <c r="P543" s="210">
        <f>O543*H543</f>
        <v>0</v>
      </c>
      <c r="Q543" s="210">
        <v>0.00024000000000000001</v>
      </c>
      <c r="R543" s="210">
        <f>Q543*H543</f>
        <v>0.001044</v>
      </c>
      <c r="S543" s="210">
        <v>0</v>
      </c>
      <c r="T543" s="211">
        <f>S543*H543</f>
        <v>0</v>
      </c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R543" s="212" t="s">
        <v>254</v>
      </c>
      <c r="AT543" s="212" t="s">
        <v>137</v>
      </c>
      <c r="AU543" s="212" t="s">
        <v>84</v>
      </c>
      <c r="AY543" s="20" t="s">
        <v>135</v>
      </c>
      <c r="BE543" s="213">
        <f>IF(N543="základní",J543,0)</f>
        <v>0</v>
      </c>
      <c r="BF543" s="213">
        <f>IF(N543="snížená",J543,0)</f>
        <v>0</v>
      </c>
      <c r="BG543" s="213">
        <f>IF(N543="zákl. přenesená",J543,0)</f>
        <v>0</v>
      </c>
      <c r="BH543" s="213">
        <f>IF(N543="sníž. přenesená",J543,0)</f>
        <v>0</v>
      </c>
      <c r="BI543" s="213">
        <f>IF(N543="nulová",J543,0)</f>
        <v>0</v>
      </c>
      <c r="BJ543" s="20" t="s">
        <v>81</v>
      </c>
      <c r="BK543" s="213">
        <f>ROUND(I543*H543,2)</f>
        <v>0</v>
      </c>
      <c r="BL543" s="20" t="s">
        <v>254</v>
      </c>
      <c r="BM543" s="212" t="s">
        <v>1138</v>
      </c>
    </row>
    <row r="544" s="2" customFormat="1">
      <c r="A544" s="36"/>
      <c r="B544" s="37"/>
      <c r="C544" s="38"/>
      <c r="D544" s="214" t="s">
        <v>144</v>
      </c>
      <c r="E544" s="38"/>
      <c r="F544" s="215" t="s">
        <v>1139</v>
      </c>
      <c r="G544" s="38"/>
      <c r="H544" s="38"/>
      <c r="I544" s="38"/>
      <c r="J544" s="38"/>
      <c r="K544" s="38"/>
      <c r="L544" s="42"/>
      <c r="M544" s="216"/>
      <c r="N544" s="217"/>
      <c r="O544" s="81"/>
      <c r="P544" s="81"/>
      <c r="Q544" s="81"/>
      <c r="R544" s="81"/>
      <c r="S544" s="81"/>
      <c r="T544" s="82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T544" s="20" t="s">
        <v>144</v>
      </c>
      <c r="AU544" s="20" t="s">
        <v>84</v>
      </c>
    </row>
    <row r="545" s="13" customFormat="1">
      <c r="A545" s="13"/>
      <c r="B545" s="218"/>
      <c r="C545" s="219"/>
      <c r="D545" s="220" t="s">
        <v>146</v>
      </c>
      <c r="E545" s="221" t="s">
        <v>19</v>
      </c>
      <c r="F545" s="222" t="s">
        <v>1140</v>
      </c>
      <c r="G545" s="219"/>
      <c r="H545" s="221" t="s">
        <v>19</v>
      </c>
      <c r="I545" s="219"/>
      <c r="J545" s="219"/>
      <c r="K545" s="219"/>
      <c r="L545" s="223"/>
      <c r="M545" s="224"/>
      <c r="N545" s="225"/>
      <c r="O545" s="225"/>
      <c r="P545" s="225"/>
      <c r="Q545" s="225"/>
      <c r="R545" s="225"/>
      <c r="S545" s="225"/>
      <c r="T545" s="226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27" t="s">
        <v>146</v>
      </c>
      <c r="AU545" s="227" t="s">
        <v>84</v>
      </c>
      <c r="AV545" s="13" t="s">
        <v>81</v>
      </c>
      <c r="AW545" s="13" t="s">
        <v>34</v>
      </c>
      <c r="AX545" s="13" t="s">
        <v>73</v>
      </c>
      <c r="AY545" s="227" t="s">
        <v>135</v>
      </c>
    </row>
    <row r="546" s="14" customFormat="1">
      <c r="A546" s="14"/>
      <c r="B546" s="228"/>
      <c r="C546" s="229"/>
      <c r="D546" s="220" t="s">
        <v>146</v>
      </c>
      <c r="E546" s="230" t="s">
        <v>19</v>
      </c>
      <c r="F546" s="231" t="s">
        <v>1141</v>
      </c>
      <c r="G546" s="229"/>
      <c r="H546" s="232">
        <v>4.3499999999999996</v>
      </c>
      <c r="I546" s="229"/>
      <c r="J546" s="229"/>
      <c r="K546" s="229"/>
      <c r="L546" s="233"/>
      <c r="M546" s="234"/>
      <c r="N546" s="235"/>
      <c r="O546" s="235"/>
      <c r="P546" s="235"/>
      <c r="Q546" s="235"/>
      <c r="R546" s="235"/>
      <c r="S546" s="235"/>
      <c r="T546" s="236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37" t="s">
        <v>146</v>
      </c>
      <c r="AU546" s="237" t="s">
        <v>84</v>
      </c>
      <c r="AV546" s="14" t="s">
        <v>84</v>
      </c>
      <c r="AW546" s="14" t="s">
        <v>34</v>
      </c>
      <c r="AX546" s="14" t="s">
        <v>81</v>
      </c>
      <c r="AY546" s="237" t="s">
        <v>135</v>
      </c>
    </row>
    <row r="547" s="2" customFormat="1" ht="16.5" customHeight="1">
      <c r="A547" s="36"/>
      <c r="B547" s="37"/>
      <c r="C547" s="258" t="s">
        <v>1142</v>
      </c>
      <c r="D547" s="258" t="s">
        <v>274</v>
      </c>
      <c r="E547" s="259" t="s">
        <v>1143</v>
      </c>
      <c r="F547" s="260" t="s">
        <v>1144</v>
      </c>
      <c r="G547" s="261" t="s">
        <v>171</v>
      </c>
      <c r="H547" s="262">
        <v>4.6980000000000004</v>
      </c>
      <c r="I547" s="263">
        <v>0</v>
      </c>
      <c r="J547" s="263">
        <f>ROUND(I547*H547,2)</f>
        <v>0</v>
      </c>
      <c r="K547" s="260" t="s">
        <v>141</v>
      </c>
      <c r="L547" s="264"/>
      <c r="M547" s="265" t="s">
        <v>19</v>
      </c>
      <c r="N547" s="266" t="s">
        <v>44</v>
      </c>
      <c r="O547" s="210">
        <v>0</v>
      </c>
      <c r="P547" s="210">
        <f>O547*H547</f>
        <v>0</v>
      </c>
      <c r="Q547" s="210">
        <v>0.074999999999999997</v>
      </c>
      <c r="R547" s="210">
        <f>Q547*H547</f>
        <v>0.35235</v>
      </c>
      <c r="S547" s="210">
        <v>0</v>
      </c>
      <c r="T547" s="211">
        <f>S547*H547</f>
        <v>0</v>
      </c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R547" s="212" t="s">
        <v>348</v>
      </c>
      <c r="AT547" s="212" t="s">
        <v>274</v>
      </c>
      <c r="AU547" s="212" t="s">
        <v>84</v>
      </c>
      <c r="AY547" s="20" t="s">
        <v>135</v>
      </c>
      <c r="BE547" s="213">
        <f>IF(N547="základní",J547,0)</f>
        <v>0</v>
      </c>
      <c r="BF547" s="213">
        <f>IF(N547="snížená",J547,0)</f>
        <v>0</v>
      </c>
      <c r="BG547" s="213">
        <f>IF(N547="zákl. přenesená",J547,0)</f>
        <v>0</v>
      </c>
      <c r="BH547" s="213">
        <f>IF(N547="sníž. přenesená",J547,0)</f>
        <v>0</v>
      </c>
      <c r="BI547" s="213">
        <f>IF(N547="nulová",J547,0)</f>
        <v>0</v>
      </c>
      <c r="BJ547" s="20" t="s">
        <v>81</v>
      </c>
      <c r="BK547" s="213">
        <f>ROUND(I547*H547,2)</f>
        <v>0</v>
      </c>
      <c r="BL547" s="20" t="s">
        <v>254</v>
      </c>
      <c r="BM547" s="212" t="s">
        <v>1145</v>
      </c>
    </row>
    <row r="548" s="14" customFormat="1">
      <c r="A548" s="14"/>
      <c r="B548" s="228"/>
      <c r="C548" s="229"/>
      <c r="D548" s="220" t="s">
        <v>146</v>
      </c>
      <c r="E548" s="230" t="s">
        <v>19</v>
      </c>
      <c r="F548" s="231" t="s">
        <v>1146</v>
      </c>
      <c r="G548" s="229"/>
      <c r="H548" s="232">
        <v>4.6980000000000004</v>
      </c>
      <c r="I548" s="229"/>
      <c r="J548" s="229"/>
      <c r="K548" s="229"/>
      <c r="L548" s="233"/>
      <c r="M548" s="234"/>
      <c r="N548" s="235"/>
      <c r="O548" s="235"/>
      <c r="P548" s="235"/>
      <c r="Q548" s="235"/>
      <c r="R548" s="235"/>
      <c r="S548" s="235"/>
      <c r="T548" s="236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37" t="s">
        <v>146</v>
      </c>
      <c r="AU548" s="237" t="s">
        <v>84</v>
      </c>
      <c r="AV548" s="14" t="s">
        <v>84</v>
      </c>
      <c r="AW548" s="14" t="s">
        <v>34</v>
      </c>
      <c r="AX548" s="14" t="s">
        <v>81</v>
      </c>
      <c r="AY548" s="237" t="s">
        <v>135</v>
      </c>
    </row>
    <row r="549" s="2" customFormat="1" ht="24.15" customHeight="1">
      <c r="A549" s="36"/>
      <c r="B549" s="37"/>
      <c r="C549" s="202" t="s">
        <v>1147</v>
      </c>
      <c r="D549" s="202" t="s">
        <v>137</v>
      </c>
      <c r="E549" s="203" t="s">
        <v>1148</v>
      </c>
      <c r="F549" s="204" t="s">
        <v>1149</v>
      </c>
      <c r="G549" s="205" t="s">
        <v>171</v>
      </c>
      <c r="H549" s="206">
        <v>14.949999999999999</v>
      </c>
      <c r="I549" s="207">
        <v>0</v>
      </c>
      <c r="J549" s="207">
        <f>ROUND(I549*H549,2)</f>
        <v>0</v>
      </c>
      <c r="K549" s="204" t="s">
        <v>141</v>
      </c>
      <c r="L549" s="42"/>
      <c r="M549" s="208" t="s">
        <v>19</v>
      </c>
      <c r="N549" s="209" t="s">
        <v>44</v>
      </c>
      <c r="O549" s="210">
        <v>0</v>
      </c>
      <c r="P549" s="210">
        <f>O549*H549</f>
        <v>0</v>
      </c>
      <c r="Q549" s="210">
        <v>0</v>
      </c>
      <c r="R549" s="210">
        <f>Q549*H549</f>
        <v>0</v>
      </c>
      <c r="S549" s="210">
        <v>0</v>
      </c>
      <c r="T549" s="211">
        <f>S549*H549</f>
        <v>0</v>
      </c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R549" s="212" t="s">
        <v>254</v>
      </c>
      <c r="AT549" s="212" t="s">
        <v>137</v>
      </c>
      <c r="AU549" s="212" t="s">
        <v>84</v>
      </c>
      <c r="AY549" s="20" t="s">
        <v>135</v>
      </c>
      <c r="BE549" s="213">
        <f>IF(N549="základní",J549,0)</f>
        <v>0</v>
      </c>
      <c r="BF549" s="213">
        <f>IF(N549="snížená",J549,0)</f>
        <v>0</v>
      </c>
      <c r="BG549" s="213">
        <f>IF(N549="zákl. přenesená",J549,0)</f>
        <v>0</v>
      </c>
      <c r="BH549" s="213">
        <f>IF(N549="sníž. přenesená",J549,0)</f>
        <v>0</v>
      </c>
      <c r="BI549" s="213">
        <f>IF(N549="nulová",J549,0)</f>
        <v>0</v>
      </c>
      <c r="BJ549" s="20" t="s">
        <v>81</v>
      </c>
      <c r="BK549" s="213">
        <f>ROUND(I549*H549,2)</f>
        <v>0</v>
      </c>
      <c r="BL549" s="20" t="s">
        <v>254</v>
      </c>
      <c r="BM549" s="212" t="s">
        <v>1150</v>
      </c>
    </row>
    <row r="550" s="2" customFormat="1">
      <c r="A550" s="36"/>
      <c r="B550" s="37"/>
      <c r="C550" s="38"/>
      <c r="D550" s="214" t="s">
        <v>144</v>
      </c>
      <c r="E550" s="38"/>
      <c r="F550" s="215" t="s">
        <v>1151</v>
      </c>
      <c r="G550" s="38"/>
      <c r="H550" s="38"/>
      <c r="I550" s="38"/>
      <c r="J550" s="38"/>
      <c r="K550" s="38"/>
      <c r="L550" s="42"/>
      <c r="M550" s="216"/>
      <c r="N550" s="217"/>
      <c r="O550" s="81"/>
      <c r="P550" s="81"/>
      <c r="Q550" s="81"/>
      <c r="R550" s="81"/>
      <c r="S550" s="81"/>
      <c r="T550" s="82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T550" s="20" t="s">
        <v>144</v>
      </c>
      <c r="AU550" s="20" t="s">
        <v>84</v>
      </c>
    </row>
    <row r="551" s="14" customFormat="1">
      <c r="A551" s="14"/>
      <c r="B551" s="228"/>
      <c r="C551" s="229"/>
      <c r="D551" s="220" t="s">
        <v>146</v>
      </c>
      <c r="E551" s="230" t="s">
        <v>19</v>
      </c>
      <c r="F551" s="231" t="s">
        <v>1152</v>
      </c>
      <c r="G551" s="229"/>
      <c r="H551" s="232">
        <v>14.949999999999999</v>
      </c>
      <c r="I551" s="229"/>
      <c r="J551" s="229"/>
      <c r="K551" s="229"/>
      <c r="L551" s="233"/>
      <c r="M551" s="234"/>
      <c r="N551" s="235"/>
      <c r="O551" s="235"/>
      <c r="P551" s="235"/>
      <c r="Q551" s="235"/>
      <c r="R551" s="235"/>
      <c r="S551" s="235"/>
      <c r="T551" s="236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37" t="s">
        <v>146</v>
      </c>
      <c r="AU551" s="237" t="s">
        <v>84</v>
      </c>
      <c r="AV551" s="14" t="s">
        <v>84</v>
      </c>
      <c r="AW551" s="14" t="s">
        <v>34</v>
      </c>
      <c r="AX551" s="14" t="s">
        <v>81</v>
      </c>
      <c r="AY551" s="237" t="s">
        <v>135</v>
      </c>
    </row>
    <row r="552" s="2" customFormat="1" ht="24.15" customHeight="1">
      <c r="A552" s="36"/>
      <c r="B552" s="37"/>
      <c r="C552" s="202" t="s">
        <v>1153</v>
      </c>
      <c r="D552" s="202" t="s">
        <v>137</v>
      </c>
      <c r="E552" s="203" t="s">
        <v>1154</v>
      </c>
      <c r="F552" s="204" t="s">
        <v>1155</v>
      </c>
      <c r="G552" s="205" t="s">
        <v>171</v>
      </c>
      <c r="H552" s="206">
        <v>14.949999999999999</v>
      </c>
      <c r="I552" s="207">
        <v>0</v>
      </c>
      <c r="J552" s="207">
        <f>ROUND(I552*H552,2)</f>
        <v>0</v>
      </c>
      <c r="K552" s="204" t="s">
        <v>141</v>
      </c>
      <c r="L552" s="42"/>
      <c r="M552" s="208" t="s">
        <v>19</v>
      </c>
      <c r="N552" s="209" t="s">
        <v>44</v>
      </c>
      <c r="O552" s="210">
        <v>0</v>
      </c>
      <c r="P552" s="210">
        <f>O552*H552</f>
        <v>0</v>
      </c>
      <c r="Q552" s="210">
        <v>0</v>
      </c>
      <c r="R552" s="210">
        <f>Q552*H552</f>
        <v>0</v>
      </c>
      <c r="S552" s="210">
        <v>0</v>
      </c>
      <c r="T552" s="211">
        <f>S552*H552</f>
        <v>0</v>
      </c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R552" s="212" t="s">
        <v>254</v>
      </c>
      <c r="AT552" s="212" t="s">
        <v>137</v>
      </c>
      <c r="AU552" s="212" t="s">
        <v>84</v>
      </c>
      <c r="AY552" s="20" t="s">
        <v>135</v>
      </c>
      <c r="BE552" s="213">
        <f>IF(N552="základní",J552,0)</f>
        <v>0</v>
      </c>
      <c r="BF552" s="213">
        <f>IF(N552="snížená",J552,0)</f>
        <v>0</v>
      </c>
      <c r="BG552" s="213">
        <f>IF(N552="zákl. přenesená",J552,0)</f>
        <v>0</v>
      </c>
      <c r="BH552" s="213">
        <f>IF(N552="sníž. přenesená",J552,0)</f>
        <v>0</v>
      </c>
      <c r="BI552" s="213">
        <f>IF(N552="nulová",J552,0)</f>
        <v>0</v>
      </c>
      <c r="BJ552" s="20" t="s">
        <v>81</v>
      </c>
      <c r="BK552" s="213">
        <f>ROUND(I552*H552,2)</f>
        <v>0</v>
      </c>
      <c r="BL552" s="20" t="s">
        <v>254</v>
      </c>
      <c r="BM552" s="212" t="s">
        <v>1156</v>
      </c>
    </row>
    <row r="553" s="2" customFormat="1">
      <c r="A553" s="36"/>
      <c r="B553" s="37"/>
      <c r="C553" s="38"/>
      <c r="D553" s="214" t="s">
        <v>144</v>
      </c>
      <c r="E553" s="38"/>
      <c r="F553" s="215" t="s">
        <v>1157</v>
      </c>
      <c r="G553" s="38"/>
      <c r="H553" s="38"/>
      <c r="I553" s="38"/>
      <c r="J553" s="38"/>
      <c r="K553" s="38"/>
      <c r="L553" s="42"/>
      <c r="M553" s="216"/>
      <c r="N553" s="217"/>
      <c r="O553" s="81"/>
      <c r="P553" s="81"/>
      <c r="Q553" s="81"/>
      <c r="R553" s="81"/>
      <c r="S553" s="81"/>
      <c r="T553" s="82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T553" s="20" t="s">
        <v>144</v>
      </c>
      <c r="AU553" s="20" t="s">
        <v>84</v>
      </c>
    </row>
    <row r="554" s="2" customFormat="1" ht="24.15" customHeight="1">
      <c r="A554" s="36"/>
      <c r="B554" s="37"/>
      <c r="C554" s="202" t="s">
        <v>1158</v>
      </c>
      <c r="D554" s="202" t="s">
        <v>137</v>
      </c>
      <c r="E554" s="203" t="s">
        <v>1159</v>
      </c>
      <c r="F554" s="204" t="s">
        <v>1160</v>
      </c>
      <c r="G554" s="205" t="s">
        <v>171</v>
      </c>
      <c r="H554" s="206">
        <v>14.949999999999999</v>
      </c>
      <c r="I554" s="207">
        <v>0</v>
      </c>
      <c r="J554" s="207">
        <f>ROUND(I554*H554,2)</f>
        <v>0</v>
      </c>
      <c r="K554" s="204" t="s">
        <v>372</v>
      </c>
      <c r="L554" s="42"/>
      <c r="M554" s="208" t="s">
        <v>19</v>
      </c>
      <c r="N554" s="209" t="s">
        <v>44</v>
      </c>
      <c r="O554" s="210">
        <v>0</v>
      </c>
      <c r="P554" s="210">
        <f>O554*H554</f>
        <v>0</v>
      </c>
      <c r="Q554" s="210">
        <v>0</v>
      </c>
      <c r="R554" s="210">
        <f>Q554*H554</f>
        <v>0</v>
      </c>
      <c r="S554" s="210">
        <v>0</v>
      </c>
      <c r="T554" s="211">
        <f>S554*H554</f>
        <v>0</v>
      </c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R554" s="212" t="s">
        <v>254</v>
      </c>
      <c r="AT554" s="212" t="s">
        <v>137</v>
      </c>
      <c r="AU554" s="212" t="s">
        <v>84</v>
      </c>
      <c r="AY554" s="20" t="s">
        <v>135</v>
      </c>
      <c r="BE554" s="213">
        <f>IF(N554="základní",J554,0)</f>
        <v>0</v>
      </c>
      <c r="BF554" s="213">
        <f>IF(N554="snížená",J554,0)</f>
        <v>0</v>
      </c>
      <c r="BG554" s="213">
        <f>IF(N554="zákl. přenesená",J554,0)</f>
        <v>0</v>
      </c>
      <c r="BH554" s="213">
        <f>IF(N554="sníž. přenesená",J554,0)</f>
        <v>0</v>
      </c>
      <c r="BI554" s="213">
        <f>IF(N554="nulová",J554,0)</f>
        <v>0</v>
      </c>
      <c r="BJ554" s="20" t="s">
        <v>81</v>
      </c>
      <c r="BK554" s="213">
        <f>ROUND(I554*H554,2)</f>
        <v>0</v>
      </c>
      <c r="BL554" s="20" t="s">
        <v>254</v>
      </c>
      <c r="BM554" s="212" t="s">
        <v>1161</v>
      </c>
    </row>
    <row r="555" s="2" customFormat="1" ht="33" customHeight="1">
      <c r="A555" s="36"/>
      <c r="B555" s="37"/>
      <c r="C555" s="202" t="s">
        <v>1162</v>
      </c>
      <c r="D555" s="202" t="s">
        <v>137</v>
      </c>
      <c r="E555" s="203" t="s">
        <v>1163</v>
      </c>
      <c r="F555" s="204" t="s">
        <v>1164</v>
      </c>
      <c r="G555" s="205" t="s">
        <v>250</v>
      </c>
      <c r="H555" s="206">
        <v>1.272</v>
      </c>
      <c r="I555" s="207">
        <v>0</v>
      </c>
      <c r="J555" s="207">
        <f>ROUND(I555*H555,2)</f>
        <v>0</v>
      </c>
      <c r="K555" s="204" t="s">
        <v>141</v>
      </c>
      <c r="L555" s="42"/>
      <c r="M555" s="208" t="s">
        <v>19</v>
      </c>
      <c r="N555" s="209" t="s">
        <v>44</v>
      </c>
      <c r="O555" s="210">
        <v>0</v>
      </c>
      <c r="P555" s="210">
        <f>O555*H555</f>
        <v>0</v>
      </c>
      <c r="Q555" s="210">
        <v>0</v>
      </c>
      <c r="R555" s="210">
        <f>Q555*H555</f>
        <v>0</v>
      </c>
      <c r="S555" s="210">
        <v>0</v>
      </c>
      <c r="T555" s="211">
        <f>S555*H555</f>
        <v>0</v>
      </c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R555" s="212" t="s">
        <v>254</v>
      </c>
      <c r="AT555" s="212" t="s">
        <v>137</v>
      </c>
      <c r="AU555" s="212" t="s">
        <v>84</v>
      </c>
      <c r="AY555" s="20" t="s">
        <v>135</v>
      </c>
      <c r="BE555" s="213">
        <f>IF(N555="základní",J555,0)</f>
        <v>0</v>
      </c>
      <c r="BF555" s="213">
        <f>IF(N555="snížená",J555,0)</f>
        <v>0</v>
      </c>
      <c r="BG555" s="213">
        <f>IF(N555="zákl. přenesená",J555,0)</f>
        <v>0</v>
      </c>
      <c r="BH555" s="213">
        <f>IF(N555="sníž. přenesená",J555,0)</f>
        <v>0</v>
      </c>
      <c r="BI555" s="213">
        <f>IF(N555="nulová",J555,0)</f>
        <v>0</v>
      </c>
      <c r="BJ555" s="20" t="s">
        <v>81</v>
      </c>
      <c r="BK555" s="213">
        <f>ROUND(I555*H555,2)</f>
        <v>0</v>
      </c>
      <c r="BL555" s="20" t="s">
        <v>254</v>
      </c>
      <c r="BM555" s="212" t="s">
        <v>1165</v>
      </c>
    </row>
    <row r="556" s="2" customFormat="1">
      <c r="A556" s="36"/>
      <c r="B556" s="37"/>
      <c r="C556" s="38"/>
      <c r="D556" s="214" t="s">
        <v>144</v>
      </c>
      <c r="E556" s="38"/>
      <c r="F556" s="215" t="s">
        <v>1166</v>
      </c>
      <c r="G556" s="38"/>
      <c r="H556" s="38"/>
      <c r="I556" s="38"/>
      <c r="J556" s="38"/>
      <c r="K556" s="38"/>
      <c r="L556" s="42"/>
      <c r="M556" s="267"/>
      <c r="N556" s="268"/>
      <c r="O556" s="269"/>
      <c r="P556" s="269"/>
      <c r="Q556" s="269"/>
      <c r="R556" s="269"/>
      <c r="S556" s="269"/>
      <c r="T556" s="270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T556" s="20" t="s">
        <v>144</v>
      </c>
      <c r="AU556" s="20" t="s">
        <v>84</v>
      </c>
    </row>
    <row r="557" s="2" customFormat="1" ht="6.96" customHeight="1">
      <c r="A557" s="36"/>
      <c r="B557" s="56"/>
      <c r="C557" s="57"/>
      <c r="D557" s="57"/>
      <c r="E557" s="57"/>
      <c r="F557" s="57"/>
      <c r="G557" s="57"/>
      <c r="H557" s="57"/>
      <c r="I557" s="57"/>
      <c r="J557" s="57"/>
      <c r="K557" s="57"/>
      <c r="L557" s="42"/>
      <c r="M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</row>
  </sheetData>
  <sheetProtection sheet="1" autoFilter="0" formatColumns="0" formatRows="0" objects="1" scenarios="1" spinCount="100000" saltValue="GR5q9Z0D1ygbCP5d72RElUisUTyJeKJ4wWrF3sWwiuR0kryzzlwRjSGhe9sZq1gv/stG0cgN/0uY7mj89u0RDQ==" hashValue="GMMhmIy+uE7lJ57PyIzsDXF7hjb1YFc/OH1PB2sCnUhfjQAFq9wtCYd6GrgBE6u2LCkas1DElEaAFT4mfp2mWA==" algorithmName="SHA-512" password="CC35"/>
  <autoFilter ref="C86:K556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5_02/115101201"/>
    <hyperlink ref="F93" r:id="rId2" display="https://podminky.urs.cz/item/CS_URS_2025_02/115101301"/>
    <hyperlink ref="F95" r:id="rId3" display="https://podminky.urs.cz/item/CS_URS_2025_02/119001401"/>
    <hyperlink ref="F99" r:id="rId4" display="https://podminky.urs.cz/item/CS_URS_2025_02/119001407"/>
    <hyperlink ref="F103" r:id="rId5" display="https://podminky.urs.cz/item/CS_URS_2025_02/119001411"/>
    <hyperlink ref="F106" r:id="rId6" display="https://podminky.urs.cz/item/CS_URS_2025_02/119001412"/>
    <hyperlink ref="F109" r:id="rId7" display="https://podminky.urs.cz/item/CS_URS_2025_02/119001421"/>
    <hyperlink ref="F112" r:id="rId8" display="https://podminky.urs.cz/item/CS_URS_2025_02/121151103"/>
    <hyperlink ref="F119" r:id="rId9" display="https://podminky.urs.cz/item/CS_URS_2025_02/131251206"/>
    <hyperlink ref="F137" r:id="rId10" display="https://podminky.urs.cz/item/CS_URS_2025_02/132254204"/>
    <hyperlink ref="F167" r:id="rId11" display="https://podminky.urs.cz/item/CS_URS_2025_02/151811132"/>
    <hyperlink ref="F199" r:id="rId12" display="https://podminky.urs.cz/item/CS_URS_2025_02/151811142"/>
    <hyperlink ref="F208" r:id="rId13" display="https://podminky.urs.cz/item/CS_URS_2025_02/151811232"/>
    <hyperlink ref="F211" r:id="rId14" display="https://podminky.urs.cz/item/CS_URS_2025_02/151811242"/>
    <hyperlink ref="F214" r:id="rId15" display="https://podminky.urs.cz/item/CS_URS_2025_02/161151103"/>
    <hyperlink ref="F227" r:id="rId16" display="https://podminky.urs.cz/item/CS_URS_2025_02/162251102"/>
    <hyperlink ref="F231" r:id="rId17" display="https://podminky.urs.cz/item/CS_URS_2025_02/162751117"/>
    <hyperlink ref="F235" r:id="rId18" display="https://podminky.urs.cz/item/CS_URS_2025_02/162751119"/>
    <hyperlink ref="F238" r:id="rId19" display="https://podminky.urs.cz/item/CS_URS_2024_02/171201231"/>
    <hyperlink ref="F241" r:id="rId20" display="https://podminky.urs.cz/item/CS_URS_2025_02/171251201"/>
    <hyperlink ref="F248" r:id="rId21" display="https://podminky.urs.cz/item/CS_URS_2025_02/174151101"/>
    <hyperlink ref="F301" r:id="rId22" display="https://podminky.urs.cz/item/CS_URS_2025_02/175151101"/>
    <hyperlink ref="F309" r:id="rId23" display="https://podminky.urs.cz/item/CS_URS_2025_02/181351003"/>
    <hyperlink ref="F312" r:id="rId24" display="https://podminky.urs.cz/item/CS_URS_2025_02/181411131"/>
    <hyperlink ref="F317" r:id="rId25" display="https://podminky.urs.cz/item/CS_URS_2025_02/183403153"/>
    <hyperlink ref="F319" r:id="rId26" display="https://podminky.urs.cz/item/CS_URS_2025_02/183403161"/>
    <hyperlink ref="F322" r:id="rId27" display="https://podminky.urs.cz/item/CS_URS_2025_02/359901211"/>
    <hyperlink ref="F325" r:id="rId28" display="https://podminky.urs.cz/item/CS_URS_2025_02/451573111"/>
    <hyperlink ref="F329" r:id="rId29" display="https://podminky.urs.cz/item/CS_URS_2025_02/452311141"/>
    <hyperlink ref="F336" r:id="rId30" display="https://podminky.urs.cz/item/CS_URS_2025_02/452312131"/>
    <hyperlink ref="F349" r:id="rId31" display="https://podminky.urs.cz/item/CS_URS_2025_02/452368211"/>
    <hyperlink ref="F353" r:id="rId32" display="https://podminky.urs.cz/item/CS_URS_2025_02/452387111"/>
    <hyperlink ref="F355" r:id="rId33" display="https://podminky.urs.cz/item/CS_URS_2025_02/452387121"/>
    <hyperlink ref="F358" r:id="rId34" display="https://podminky.urs.cz/item/CS_URS_2025_02/831392121"/>
    <hyperlink ref="F371" r:id="rId35" display="https://podminky.urs.cz/item/CS_URS_2025_02/831442R2"/>
    <hyperlink ref="F412" r:id="rId36" display="https://podminky.urs.cz/item/CS_URS_2025_02/892421111"/>
    <hyperlink ref="F415" r:id="rId37" display="https://podminky.urs.cz/item/CS_URS_2025_02/892471111"/>
    <hyperlink ref="F417" r:id="rId38" display="https://podminky.urs.cz/item/CS_URS_2025_02/892491111"/>
    <hyperlink ref="F419" r:id="rId39" display="https://podminky.urs.cz/item/CS_URS_2025_02/894302162"/>
    <hyperlink ref="F423" r:id="rId40" display="https://podminky.urs.cz/item/CS_URS_2025_02/894302262"/>
    <hyperlink ref="F428" r:id="rId41" display="https://podminky.urs.cz/item/CS_URS_2025_02/894410102"/>
    <hyperlink ref="F431" r:id="rId42" display="https://podminky.urs.cz/item/CS_URS_2025_02/894410103"/>
    <hyperlink ref="F434" r:id="rId43" display="https://podminky.urs.cz/item/CS_URS_2025_02/894410114"/>
    <hyperlink ref="F438" r:id="rId44" display="https://podminky.urs.cz/item/CS_URS_2025_02/894410211"/>
    <hyperlink ref="F442" r:id="rId45" display="https://podminky.urs.cz/item/CS_URS_2025_02/894410212"/>
    <hyperlink ref="F450" r:id="rId46" display="https://podminky.urs.cz/item/CS_URS_2025_02/894410213"/>
    <hyperlink ref="F453" r:id="rId47" display="https://podminky.urs.cz/item/CS_URS_2025_02/894410232"/>
    <hyperlink ref="F462" r:id="rId48" display="https://podminky.urs.cz/item/CS_URS_2025_02/894410241"/>
    <hyperlink ref="F464" r:id="rId49" display="https://podminky.urs.cz/item/CS_URS_2025_02/894411311"/>
    <hyperlink ref="F477" r:id="rId50" display="https://podminky.urs.cz/item/CS_URS_2025_02/894412411"/>
    <hyperlink ref="F480" r:id="rId51" display="https://podminky.urs.cz/item/CS_URS_2025_02/894501111"/>
    <hyperlink ref="F484" r:id="rId52" display="https://podminky.urs.cz/item/CS_URS_2025_02/894501112"/>
    <hyperlink ref="F486" r:id="rId53" display="https://podminky.urs.cz/item/CS_URS_2025_02/894501211"/>
    <hyperlink ref="F489" r:id="rId54" display="https://podminky.urs.cz/item/CS_URS_2025_02/894501212"/>
    <hyperlink ref="F491" r:id="rId55" display="https://podminky.urs.cz/item/CS_URS_2025_02/894501221"/>
    <hyperlink ref="F493" r:id="rId56" display="https://podminky.urs.cz/item/CS_URS_2025_02/894501222"/>
    <hyperlink ref="F498" r:id="rId57" display="https://podminky.urs.cz/item/CS_URS_2025_02/894608112"/>
    <hyperlink ref="F501" r:id="rId58" display="https://podminky.urs.cz/item/CS_URS_2025_02/894608211"/>
    <hyperlink ref="F504" r:id="rId59" display="https://podminky.urs.cz/item/CS_URS_2025_02/894703011"/>
    <hyperlink ref="F509" r:id="rId60" display="https://podminky.urs.cz/item/CS_URS_2025_02/899104112"/>
    <hyperlink ref="F515" r:id="rId61" display="https://podminky.urs.cz/item/CS_URS_2025_02/899501221"/>
    <hyperlink ref="F518" r:id="rId62" display="https://podminky.urs.cz/item/CS_URS_2025_02/899503112"/>
    <hyperlink ref="F521" r:id="rId63" display="https://podminky.urs.cz/item/CS_URS_2025_02/899623141"/>
    <hyperlink ref="F530" r:id="rId64" display="https://podminky.urs.cz/item/CS_URS_2025_02/899722114"/>
    <hyperlink ref="F534" r:id="rId65" display="https://podminky.urs.cz/item/CS_URS_2025_02/998275101"/>
    <hyperlink ref="F538" r:id="rId66" display="https://podminky.urs.cz/item/CS_URS_2025_02/715174012"/>
    <hyperlink ref="F544" r:id="rId67" display="https://podminky.urs.cz/item/CS_URS_2025_02/715174022"/>
    <hyperlink ref="F550" r:id="rId68" display="https://podminky.urs.cz/item/CS_URS_2025_02/715189011"/>
    <hyperlink ref="F553" r:id="rId69" display="https://podminky.urs.cz/item/CS_URS_2025_02/715189013"/>
    <hyperlink ref="F556" r:id="rId70" display="https://podminky.urs.cz/item/CS_URS_2025_02/99871512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5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90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3"/>
      <c r="AT3" s="20" t="s">
        <v>84</v>
      </c>
    </row>
    <row r="4" s="1" customFormat="1" ht="24.96" customHeight="1">
      <c r="B4" s="23"/>
      <c r="D4" s="127" t="s">
        <v>106</v>
      </c>
      <c r="L4" s="23"/>
      <c r="M4" s="128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29" t="s">
        <v>14</v>
      </c>
      <c r="L6" s="23"/>
    </row>
    <row r="7" s="1" customFormat="1" ht="16.5" customHeight="1">
      <c r="B7" s="23"/>
      <c r="E7" s="130" t="str">
        <f>'Rekapitulace stavby'!K6</f>
        <v>Rekonstrukce vodovodu a kanalizace ul.Vítkovická</v>
      </c>
      <c r="F7" s="129"/>
      <c r="G7" s="129"/>
      <c r="H7" s="129"/>
      <c r="L7" s="23"/>
    </row>
    <row r="8" s="2" customFormat="1" ht="12" customHeight="1">
      <c r="A8" s="36"/>
      <c r="B8" s="42"/>
      <c r="C8" s="36"/>
      <c r="D8" s="129" t="s">
        <v>107</v>
      </c>
      <c r="E8" s="36"/>
      <c r="F8" s="36"/>
      <c r="G8" s="36"/>
      <c r="H8" s="36"/>
      <c r="I8" s="36"/>
      <c r="J8" s="36"/>
      <c r="K8" s="36"/>
      <c r="L8" s="13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32" t="s">
        <v>1167</v>
      </c>
      <c r="F9" s="36"/>
      <c r="G9" s="36"/>
      <c r="H9" s="36"/>
      <c r="I9" s="36"/>
      <c r="J9" s="36"/>
      <c r="K9" s="36"/>
      <c r="L9" s="13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13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29" t="s">
        <v>16</v>
      </c>
      <c r="E11" s="36"/>
      <c r="F11" s="133" t="s">
        <v>17</v>
      </c>
      <c r="G11" s="36"/>
      <c r="H11" s="36"/>
      <c r="I11" s="129" t="s">
        <v>18</v>
      </c>
      <c r="J11" s="133" t="s">
        <v>19</v>
      </c>
      <c r="K11" s="36"/>
      <c r="L11" s="13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29" t="s">
        <v>20</v>
      </c>
      <c r="E12" s="36"/>
      <c r="F12" s="133" t="s">
        <v>21</v>
      </c>
      <c r="G12" s="36"/>
      <c r="H12" s="36"/>
      <c r="I12" s="129" t="s">
        <v>22</v>
      </c>
      <c r="J12" s="134" t="str">
        <f>'Rekapitulace stavby'!AN8</f>
        <v>10. 9. 2025</v>
      </c>
      <c r="K12" s="36"/>
      <c r="L12" s="13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13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29" t="s">
        <v>26</v>
      </c>
      <c r="E14" s="36"/>
      <c r="F14" s="36"/>
      <c r="G14" s="36"/>
      <c r="H14" s="36"/>
      <c r="I14" s="129" t="s">
        <v>27</v>
      </c>
      <c r="J14" s="133" t="s">
        <v>19</v>
      </c>
      <c r="K14" s="36"/>
      <c r="L14" s="13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33" t="s">
        <v>28</v>
      </c>
      <c r="F15" s="36"/>
      <c r="G15" s="36"/>
      <c r="H15" s="36"/>
      <c r="I15" s="129" t="s">
        <v>29</v>
      </c>
      <c r="J15" s="133" t="s">
        <v>19</v>
      </c>
      <c r="K15" s="36"/>
      <c r="L15" s="13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13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29" t="s">
        <v>30</v>
      </c>
      <c r="E17" s="36"/>
      <c r="F17" s="36"/>
      <c r="G17" s="36"/>
      <c r="H17" s="36"/>
      <c r="I17" s="129" t="s">
        <v>27</v>
      </c>
      <c r="J17" s="133" t="str">
        <f>'Rekapitulace stavby'!AN13</f>
        <v/>
      </c>
      <c r="K17" s="36"/>
      <c r="L17" s="13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133" t="str">
        <f>'Rekapitulace stavby'!E14</f>
        <v xml:space="preserve"> </v>
      </c>
      <c r="F18" s="133"/>
      <c r="G18" s="133"/>
      <c r="H18" s="133"/>
      <c r="I18" s="129" t="s">
        <v>29</v>
      </c>
      <c r="J18" s="133" t="str">
        <f>'Rekapitulace stavby'!AN14</f>
        <v/>
      </c>
      <c r="K18" s="36"/>
      <c r="L18" s="13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13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29" t="s">
        <v>32</v>
      </c>
      <c r="E20" s="36"/>
      <c r="F20" s="36"/>
      <c r="G20" s="36"/>
      <c r="H20" s="36"/>
      <c r="I20" s="129" t="s">
        <v>27</v>
      </c>
      <c r="J20" s="133" t="s">
        <v>19</v>
      </c>
      <c r="K20" s="36"/>
      <c r="L20" s="13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33" t="s">
        <v>33</v>
      </c>
      <c r="F21" s="36"/>
      <c r="G21" s="36"/>
      <c r="H21" s="36"/>
      <c r="I21" s="129" t="s">
        <v>29</v>
      </c>
      <c r="J21" s="133" t="s">
        <v>19</v>
      </c>
      <c r="K21" s="36"/>
      <c r="L21" s="13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13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29" t="s">
        <v>35</v>
      </c>
      <c r="E23" s="36"/>
      <c r="F23" s="36"/>
      <c r="G23" s="36"/>
      <c r="H23" s="36"/>
      <c r="I23" s="129" t="s">
        <v>27</v>
      </c>
      <c r="J23" s="133" t="s">
        <v>19</v>
      </c>
      <c r="K23" s="36"/>
      <c r="L23" s="13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33" t="s">
        <v>36</v>
      </c>
      <c r="F24" s="36"/>
      <c r="G24" s="36"/>
      <c r="H24" s="36"/>
      <c r="I24" s="129" t="s">
        <v>29</v>
      </c>
      <c r="J24" s="133" t="s">
        <v>19</v>
      </c>
      <c r="K24" s="36"/>
      <c r="L24" s="13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13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29" t="s">
        <v>37</v>
      </c>
      <c r="E26" s="36"/>
      <c r="F26" s="36"/>
      <c r="G26" s="36"/>
      <c r="H26" s="36"/>
      <c r="I26" s="36"/>
      <c r="J26" s="36"/>
      <c r="K26" s="36"/>
      <c r="L26" s="13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47.25" customHeight="1">
      <c r="A27" s="137"/>
      <c r="B27" s="138"/>
      <c r="C27" s="137"/>
      <c r="D27" s="137"/>
      <c r="E27" s="139" t="s">
        <v>38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13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13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2" t="s">
        <v>39</v>
      </c>
      <c r="E30" s="36"/>
      <c r="F30" s="36"/>
      <c r="G30" s="36"/>
      <c r="H30" s="36"/>
      <c r="I30" s="36"/>
      <c r="J30" s="143">
        <f>ROUND(J85, 2)</f>
        <v>0</v>
      </c>
      <c r="K30" s="36"/>
      <c r="L30" s="13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1"/>
      <c r="E31" s="141"/>
      <c r="F31" s="141"/>
      <c r="G31" s="141"/>
      <c r="H31" s="141"/>
      <c r="I31" s="141"/>
      <c r="J31" s="141"/>
      <c r="K31" s="141"/>
      <c r="L31" s="13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44" t="s">
        <v>41</v>
      </c>
      <c r="G32" s="36"/>
      <c r="H32" s="36"/>
      <c r="I32" s="144" t="s">
        <v>40</v>
      </c>
      <c r="J32" s="144" t="s">
        <v>42</v>
      </c>
      <c r="K32" s="36"/>
      <c r="L32" s="13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45" t="s">
        <v>43</v>
      </c>
      <c r="E33" s="129" t="s">
        <v>44</v>
      </c>
      <c r="F33" s="146">
        <f>ROUND((SUM(BE85:BE247)),  2)</f>
        <v>0</v>
      </c>
      <c r="G33" s="36"/>
      <c r="H33" s="36"/>
      <c r="I33" s="147">
        <v>0.20999999999999999</v>
      </c>
      <c r="J33" s="146">
        <f>ROUND(((SUM(BE85:BE247))*I33),  2)</f>
        <v>0</v>
      </c>
      <c r="K33" s="36"/>
      <c r="L33" s="13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29" t="s">
        <v>45</v>
      </c>
      <c r="F34" s="146">
        <f>ROUND((SUM(BF85:BF247)),  2)</f>
        <v>0</v>
      </c>
      <c r="G34" s="36"/>
      <c r="H34" s="36"/>
      <c r="I34" s="147">
        <v>0.12</v>
      </c>
      <c r="J34" s="146">
        <f>ROUND(((SUM(BF85:BF247))*I34),  2)</f>
        <v>0</v>
      </c>
      <c r="K34" s="36"/>
      <c r="L34" s="13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29" t="s">
        <v>46</v>
      </c>
      <c r="F35" s="146">
        <f>ROUND((SUM(BG85:BG247)),  2)</f>
        <v>0</v>
      </c>
      <c r="G35" s="36"/>
      <c r="H35" s="36"/>
      <c r="I35" s="147">
        <v>0.20999999999999999</v>
      </c>
      <c r="J35" s="146">
        <f>0</f>
        <v>0</v>
      </c>
      <c r="K35" s="36"/>
      <c r="L35" s="13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29" t="s">
        <v>47</v>
      </c>
      <c r="F36" s="146">
        <f>ROUND((SUM(BH85:BH247)),  2)</f>
        <v>0</v>
      </c>
      <c r="G36" s="36"/>
      <c r="H36" s="36"/>
      <c r="I36" s="147">
        <v>0.12</v>
      </c>
      <c r="J36" s="146">
        <f>0</f>
        <v>0</v>
      </c>
      <c r="K36" s="36"/>
      <c r="L36" s="13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29" t="s">
        <v>48</v>
      </c>
      <c r="F37" s="146">
        <f>ROUND((SUM(BI85:BI247)),  2)</f>
        <v>0</v>
      </c>
      <c r="G37" s="36"/>
      <c r="H37" s="36"/>
      <c r="I37" s="147">
        <v>0</v>
      </c>
      <c r="J37" s="146">
        <f>0</f>
        <v>0</v>
      </c>
      <c r="K37" s="36"/>
      <c r="L37" s="13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13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48"/>
      <c r="D39" s="149" t="s">
        <v>49</v>
      </c>
      <c r="E39" s="150"/>
      <c r="F39" s="150"/>
      <c r="G39" s="151" t="s">
        <v>50</v>
      </c>
      <c r="H39" s="152" t="s">
        <v>51</v>
      </c>
      <c r="I39" s="150"/>
      <c r="J39" s="153">
        <f>SUM(J30:J37)</f>
        <v>0</v>
      </c>
      <c r="K39" s="154"/>
      <c r="L39" s="13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="2" customFormat="1" ht="6.96" customHeight="1">
      <c r="A44" s="36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1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2" customFormat="1" ht="24.96" customHeight="1">
      <c r="A45" s="36"/>
      <c r="B45" s="37"/>
      <c r="C45" s="26" t="s">
        <v>109</v>
      </c>
      <c r="D45" s="38"/>
      <c r="E45" s="38"/>
      <c r="F45" s="38"/>
      <c r="G45" s="38"/>
      <c r="H45" s="38"/>
      <c r="I45" s="38"/>
      <c r="J45" s="38"/>
      <c r="K45" s="38"/>
      <c r="L45" s="131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31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12" customHeight="1">
      <c r="A47" s="36"/>
      <c r="B47" s="37"/>
      <c r="C47" s="32" t="s">
        <v>14</v>
      </c>
      <c r="D47" s="38"/>
      <c r="E47" s="38"/>
      <c r="F47" s="38"/>
      <c r="G47" s="38"/>
      <c r="H47" s="38"/>
      <c r="I47" s="38"/>
      <c r="J47" s="38"/>
      <c r="K47" s="38"/>
      <c r="L47" s="131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16.5" customHeight="1">
      <c r="A48" s="36"/>
      <c r="B48" s="37"/>
      <c r="C48" s="38"/>
      <c r="D48" s="38"/>
      <c r="E48" s="159" t="str">
        <f>E7</f>
        <v>Rekonstrukce vodovodu a kanalizace ul.Vítkovická</v>
      </c>
      <c r="F48" s="32"/>
      <c r="G48" s="32"/>
      <c r="H48" s="32"/>
      <c r="I48" s="38"/>
      <c r="J48" s="38"/>
      <c r="K48" s="38"/>
      <c r="L48" s="131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2" t="s">
        <v>107</v>
      </c>
      <c r="D49" s="38"/>
      <c r="E49" s="38"/>
      <c r="F49" s="38"/>
      <c r="G49" s="38"/>
      <c r="H49" s="38"/>
      <c r="I49" s="38"/>
      <c r="J49" s="38"/>
      <c r="K49" s="38"/>
      <c r="L49" s="131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8"/>
      <c r="D50" s="38"/>
      <c r="E50" s="66" t="str">
        <f>E9</f>
        <v>2504003 - IO 02.1 Přepojení kanalizačních přípojek</v>
      </c>
      <c r="F50" s="38"/>
      <c r="G50" s="38"/>
      <c r="H50" s="38"/>
      <c r="I50" s="38"/>
      <c r="J50" s="38"/>
      <c r="K50" s="38"/>
      <c r="L50" s="131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6.96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31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2" customHeight="1">
      <c r="A52" s="36"/>
      <c r="B52" s="37"/>
      <c r="C52" s="32" t="s">
        <v>20</v>
      </c>
      <c r="D52" s="38"/>
      <c r="E52" s="38"/>
      <c r="F52" s="29" t="str">
        <f>F12</f>
        <v>Ostrava</v>
      </c>
      <c r="G52" s="38"/>
      <c r="H52" s="38"/>
      <c r="I52" s="32" t="s">
        <v>22</v>
      </c>
      <c r="J52" s="69" t="str">
        <f>IF(J12="","",J12)</f>
        <v>10. 9. 2025</v>
      </c>
      <c r="K52" s="38"/>
      <c r="L52" s="131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6.96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31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25.65" customHeight="1">
      <c r="A54" s="36"/>
      <c r="B54" s="37"/>
      <c r="C54" s="32" t="s">
        <v>26</v>
      </c>
      <c r="D54" s="38"/>
      <c r="E54" s="38"/>
      <c r="F54" s="29" t="str">
        <f>E15</f>
        <v>Statutární město Ostrava</v>
      </c>
      <c r="G54" s="38"/>
      <c r="H54" s="38"/>
      <c r="I54" s="32" t="s">
        <v>32</v>
      </c>
      <c r="J54" s="34" t="str">
        <f>E21</f>
        <v>Báňské projekty Ostrava s.r.o</v>
      </c>
      <c r="K54" s="38"/>
      <c r="L54" s="131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15.15" customHeight="1">
      <c r="A55" s="36"/>
      <c r="B55" s="37"/>
      <c r="C55" s="32" t="s">
        <v>30</v>
      </c>
      <c r="D55" s="38"/>
      <c r="E55" s="38"/>
      <c r="F55" s="29" t="str">
        <f>IF(E18="","",E18)</f>
        <v xml:space="preserve"> </v>
      </c>
      <c r="G55" s="38"/>
      <c r="H55" s="38"/>
      <c r="I55" s="32" t="s">
        <v>35</v>
      </c>
      <c r="J55" s="34" t="str">
        <f>E24</f>
        <v>Anna Mužná</v>
      </c>
      <c r="K55" s="38"/>
      <c r="L55" s="131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0.32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31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29.28" customHeight="1">
      <c r="A57" s="36"/>
      <c r="B57" s="37"/>
      <c r="C57" s="160" t="s">
        <v>110</v>
      </c>
      <c r="D57" s="161"/>
      <c r="E57" s="161"/>
      <c r="F57" s="161"/>
      <c r="G57" s="161"/>
      <c r="H57" s="161"/>
      <c r="I57" s="161"/>
      <c r="J57" s="162" t="s">
        <v>111</v>
      </c>
      <c r="K57" s="161"/>
      <c r="L57" s="131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0.32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31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22.8" customHeight="1">
      <c r="A59" s="36"/>
      <c r="B59" s="37"/>
      <c r="C59" s="163" t="s">
        <v>71</v>
      </c>
      <c r="D59" s="38"/>
      <c r="E59" s="38"/>
      <c r="F59" s="38"/>
      <c r="G59" s="38"/>
      <c r="H59" s="38"/>
      <c r="I59" s="38"/>
      <c r="J59" s="99">
        <f>J85</f>
        <v>0</v>
      </c>
      <c r="K59" s="38"/>
      <c r="L59" s="131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20" t="s">
        <v>112</v>
      </c>
    </row>
    <row r="60" s="9" customFormat="1" ht="24.96" customHeight="1">
      <c r="A60" s="9"/>
      <c r="B60" s="164"/>
      <c r="C60" s="165"/>
      <c r="D60" s="166" t="s">
        <v>113</v>
      </c>
      <c r="E60" s="167"/>
      <c r="F60" s="167"/>
      <c r="G60" s="167"/>
      <c r="H60" s="167"/>
      <c r="I60" s="167"/>
      <c r="J60" s="168">
        <f>J86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114</v>
      </c>
      <c r="E61" s="173"/>
      <c r="F61" s="173"/>
      <c r="G61" s="173"/>
      <c r="H61" s="173"/>
      <c r="I61" s="173"/>
      <c r="J61" s="174">
        <f>J87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551</v>
      </c>
      <c r="E62" s="173"/>
      <c r="F62" s="173"/>
      <c r="G62" s="173"/>
      <c r="H62" s="173"/>
      <c r="I62" s="173"/>
      <c r="J62" s="174">
        <f>J158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116</v>
      </c>
      <c r="E63" s="173"/>
      <c r="F63" s="173"/>
      <c r="G63" s="173"/>
      <c r="H63" s="173"/>
      <c r="I63" s="173"/>
      <c r="J63" s="174">
        <f>J161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117</v>
      </c>
      <c r="E64" s="173"/>
      <c r="F64" s="173"/>
      <c r="G64" s="173"/>
      <c r="H64" s="173"/>
      <c r="I64" s="173"/>
      <c r="J64" s="174">
        <f>J171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0"/>
      <c r="C65" s="171"/>
      <c r="D65" s="172" t="s">
        <v>119</v>
      </c>
      <c r="E65" s="173"/>
      <c r="F65" s="173"/>
      <c r="G65" s="173"/>
      <c r="H65" s="173"/>
      <c r="I65" s="173"/>
      <c r="J65" s="174">
        <f>J245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31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="2" customFormat="1" ht="6.96" customHeight="1">
      <c r="A67" s="36"/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131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="2" customFormat="1" ht="6.96" customHeight="1">
      <c r="A71" s="36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131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24.96" customHeight="1">
      <c r="A72" s="36"/>
      <c r="B72" s="37"/>
      <c r="C72" s="26" t="s">
        <v>120</v>
      </c>
      <c r="D72" s="38"/>
      <c r="E72" s="38"/>
      <c r="F72" s="38"/>
      <c r="G72" s="38"/>
      <c r="H72" s="38"/>
      <c r="I72" s="38"/>
      <c r="J72" s="38"/>
      <c r="K72" s="38"/>
      <c r="L72" s="131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6.96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31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12" customHeight="1">
      <c r="A74" s="36"/>
      <c r="B74" s="37"/>
      <c r="C74" s="32" t="s">
        <v>14</v>
      </c>
      <c r="D74" s="38"/>
      <c r="E74" s="38"/>
      <c r="F74" s="38"/>
      <c r="G74" s="38"/>
      <c r="H74" s="38"/>
      <c r="I74" s="38"/>
      <c r="J74" s="38"/>
      <c r="K74" s="38"/>
      <c r="L74" s="131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2" customFormat="1" ht="16.5" customHeight="1">
      <c r="A75" s="36"/>
      <c r="B75" s="37"/>
      <c r="C75" s="38"/>
      <c r="D75" s="38"/>
      <c r="E75" s="159" t="str">
        <f>E7</f>
        <v>Rekonstrukce vodovodu a kanalizace ul.Vítkovická</v>
      </c>
      <c r="F75" s="32"/>
      <c r="G75" s="32"/>
      <c r="H75" s="32"/>
      <c r="I75" s="38"/>
      <c r="J75" s="38"/>
      <c r="K75" s="38"/>
      <c r="L75" s="131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12" customHeight="1">
      <c r="A76" s="36"/>
      <c r="B76" s="37"/>
      <c r="C76" s="32" t="s">
        <v>107</v>
      </c>
      <c r="D76" s="38"/>
      <c r="E76" s="38"/>
      <c r="F76" s="38"/>
      <c r="G76" s="38"/>
      <c r="H76" s="38"/>
      <c r="I76" s="38"/>
      <c r="J76" s="38"/>
      <c r="K76" s="38"/>
      <c r="L76" s="13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6.5" customHeight="1">
      <c r="A77" s="36"/>
      <c r="B77" s="37"/>
      <c r="C77" s="38"/>
      <c r="D77" s="38"/>
      <c r="E77" s="66" t="str">
        <f>E9</f>
        <v>2504003 - IO 02.1 Přepojení kanalizačních přípojek</v>
      </c>
      <c r="F77" s="38"/>
      <c r="G77" s="38"/>
      <c r="H77" s="38"/>
      <c r="I77" s="38"/>
      <c r="J77" s="38"/>
      <c r="K77" s="38"/>
      <c r="L77" s="13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6.96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31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12" customHeight="1">
      <c r="A79" s="36"/>
      <c r="B79" s="37"/>
      <c r="C79" s="32" t="s">
        <v>20</v>
      </c>
      <c r="D79" s="38"/>
      <c r="E79" s="38"/>
      <c r="F79" s="29" t="str">
        <f>F12</f>
        <v>Ostrava</v>
      </c>
      <c r="G79" s="38"/>
      <c r="H79" s="38"/>
      <c r="I79" s="32" t="s">
        <v>22</v>
      </c>
      <c r="J79" s="69" t="str">
        <f>IF(J12="","",J12)</f>
        <v>10. 9. 2025</v>
      </c>
      <c r="K79" s="38"/>
      <c r="L79" s="131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2" customFormat="1" ht="6.96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31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2" customFormat="1" ht="25.65" customHeight="1">
      <c r="A81" s="36"/>
      <c r="B81" s="37"/>
      <c r="C81" s="32" t="s">
        <v>26</v>
      </c>
      <c r="D81" s="38"/>
      <c r="E81" s="38"/>
      <c r="F81" s="29" t="str">
        <f>E15</f>
        <v>Statutární město Ostrava</v>
      </c>
      <c r="G81" s="38"/>
      <c r="H81" s="38"/>
      <c r="I81" s="32" t="s">
        <v>32</v>
      </c>
      <c r="J81" s="34" t="str">
        <f>E21</f>
        <v>Báňské projekty Ostrava s.r.o</v>
      </c>
      <c r="K81" s="38"/>
      <c r="L81" s="13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15.15" customHeight="1">
      <c r="A82" s="36"/>
      <c r="B82" s="37"/>
      <c r="C82" s="32" t="s">
        <v>30</v>
      </c>
      <c r="D82" s="38"/>
      <c r="E82" s="38"/>
      <c r="F82" s="29" t="str">
        <f>IF(E18="","",E18)</f>
        <v xml:space="preserve"> </v>
      </c>
      <c r="G82" s="38"/>
      <c r="H82" s="38"/>
      <c r="I82" s="32" t="s">
        <v>35</v>
      </c>
      <c r="J82" s="34" t="str">
        <f>E24</f>
        <v>Anna Mužná</v>
      </c>
      <c r="K82" s="38"/>
      <c r="L82" s="13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10.32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3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11" customFormat="1" ht="29.28" customHeight="1">
      <c r="A84" s="176"/>
      <c r="B84" s="177"/>
      <c r="C84" s="178" t="s">
        <v>121</v>
      </c>
      <c r="D84" s="179" t="s">
        <v>58</v>
      </c>
      <c r="E84" s="179" t="s">
        <v>54</v>
      </c>
      <c r="F84" s="179" t="s">
        <v>55</v>
      </c>
      <c r="G84" s="179" t="s">
        <v>122</v>
      </c>
      <c r="H84" s="179" t="s">
        <v>123</v>
      </c>
      <c r="I84" s="179" t="s">
        <v>124</v>
      </c>
      <c r="J84" s="179" t="s">
        <v>111</v>
      </c>
      <c r="K84" s="180" t="s">
        <v>125</v>
      </c>
      <c r="L84" s="181"/>
      <c r="M84" s="89" t="s">
        <v>19</v>
      </c>
      <c r="N84" s="90" t="s">
        <v>43</v>
      </c>
      <c r="O84" s="90" t="s">
        <v>126</v>
      </c>
      <c r="P84" s="90" t="s">
        <v>127</v>
      </c>
      <c r="Q84" s="90" t="s">
        <v>128</v>
      </c>
      <c r="R84" s="90" t="s">
        <v>129</v>
      </c>
      <c r="S84" s="90" t="s">
        <v>130</v>
      </c>
      <c r="T84" s="91" t="s">
        <v>131</v>
      </c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</row>
    <row r="85" s="2" customFormat="1" ht="22.8" customHeight="1">
      <c r="A85" s="36"/>
      <c r="B85" s="37"/>
      <c r="C85" s="96" t="s">
        <v>132</v>
      </c>
      <c r="D85" s="38"/>
      <c r="E85" s="38"/>
      <c r="F85" s="38"/>
      <c r="G85" s="38"/>
      <c r="H85" s="38"/>
      <c r="I85" s="38"/>
      <c r="J85" s="182">
        <f>BK85</f>
        <v>0</v>
      </c>
      <c r="K85" s="38"/>
      <c r="L85" s="42"/>
      <c r="M85" s="92"/>
      <c r="N85" s="183"/>
      <c r="O85" s="93"/>
      <c r="P85" s="184">
        <f>P86</f>
        <v>0</v>
      </c>
      <c r="Q85" s="93"/>
      <c r="R85" s="184">
        <f>R86</f>
        <v>213.73576850999999</v>
      </c>
      <c r="S85" s="93"/>
      <c r="T85" s="185">
        <f>T86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20" t="s">
        <v>72</v>
      </c>
      <c r="AU85" s="20" t="s">
        <v>112</v>
      </c>
      <c r="BK85" s="186">
        <f>BK86</f>
        <v>0</v>
      </c>
    </row>
    <row r="86" s="12" customFormat="1" ht="25.92" customHeight="1">
      <c r="A86" s="12"/>
      <c r="B86" s="187"/>
      <c r="C86" s="188"/>
      <c r="D86" s="189" t="s">
        <v>72</v>
      </c>
      <c r="E86" s="190" t="s">
        <v>133</v>
      </c>
      <c r="F86" s="190" t="s">
        <v>134</v>
      </c>
      <c r="G86" s="188"/>
      <c r="H86" s="188"/>
      <c r="I86" s="188"/>
      <c r="J86" s="191">
        <f>BK86</f>
        <v>0</v>
      </c>
      <c r="K86" s="188"/>
      <c r="L86" s="192"/>
      <c r="M86" s="193"/>
      <c r="N86" s="194"/>
      <c r="O86" s="194"/>
      <c r="P86" s="195">
        <f>P87+P158+P161+P171+P245</f>
        <v>0</v>
      </c>
      <c r="Q86" s="194"/>
      <c r="R86" s="195">
        <f>R87+R158+R161+R171+R245</f>
        <v>213.73576850999999</v>
      </c>
      <c r="S86" s="194"/>
      <c r="T86" s="196">
        <f>T87+T158+T161+T171+T245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7" t="s">
        <v>81</v>
      </c>
      <c r="AT86" s="198" t="s">
        <v>72</v>
      </c>
      <c r="AU86" s="198" t="s">
        <v>73</v>
      </c>
      <c r="AY86" s="197" t="s">
        <v>135</v>
      </c>
      <c r="BK86" s="199">
        <f>BK87+BK158+BK161+BK171+BK245</f>
        <v>0</v>
      </c>
    </row>
    <row r="87" s="12" customFormat="1" ht="22.8" customHeight="1">
      <c r="A87" s="12"/>
      <c r="B87" s="187"/>
      <c r="C87" s="188"/>
      <c r="D87" s="189" t="s">
        <v>72</v>
      </c>
      <c r="E87" s="200" t="s">
        <v>81</v>
      </c>
      <c r="F87" s="200" t="s">
        <v>136</v>
      </c>
      <c r="G87" s="188"/>
      <c r="H87" s="188"/>
      <c r="I87" s="188"/>
      <c r="J87" s="201">
        <f>BK87</f>
        <v>0</v>
      </c>
      <c r="K87" s="188"/>
      <c r="L87" s="192"/>
      <c r="M87" s="193"/>
      <c r="N87" s="194"/>
      <c r="O87" s="194"/>
      <c r="P87" s="195">
        <f>SUM(P88:P157)</f>
        <v>0</v>
      </c>
      <c r="Q87" s="194"/>
      <c r="R87" s="195">
        <f>SUM(R88:R157)</f>
        <v>199.65760650999999</v>
      </c>
      <c r="S87" s="194"/>
      <c r="T87" s="196">
        <f>SUM(T88:T157)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7" t="s">
        <v>81</v>
      </c>
      <c r="AT87" s="198" t="s">
        <v>72</v>
      </c>
      <c r="AU87" s="198" t="s">
        <v>81</v>
      </c>
      <c r="AY87" s="197" t="s">
        <v>135</v>
      </c>
      <c r="BK87" s="199">
        <f>SUM(BK88:BK157)</f>
        <v>0</v>
      </c>
    </row>
    <row r="88" s="2" customFormat="1" ht="16.5" customHeight="1">
      <c r="A88" s="36"/>
      <c r="B88" s="37"/>
      <c r="C88" s="202" t="s">
        <v>81</v>
      </c>
      <c r="D88" s="202" t="s">
        <v>137</v>
      </c>
      <c r="E88" s="203" t="s">
        <v>138</v>
      </c>
      <c r="F88" s="204" t="s">
        <v>139</v>
      </c>
      <c r="G88" s="205" t="s">
        <v>140</v>
      </c>
      <c r="H88" s="206">
        <v>336</v>
      </c>
      <c r="I88" s="207">
        <v>0</v>
      </c>
      <c r="J88" s="207">
        <f>ROUND(I88*H88,2)</f>
        <v>0</v>
      </c>
      <c r="K88" s="204" t="s">
        <v>141</v>
      </c>
      <c r="L88" s="42"/>
      <c r="M88" s="208" t="s">
        <v>19</v>
      </c>
      <c r="N88" s="209" t="s">
        <v>44</v>
      </c>
      <c r="O88" s="210">
        <v>0</v>
      </c>
      <c r="P88" s="210">
        <f>O88*H88</f>
        <v>0</v>
      </c>
      <c r="Q88" s="210">
        <v>3.0000000000000001E-05</v>
      </c>
      <c r="R88" s="210">
        <f>Q88*H88</f>
        <v>0.01008</v>
      </c>
      <c r="S88" s="210">
        <v>0</v>
      </c>
      <c r="T88" s="211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212" t="s">
        <v>142</v>
      </c>
      <c r="AT88" s="212" t="s">
        <v>137</v>
      </c>
      <c r="AU88" s="212" t="s">
        <v>84</v>
      </c>
      <c r="AY88" s="20" t="s">
        <v>135</v>
      </c>
      <c r="BE88" s="213">
        <f>IF(N88="základní",J88,0)</f>
        <v>0</v>
      </c>
      <c r="BF88" s="213">
        <f>IF(N88="snížená",J88,0)</f>
        <v>0</v>
      </c>
      <c r="BG88" s="213">
        <f>IF(N88="zákl. přenesená",J88,0)</f>
        <v>0</v>
      </c>
      <c r="BH88" s="213">
        <f>IF(N88="sníž. přenesená",J88,0)</f>
        <v>0</v>
      </c>
      <c r="BI88" s="213">
        <f>IF(N88="nulová",J88,0)</f>
        <v>0</v>
      </c>
      <c r="BJ88" s="20" t="s">
        <v>81</v>
      </c>
      <c r="BK88" s="213">
        <f>ROUND(I88*H88,2)</f>
        <v>0</v>
      </c>
      <c r="BL88" s="20" t="s">
        <v>142</v>
      </c>
      <c r="BM88" s="212" t="s">
        <v>1168</v>
      </c>
    </row>
    <row r="89" s="2" customFormat="1">
      <c r="A89" s="36"/>
      <c r="B89" s="37"/>
      <c r="C89" s="38"/>
      <c r="D89" s="214" t="s">
        <v>144</v>
      </c>
      <c r="E89" s="38"/>
      <c r="F89" s="215" t="s">
        <v>145</v>
      </c>
      <c r="G89" s="38"/>
      <c r="H89" s="38"/>
      <c r="I89" s="38"/>
      <c r="J89" s="38"/>
      <c r="K89" s="38"/>
      <c r="L89" s="42"/>
      <c r="M89" s="216"/>
      <c r="N89" s="217"/>
      <c r="O89" s="81"/>
      <c r="P89" s="81"/>
      <c r="Q89" s="81"/>
      <c r="R89" s="81"/>
      <c r="S89" s="81"/>
      <c r="T89" s="82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20" t="s">
        <v>144</v>
      </c>
      <c r="AU89" s="20" t="s">
        <v>84</v>
      </c>
    </row>
    <row r="90" s="13" customFormat="1">
      <c r="A90" s="13"/>
      <c r="B90" s="218"/>
      <c r="C90" s="219"/>
      <c r="D90" s="220" t="s">
        <v>146</v>
      </c>
      <c r="E90" s="221" t="s">
        <v>19</v>
      </c>
      <c r="F90" s="222" t="s">
        <v>147</v>
      </c>
      <c r="G90" s="219"/>
      <c r="H90" s="221" t="s">
        <v>19</v>
      </c>
      <c r="I90" s="219"/>
      <c r="J90" s="219"/>
      <c r="K90" s="219"/>
      <c r="L90" s="223"/>
      <c r="M90" s="224"/>
      <c r="N90" s="225"/>
      <c r="O90" s="225"/>
      <c r="P90" s="225"/>
      <c r="Q90" s="225"/>
      <c r="R90" s="225"/>
      <c r="S90" s="225"/>
      <c r="T90" s="226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27" t="s">
        <v>146</v>
      </c>
      <c r="AU90" s="227" t="s">
        <v>84</v>
      </c>
      <c r="AV90" s="13" t="s">
        <v>81</v>
      </c>
      <c r="AW90" s="13" t="s">
        <v>34</v>
      </c>
      <c r="AX90" s="13" t="s">
        <v>73</v>
      </c>
      <c r="AY90" s="227" t="s">
        <v>135</v>
      </c>
    </row>
    <row r="91" s="13" customFormat="1">
      <c r="A91" s="13"/>
      <c r="B91" s="218"/>
      <c r="C91" s="219"/>
      <c r="D91" s="220" t="s">
        <v>146</v>
      </c>
      <c r="E91" s="221" t="s">
        <v>19</v>
      </c>
      <c r="F91" s="222" t="s">
        <v>1169</v>
      </c>
      <c r="G91" s="219"/>
      <c r="H91" s="221" t="s">
        <v>19</v>
      </c>
      <c r="I91" s="219"/>
      <c r="J91" s="219"/>
      <c r="K91" s="219"/>
      <c r="L91" s="223"/>
      <c r="M91" s="224"/>
      <c r="N91" s="225"/>
      <c r="O91" s="225"/>
      <c r="P91" s="225"/>
      <c r="Q91" s="225"/>
      <c r="R91" s="225"/>
      <c r="S91" s="225"/>
      <c r="T91" s="226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27" t="s">
        <v>146</v>
      </c>
      <c r="AU91" s="227" t="s">
        <v>84</v>
      </c>
      <c r="AV91" s="13" t="s">
        <v>81</v>
      </c>
      <c r="AW91" s="13" t="s">
        <v>34</v>
      </c>
      <c r="AX91" s="13" t="s">
        <v>73</v>
      </c>
      <c r="AY91" s="227" t="s">
        <v>135</v>
      </c>
    </row>
    <row r="92" s="14" customFormat="1">
      <c r="A92" s="14"/>
      <c r="B92" s="228"/>
      <c r="C92" s="229"/>
      <c r="D92" s="220" t="s">
        <v>146</v>
      </c>
      <c r="E92" s="230" t="s">
        <v>19</v>
      </c>
      <c r="F92" s="231" t="s">
        <v>1170</v>
      </c>
      <c r="G92" s="229"/>
      <c r="H92" s="232">
        <v>168</v>
      </c>
      <c r="I92" s="229"/>
      <c r="J92" s="229"/>
      <c r="K92" s="229"/>
      <c r="L92" s="233"/>
      <c r="M92" s="234"/>
      <c r="N92" s="235"/>
      <c r="O92" s="235"/>
      <c r="P92" s="235"/>
      <c r="Q92" s="235"/>
      <c r="R92" s="235"/>
      <c r="S92" s="235"/>
      <c r="T92" s="236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37" t="s">
        <v>146</v>
      </c>
      <c r="AU92" s="237" t="s">
        <v>84</v>
      </c>
      <c r="AV92" s="14" t="s">
        <v>84</v>
      </c>
      <c r="AW92" s="14" t="s">
        <v>34</v>
      </c>
      <c r="AX92" s="14" t="s">
        <v>73</v>
      </c>
      <c r="AY92" s="237" t="s">
        <v>135</v>
      </c>
    </row>
    <row r="93" s="13" customFormat="1">
      <c r="A93" s="13"/>
      <c r="B93" s="218"/>
      <c r="C93" s="219"/>
      <c r="D93" s="220" t="s">
        <v>146</v>
      </c>
      <c r="E93" s="221" t="s">
        <v>19</v>
      </c>
      <c r="F93" s="222" t="s">
        <v>1171</v>
      </c>
      <c r="G93" s="219"/>
      <c r="H93" s="221" t="s">
        <v>19</v>
      </c>
      <c r="I93" s="219"/>
      <c r="J93" s="219"/>
      <c r="K93" s="219"/>
      <c r="L93" s="223"/>
      <c r="M93" s="224"/>
      <c r="N93" s="225"/>
      <c r="O93" s="225"/>
      <c r="P93" s="225"/>
      <c r="Q93" s="225"/>
      <c r="R93" s="225"/>
      <c r="S93" s="225"/>
      <c r="T93" s="226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27" t="s">
        <v>146</v>
      </c>
      <c r="AU93" s="227" t="s">
        <v>84</v>
      </c>
      <c r="AV93" s="13" t="s">
        <v>81</v>
      </c>
      <c r="AW93" s="13" t="s">
        <v>34</v>
      </c>
      <c r="AX93" s="13" t="s">
        <v>73</v>
      </c>
      <c r="AY93" s="227" t="s">
        <v>135</v>
      </c>
    </row>
    <row r="94" s="14" customFormat="1">
      <c r="A94" s="14"/>
      <c r="B94" s="228"/>
      <c r="C94" s="229"/>
      <c r="D94" s="220" t="s">
        <v>146</v>
      </c>
      <c r="E94" s="230" t="s">
        <v>19</v>
      </c>
      <c r="F94" s="231" t="s">
        <v>1170</v>
      </c>
      <c r="G94" s="229"/>
      <c r="H94" s="232">
        <v>168</v>
      </c>
      <c r="I94" s="229"/>
      <c r="J94" s="229"/>
      <c r="K94" s="229"/>
      <c r="L94" s="233"/>
      <c r="M94" s="234"/>
      <c r="N94" s="235"/>
      <c r="O94" s="235"/>
      <c r="P94" s="235"/>
      <c r="Q94" s="235"/>
      <c r="R94" s="235"/>
      <c r="S94" s="235"/>
      <c r="T94" s="236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37" t="s">
        <v>146</v>
      </c>
      <c r="AU94" s="237" t="s">
        <v>84</v>
      </c>
      <c r="AV94" s="14" t="s">
        <v>84</v>
      </c>
      <c r="AW94" s="14" t="s">
        <v>34</v>
      </c>
      <c r="AX94" s="14" t="s">
        <v>73</v>
      </c>
      <c r="AY94" s="237" t="s">
        <v>135</v>
      </c>
    </row>
    <row r="95" s="15" customFormat="1">
      <c r="A95" s="15"/>
      <c r="B95" s="238"/>
      <c r="C95" s="239"/>
      <c r="D95" s="220" t="s">
        <v>146</v>
      </c>
      <c r="E95" s="240" t="s">
        <v>19</v>
      </c>
      <c r="F95" s="241" t="s">
        <v>178</v>
      </c>
      <c r="G95" s="239"/>
      <c r="H95" s="242">
        <v>336</v>
      </c>
      <c r="I95" s="239"/>
      <c r="J95" s="239"/>
      <c r="K95" s="239"/>
      <c r="L95" s="243"/>
      <c r="M95" s="244"/>
      <c r="N95" s="245"/>
      <c r="O95" s="245"/>
      <c r="P95" s="245"/>
      <c r="Q95" s="245"/>
      <c r="R95" s="245"/>
      <c r="S95" s="245"/>
      <c r="T95" s="246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47" t="s">
        <v>146</v>
      </c>
      <c r="AU95" s="247" t="s">
        <v>84</v>
      </c>
      <c r="AV95" s="15" t="s">
        <v>142</v>
      </c>
      <c r="AW95" s="15" t="s">
        <v>34</v>
      </c>
      <c r="AX95" s="15" t="s">
        <v>81</v>
      </c>
      <c r="AY95" s="247" t="s">
        <v>135</v>
      </c>
    </row>
    <row r="96" s="2" customFormat="1" ht="24.15" customHeight="1">
      <c r="A96" s="36"/>
      <c r="B96" s="37"/>
      <c r="C96" s="202" t="s">
        <v>84</v>
      </c>
      <c r="D96" s="202" t="s">
        <v>137</v>
      </c>
      <c r="E96" s="203" t="s">
        <v>149</v>
      </c>
      <c r="F96" s="204" t="s">
        <v>150</v>
      </c>
      <c r="G96" s="205" t="s">
        <v>151</v>
      </c>
      <c r="H96" s="206">
        <v>60</v>
      </c>
      <c r="I96" s="207">
        <v>0</v>
      </c>
      <c r="J96" s="207">
        <f>ROUND(I96*H96,2)</f>
        <v>0</v>
      </c>
      <c r="K96" s="204" t="s">
        <v>141</v>
      </c>
      <c r="L96" s="42"/>
      <c r="M96" s="208" t="s">
        <v>19</v>
      </c>
      <c r="N96" s="209" t="s">
        <v>44</v>
      </c>
      <c r="O96" s="210">
        <v>0</v>
      </c>
      <c r="P96" s="210">
        <f>O96*H96</f>
        <v>0</v>
      </c>
      <c r="Q96" s="210">
        <v>0</v>
      </c>
      <c r="R96" s="210">
        <f>Q96*H96</f>
        <v>0</v>
      </c>
      <c r="S96" s="210">
        <v>0</v>
      </c>
      <c r="T96" s="211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212" t="s">
        <v>142</v>
      </c>
      <c r="AT96" s="212" t="s">
        <v>137</v>
      </c>
      <c r="AU96" s="212" t="s">
        <v>84</v>
      </c>
      <c r="AY96" s="20" t="s">
        <v>135</v>
      </c>
      <c r="BE96" s="213">
        <f>IF(N96="základní",J96,0)</f>
        <v>0</v>
      </c>
      <c r="BF96" s="213">
        <f>IF(N96="snížená",J96,0)</f>
        <v>0</v>
      </c>
      <c r="BG96" s="213">
        <f>IF(N96="zákl. přenesená",J96,0)</f>
        <v>0</v>
      </c>
      <c r="BH96" s="213">
        <f>IF(N96="sníž. přenesená",J96,0)</f>
        <v>0</v>
      </c>
      <c r="BI96" s="213">
        <f>IF(N96="nulová",J96,0)</f>
        <v>0</v>
      </c>
      <c r="BJ96" s="20" t="s">
        <v>81</v>
      </c>
      <c r="BK96" s="213">
        <f>ROUND(I96*H96,2)</f>
        <v>0</v>
      </c>
      <c r="BL96" s="20" t="s">
        <v>142</v>
      </c>
      <c r="BM96" s="212" t="s">
        <v>1172</v>
      </c>
    </row>
    <row r="97" s="2" customFormat="1">
      <c r="A97" s="36"/>
      <c r="B97" s="37"/>
      <c r="C97" s="38"/>
      <c r="D97" s="214" t="s">
        <v>144</v>
      </c>
      <c r="E97" s="38"/>
      <c r="F97" s="215" t="s">
        <v>153</v>
      </c>
      <c r="G97" s="38"/>
      <c r="H97" s="38"/>
      <c r="I97" s="38"/>
      <c r="J97" s="38"/>
      <c r="K97" s="38"/>
      <c r="L97" s="42"/>
      <c r="M97" s="216"/>
      <c r="N97" s="217"/>
      <c r="O97" s="81"/>
      <c r="P97" s="81"/>
      <c r="Q97" s="81"/>
      <c r="R97" s="81"/>
      <c r="S97" s="81"/>
      <c r="T97" s="82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20" t="s">
        <v>144</v>
      </c>
      <c r="AU97" s="20" t="s">
        <v>84</v>
      </c>
    </row>
    <row r="98" s="2" customFormat="1" ht="49.05" customHeight="1">
      <c r="A98" s="36"/>
      <c r="B98" s="37"/>
      <c r="C98" s="202" t="s">
        <v>155</v>
      </c>
      <c r="D98" s="202" t="s">
        <v>137</v>
      </c>
      <c r="E98" s="203" t="s">
        <v>556</v>
      </c>
      <c r="F98" s="204" t="s">
        <v>557</v>
      </c>
      <c r="G98" s="205" t="s">
        <v>158</v>
      </c>
      <c r="H98" s="206">
        <v>3</v>
      </c>
      <c r="I98" s="207">
        <v>0</v>
      </c>
      <c r="J98" s="207">
        <f>ROUND(I98*H98,2)</f>
        <v>0</v>
      </c>
      <c r="K98" s="204" t="s">
        <v>141</v>
      </c>
      <c r="L98" s="42"/>
      <c r="M98" s="208" t="s">
        <v>19</v>
      </c>
      <c r="N98" s="209" t="s">
        <v>44</v>
      </c>
      <c r="O98" s="210">
        <v>0</v>
      </c>
      <c r="P98" s="210">
        <f>O98*H98</f>
        <v>0</v>
      </c>
      <c r="Q98" s="210">
        <v>0.0086800000000000002</v>
      </c>
      <c r="R98" s="210">
        <f>Q98*H98</f>
        <v>0.026040000000000001</v>
      </c>
      <c r="S98" s="210">
        <v>0</v>
      </c>
      <c r="T98" s="211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212" t="s">
        <v>142</v>
      </c>
      <c r="AT98" s="212" t="s">
        <v>137</v>
      </c>
      <c r="AU98" s="212" t="s">
        <v>84</v>
      </c>
      <c r="AY98" s="20" t="s">
        <v>135</v>
      </c>
      <c r="BE98" s="213">
        <f>IF(N98="základní",J98,0)</f>
        <v>0</v>
      </c>
      <c r="BF98" s="213">
        <f>IF(N98="snížená",J98,0)</f>
        <v>0</v>
      </c>
      <c r="BG98" s="213">
        <f>IF(N98="zákl. přenesená",J98,0)</f>
        <v>0</v>
      </c>
      <c r="BH98" s="213">
        <f>IF(N98="sníž. přenesená",J98,0)</f>
        <v>0</v>
      </c>
      <c r="BI98" s="213">
        <f>IF(N98="nulová",J98,0)</f>
        <v>0</v>
      </c>
      <c r="BJ98" s="20" t="s">
        <v>81</v>
      </c>
      <c r="BK98" s="213">
        <f>ROUND(I98*H98,2)</f>
        <v>0</v>
      </c>
      <c r="BL98" s="20" t="s">
        <v>142</v>
      </c>
      <c r="BM98" s="212" t="s">
        <v>1173</v>
      </c>
    </row>
    <row r="99" s="2" customFormat="1">
      <c r="A99" s="36"/>
      <c r="B99" s="37"/>
      <c r="C99" s="38"/>
      <c r="D99" s="214" t="s">
        <v>144</v>
      </c>
      <c r="E99" s="38"/>
      <c r="F99" s="215" t="s">
        <v>559</v>
      </c>
      <c r="G99" s="38"/>
      <c r="H99" s="38"/>
      <c r="I99" s="38"/>
      <c r="J99" s="38"/>
      <c r="K99" s="38"/>
      <c r="L99" s="42"/>
      <c r="M99" s="216"/>
      <c r="N99" s="217"/>
      <c r="O99" s="81"/>
      <c r="P99" s="81"/>
      <c r="Q99" s="81"/>
      <c r="R99" s="81"/>
      <c r="S99" s="81"/>
      <c r="T99" s="82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20" t="s">
        <v>144</v>
      </c>
      <c r="AU99" s="20" t="s">
        <v>84</v>
      </c>
    </row>
    <row r="100" s="13" customFormat="1">
      <c r="A100" s="13"/>
      <c r="B100" s="218"/>
      <c r="C100" s="219"/>
      <c r="D100" s="220" t="s">
        <v>146</v>
      </c>
      <c r="E100" s="221" t="s">
        <v>19</v>
      </c>
      <c r="F100" s="222" t="s">
        <v>560</v>
      </c>
      <c r="G100" s="219"/>
      <c r="H100" s="221" t="s">
        <v>19</v>
      </c>
      <c r="I100" s="219"/>
      <c r="J100" s="219"/>
      <c r="K100" s="219"/>
      <c r="L100" s="223"/>
      <c r="M100" s="224"/>
      <c r="N100" s="225"/>
      <c r="O100" s="225"/>
      <c r="P100" s="225"/>
      <c r="Q100" s="225"/>
      <c r="R100" s="225"/>
      <c r="S100" s="225"/>
      <c r="T100" s="22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27" t="s">
        <v>146</v>
      </c>
      <c r="AU100" s="227" t="s">
        <v>84</v>
      </c>
      <c r="AV100" s="13" t="s">
        <v>81</v>
      </c>
      <c r="AW100" s="13" t="s">
        <v>34</v>
      </c>
      <c r="AX100" s="13" t="s">
        <v>73</v>
      </c>
      <c r="AY100" s="227" t="s">
        <v>135</v>
      </c>
    </row>
    <row r="101" s="14" customFormat="1">
      <c r="A101" s="14"/>
      <c r="B101" s="228"/>
      <c r="C101" s="229"/>
      <c r="D101" s="220" t="s">
        <v>146</v>
      </c>
      <c r="E101" s="230" t="s">
        <v>19</v>
      </c>
      <c r="F101" s="231" t="s">
        <v>561</v>
      </c>
      <c r="G101" s="229"/>
      <c r="H101" s="232">
        <v>3</v>
      </c>
      <c r="I101" s="229"/>
      <c r="J101" s="229"/>
      <c r="K101" s="229"/>
      <c r="L101" s="233"/>
      <c r="M101" s="234"/>
      <c r="N101" s="235"/>
      <c r="O101" s="235"/>
      <c r="P101" s="235"/>
      <c r="Q101" s="235"/>
      <c r="R101" s="235"/>
      <c r="S101" s="235"/>
      <c r="T101" s="23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37" t="s">
        <v>146</v>
      </c>
      <c r="AU101" s="237" t="s">
        <v>84</v>
      </c>
      <c r="AV101" s="14" t="s">
        <v>84</v>
      </c>
      <c r="AW101" s="14" t="s">
        <v>34</v>
      </c>
      <c r="AX101" s="14" t="s">
        <v>81</v>
      </c>
      <c r="AY101" s="237" t="s">
        <v>135</v>
      </c>
    </row>
    <row r="102" s="2" customFormat="1" ht="49.05" customHeight="1">
      <c r="A102" s="36"/>
      <c r="B102" s="37"/>
      <c r="C102" s="202" t="s">
        <v>142</v>
      </c>
      <c r="D102" s="202" t="s">
        <v>137</v>
      </c>
      <c r="E102" s="203" t="s">
        <v>567</v>
      </c>
      <c r="F102" s="204" t="s">
        <v>568</v>
      </c>
      <c r="G102" s="205" t="s">
        <v>158</v>
      </c>
      <c r="H102" s="206">
        <v>54</v>
      </c>
      <c r="I102" s="207">
        <v>0</v>
      </c>
      <c r="J102" s="207">
        <f>ROUND(I102*H102,2)</f>
        <v>0</v>
      </c>
      <c r="K102" s="204" t="s">
        <v>141</v>
      </c>
      <c r="L102" s="42"/>
      <c r="M102" s="208" t="s">
        <v>19</v>
      </c>
      <c r="N102" s="209" t="s">
        <v>44</v>
      </c>
      <c r="O102" s="210">
        <v>0</v>
      </c>
      <c r="P102" s="210">
        <f>O102*H102</f>
        <v>0</v>
      </c>
      <c r="Q102" s="210">
        <v>0.01068</v>
      </c>
      <c r="R102" s="210">
        <f>Q102*H102</f>
        <v>0.57672000000000001</v>
      </c>
      <c r="S102" s="210">
        <v>0</v>
      </c>
      <c r="T102" s="211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212" t="s">
        <v>142</v>
      </c>
      <c r="AT102" s="212" t="s">
        <v>137</v>
      </c>
      <c r="AU102" s="212" t="s">
        <v>84</v>
      </c>
      <c r="AY102" s="20" t="s">
        <v>135</v>
      </c>
      <c r="BE102" s="213">
        <f>IF(N102="základní",J102,0)</f>
        <v>0</v>
      </c>
      <c r="BF102" s="213">
        <f>IF(N102="snížená",J102,0)</f>
        <v>0</v>
      </c>
      <c r="BG102" s="213">
        <f>IF(N102="zákl. přenesená",J102,0)</f>
        <v>0</v>
      </c>
      <c r="BH102" s="213">
        <f>IF(N102="sníž. přenesená",J102,0)</f>
        <v>0</v>
      </c>
      <c r="BI102" s="213">
        <f>IF(N102="nulová",J102,0)</f>
        <v>0</v>
      </c>
      <c r="BJ102" s="20" t="s">
        <v>81</v>
      </c>
      <c r="BK102" s="213">
        <f>ROUND(I102*H102,2)</f>
        <v>0</v>
      </c>
      <c r="BL102" s="20" t="s">
        <v>142</v>
      </c>
      <c r="BM102" s="212" t="s">
        <v>1174</v>
      </c>
    </row>
    <row r="103" s="2" customFormat="1">
      <c r="A103" s="36"/>
      <c r="B103" s="37"/>
      <c r="C103" s="38"/>
      <c r="D103" s="214" t="s">
        <v>144</v>
      </c>
      <c r="E103" s="38"/>
      <c r="F103" s="215" t="s">
        <v>570</v>
      </c>
      <c r="G103" s="38"/>
      <c r="H103" s="38"/>
      <c r="I103" s="38"/>
      <c r="J103" s="38"/>
      <c r="K103" s="38"/>
      <c r="L103" s="42"/>
      <c r="M103" s="216"/>
      <c r="N103" s="217"/>
      <c r="O103" s="81"/>
      <c r="P103" s="81"/>
      <c r="Q103" s="81"/>
      <c r="R103" s="81"/>
      <c r="S103" s="81"/>
      <c r="T103" s="82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20" t="s">
        <v>144</v>
      </c>
      <c r="AU103" s="20" t="s">
        <v>84</v>
      </c>
    </row>
    <row r="104" s="14" customFormat="1">
      <c r="A104" s="14"/>
      <c r="B104" s="228"/>
      <c r="C104" s="229"/>
      <c r="D104" s="220" t="s">
        <v>146</v>
      </c>
      <c r="E104" s="230" t="s">
        <v>19</v>
      </c>
      <c r="F104" s="231" t="s">
        <v>571</v>
      </c>
      <c r="G104" s="229"/>
      <c r="H104" s="232">
        <v>54</v>
      </c>
      <c r="I104" s="229"/>
      <c r="J104" s="229"/>
      <c r="K104" s="229"/>
      <c r="L104" s="233"/>
      <c r="M104" s="234"/>
      <c r="N104" s="235"/>
      <c r="O104" s="235"/>
      <c r="P104" s="235"/>
      <c r="Q104" s="235"/>
      <c r="R104" s="235"/>
      <c r="S104" s="235"/>
      <c r="T104" s="236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37" t="s">
        <v>146</v>
      </c>
      <c r="AU104" s="237" t="s">
        <v>84</v>
      </c>
      <c r="AV104" s="14" t="s">
        <v>84</v>
      </c>
      <c r="AW104" s="14" t="s">
        <v>34</v>
      </c>
      <c r="AX104" s="14" t="s">
        <v>81</v>
      </c>
      <c r="AY104" s="237" t="s">
        <v>135</v>
      </c>
    </row>
    <row r="105" s="2" customFormat="1" ht="49.05" customHeight="1">
      <c r="A105" s="36"/>
      <c r="B105" s="37"/>
      <c r="C105" s="202" t="s">
        <v>168</v>
      </c>
      <c r="D105" s="202" t="s">
        <v>137</v>
      </c>
      <c r="E105" s="203" t="s">
        <v>163</v>
      </c>
      <c r="F105" s="204" t="s">
        <v>164</v>
      </c>
      <c r="G105" s="205" t="s">
        <v>158</v>
      </c>
      <c r="H105" s="206">
        <v>3</v>
      </c>
      <c r="I105" s="207">
        <v>0</v>
      </c>
      <c r="J105" s="207">
        <f>ROUND(I105*H105,2)</f>
        <v>0</v>
      </c>
      <c r="K105" s="204" t="s">
        <v>141</v>
      </c>
      <c r="L105" s="42"/>
      <c r="M105" s="208" t="s">
        <v>19</v>
      </c>
      <c r="N105" s="209" t="s">
        <v>44</v>
      </c>
      <c r="O105" s="210">
        <v>0</v>
      </c>
      <c r="P105" s="210">
        <f>O105*H105</f>
        <v>0</v>
      </c>
      <c r="Q105" s="210">
        <v>0.036900000000000002</v>
      </c>
      <c r="R105" s="210">
        <f>Q105*H105</f>
        <v>0.11070000000000001</v>
      </c>
      <c r="S105" s="210">
        <v>0</v>
      </c>
      <c r="T105" s="211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212" t="s">
        <v>142</v>
      </c>
      <c r="AT105" s="212" t="s">
        <v>137</v>
      </c>
      <c r="AU105" s="212" t="s">
        <v>84</v>
      </c>
      <c r="AY105" s="20" t="s">
        <v>135</v>
      </c>
      <c r="BE105" s="213">
        <f>IF(N105="základní",J105,0)</f>
        <v>0</v>
      </c>
      <c r="BF105" s="213">
        <f>IF(N105="snížená",J105,0)</f>
        <v>0</v>
      </c>
      <c r="BG105" s="213">
        <f>IF(N105="zákl. přenesená",J105,0)</f>
        <v>0</v>
      </c>
      <c r="BH105" s="213">
        <f>IF(N105="sníž. přenesená",J105,0)</f>
        <v>0</v>
      </c>
      <c r="BI105" s="213">
        <f>IF(N105="nulová",J105,0)</f>
        <v>0</v>
      </c>
      <c r="BJ105" s="20" t="s">
        <v>81</v>
      </c>
      <c r="BK105" s="213">
        <f>ROUND(I105*H105,2)</f>
        <v>0</v>
      </c>
      <c r="BL105" s="20" t="s">
        <v>142</v>
      </c>
      <c r="BM105" s="212" t="s">
        <v>1175</v>
      </c>
    </row>
    <row r="106" s="2" customFormat="1">
      <c r="A106" s="36"/>
      <c r="B106" s="37"/>
      <c r="C106" s="38"/>
      <c r="D106" s="214" t="s">
        <v>144</v>
      </c>
      <c r="E106" s="38"/>
      <c r="F106" s="215" t="s">
        <v>166</v>
      </c>
      <c r="G106" s="38"/>
      <c r="H106" s="38"/>
      <c r="I106" s="38"/>
      <c r="J106" s="38"/>
      <c r="K106" s="38"/>
      <c r="L106" s="42"/>
      <c r="M106" s="216"/>
      <c r="N106" s="217"/>
      <c r="O106" s="81"/>
      <c r="P106" s="81"/>
      <c r="Q106" s="81"/>
      <c r="R106" s="81"/>
      <c r="S106" s="81"/>
      <c r="T106" s="82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20" t="s">
        <v>144</v>
      </c>
      <c r="AU106" s="20" t="s">
        <v>84</v>
      </c>
    </row>
    <row r="107" s="14" customFormat="1">
      <c r="A107" s="14"/>
      <c r="B107" s="228"/>
      <c r="C107" s="229"/>
      <c r="D107" s="220" t="s">
        <v>146</v>
      </c>
      <c r="E107" s="230" t="s">
        <v>19</v>
      </c>
      <c r="F107" s="231" t="s">
        <v>1176</v>
      </c>
      <c r="G107" s="229"/>
      <c r="H107" s="232">
        <v>3</v>
      </c>
      <c r="I107" s="229"/>
      <c r="J107" s="229"/>
      <c r="K107" s="229"/>
      <c r="L107" s="233"/>
      <c r="M107" s="234"/>
      <c r="N107" s="235"/>
      <c r="O107" s="235"/>
      <c r="P107" s="235"/>
      <c r="Q107" s="235"/>
      <c r="R107" s="235"/>
      <c r="S107" s="235"/>
      <c r="T107" s="23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37" t="s">
        <v>146</v>
      </c>
      <c r="AU107" s="237" t="s">
        <v>84</v>
      </c>
      <c r="AV107" s="14" t="s">
        <v>84</v>
      </c>
      <c r="AW107" s="14" t="s">
        <v>34</v>
      </c>
      <c r="AX107" s="14" t="s">
        <v>81</v>
      </c>
      <c r="AY107" s="237" t="s">
        <v>135</v>
      </c>
    </row>
    <row r="108" s="2" customFormat="1" ht="24.15" customHeight="1">
      <c r="A108" s="36"/>
      <c r="B108" s="37"/>
      <c r="C108" s="202" t="s">
        <v>179</v>
      </c>
      <c r="D108" s="202" t="s">
        <v>137</v>
      </c>
      <c r="E108" s="203" t="s">
        <v>603</v>
      </c>
      <c r="F108" s="204" t="s">
        <v>604</v>
      </c>
      <c r="G108" s="205" t="s">
        <v>182</v>
      </c>
      <c r="H108" s="206">
        <v>122.703</v>
      </c>
      <c r="I108" s="207">
        <v>0</v>
      </c>
      <c r="J108" s="207">
        <f>ROUND(I108*H108,2)</f>
        <v>0</v>
      </c>
      <c r="K108" s="204" t="s">
        <v>141</v>
      </c>
      <c r="L108" s="42"/>
      <c r="M108" s="208" t="s">
        <v>19</v>
      </c>
      <c r="N108" s="209" t="s">
        <v>44</v>
      </c>
      <c r="O108" s="210">
        <v>0</v>
      </c>
      <c r="P108" s="210">
        <f>O108*H108</f>
        <v>0</v>
      </c>
      <c r="Q108" s="210">
        <v>0</v>
      </c>
      <c r="R108" s="210">
        <f>Q108*H108</f>
        <v>0</v>
      </c>
      <c r="S108" s="210">
        <v>0</v>
      </c>
      <c r="T108" s="211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212" t="s">
        <v>142</v>
      </c>
      <c r="AT108" s="212" t="s">
        <v>137</v>
      </c>
      <c r="AU108" s="212" t="s">
        <v>84</v>
      </c>
      <c r="AY108" s="20" t="s">
        <v>135</v>
      </c>
      <c r="BE108" s="213">
        <f>IF(N108="základní",J108,0)</f>
        <v>0</v>
      </c>
      <c r="BF108" s="213">
        <f>IF(N108="snížená",J108,0)</f>
        <v>0</v>
      </c>
      <c r="BG108" s="213">
        <f>IF(N108="zákl. přenesená",J108,0)</f>
        <v>0</v>
      </c>
      <c r="BH108" s="213">
        <f>IF(N108="sníž. přenesená",J108,0)</f>
        <v>0</v>
      </c>
      <c r="BI108" s="213">
        <f>IF(N108="nulová",J108,0)</f>
        <v>0</v>
      </c>
      <c r="BJ108" s="20" t="s">
        <v>81</v>
      </c>
      <c r="BK108" s="213">
        <f>ROUND(I108*H108,2)</f>
        <v>0</v>
      </c>
      <c r="BL108" s="20" t="s">
        <v>142</v>
      </c>
      <c r="BM108" s="212" t="s">
        <v>1177</v>
      </c>
    </row>
    <row r="109" s="2" customFormat="1">
      <c r="A109" s="36"/>
      <c r="B109" s="37"/>
      <c r="C109" s="38"/>
      <c r="D109" s="214" t="s">
        <v>144</v>
      </c>
      <c r="E109" s="38"/>
      <c r="F109" s="215" t="s">
        <v>606</v>
      </c>
      <c r="G109" s="38"/>
      <c r="H109" s="38"/>
      <c r="I109" s="38"/>
      <c r="J109" s="38"/>
      <c r="K109" s="38"/>
      <c r="L109" s="42"/>
      <c r="M109" s="216"/>
      <c r="N109" s="217"/>
      <c r="O109" s="81"/>
      <c r="P109" s="81"/>
      <c r="Q109" s="81"/>
      <c r="R109" s="81"/>
      <c r="S109" s="81"/>
      <c r="T109" s="82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20" t="s">
        <v>144</v>
      </c>
      <c r="AU109" s="20" t="s">
        <v>84</v>
      </c>
    </row>
    <row r="110" s="13" customFormat="1">
      <c r="A110" s="13"/>
      <c r="B110" s="218"/>
      <c r="C110" s="219"/>
      <c r="D110" s="220" t="s">
        <v>146</v>
      </c>
      <c r="E110" s="221" t="s">
        <v>19</v>
      </c>
      <c r="F110" s="222" t="s">
        <v>1178</v>
      </c>
      <c r="G110" s="219"/>
      <c r="H110" s="221" t="s">
        <v>19</v>
      </c>
      <c r="I110" s="219"/>
      <c r="J110" s="219"/>
      <c r="K110" s="219"/>
      <c r="L110" s="223"/>
      <c r="M110" s="224"/>
      <c r="N110" s="225"/>
      <c r="O110" s="225"/>
      <c r="P110" s="225"/>
      <c r="Q110" s="225"/>
      <c r="R110" s="225"/>
      <c r="S110" s="225"/>
      <c r="T110" s="226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27" t="s">
        <v>146</v>
      </c>
      <c r="AU110" s="227" t="s">
        <v>84</v>
      </c>
      <c r="AV110" s="13" t="s">
        <v>81</v>
      </c>
      <c r="AW110" s="13" t="s">
        <v>34</v>
      </c>
      <c r="AX110" s="13" t="s">
        <v>73</v>
      </c>
      <c r="AY110" s="227" t="s">
        <v>135</v>
      </c>
    </row>
    <row r="111" s="14" customFormat="1">
      <c r="A111" s="14"/>
      <c r="B111" s="228"/>
      <c r="C111" s="229"/>
      <c r="D111" s="220" t="s">
        <v>146</v>
      </c>
      <c r="E111" s="230" t="s">
        <v>19</v>
      </c>
      <c r="F111" s="231" t="s">
        <v>1179</v>
      </c>
      <c r="G111" s="229"/>
      <c r="H111" s="232">
        <v>63.923000000000002</v>
      </c>
      <c r="I111" s="229"/>
      <c r="J111" s="229"/>
      <c r="K111" s="229"/>
      <c r="L111" s="233"/>
      <c r="M111" s="234"/>
      <c r="N111" s="235"/>
      <c r="O111" s="235"/>
      <c r="P111" s="235"/>
      <c r="Q111" s="235"/>
      <c r="R111" s="235"/>
      <c r="S111" s="235"/>
      <c r="T111" s="236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37" t="s">
        <v>146</v>
      </c>
      <c r="AU111" s="237" t="s">
        <v>84</v>
      </c>
      <c r="AV111" s="14" t="s">
        <v>84</v>
      </c>
      <c r="AW111" s="14" t="s">
        <v>34</v>
      </c>
      <c r="AX111" s="14" t="s">
        <v>73</v>
      </c>
      <c r="AY111" s="237" t="s">
        <v>135</v>
      </c>
    </row>
    <row r="112" s="13" customFormat="1">
      <c r="A112" s="13"/>
      <c r="B112" s="218"/>
      <c r="C112" s="219"/>
      <c r="D112" s="220" t="s">
        <v>146</v>
      </c>
      <c r="E112" s="221" t="s">
        <v>19</v>
      </c>
      <c r="F112" s="222" t="s">
        <v>1180</v>
      </c>
      <c r="G112" s="219"/>
      <c r="H112" s="221" t="s">
        <v>19</v>
      </c>
      <c r="I112" s="219"/>
      <c r="J112" s="219"/>
      <c r="K112" s="219"/>
      <c r="L112" s="223"/>
      <c r="M112" s="224"/>
      <c r="N112" s="225"/>
      <c r="O112" s="225"/>
      <c r="P112" s="225"/>
      <c r="Q112" s="225"/>
      <c r="R112" s="225"/>
      <c r="S112" s="225"/>
      <c r="T112" s="226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27" t="s">
        <v>146</v>
      </c>
      <c r="AU112" s="227" t="s">
        <v>84</v>
      </c>
      <c r="AV112" s="13" t="s">
        <v>81</v>
      </c>
      <c r="AW112" s="13" t="s">
        <v>34</v>
      </c>
      <c r="AX112" s="13" t="s">
        <v>73</v>
      </c>
      <c r="AY112" s="227" t="s">
        <v>135</v>
      </c>
    </row>
    <row r="113" s="14" customFormat="1">
      <c r="A113" s="14"/>
      <c r="B113" s="228"/>
      <c r="C113" s="229"/>
      <c r="D113" s="220" t="s">
        <v>146</v>
      </c>
      <c r="E113" s="230" t="s">
        <v>19</v>
      </c>
      <c r="F113" s="231" t="s">
        <v>1181</v>
      </c>
      <c r="G113" s="229"/>
      <c r="H113" s="232">
        <v>58.780000000000001</v>
      </c>
      <c r="I113" s="229"/>
      <c r="J113" s="229"/>
      <c r="K113" s="229"/>
      <c r="L113" s="233"/>
      <c r="M113" s="234"/>
      <c r="N113" s="235"/>
      <c r="O113" s="235"/>
      <c r="P113" s="235"/>
      <c r="Q113" s="235"/>
      <c r="R113" s="235"/>
      <c r="S113" s="235"/>
      <c r="T113" s="236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37" t="s">
        <v>146</v>
      </c>
      <c r="AU113" s="237" t="s">
        <v>84</v>
      </c>
      <c r="AV113" s="14" t="s">
        <v>84</v>
      </c>
      <c r="AW113" s="14" t="s">
        <v>34</v>
      </c>
      <c r="AX113" s="14" t="s">
        <v>73</v>
      </c>
      <c r="AY113" s="237" t="s">
        <v>135</v>
      </c>
    </row>
    <row r="114" s="15" customFormat="1">
      <c r="A114" s="15"/>
      <c r="B114" s="238"/>
      <c r="C114" s="239"/>
      <c r="D114" s="220" t="s">
        <v>146</v>
      </c>
      <c r="E114" s="240" t="s">
        <v>19</v>
      </c>
      <c r="F114" s="241" t="s">
        <v>178</v>
      </c>
      <c r="G114" s="239"/>
      <c r="H114" s="242">
        <v>122.703</v>
      </c>
      <c r="I114" s="239"/>
      <c r="J114" s="239"/>
      <c r="K114" s="239"/>
      <c r="L114" s="243"/>
      <c r="M114" s="244"/>
      <c r="N114" s="245"/>
      <c r="O114" s="245"/>
      <c r="P114" s="245"/>
      <c r="Q114" s="245"/>
      <c r="R114" s="245"/>
      <c r="S114" s="245"/>
      <c r="T114" s="246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47" t="s">
        <v>146</v>
      </c>
      <c r="AU114" s="247" t="s">
        <v>84</v>
      </c>
      <c r="AV114" s="15" t="s">
        <v>142</v>
      </c>
      <c r="AW114" s="15" t="s">
        <v>34</v>
      </c>
      <c r="AX114" s="15" t="s">
        <v>81</v>
      </c>
      <c r="AY114" s="247" t="s">
        <v>135</v>
      </c>
    </row>
    <row r="115" s="2" customFormat="1" ht="24.15" customHeight="1">
      <c r="A115" s="36"/>
      <c r="B115" s="37"/>
      <c r="C115" s="202" t="s">
        <v>194</v>
      </c>
      <c r="D115" s="202" t="s">
        <v>137</v>
      </c>
      <c r="E115" s="203" t="s">
        <v>630</v>
      </c>
      <c r="F115" s="204" t="s">
        <v>631</v>
      </c>
      <c r="G115" s="205" t="s">
        <v>171</v>
      </c>
      <c r="H115" s="206">
        <v>74.688999999999993</v>
      </c>
      <c r="I115" s="207">
        <v>0</v>
      </c>
      <c r="J115" s="207">
        <f>ROUND(I115*H115,2)</f>
        <v>0</v>
      </c>
      <c r="K115" s="204" t="s">
        <v>141</v>
      </c>
      <c r="L115" s="42"/>
      <c r="M115" s="208" t="s">
        <v>19</v>
      </c>
      <c r="N115" s="209" t="s">
        <v>44</v>
      </c>
      <c r="O115" s="210">
        <v>0</v>
      </c>
      <c r="P115" s="210">
        <f>O115*H115</f>
        <v>0</v>
      </c>
      <c r="Q115" s="210">
        <v>0.00059000000000000003</v>
      </c>
      <c r="R115" s="210">
        <f>Q115*H115</f>
        <v>0.044066509999999996</v>
      </c>
      <c r="S115" s="210">
        <v>0</v>
      </c>
      <c r="T115" s="211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212" t="s">
        <v>142</v>
      </c>
      <c r="AT115" s="212" t="s">
        <v>137</v>
      </c>
      <c r="AU115" s="212" t="s">
        <v>84</v>
      </c>
      <c r="AY115" s="20" t="s">
        <v>135</v>
      </c>
      <c r="BE115" s="213">
        <f>IF(N115="základní",J115,0)</f>
        <v>0</v>
      </c>
      <c r="BF115" s="213">
        <f>IF(N115="snížená",J115,0)</f>
        <v>0</v>
      </c>
      <c r="BG115" s="213">
        <f>IF(N115="zákl. přenesená",J115,0)</f>
        <v>0</v>
      </c>
      <c r="BH115" s="213">
        <f>IF(N115="sníž. přenesená",J115,0)</f>
        <v>0</v>
      </c>
      <c r="BI115" s="213">
        <f>IF(N115="nulová",J115,0)</f>
        <v>0</v>
      </c>
      <c r="BJ115" s="20" t="s">
        <v>81</v>
      </c>
      <c r="BK115" s="213">
        <f>ROUND(I115*H115,2)</f>
        <v>0</v>
      </c>
      <c r="BL115" s="20" t="s">
        <v>142</v>
      </c>
      <c r="BM115" s="212" t="s">
        <v>1182</v>
      </c>
    </row>
    <row r="116" s="2" customFormat="1">
      <c r="A116" s="36"/>
      <c r="B116" s="37"/>
      <c r="C116" s="38"/>
      <c r="D116" s="214" t="s">
        <v>144</v>
      </c>
      <c r="E116" s="38"/>
      <c r="F116" s="215" t="s">
        <v>633</v>
      </c>
      <c r="G116" s="38"/>
      <c r="H116" s="38"/>
      <c r="I116" s="38"/>
      <c r="J116" s="38"/>
      <c r="K116" s="38"/>
      <c r="L116" s="42"/>
      <c r="M116" s="216"/>
      <c r="N116" s="217"/>
      <c r="O116" s="81"/>
      <c r="P116" s="81"/>
      <c r="Q116" s="81"/>
      <c r="R116" s="81"/>
      <c r="S116" s="81"/>
      <c r="T116" s="82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20" t="s">
        <v>144</v>
      </c>
      <c r="AU116" s="20" t="s">
        <v>84</v>
      </c>
    </row>
    <row r="117" s="13" customFormat="1">
      <c r="A117" s="13"/>
      <c r="B117" s="218"/>
      <c r="C117" s="219"/>
      <c r="D117" s="220" t="s">
        <v>146</v>
      </c>
      <c r="E117" s="221" t="s">
        <v>19</v>
      </c>
      <c r="F117" s="222" t="s">
        <v>1178</v>
      </c>
      <c r="G117" s="219"/>
      <c r="H117" s="221" t="s">
        <v>19</v>
      </c>
      <c r="I117" s="219"/>
      <c r="J117" s="219"/>
      <c r="K117" s="219"/>
      <c r="L117" s="223"/>
      <c r="M117" s="224"/>
      <c r="N117" s="225"/>
      <c r="O117" s="225"/>
      <c r="P117" s="225"/>
      <c r="Q117" s="225"/>
      <c r="R117" s="225"/>
      <c r="S117" s="225"/>
      <c r="T117" s="226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27" t="s">
        <v>146</v>
      </c>
      <c r="AU117" s="227" t="s">
        <v>84</v>
      </c>
      <c r="AV117" s="13" t="s">
        <v>81</v>
      </c>
      <c r="AW117" s="13" t="s">
        <v>34</v>
      </c>
      <c r="AX117" s="13" t="s">
        <v>73</v>
      </c>
      <c r="AY117" s="227" t="s">
        <v>135</v>
      </c>
    </row>
    <row r="118" s="14" customFormat="1">
      <c r="A118" s="14"/>
      <c r="B118" s="228"/>
      <c r="C118" s="229"/>
      <c r="D118" s="220" t="s">
        <v>146</v>
      </c>
      <c r="E118" s="230" t="s">
        <v>19</v>
      </c>
      <c r="F118" s="231" t="s">
        <v>1183</v>
      </c>
      <c r="G118" s="229"/>
      <c r="H118" s="232">
        <v>35.292000000000002</v>
      </c>
      <c r="I118" s="229"/>
      <c r="J118" s="229"/>
      <c r="K118" s="229"/>
      <c r="L118" s="233"/>
      <c r="M118" s="234"/>
      <c r="N118" s="235"/>
      <c r="O118" s="235"/>
      <c r="P118" s="235"/>
      <c r="Q118" s="235"/>
      <c r="R118" s="235"/>
      <c r="S118" s="235"/>
      <c r="T118" s="23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37" t="s">
        <v>146</v>
      </c>
      <c r="AU118" s="237" t="s">
        <v>84</v>
      </c>
      <c r="AV118" s="14" t="s">
        <v>84</v>
      </c>
      <c r="AW118" s="14" t="s">
        <v>34</v>
      </c>
      <c r="AX118" s="14" t="s">
        <v>73</v>
      </c>
      <c r="AY118" s="237" t="s">
        <v>135</v>
      </c>
    </row>
    <row r="119" s="13" customFormat="1">
      <c r="A119" s="13"/>
      <c r="B119" s="218"/>
      <c r="C119" s="219"/>
      <c r="D119" s="220" t="s">
        <v>146</v>
      </c>
      <c r="E119" s="221" t="s">
        <v>19</v>
      </c>
      <c r="F119" s="222" t="s">
        <v>1180</v>
      </c>
      <c r="G119" s="219"/>
      <c r="H119" s="221" t="s">
        <v>19</v>
      </c>
      <c r="I119" s="219"/>
      <c r="J119" s="219"/>
      <c r="K119" s="219"/>
      <c r="L119" s="223"/>
      <c r="M119" s="224"/>
      <c r="N119" s="225"/>
      <c r="O119" s="225"/>
      <c r="P119" s="225"/>
      <c r="Q119" s="225"/>
      <c r="R119" s="225"/>
      <c r="S119" s="225"/>
      <c r="T119" s="22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27" t="s">
        <v>146</v>
      </c>
      <c r="AU119" s="227" t="s">
        <v>84</v>
      </c>
      <c r="AV119" s="13" t="s">
        <v>81</v>
      </c>
      <c r="AW119" s="13" t="s">
        <v>34</v>
      </c>
      <c r="AX119" s="13" t="s">
        <v>73</v>
      </c>
      <c r="AY119" s="227" t="s">
        <v>135</v>
      </c>
    </row>
    <row r="120" s="14" customFormat="1">
      <c r="A120" s="14"/>
      <c r="B120" s="228"/>
      <c r="C120" s="229"/>
      <c r="D120" s="220" t="s">
        <v>146</v>
      </c>
      <c r="E120" s="230" t="s">
        <v>19</v>
      </c>
      <c r="F120" s="231" t="s">
        <v>1184</v>
      </c>
      <c r="G120" s="229"/>
      <c r="H120" s="232">
        <v>39.396999999999998</v>
      </c>
      <c r="I120" s="229"/>
      <c r="J120" s="229"/>
      <c r="K120" s="229"/>
      <c r="L120" s="233"/>
      <c r="M120" s="234"/>
      <c r="N120" s="235"/>
      <c r="O120" s="235"/>
      <c r="P120" s="235"/>
      <c r="Q120" s="235"/>
      <c r="R120" s="235"/>
      <c r="S120" s="235"/>
      <c r="T120" s="23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37" t="s">
        <v>146</v>
      </c>
      <c r="AU120" s="237" t="s">
        <v>84</v>
      </c>
      <c r="AV120" s="14" t="s">
        <v>84</v>
      </c>
      <c r="AW120" s="14" t="s">
        <v>34</v>
      </c>
      <c r="AX120" s="14" t="s">
        <v>73</v>
      </c>
      <c r="AY120" s="237" t="s">
        <v>135</v>
      </c>
    </row>
    <row r="121" s="15" customFormat="1">
      <c r="A121" s="15"/>
      <c r="B121" s="238"/>
      <c r="C121" s="239"/>
      <c r="D121" s="220" t="s">
        <v>146</v>
      </c>
      <c r="E121" s="240" t="s">
        <v>19</v>
      </c>
      <c r="F121" s="241" t="s">
        <v>178</v>
      </c>
      <c r="G121" s="239"/>
      <c r="H121" s="242">
        <v>74.688999999999993</v>
      </c>
      <c r="I121" s="239"/>
      <c r="J121" s="239"/>
      <c r="K121" s="239"/>
      <c r="L121" s="243"/>
      <c r="M121" s="244"/>
      <c r="N121" s="245"/>
      <c r="O121" s="245"/>
      <c r="P121" s="245"/>
      <c r="Q121" s="245"/>
      <c r="R121" s="245"/>
      <c r="S121" s="245"/>
      <c r="T121" s="246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47" t="s">
        <v>146</v>
      </c>
      <c r="AU121" s="247" t="s">
        <v>84</v>
      </c>
      <c r="AV121" s="15" t="s">
        <v>142</v>
      </c>
      <c r="AW121" s="15" t="s">
        <v>34</v>
      </c>
      <c r="AX121" s="15" t="s">
        <v>81</v>
      </c>
      <c r="AY121" s="247" t="s">
        <v>135</v>
      </c>
    </row>
    <row r="122" s="2" customFormat="1" ht="24.15" customHeight="1">
      <c r="A122" s="36"/>
      <c r="B122" s="37"/>
      <c r="C122" s="202" t="s">
        <v>200</v>
      </c>
      <c r="D122" s="202" t="s">
        <v>137</v>
      </c>
      <c r="E122" s="203" t="s">
        <v>652</v>
      </c>
      <c r="F122" s="204" t="s">
        <v>653</v>
      </c>
      <c r="G122" s="205" t="s">
        <v>171</v>
      </c>
      <c r="H122" s="206">
        <v>74.688999999999993</v>
      </c>
      <c r="I122" s="207">
        <v>0</v>
      </c>
      <c r="J122" s="207">
        <f>ROUND(I122*H122,2)</f>
        <v>0</v>
      </c>
      <c r="K122" s="204" t="s">
        <v>141</v>
      </c>
      <c r="L122" s="42"/>
      <c r="M122" s="208" t="s">
        <v>19</v>
      </c>
      <c r="N122" s="209" t="s">
        <v>44</v>
      </c>
      <c r="O122" s="210">
        <v>0</v>
      </c>
      <c r="P122" s="210">
        <f>O122*H122</f>
        <v>0</v>
      </c>
      <c r="Q122" s="210">
        <v>0</v>
      </c>
      <c r="R122" s="210">
        <f>Q122*H122</f>
        <v>0</v>
      </c>
      <c r="S122" s="210">
        <v>0</v>
      </c>
      <c r="T122" s="211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12" t="s">
        <v>142</v>
      </c>
      <c r="AT122" s="212" t="s">
        <v>137</v>
      </c>
      <c r="AU122" s="212" t="s">
        <v>84</v>
      </c>
      <c r="AY122" s="20" t="s">
        <v>135</v>
      </c>
      <c r="BE122" s="213">
        <f>IF(N122="základní",J122,0)</f>
        <v>0</v>
      </c>
      <c r="BF122" s="213">
        <f>IF(N122="snížená",J122,0)</f>
        <v>0</v>
      </c>
      <c r="BG122" s="213">
        <f>IF(N122="zákl. přenesená",J122,0)</f>
        <v>0</v>
      </c>
      <c r="BH122" s="213">
        <f>IF(N122="sníž. přenesená",J122,0)</f>
        <v>0</v>
      </c>
      <c r="BI122" s="213">
        <f>IF(N122="nulová",J122,0)</f>
        <v>0</v>
      </c>
      <c r="BJ122" s="20" t="s">
        <v>81</v>
      </c>
      <c r="BK122" s="213">
        <f>ROUND(I122*H122,2)</f>
        <v>0</v>
      </c>
      <c r="BL122" s="20" t="s">
        <v>142</v>
      </c>
      <c r="BM122" s="212" t="s">
        <v>1185</v>
      </c>
    </row>
    <row r="123" s="2" customFormat="1">
      <c r="A123" s="36"/>
      <c r="B123" s="37"/>
      <c r="C123" s="38"/>
      <c r="D123" s="214" t="s">
        <v>144</v>
      </c>
      <c r="E123" s="38"/>
      <c r="F123" s="215" t="s">
        <v>655</v>
      </c>
      <c r="G123" s="38"/>
      <c r="H123" s="38"/>
      <c r="I123" s="38"/>
      <c r="J123" s="38"/>
      <c r="K123" s="38"/>
      <c r="L123" s="42"/>
      <c r="M123" s="216"/>
      <c r="N123" s="217"/>
      <c r="O123" s="81"/>
      <c r="P123" s="81"/>
      <c r="Q123" s="81"/>
      <c r="R123" s="81"/>
      <c r="S123" s="81"/>
      <c r="T123" s="82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20" t="s">
        <v>144</v>
      </c>
      <c r="AU123" s="20" t="s">
        <v>84</v>
      </c>
    </row>
    <row r="124" s="14" customFormat="1">
      <c r="A124" s="14"/>
      <c r="B124" s="228"/>
      <c r="C124" s="229"/>
      <c r="D124" s="220" t="s">
        <v>146</v>
      </c>
      <c r="E124" s="230" t="s">
        <v>19</v>
      </c>
      <c r="F124" s="231" t="s">
        <v>1186</v>
      </c>
      <c r="G124" s="229"/>
      <c r="H124" s="232">
        <v>74.688999999999993</v>
      </c>
      <c r="I124" s="229"/>
      <c r="J124" s="229"/>
      <c r="K124" s="229"/>
      <c r="L124" s="233"/>
      <c r="M124" s="234"/>
      <c r="N124" s="235"/>
      <c r="O124" s="235"/>
      <c r="P124" s="235"/>
      <c r="Q124" s="235"/>
      <c r="R124" s="235"/>
      <c r="S124" s="235"/>
      <c r="T124" s="23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37" t="s">
        <v>146</v>
      </c>
      <c r="AU124" s="237" t="s">
        <v>84</v>
      </c>
      <c r="AV124" s="14" t="s">
        <v>84</v>
      </c>
      <c r="AW124" s="14" t="s">
        <v>34</v>
      </c>
      <c r="AX124" s="14" t="s">
        <v>81</v>
      </c>
      <c r="AY124" s="237" t="s">
        <v>135</v>
      </c>
    </row>
    <row r="125" s="2" customFormat="1" ht="37.8" customHeight="1">
      <c r="A125" s="36"/>
      <c r="B125" s="37"/>
      <c r="C125" s="202" t="s">
        <v>207</v>
      </c>
      <c r="D125" s="202" t="s">
        <v>137</v>
      </c>
      <c r="E125" s="203" t="s">
        <v>228</v>
      </c>
      <c r="F125" s="204" t="s">
        <v>229</v>
      </c>
      <c r="G125" s="205" t="s">
        <v>182</v>
      </c>
      <c r="H125" s="206">
        <v>317.43799999999999</v>
      </c>
      <c r="I125" s="207">
        <v>0</v>
      </c>
      <c r="J125" s="207">
        <f>ROUND(I125*H125,2)</f>
        <v>0</v>
      </c>
      <c r="K125" s="204" t="s">
        <v>141</v>
      </c>
      <c r="L125" s="42"/>
      <c r="M125" s="208" t="s">
        <v>19</v>
      </c>
      <c r="N125" s="209" t="s">
        <v>44</v>
      </c>
      <c r="O125" s="210">
        <v>0</v>
      </c>
      <c r="P125" s="210">
        <f>O125*H125</f>
        <v>0</v>
      </c>
      <c r="Q125" s="210">
        <v>0</v>
      </c>
      <c r="R125" s="210">
        <f>Q125*H125</f>
        <v>0</v>
      </c>
      <c r="S125" s="210">
        <v>0</v>
      </c>
      <c r="T125" s="211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12" t="s">
        <v>142</v>
      </c>
      <c r="AT125" s="212" t="s">
        <v>137</v>
      </c>
      <c r="AU125" s="212" t="s">
        <v>84</v>
      </c>
      <c r="AY125" s="20" t="s">
        <v>135</v>
      </c>
      <c r="BE125" s="213">
        <f>IF(N125="základní",J125,0)</f>
        <v>0</v>
      </c>
      <c r="BF125" s="213">
        <f>IF(N125="snížená",J125,0)</f>
        <v>0</v>
      </c>
      <c r="BG125" s="213">
        <f>IF(N125="zákl. přenesená",J125,0)</f>
        <v>0</v>
      </c>
      <c r="BH125" s="213">
        <f>IF(N125="sníž. přenesená",J125,0)</f>
        <v>0</v>
      </c>
      <c r="BI125" s="213">
        <f>IF(N125="nulová",J125,0)</f>
        <v>0</v>
      </c>
      <c r="BJ125" s="20" t="s">
        <v>81</v>
      </c>
      <c r="BK125" s="213">
        <f>ROUND(I125*H125,2)</f>
        <v>0</v>
      </c>
      <c r="BL125" s="20" t="s">
        <v>142</v>
      </c>
      <c r="BM125" s="212" t="s">
        <v>1187</v>
      </c>
    </row>
    <row r="126" s="2" customFormat="1">
      <c r="A126" s="36"/>
      <c r="B126" s="37"/>
      <c r="C126" s="38"/>
      <c r="D126" s="214" t="s">
        <v>144</v>
      </c>
      <c r="E126" s="38"/>
      <c r="F126" s="215" t="s">
        <v>231</v>
      </c>
      <c r="G126" s="38"/>
      <c r="H126" s="38"/>
      <c r="I126" s="38"/>
      <c r="J126" s="38"/>
      <c r="K126" s="38"/>
      <c r="L126" s="42"/>
      <c r="M126" s="216"/>
      <c r="N126" s="217"/>
      <c r="O126" s="81"/>
      <c r="P126" s="81"/>
      <c r="Q126" s="81"/>
      <c r="R126" s="81"/>
      <c r="S126" s="81"/>
      <c r="T126" s="82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20" t="s">
        <v>144</v>
      </c>
      <c r="AU126" s="20" t="s">
        <v>84</v>
      </c>
    </row>
    <row r="127" s="13" customFormat="1">
      <c r="A127" s="13"/>
      <c r="B127" s="218"/>
      <c r="C127" s="219"/>
      <c r="D127" s="220" t="s">
        <v>146</v>
      </c>
      <c r="E127" s="221" t="s">
        <v>19</v>
      </c>
      <c r="F127" s="222" t="s">
        <v>232</v>
      </c>
      <c r="G127" s="219"/>
      <c r="H127" s="221" t="s">
        <v>19</v>
      </c>
      <c r="I127" s="219"/>
      <c r="J127" s="219"/>
      <c r="K127" s="219"/>
      <c r="L127" s="223"/>
      <c r="M127" s="224"/>
      <c r="N127" s="225"/>
      <c r="O127" s="225"/>
      <c r="P127" s="225"/>
      <c r="Q127" s="225"/>
      <c r="R127" s="225"/>
      <c r="S127" s="225"/>
      <c r="T127" s="22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27" t="s">
        <v>146</v>
      </c>
      <c r="AU127" s="227" t="s">
        <v>84</v>
      </c>
      <c r="AV127" s="13" t="s">
        <v>81</v>
      </c>
      <c r="AW127" s="13" t="s">
        <v>34</v>
      </c>
      <c r="AX127" s="13" t="s">
        <v>73</v>
      </c>
      <c r="AY127" s="227" t="s">
        <v>135</v>
      </c>
    </row>
    <row r="128" s="14" customFormat="1">
      <c r="A128" s="14"/>
      <c r="B128" s="228"/>
      <c r="C128" s="229"/>
      <c r="D128" s="220" t="s">
        <v>146</v>
      </c>
      <c r="E128" s="230" t="s">
        <v>19</v>
      </c>
      <c r="F128" s="231" t="s">
        <v>1188</v>
      </c>
      <c r="G128" s="229"/>
      <c r="H128" s="232">
        <v>317.43799999999999</v>
      </c>
      <c r="I128" s="229"/>
      <c r="J128" s="229"/>
      <c r="K128" s="229"/>
      <c r="L128" s="233"/>
      <c r="M128" s="234"/>
      <c r="N128" s="235"/>
      <c r="O128" s="235"/>
      <c r="P128" s="235"/>
      <c r="Q128" s="235"/>
      <c r="R128" s="235"/>
      <c r="S128" s="235"/>
      <c r="T128" s="23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37" t="s">
        <v>146</v>
      </c>
      <c r="AU128" s="237" t="s">
        <v>84</v>
      </c>
      <c r="AV128" s="14" t="s">
        <v>84</v>
      </c>
      <c r="AW128" s="14" t="s">
        <v>34</v>
      </c>
      <c r="AX128" s="14" t="s">
        <v>81</v>
      </c>
      <c r="AY128" s="237" t="s">
        <v>135</v>
      </c>
    </row>
    <row r="129" s="2" customFormat="1" ht="37.8" customHeight="1">
      <c r="A129" s="36"/>
      <c r="B129" s="37"/>
      <c r="C129" s="202" t="s">
        <v>216</v>
      </c>
      <c r="D129" s="202" t="s">
        <v>137</v>
      </c>
      <c r="E129" s="203" t="s">
        <v>235</v>
      </c>
      <c r="F129" s="204" t="s">
        <v>236</v>
      </c>
      <c r="G129" s="205" t="s">
        <v>182</v>
      </c>
      <c r="H129" s="206">
        <v>1269.752</v>
      </c>
      <c r="I129" s="207">
        <v>0</v>
      </c>
      <c r="J129" s="207">
        <f>ROUND(I129*H129,2)</f>
        <v>0</v>
      </c>
      <c r="K129" s="204" t="s">
        <v>141</v>
      </c>
      <c r="L129" s="42"/>
      <c r="M129" s="208" t="s">
        <v>19</v>
      </c>
      <c r="N129" s="209" t="s">
        <v>44</v>
      </c>
      <c r="O129" s="210">
        <v>0</v>
      </c>
      <c r="P129" s="210">
        <f>O129*H129</f>
        <v>0</v>
      </c>
      <c r="Q129" s="210">
        <v>0</v>
      </c>
      <c r="R129" s="210">
        <f>Q129*H129</f>
        <v>0</v>
      </c>
      <c r="S129" s="210">
        <v>0</v>
      </c>
      <c r="T129" s="211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12" t="s">
        <v>142</v>
      </c>
      <c r="AT129" s="212" t="s">
        <v>137</v>
      </c>
      <c r="AU129" s="212" t="s">
        <v>84</v>
      </c>
      <c r="AY129" s="20" t="s">
        <v>135</v>
      </c>
      <c r="BE129" s="213">
        <f>IF(N129="základní",J129,0)</f>
        <v>0</v>
      </c>
      <c r="BF129" s="213">
        <f>IF(N129="snížená",J129,0)</f>
        <v>0</v>
      </c>
      <c r="BG129" s="213">
        <f>IF(N129="zákl. přenesená",J129,0)</f>
        <v>0</v>
      </c>
      <c r="BH129" s="213">
        <f>IF(N129="sníž. přenesená",J129,0)</f>
        <v>0</v>
      </c>
      <c r="BI129" s="213">
        <f>IF(N129="nulová",J129,0)</f>
        <v>0</v>
      </c>
      <c r="BJ129" s="20" t="s">
        <v>81</v>
      </c>
      <c r="BK129" s="213">
        <f>ROUND(I129*H129,2)</f>
        <v>0</v>
      </c>
      <c r="BL129" s="20" t="s">
        <v>142</v>
      </c>
      <c r="BM129" s="212" t="s">
        <v>1189</v>
      </c>
    </row>
    <row r="130" s="2" customFormat="1">
      <c r="A130" s="36"/>
      <c r="B130" s="37"/>
      <c r="C130" s="38"/>
      <c r="D130" s="214" t="s">
        <v>144</v>
      </c>
      <c r="E130" s="38"/>
      <c r="F130" s="215" t="s">
        <v>238</v>
      </c>
      <c r="G130" s="38"/>
      <c r="H130" s="38"/>
      <c r="I130" s="38"/>
      <c r="J130" s="38"/>
      <c r="K130" s="38"/>
      <c r="L130" s="42"/>
      <c r="M130" s="216"/>
      <c r="N130" s="217"/>
      <c r="O130" s="81"/>
      <c r="P130" s="81"/>
      <c r="Q130" s="81"/>
      <c r="R130" s="81"/>
      <c r="S130" s="81"/>
      <c r="T130" s="82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20" t="s">
        <v>144</v>
      </c>
      <c r="AU130" s="20" t="s">
        <v>84</v>
      </c>
    </row>
    <row r="131" s="14" customFormat="1">
      <c r="A131" s="14"/>
      <c r="B131" s="228"/>
      <c r="C131" s="229"/>
      <c r="D131" s="220" t="s">
        <v>146</v>
      </c>
      <c r="E131" s="230" t="s">
        <v>19</v>
      </c>
      <c r="F131" s="231" t="s">
        <v>1190</v>
      </c>
      <c r="G131" s="229"/>
      <c r="H131" s="232">
        <v>1269.752</v>
      </c>
      <c r="I131" s="229"/>
      <c r="J131" s="229"/>
      <c r="K131" s="229"/>
      <c r="L131" s="233"/>
      <c r="M131" s="234"/>
      <c r="N131" s="235"/>
      <c r="O131" s="235"/>
      <c r="P131" s="235"/>
      <c r="Q131" s="235"/>
      <c r="R131" s="235"/>
      <c r="S131" s="235"/>
      <c r="T131" s="23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37" t="s">
        <v>146</v>
      </c>
      <c r="AU131" s="237" t="s">
        <v>84</v>
      </c>
      <c r="AV131" s="14" t="s">
        <v>84</v>
      </c>
      <c r="AW131" s="14" t="s">
        <v>34</v>
      </c>
      <c r="AX131" s="14" t="s">
        <v>81</v>
      </c>
      <c r="AY131" s="237" t="s">
        <v>135</v>
      </c>
    </row>
    <row r="132" s="2" customFormat="1" ht="24.15" customHeight="1">
      <c r="A132" s="36"/>
      <c r="B132" s="37"/>
      <c r="C132" s="202" t="s">
        <v>221</v>
      </c>
      <c r="D132" s="202" t="s">
        <v>137</v>
      </c>
      <c r="E132" s="203" t="s">
        <v>241</v>
      </c>
      <c r="F132" s="204" t="s">
        <v>242</v>
      </c>
      <c r="G132" s="205" t="s">
        <v>182</v>
      </c>
      <c r="H132" s="206">
        <v>351.93799999999999</v>
      </c>
      <c r="I132" s="207">
        <v>0</v>
      </c>
      <c r="J132" s="207">
        <f>ROUND(I132*H132,2)</f>
        <v>0</v>
      </c>
      <c r="K132" s="204" t="s">
        <v>141</v>
      </c>
      <c r="L132" s="42"/>
      <c r="M132" s="208" t="s">
        <v>19</v>
      </c>
      <c r="N132" s="209" t="s">
        <v>44</v>
      </c>
      <c r="O132" s="210">
        <v>0</v>
      </c>
      <c r="P132" s="210">
        <f>O132*H132</f>
        <v>0</v>
      </c>
      <c r="Q132" s="210">
        <v>0</v>
      </c>
      <c r="R132" s="210">
        <f>Q132*H132</f>
        <v>0</v>
      </c>
      <c r="S132" s="210">
        <v>0</v>
      </c>
      <c r="T132" s="211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12" t="s">
        <v>142</v>
      </c>
      <c r="AT132" s="212" t="s">
        <v>137</v>
      </c>
      <c r="AU132" s="212" t="s">
        <v>84</v>
      </c>
      <c r="AY132" s="20" t="s">
        <v>135</v>
      </c>
      <c r="BE132" s="213">
        <f>IF(N132="základní",J132,0)</f>
        <v>0</v>
      </c>
      <c r="BF132" s="213">
        <f>IF(N132="snížená",J132,0)</f>
        <v>0</v>
      </c>
      <c r="BG132" s="213">
        <f>IF(N132="zákl. přenesená",J132,0)</f>
        <v>0</v>
      </c>
      <c r="BH132" s="213">
        <f>IF(N132="sníž. přenesená",J132,0)</f>
        <v>0</v>
      </c>
      <c r="BI132" s="213">
        <f>IF(N132="nulová",J132,0)</f>
        <v>0</v>
      </c>
      <c r="BJ132" s="20" t="s">
        <v>81</v>
      </c>
      <c r="BK132" s="213">
        <f>ROUND(I132*H132,2)</f>
        <v>0</v>
      </c>
      <c r="BL132" s="20" t="s">
        <v>142</v>
      </c>
      <c r="BM132" s="212" t="s">
        <v>1191</v>
      </c>
    </row>
    <row r="133" s="2" customFormat="1">
      <c r="A133" s="36"/>
      <c r="B133" s="37"/>
      <c r="C133" s="38"/>
      <c r="D133" s="214" t="s">
        <v>144</v>
      </c>
      <c r="E133" s="38"/>
      <c r="F133" s="215" t="s">
        <v>244</v>
      </c>
      <c r="G133" s="38"/>
      <c r="H133" s="38"/>
      <c r="I133" s="38"/>
      <c r="J133" s="38"/>
      <c r="K133" s="38"/>
      <c r="L133" s="42"/>
      <c r="M133" s="216"/>
      <c r="N133" s="217"/>
      <c r="O133" s="81"/>
      <c r="P133" s="81"/>
      <c r="Q133" s="81"/>
      <c r="R133" s="81"/>
      <c r="S133" s="81"/>
      <c r="T133" s="82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20" t="s">
        <v>144</v>
      </c>
      <c r="AU133" s="20" t="s">
        <v>84</v>
      </c>
    </row>
    <row r="134" s="13" customFormat="1">
      <c r="A134" s="13"/>
      <c r="B134" s="218"/>
      <c r="C134" s="219"/>
      <c r="D134" s="220" t="s">
        <v>146</v>
      </c>
      <c r="E134" s="221" t="s">
        <v>19</v>
      </c>
      <c r="F134" s="222" t="s">
        <v>680</v>
      </c>
      <c r="G134" s="219"/>
      <c r="H134" s="221" t="s">
        <v>19</v>
      </c>
      <c r="I134" s="219"/>
      <c r="J134" s="219"/>
      <c r="K134" s="219"/>
      <c r="L134" s="223"/>
      <c r="M134" s="224"/>
      <c r="N134" s="225"/>
      <c r="O134" s="225"/>
      <c r="P134" s="225"/>
      <c r="Q134" s="225"/>
      <c r="R134" s="225"/>
      <c r="S134" s="225"/>
      <c r="T134" s="22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27" t="s">
        <v>146</v>
      </c>
      <c r="AU134" s="227" t="s">
        <v>84</v>
      </c>
      <c r="AV134" s="13" t="s">
        <v>81</v>
      </c>
      <c r="AW134" s="13" t="s">
        <v>34</v>
      </c>
      <c r="AX134" s="13" t="s">
        <v>73</v>
      </c>
      <c r="AY134" s="227" t="s">
        <v>135</v>
      </c>
    </row>
    <row r="135" s="14" customFormat="1">
      <c r="A135" s="14"/>
      <c r="B135" s="228"/>
      <c r="C135" s="229"/>
      <c r="D135" s="220" t="s">
        <v>146</v>
      </c>
      <c r="E135" s="230" t="s">
        <v>19</v>
      </c>
      <c r="F135" s="231" t="s">
        <v>681</v>
      </c>
      <c r="G135" s="229"/>
      <c r="H135" s="232">
        <v>34.5</v>
      </c>
      <c r="I135" s="229"/>
      <c r="J135" s="229"/>
      <c r="K135" s="229"/>
      <c r="L135" s="233"/>
      <c r="M135" s="234"/>
      <c r="N135" s="235"/>
      <c r="O135" s="235"/>
      <c r="P135" s="235"/>
      <c r="Q135" s="235"/>
      <c r="R135" s="235"/>
      <c r="S135" s="235"/>
      <c r="T135" s="23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37" t="s">
        <v>146</v>
      </c>
      <c r="AU135" s="237" t="s">
        <v>84</v>
      </c>
      <c r="AV135" s="14" t="s">
        <v>84</v>
      </c>
      <c r="AW135" s="14" t="s">
        <v>34</v>
      </c>
      <c r="AX135" s="14" t="s">
        <v>73</v>
      </c>
      <c r="AY135" s="237" t="s">
        <v>135</v>
      </c>
    </row>
    <row r="136" s="13" customFormat="1">
      <c r="A136" s="13"/>
      <c r="B136" s="218"/>
      <c r="C136" s="219"/>
      <c r="D136" s="220" t="s">
        <v>146</v>
      </c>
      <c r="E136" s="221" t="s">
        <v>19</v>
      </c>
      <c r="F136" s="222" t="s">
        <v>1192</v>
      </c>
      <c r="G136" s="219"/>
      <c r="H136" s="221" t="s">
        <v>19</v>
      </c>
      <c r="I136" s="219"/>
      <c r="J136" s="219"/>
      <c r="K136" s="219"/>
      <c r="L136" s="223"/>
      <c r="M136" s="224"/>
      <c r="N136" s="225"/>
      <c r="O136" s="225"/>
      <c r="P136" s="225"/>
      <c r="Q136" s="225"/>
      <c r="R136" s="225"/>
      <c r="S136" s="225"/>
      <c r="T136" s="22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27" t="s">
        <v>146</v>
      </c>
      <c r="AU136" s="227" t="s">
        <v>84</v>
      </c>
      <c r="AV136" s="13" t="s">
        <v>81</v>
      </c>
      <c r="AW136" s="13" t="s">
        <v>34</v>
      </c>
      <c r="AX136" s="13" t="s">
        <v>73</v>
      </c>
      <c r="AY136" s="227" t="s">
        <v>135</v>
      </c>
    </row>
    <row r="137" s="14" customFormat="1">
      <c r="A137" s="14"/>
      <c r="B137" s="228"/>
      <c r="C137" s="229"/>
      <c r="D137" s="220" t="s">
        <v>146</v>
      </c>
      <c r="E137" s="230" t="s">
        <v>19</v>
      </c>
      <c r="F137" s="231" t="s">
        <v>1193</v>
      </c>
      <c r="G137" s="229"/>
      <c r="H137" s="232">
        <v>317.43799999999999</v>
      </c>
      <c r="I137" s="229"/>
      <c r="J137" s="229"/>
      <c r="K137" s="229"/>
      <c r="L137" s="233"/>
      <c r="M137" s="234"/>
      <c r="N137" s="235"/>
      <c r="O137" s="235"/>
      <c r="P137" s="235"/>
      <c r="Q137" s="235"/>
      <c r="R137" s="235"/>
      <c r="S137" s="235"/>
      <c r="T137" s="23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37" t="s">
        <v>146</v>
      </c>
      <c r="AU137" s="237" t="s">
        <v>84</v>
      </c>
      <c r="AV137" s="14" t="s">
        <v>84</v>
      </c>
      <c r="AW137" s="14" t="s">
        <v>34</v>
      </c>
      <c r="AX137" s="14" t="s">
        <v>73</v>
      </c>
      <c r="AY137" s="237" t="s">
        <v>135</v>
      </c>
    </row>
    <row r="138" s="15" customFormat="1">
      <c r="A138" s="15"/>
      <c r="B138" s="238"/>
      <c r="C138" s="239"/>
      <c r="D138" s="220" t="s">
        <v>146</v>
      </c>
      <c r="E138" s="240" t="s">
        <v>19</v>
      </c>
      <c r="F138" s="241" t="s">
        <v>178</v>
      </c>
      <c r="G138" s="239"/>
      <c r="H138" s="242">
        <v>351.93799999999999</v>
      </c>
      <c r="I138" s="239"/>
      <c r="J138" s="239"/>
      <c r="K138" s="239"/>
      <c r="L138" s="243"/>
      <c r="M138" s="244"/>
      <c r="N138" s="245"/>
      <c r="O138" s="245"/>
      <c r="P138" s="245"/>
      <c r="Q138" s="245"/>
      <c r="R138" s="245"/>
      <c r="S138" s="245"/>
      <c r="T138" s="24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47" t="s">
        <v>146</v>
      </c>
      <c r="AU138" s="247" t="s">
        <v>84</v>
      </c>
      <c r="AV138" s="15" t="s">
        <v>142</v>
      </c>
      <c r="AW138" s="15" t="s">
        <v>34</v>
      </c>
      <c r="AX138" s="15" t="s">
        <v>81</v>
      </c>
      <c r="AY138" s="247" t="s">
        <v>135</v>
      </c>
    </row>
    <row r="139" s="2" customFormat="1" ht="24.15" customHeight="1">
      <c r="A139" s="36"/>
      <c r="B139" s="37"/>
      <c r="C139" s="202" t="s">
        <v>8</v>
      </c>
      <c r="D139" s="202" t="s">
        <v>137</v>
      </c>
      <c r="E139" s="203" t="s">
        <v>264</v>
      </c>
      <c r="F139" s="204" t="s">
        <v>265</v>
      </c>
      <c r="G139" s="205" t="s">
        <v>182</v>
      </c>
      <c r="H139" s="206">
        <v>81.078000000000003</v>
      </c>
      <c r="I139" s="207">
        <v>0</v>
      </c>
      <c r="J139" s="207">
        <f>ROUND(I139*H139,2)</f>
        <v>0</v>
      </c>
      <c r="K139" s="204" t="s">
        <v>141</v>
      </c>
      <c r="L139" s="42"/>
      <c r="M139" s="208" t="s">
        <v>19</v>
      </c>
      <c r="N139" s="209" t="s">
        <v>44</v>
      </c>
      <c r="O139" s="210">
        <v>0</v>
      </c>
      <c r="P139" s="210">
        <f>O139*H139</f>
        <v>0</v>
      </c>
      <c r="Q139" s="210">
        <v>0</v>
      </c>
      <c r="R139" s="210">
        <f>Q139*H139</f>
        <v>0</v>
      </c>
      <c r="S139" s="210">
        <v>0</v>
      </c>
      <c r="T139" s="211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2" t="s">
        <v>142</v>
      </c>
      <c r="AT139" s="212" t="s">
        <v>137</v>
      </c>
      <c r="AU139" s="212" t="s">
        <v>84</v>
      </c>
      <c r="AY139" s="20" t="s">
        <v>135</v>
      </c>
      <c r="BE139" s="213">
        <f>IF(N139="základní",J139,0)</f>
        <v>0</v>
      </c>
      <c r="BF139" s="213">
        <f>IF(N139="snížená",J139,0)</f>
        <v>0</v>
      </c>
      <c r="BG139" s="213">
        <f>IF(N139="zákl. přenesená",J139,0)</f>
        <v>0</v>
      </c>
      <c r="BH139" s="213">
        <f>IF(N139="sníž. přenesená",J139,0)</f>
        <v>0</v>
      </c>
      <c r="BI139" s="213">
        <f>IF(N139="nulová",J139,0)</f>
        <v>0</v>
      </c>
      <c r="BJ139" s="20" t="s">
        <v>81</v>
      </c>
      <c r="BK139" s="213">
        <f>ROUND(I139*H139,2)</f>
        <v>0</v>
      </c>
      <c r="BL139" s="20" t="s">
        <v>142</v>
      </c>
      <c r="BM139" s="212" t="s">
        <v>1194</v>
      </c>
    </row>
    <row r="140" s="2" customFormat="1">
      <c r="A140" s="36"/>
      <c r="B140" s="37"/>
      <c r="C140" s="38"/>
      <c r="D140" s="214" t="s">
        <v>144</v>
      </c>
      <c r="E140" s="38"/>
      <c r="F140" s="215" t="s">
        <v>267</v>
      </c>
      <c r="G140" s="38"/>
      <c r="H140" s="38"/>
      <c r="I140" s="38"/>
      <c r="J140" s="38"/>
      <c r="K140" s="38"/>
      <c r="L140" s="42"/>
      <c r="M140" s="216"/>
      <c r="N140" s="217"/>
      <c r="O140" s="81"/>
      <c r="P140" s="81"/>
      <c r="Q140" s="81"/>
      <c r="R140" s="81"/>
      <c r="S140" s="81"/>
      <c r="T140" s="82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20" t="s">
        <v>144</v>
      </c>
      <c r="AU140" s="20" t="s">
        <v>84</v>
      </c>
    </row>
    <row r="141" s="13" customFormat="1">
      <c r="A141" s="13"/>
      <c r="B141" s="218"/>
      <c r="C141" s="219"/>
      <c r="D141" s="220" t="s">
        <v>146</v>
      </c>
      <c r="E141" s="221" t="s">
        <v>19</v>
      </c>
      <c r="F141" s="222" t="s">
        <v>1178</v>
      </c>
      <c r="G141" s="219"/>
      <c r="H141" s="221" t="s">
        <v>19</v>
      </c>
      <c r="I141" s="219"/>
      <c r="J141" s="219"/>
      <c r="K141" s="219"/>
      <c r="L141" s="223"/>
      <c r="M141" s="224"/>
      <c r="N141" s="225"/>
      <c r="O141" s="225"/>
      <c r="P141" s="225"/>
      <c r="Q141" s="225"/>
      <c r="R141" s="225"/>
      <c r="S141" s="225"/>
      <c r="T141" s="22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27" t="s">
        <v>146</v>
      </c>
      <c r="AU141" s="227" t="s">
        <v>84</v>
      </c>
      <c r="AV141" s="13" t="s">
        <v>81</v>
      </c>
      <c r="AW141" s="13" t="s">
        <v>34</v>
      </c>
      <c r="AX141" s="13" t="s">
        <v>73</v>
      </c>
      <c r="AY141" s="227" t="s">
        <v>135</v>
      </c>
    </row>
    <row r="142" s="14" customFormat="1">
      <c r="A142" s="14"/>
      <c r="B142" s="228"/>
      <c r="C142" s="229"/>
      <c r="D142" s="220" t="s">
        <v>146</v>
      </c>
      <c r="E142" s="230" t="s">
        <v>19</v>
      </c>
      <c r="F142" s="231" t="s">
        <v>1195</v>
      </c>
      <c r="G142" s="229"/>
      <c r="H142" s="232">
        <v>49.110999999999997</v>
      </c>
      <c r="I142" s="229"/>
      <c r="J142" s="229"/>
      <c r="K142" s="229"/>
      <c r="L142" s="233"/>
      <c r="M142" s="234"/>
      <c r="N142" s="235"/>
      <c r="O142" s="235"/>
      <c r="P142" s="235"/>
      <c r="Q142" s="235"/>
      <c r="R142" s="235"/>
      <c r="S142" s="235"/>
      <c r="T142" s="23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37" t="s">
        <v>146</v>
      </c>
      <c r="AU142" s="237" t="s">
        <v>84</v>
      </c>
      <c r="AV142" s="14" t="s">
        <v>84</v>
      </c>
      <c r="AW142" s="14" t="s">
        <v>34</v>
      </c>
      <c r="AX142" s="14" t="s">
        <v>73</v>
      </c>
      <c r="AY142" s="237" t="s">
        <v>135</v>
      </c>
    </row>
    <row r="143" s="13" customFormat="1">
      <c r="A143" s="13"/>
      <c r="B143" s="218"/>
      <c r="C143" s="219"/>
      <c r="D143" s="220" t="s">
        <v>146</v>
      </c>
      <c r="E143" s="221" t="s">
        <v>19</v>
      </c>
      <c r="F143" s="222" t="s">
        <v>1180</v>
      </c>
      <c r="G143" s="219"/>
      <c r="H143" s="221" t="s">
        <v>19</v>
      </c>
      <c r="I143" s="219"/>
      <c r="J143" s="219"/>
      <c r="K143" s="219"/>
      <c r="L143" s="223"/>
      <c r="M143" s="224"/>
      <c r="N143" s="225"/>
      <c r="O143" s="225"/>
      <c r="P143" s="225"/>
      <c r="Q143" s="225"/>
      <c r="R143" s="225"/>
      <c r="S143" s="225"/>
      <c r="T143" s="22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27" t="s">
        <v>146</v>
      </c>
      <c r="AU143" s="227" t="s">
        <v>84</v>
      </c>
      <c r="AV143" s="13" t="s">
        <v>81</v>
      </c>
      <c r="AW143" s="13" t="s">
        <v>34</v>
      </c>
      <c r="AX143" s="13" t="s">
        <v>73</v>
      </c>
      <c r="AY143" s="227" t="s">
        <v>135</v>
      </c>
    </row>
    <row r="144" s="14" customFormat="1">
      <c r="A144" s="14"/>
      <c r="B144" s="228"/>
      <c r="C144" s="229"/>
      <c r="D144" s="220" t="s">
        <v>146</v>
      </c>
      <c r="E144" s="230" t="s">
        <v>19</v>
      </c>
      <c r="F144" s="231" t="s">
        <v>1196</v>
      </c>
      <c r="G144" s="229"/>
      <c r="H144" s="232">
        <v>31.966999999999999</v>
      </c>
      <c r="I144" s="229"/>
      <c r="J144" s="229"/>
      <c r="K144" s="229"/>
      <c r="L144" s="233"/>
      <c r="M144" s="234"/>
      <c r="N144" s="235"/>
      <c r="O144" s="235"/>
      <c r="P144" s="235"/>
      <c r="Q144" s="235"/>
      <c r="R144" s="235"/>
      <c r="S144" s="235"/>
      <c r="T144" s="23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37" t="s">
        <v>146</v>
      </c>
      <c r="AU144" s="237" t="s">
        <v>84</v>
      </c>
      <c r="AV144" s="14" t="s">
        <v>84</v>
      </c>
      <c r="AW144" s="14" t="s">
        <v>34</v>
      </c>
      <c r="AX144" s="14" t="s">
        <v>73</v>
      </c>
      <c r="AY144" s="237" t="s">
        <v>135</v>
      </c>
    </row>
    <row r="145" s="15" customFormat="1">
      <c r="A145" s="15"/>
      <c r="B145" s="238"/>
      <c r="C145" s="239"/>
      <c r="D145" s="220" t="s">
        <v>146</v>
      </c>
      <c r="E145" s="240" t="s">
        <v>19</v>
      </c>
      <c r="F145" s="241" t="s">
        <v>178</v>
      </c>
      <c r="G145" s="239"/>
      <c r="H145" s="242">
        <v>81.078000000000003</v>
      </c>
      <c r="I145" s="239"/>
      <c r="J145" s="239"/>
      <c r="K145" s="239"/>
      <c r="L145" s="243"/>
      <c r="M145" s="244"/>
      <c r="N145" s="245"/>
      <c r="O145" s="245"/>
      <c r="P145" s="245"/>
      <c r="Q145" s="245"/>
      <c r="R145" s="245"/>
      <c r="S145" s="245"/>
      <c r="T145" s="246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47" t="s">
        <v>146</v>
      </c>
      <c r="AU145" s="247" t="s">
        <v>84</v>
      </c>
      <c r="AV145" s="15" t="s">
        <v>142</v>
      </c>
      <c r="AW145" s="15" t="s">
        <v>34</v>
      </c>
      <c r="AX145" s="15" t="s">
        <v>81</v>
      </c>
      <c r="AY145" s="247" t="s">
        <v>135</v>
      </c>
    </row>
    <row r="146" s="2" customFormat="1" ht="16.5" customHeight="1">
      <c r="A146" s="36"/>
      <c r="B146" s="37"/>
      <c r="C146" s="258" t="s">
        <v>234</v>
      </c>
      <c r="D146" s="258" t="s">
        <v>274</v>
      </c>
      <c r="E146" s="259" t="s">
        <v>275</v>
      </c>
      <c r="F146" s="260" t="s">
        <v>276</v>
      </c>
      <c r="G146" s="261" t="s">
        <v>250</v>
      </c>
      <c r="H146" s="262">
        <v>162.15600000000001</v>
      </c>
      <c r="I146" s="263">
        <v>0</v>
      </c>
      <c r="J146" s="263">
        <f>ROUND(I146*H146,2)</f>
        <v>0</v>
      </c>
      <c r="K146" s="260" t="s">
        <v>141</v>
      </c>
      <c r="L146" s="264"/>
      <c r="M146" s="265" t="s">
        <v>19</v>
      </c>
      <c r="N146" s="266" t="s">
        <v>44</v>
      </c>
      <c r="O146" s="210">
        <v>0</v>
      </c>
      <c r="P146" s="210">
        <f>O146*H146</f>
        <v>0</v>
      </c>
      <c r="Q146" s="210">
        <v>1</v>
      </c>
      <c r="R146" s="210">
        <f>Q146*H146</f>
        <v>162.15600000000001</v>
      </c>
      <c r="S146" s="210">
        <v>0</v>
      </c>
      <c r="T146" s="211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2" t="s">
        <v>200</v>
      </c>
      <c r="AT146" s="212" t="s">
        <v>274</v>
      </c>
      <c r="AU146" s="212" t="s">
        <v>84</v>
      </c>
      <c r="AY146" s="20" t="s">
        <v>135</v>
      </c>
      <c r="BE146" s="213">
        <f>IF(N146="základní",J146,0)</f>
        <v>0</v>
      </c>
      <c r="BF146" s="213">
        <f>IF(N146="snížená",J146,0)</f>
        <v>0</v>
      </c>
      <c r="BG146" s="213">
        <f>IF(N146="zákl. přenesená",J146,0)</f>
        <v>0</v>
      </c>
      <c r="BH146" s="213">
        <f>IF(N146="sníž. přenesená",J146,0)</f>
        <v>0</v>
      </c>
      <c r="BI146" s="213">
        <f>IF(N146="nulová",J146,0)</f>
        <v>0</v>
      </c>
      <c r="BJ146" s="20" t="s">
        <v>81</v>
      </c>
      <c r="BK146" s="213">
        <f>ROUND(I146*H146,2)</f>
        <v>0</v>
      </c>
      <c r="BL146" s="20" t="s">
        <v>142</v>
      </c>
      <c r="BM146" s="212" t="s">
        <v>1197</v>
      </c>
    </row>
    <row r="147" s="13" customFormat="1">
      <c r="A147" s="13"/>
      <c r="B147" s="218"/>
      <c r="C147" s="219"/>
      <c r="D147" s="220" t="s">
        <v>146</v>
      </c>
      <c r="E147" s="221" t="s">
        <v>19</v>
      </c>
      <c r="F147" s="222" t="s">
        <v>271</v>
      </c>
      <c r="G147" s="219"/>
      <c r="H147" s="221" t="s">
        <v>19</v>
      </c>
      <c r="I147" s="219"/>
      <c r="J147" s="219"/>
      <c r="K147" s="219"/>
      <c r="L147" s="223"/>
      <c r="M147" s="224"/>
      <c r="N147" s="225"/>
      <c r="O147" s="225"/>
      <c r="P147" s="225"/>
      <c r="Q147" s="225"/>
      <c r="R147" s="225"/>
      <c r="S147" s="225"/>
      <c r="T147" s="22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27" t="s">
        <v>146</v>
      </c>
      <c r="AU147" s="227" t="s">
        <v>84</v>
      </c>
      <c r="AV147" s="13" t="s">
        <v>81</v>
      </c>
      <c r="AW147" s="13" t="s">
        <v>34</v>
      </c>
      <c r="AX147" s="13" t="s">
        <v>73</v>
      </c>
      <c r="AY147" s="227" t="s">
        <v>135</v>
      </c>
    </row>
    <row r="148" s="14" customFormat="1">
      <c r="A148" s="14"/>
      <c r="B148" s="228"/>
      <c r="C148" s="229"/>
      <c r="D148" s="220" t="s">
        <v>146</v>
      </c>
      <c r="E148" s="230" t="s">
        <v>19</v>
      </c>
      <c r="F148" s="231" t="s">
        <v>1198</v>
      </c>
      <c r="G148" s="229"/>
      <c r="H148" s="232">
        <v>162.15600000000001</v>
      </c>
      <c r="I148" s="229"/>
      <c r="J148" s="229"/>
      <c r="K148" s="229"/>
      <c r="L148" s="233"/>
      <c r="M148" s="234"/>
      <c r="N148" s="235"/>
      <c r="O148" s="235"/>
      <c r="P148" s="235"/>
      <c r="Q148" s="235"/>
      <c r="R148" s="235"/>
      <c r="S148" s="235"/>
      <c r="T148" s="23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37" t="s">
        <v>146</v>
      </c>
      <c r="AU148" s="237" t="s">
        <v>84</v>
      </c>
      <c r="AV148" s="14" t="s">
        <v>84</v>
      </c>
      <c r="AW148" s="14" t="s">
        <v>34</v>
      </c>
      <c r="AX148" s="14" t="s">
        <v>81</v>
      </c>
      <c r="AY148" s="237" t="s">
        <v>135</v>
      </c>
    </row>
    <row r="149" s="2" customFormat="1" ht="37.8" customHeight="1">
      <c r="A149" s="36"/>
      <c r="B149" s="37"/>
      <c r="C149" s="202" t="s">
        <v>240</v>
      </c>
      <c r="D149" s="202" t="s">
        <v>137</v>
      </c>
      <c r="E149" s="203" t="s">
        <v>280</v>
      </c>
      <c r="F149" s="204" t="s">
        <v>281</v>
      </c>
      <c r="G149" s="205" t="s">
        <v>182</v>
      </c>
      <c r="H149" s="206">
        <v>18.367000000000001</v>
      </c>
      <c r="I149" s="207">
        <v>0</v>
      </c>
      <c r="J149" s="207">
        <f>ROUND(I149*H149,2)</f>
        <v>0</v>
      </c>
      <c r="K149" s="204" t="s">
        <v>141</v>
      </c>
      <c r="L149" s="42"/>
      <c r="M149" s="208" t="s">
        <v>19</v>
      </c>
      <c r="N149" s="209" t="s">
        <v>44</v>
      </c>
      <c r="O149" s="210">
        <v>0</v>
      </c>
      <c r="P149" s="210">
        <f>O149*H149</f>
        <v>0</v>
      </c>
      <c r="Q149" s="210">
        <v>0</v>
      </c>
      <c r="R149" s="210">
        <f>Q149*H149</f>
        <v>0</v>
      </c>
      <c r="S149" s="210">
        <v>0</v>
      </c>
      <c r="T149" s="211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2" t="s">
        <v>142</v>
      </c>
      <c r="AT149" s="212" t="s">
        <v>137</v>
      </c>
      <c r="AU149" s="212" t="s">
        <v>84</v>
      </c>
      <c r="AY149" s="20" t="s">
        <v>135</v>
      </c>
      <c r="BE149" s="213">
        <f>IF(N149="základní",J149,0)</f>
        <v>0</v>
      </c>
      <c r="BF149" s="213">
        <f>IF(N149="snížená",J149,0)</f>
        <v>0</v>
      </c>
      <c r="BG149" s="213">
        <f>IF(N149="zákl. přenesená",J149,0)</f>
        <v>0</v>
      </c>
      <c r="BH149" s="213">
        <f>IF(N149="sníž. přenesená",J149,0)</f>
        <v>0</v>
      </c>
      <c r="BI149" s="213">
        <f>IF(N149="nulová",J149,0)</f>
        <v>0</v>
      </c>
      <c r="BJ149" s="20" t="s">
        <v>81</v>
      </c>
      <c r="BK149" s="213">
        <f>ROUND(I149*H149,2)</f>
        <v>0</v>
      </c>
      <c r="BL149" s="20" t="s">
        <v>142</v>
      </c>
      <c r="BM149" s="212" t="s">
        <v>1199</v>
      </c>
    </row>
    <row r="150" s="2" customFormat="1">
      <c r="A150" s="36"/>
      <c r="B150" s="37"/>
      <c r="C150" s="38"/>
      <c r="D150" s="214" t="s">
        <v>144</v>
      </c>
      <c r="E150" s="38"/>
      <c r="F150" s="215" t="s">
        <v>283</v>
      </c>
      <c r="G150" s="38"/>
      <c r="H150" s="38"/>
      <c r="I150" s="38"/>
      <c r="J150" s="38"/>
      <c r="K150" s="38"/>
      <c r="L150" s="42"/>
      <c r="M150" s="216"/>
      <c r="N150" s="217"/>
      <c r="O150" s="81"/>
      <c r="P150" s="81"/>
      <c r="Q150" s="81"/>
      <c r="R150" s="81"/>
      <c r="S150" s="81"/>
      <c r="T150" s="82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20" t="s">
        <v>144</v>
      </c>
      <c r="AU150" s="20" t="s">
        <v>84</v>
      </c>
    </row>
    <row r="151" s="13" customFormat="1">
      <c r="A151" s="13"/>
      <c r="B151" s="218"/>
      <c r="C151" s="219"/>
      <c r="D151" s="220" t="s">
        <v>146</v>
      </c>
      <c r="E151" s="221" t="s">
        <v>19</v>
      </c>
      <c r="F151" s="222" t="s">
        <v>1200</v>
      </c>
      <c r="G151" s="219"/>
      <c r="H151" s="221" t="s">
        <v>19</v>
      </c>
      <c r="I151" s="219"/>
      <c r="J151" s="219"/>
      <c r="K151" s="219"/>
      <c r="L151" s="223"/>
      <c r="M151" s="224"/>
      <c r="N151" s="225"/>
      <c r="O151" s="225"/>
      <c r="P151" s="225"/>
      <c r="Q151" s="225"/>
      <c r="R151" s="225"/>
      <c r="S151" s="225"/>
      <c r="T151" s="22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27" t="s">
        <v>146</v>
      </c>
      <c r="AU151" s="227" t="s">
        <v>84</v>
      </c>
      <c r="AV151" s="13" t="s">
        <v>81</v>
      </c>
      <c r="AW151" s="13" t="s">
        <v>34</v>
      </c>
      <c r="AX151" s="13" t="s">
        <v>73</v>
      </c>
      <c r="AY151" s="227" t="s">
        <v>135</v>
      </c>
    </row>
    <row r="152" s="14" customFormat="1">
      <c r="A152" s="14"/>
      <c r="B152" s="228"/>
      <c r="C152" s="229"/>
      <c r="D152" s="220" t="s">
        <v>146</v>
      </c>
      <c r="E152" s="230" t="s">
        <v>19</v>
      </c>
      <c r="F152" s="231" t="s">
        <v>1201</v>
      </c>
      <c r="G152" s="229"/>
      <c r="H152" s="232">
        <v>9.3450000000000006</v>
      </c>
      <c r="I152" s="229"/>
      <c r="J152" s="229"/>
      <c r="K152" s="229"/>
      <c r="L152" s="233"/>
      <c r="M152" s="234"/>
      <c r="N152" s="235"/>
      <c r="O152" s="235"/>
      <c r="P152" s="235"/>
      <c r="Q152" s="235"/>
      <c r="R152" s="235"/>
      <c r="S152" s="235"/>
      <c r="T152" s="23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37" t="s">
        <v>146</v>
      </c>
      <c r="AU152" s="237" t="s">
        <v>84</v>
      </c>
      <c r="AV152" s="14" t="s">
        <v>84</v>
      </c>
      <c r="AW152" s="14" t="s">
        <v>34</v>
      </c>
      <c r="AX152" s="14" t="s">
        <v>73</v>
      </c>
      <c r="AY152" s="237" t="s">
        <v>135</v>
      </c>
    </row>
    <row r="153" s="13" customFormat="1">
      <c r="A153" s="13"/>
      <c r="B153" s="218"/>
      <c r="C153" s="219"/>
      <c r="D153" s="220" t="s">
        <v>146</v>
      </c>
      <c r="E153" s="221" t="s">
        <v>19</v>
      </c>
      <c r="F153" s="222" t="s">
        <v>1202</v>
      </c>
      <c r="G153" s="219"/>
      <c r="H153" s="221" t="s">
        <v>19</v>
      </c>
      <c r="I153" s="219"/>
      <c r="J153" s="219"/>
      <c r="K153" s="219"/>
      <c r="L153" s="223"/>
      <c r="M153" s="224"/>
      <c r="N153" s="225"/>
      <c r="O153" s="225"/>
      <c r="P153" s="225"/>
      <c r="Q153" s="225"/>
      <c r="R153" s="225"/>
      <c r="S153" s="225"/>
      <c r="T153" s="22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27" t="s">
        <v>146</v>
      </c>
      <c r="AU153" s="227" t="s">
        <v>84</v>
      </c>
      <c r="AV153" s="13" t="s">
        <v>81</v>
      </c>
      <c r="AW153" s="13" t="s">
        <v>34</v>
      </c>
      <c r="AX153" s="13" t="s">
        <v>73</v>
      </c>
      <c r="AY153" s="227" t="s">
        <v>135</v>
      </c>
    </row>
    <row r="154" s="14" customFormat="1">
      <c r="A154" s="14"/>
      <c r="B154" s="228"/>
      <c r="C154" s="229"/>
      <c r="D154" s="220" t="s">
        <v>146</v>
      </c>
      <c r="E154" s="230" t="s">
        <v>19</v>
      </c>
      <c r="F154" s="231" t="s">
        <v>1203</v>
      </c>
      <c r="G154" s="229"/>
      <c r="H154" s="232">
        <v>9.0220000000000002</v>
      </c>
      <c r="I154" s="229"/>
      <c r="J154" s="229"/>
      <c r="K154" s="229"/>
      <c r="L154" s="233"/>
      <c r="M154" s="234"/>
      <c r="N154" s="235"/>
      <c r="O154" s="235"/>
      <c r="P154" s="235"/>
      <c r="Q154" s="235"/>
      <c r="R154" s="235"/>
      <c r="S154" s="235"/>
      <c r="T154" s="23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37" t="s">
        <v>146</v>
      </c>
      <c r="AU154" s="237" t="s">
        <v>84</v>
      </c>
      <c r="AV154" s="14" t="s">
        <v>84</v>
      </c>
      <c r="AW154" s="14" t="s">
        <v>34</v>
      </c>
      <c r="AX154" s="14" t="s">
        <v>73</v>
      </c>
      <c r="AY154" s="237" t="s">
        <v>135</v>
      </c>
    </row>
    <row r="155" s="15" customFormat="1">
      <c r="A155" s="15"/>
      <c r="B155" s="238"/>
      <c r="C155" s="239"/>
      <c r="D155" s="220" t="s">
        <v>146</v>
      </c>
      <c r="E155" s="240" t="s">
        <v>19</v>
      </c>
      <c r="F155" s="241" t="s">
        <v>178</v>
      </c>
      <c r="G155" s="239"/>
      <c r="H155" s="242">
        <v>18.367000000000001</v>
      </c>
      <c r="I155" s="239"/>
      <c r="J155" s="239"/>
      <c r="K155" s="239"/>
      <c r="L155" s="243"/>
      <c r="M155" s="244"/>
      <c r="N155" s="245"/>
      <c r="O155" s="245"/>
      <c r="P155" s="245"/>
      <c r="Q155" s="245"/>
      <c r="R155" s="245"/>
      <c r="S155" s="245"/>
      <c r="T155" s="246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47" t="s">
        <v>146</v>
      </c>
      <c r="AU155" s="247" t="s">
        <v>84</v>
      </c>
      <c r="AV155" s="15" t="s">
        <v>142</v>
      </c>
      <c r="AW155" s="15" t="s">
        <v>34</v>
      </c>
      <c r="AX155" s="15" t="s">
        <v>81</v>
      </c>
      <c r="AY155" s="247" t="s">
        <v>135</v>
      </c>
    </row>
    <row r="156" s="2" customFormat="1" ht="16.5" customHeight="1">
      <c r="A156" s="36"/>
      <c r="B156" s="37"/>
      <c r="C156" s="258" t="s">
        <v>247</v>
      </c>
      <c r="D156" s="258" t="s">
        <v>274</v>
      </c>
      <c r="E156" s="259" t="s">
        <v>286</v>
      </c>
      <c r="F156" s="260" t="s">
        <v>287</v>
      </c>
      <c r="G156" s="261" t="s">
        <v>250</v>
      </c>
      <c r="H156" s="262">
        <v>36.734000000000002</v>
      </c>
      <c r="I156" s="263">
        <v>0</v>
      </c>
      <c r="J156" s="263">
        <f>ROUND(I156*H156,2)</f>
        <v>0</v>
      </c>
      <c r="K156" s="260" t="s">
        <v>141</v>
      </c>
      <c r="L156" s="264"/>
      <c r="M156" s="265" t="s">
        <v>19</v>
      </c>
      <c r="N156" s="266" t="s">
        <v>44</v>
      </c>
      <c r="O156" s="210">
        <v>0</v>
      </c>
      <c r="P156" s="210">
        <f>O156*H156</f>
        <v>0</v>
      </c>
      <c r="Q156" s="210">
        <v>1</v>
      </c>
      <c r="R156" s="210">
        <f>Q156*H156</f>
        <v>36.734000000000002</v>
      </c>
      <c r="S156" s="210">
        <v>0</v>
      </c>
      <c r="T156" s="211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2" t="s">
        <v>200</v>
      </c>
      <c r="AT156" s="212" t="s">
        <v>274</v>
      </c>
      <c r="AU156" s="212" t="s">
        <v>84</v>
      </c>
      <c r="AY156" s="20" t="s">
        <v>135</v>
      </c>
      <c r="BE156" s="213">
        <f>IF(N156="základní",J156,0)</f>
        <v>0</v>
      </c>
      <c r="BF156" s="213">
        <f>IF(N156="snížená",J156,0)</f>
        <v>0</v>
      </c>
      <c r="BG156" s="213">
        <f>IF(N156="zákl. přenesená",J156,0)</f>
        <v>0</v>
      </c>
      <c r="BH156" s="213">
        <f>IF(N156="sníž. přenesená",J156,0)</f>
        <v>0</v>
      </c>
      <c r="BI156" s="213">
        <f>IF(N156="nulová",J156,0)</f>
        <v>0</v>
      </c>
      <c r="BJ156" s="20" t="s">
        <v>81</v>
      </c>
      <c r="BK156" s="213">
        <f>ROUND(I156*H156,2)</f>
        <v>0</v>
      </c>
      <c r="BL156" s="20" t="s">
        <v>142</v>
      </c>
      <c r="BM156" s="212" t="s">
        <v>1204</v>
      </c>
    </row>
    <row r="157" s="14" customFormat="1">
      <c r="A157" s="14"/>
      <c r="B157" s="228"/>
      <c r="C157" s="229"/>
      <c r="D157" s="220" t="s">
        <v>146</v>
      </c>
      <c r="E157" s="230" t="s">
        <v>19</v>
      </c>
      <c r="F157" s="231" t="s">
        <v>1205</v>
      </c>
      <c r="G157" s="229"/>
      <c r="H157" s="232">
        <v>36.734000000000002</v>
      </c>
      <c r="I157" s="229"/>
      <c r="J157" s="229"/>
      <c r="K157" s="229"/>
      <c r="L157" s="233"/>
      <c r="M157" s="234"/>
      <c r="N157" s="235"/>
      <c r="O157" s="235"/>
      <c r="P157" s="235"/>
      <c r="Q157" s="235"/>
      <c r="R157" s="235"/>
      <c r="S157" s="235"/>
      <c r="T157" s="23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37" t="s">
        <v>146</v>
      </c>
      <c r="AU157" s="237" t="s">
        <v>84</v>
      </c>
      <c r="AV157" s="14" t="s">
        <v>84</v>
      </c>
      <c r="AW157" s="14" t="s">
        <v>34</v>
      </c>
      <c r="AX157" s="14" t="s">
        <v>81</v>
      </c>
      <c r="AY157" s="237" t="s">
        <v>135</v>
      </c>
    </row>
    <row r="158" s="12" customFormat="1" ht="22.8" customHeight="1">
      <c r="A158" s="12"/>
      <c r="B158" s="187"/>
      <c r="C158" s="188"/>
      <c r="D158" s="189" t="s">
        <v>72</v>
      </c>
      <c r="E158" s="200" t="s">
        <v>155</v>
      </c>
      <c r="F158" s="200" t="s">
        <v>719</v>
      </c>
      <c r="G158" s="188"/>
      <c r="H158" s="188"/>
      <c r="I158" s="188"/>
      <c r="J158" s="201">
        <f>BK158</f>
        <v>0</v>
      </c>
      <c r="K158" s="188"/>
      <c r="L158" s="192"/>
      <c r="M158" s="193"/>
      <c r="N158" s="194"/>
      <c r="O158" s="194"/>
      <c r="P158" s="195">
        <f>SUM(P159:P160)</f>
        <v>0</v>
      </c>
      <c r="Q158" s="194"/>
      <c r="R158" s="195">
        <f>SUM(R159:R160)</f>
        <v>0</v>
      </c>
      <c r="S158" s="194"/>
      <c r="T158" s="196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97" t="s">
        <v>81</v>
      </c>
      <c r="AT158" s="198" t="s">
        <v>72</v>
      </c>
      <c r="AU158" s="198" t="s">
        <v>81</v>
      </c>
      <c r="AY158" s="197" t="s">
        <v>135</v>
      </c>
      <c r="BK158" s="199">
        <f>SUM(BK159:BK160)</f>
        <v>0</v>
      </c>
    </row>
    <row r="159" s="2" customFormat="1" ht="16.5" customHeight="1">
      <c r="A159" s="36"/>
      <c r="B159" s="37"/>
      <c r="C159" s="202" t="s">
        <v>254</v>
      </c>
      <c r="D159" s="202" t="s">
        <v>137</v>
      </c>
      <c r="E159" s="203" t="s">
        <v>720</v>
      </c>
      <c r="F159" s="204" t="s">
        <v>721</v>
      </c>
      <c r="G159" s="205" t="s">
        <v>158</v>
      </c>
      <c r="H159" s="206">
        <v>25.600000000000001</v>
      </c>
      <c r="I159" s="207">
        <v>0</v>
      </c>
      <c r="J159" s="207">
        <f>ROUND(I159*H159,2)</f>
        <v>0</v>
      </c>
      <c r="K159" s="204" t="s">
        <v>141</v>
      </c>
      <c r="L159" s="42"/>
      <c r="M159" s="208" t="s">
        <v>19</v>
      </c>
      <c r="N159" s="209" t="s">
        <v>44</v>
      </c>
      <c r="O159" s="210">
        <v>0</v>
      </c>
      <c r="P159" s="210">
        <f>O159*H159</f>
        <v>0</v>
      </c>
      <c r="Q159" s="210">
        <v>0</v>
      </c>
      <c r="R159" s="210">
        <f>Q159*H159</f>
        <v>0</v>
      </c>
      <c r="S159" s="210">
        <v>0</v>
      </c>
      <c r="T159" s="211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2" t="s">
        <v>142</v>
      </c>
      <c r="AT159" s="212" t="s">
        <v>137</v>
      </c>
      <c r="AU159" s="212" t="s">
        <v>84</v>
      </c>
      <c r="AY159" s="20" t="s">
        <v>135</v>
      </c>
      <c r="BE159" s="213">
        <f>IF(N159="základní",J159,0)</f>
        <v>0</v>
      </c>
      <c r="BF159" s="213">
        <f>IF(N159="snížená",J159,0)</f>
        <v>0</v>
      </c>
      <c r="BG159" s="213">
        <f>IF(N159="zákl. přenesená",J159,0)</f>
        <v>0</v>
      </c>
      <c r="BH159" s="213">
        <f>IF(N159="sníž. přenesená",J159,0)</f>
        <v>0</v>
      </c>
      <c r="BI159" s="213">
        <f>IF(N159="nulová",J159,0)</f>
        <v>0</v>
      </c>
      <c r="BJ159" s="20" t="s">
        <v>81</v>
      </c>
      <c r="BK159" s="213">
        <f>ROUND(I159*H159,2)</f>
        <v>0</v>
      </c>
      <c r="BL159" s="20" t="s">
        <v>142</v>
      </c>
      <c r="BM159" s="212" t="s">
        <v>1206</v>
      </c>
    </row>
    <row r="160" s="2" customFormat="1">
      <c r="A160" s="36"/>
      <c r="B160" s="37"/>
      <c r="C160" s="38"/>
      <c r="D160" s="214" t="s">
        <v>144</v>
      </c>
      <c r="E160" s="38"/>
      <c r="F160" s="215" t="s">
        <v>723</v>
      </c>
      <c r="G160" s="38"/>
      <c r="H160" s="38"/>
      <c r="I160" s="38"/>
      <c r="J160" s="38"/>
      <c r="K160" s="38"/>
      <c r="L160" s="42"/>
      <c r="M160" s="216"/>
      <c r="N160" s="217"/>
      <c r="O160" s="81"/>
      <c r="P160" s="81"/>
      <c r="Q160" s="81"/>
      <c r="R160" s="81"/>
      <c r="S160" s="81"/>
      <c r="T160" s="82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20" t="s">
        <v>144</v>
      </c>
      <c r="AU160" s="20" t="s">
        <v>84</v>
      </c>
    </row>
    <row r="161" s="12" customFormat="1" ht="22.8" customHeight="1">
      <c r="A161" s="12"/>
      <c r="B161" s="187"/>
      <c r="C161" s="188"/>
      <c r="D161" s="189" t="s">
        <v>72</v>
      </c>
      <c r="E161" s="200" t="s">
        <v>142</v>
      </c>
      <c r="F161" s="200" t="s">
        <v>330</v>
      </c>
      <c r="G161" s="188"/>
      <c r="H161" s="188"/>
      <c r="I161" s="188"/>
      <c r="J161" s="201">
        <f>BK161</f>
        <v>0</v>
      </c>
      <c r="K161" s="188"/>
      <c r="L161" s="192"/>
      <c r="M161" s="193"/>
      <c r="N161" s="194"/>
      <c r="O161" s="194"/>
      <c r="P161" s="195">
        <f>SUM(P162:P170)</f>
        <v>0</v>
      </c>
      <c r="Q161" s="194"/>
      <c r="R161" s="195">
        <f>SUM(R162:R170)</f>
        <v>0</v>
      </c>
      <c r="S161" s="194"/>
      <c r="T161" s="196">
        <f>SUM(T162:T170)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97" t="s">
        <v>81</v>
      </c>
      <c r="AT161" s="198" t="s">
        <v>72</v>
      </c>
      <c r="AU161" s="198" t="s">
        <v>81</v>
      </c>
      <c r="AY161" s="197" t="s">
        <v>135</v>
      </c>
      <c r="BK161" s="199">
        <f>SUM(BK162:BK170)</f>
        <v>0</v>
      </c>
    </row>
    <row r="162" s="2" customFormat="1" ht="24.15" customHeight="1">
      <c r="A162" s="36"/>
      <c r="B162" s="37"/>
      <c r="C162" s="202" t="s">
        <v>257</v>
      </c>
      <c r="D162" s="202" t="s">
        <v>137</v>
      </c>
      <c r="E162" s="203" t="s">
        <v>730</v>
      </c>
      <c r="F162" s="204" t="s">
        <v>731</v>
      </c>
      <c r="G162" s="205" t="s">
        <v>182</v>
      </c>
      <c r="H162" s="206">
        <v>0.54400000000000004</v>
      </c>
      <c r="I162" s="207">
        <v>0</v>
      </c>
      <c r="J162" s="207">
        <f>ROUND(I162*H162,2)</f>
        <v>0</v>
      </c>
      <c r="K162" s="204" t="s">
        <v>141</v>
      </c>
      <c r="L162" s="42"/>
      <c r="M162" s="208" t="s">
        <v>19</v>
      </c>
      <c r="N162" s="209" t="s">
        <v>44</v>
      </c>
      <c r="O162" s="210">
        <v>0</v>
      </c>
      <c r="P162" s="210">
        <f>O162*H162</f>
        <v>0</v>
      </c>
      <c r="Q162" s="210">
        <v>0</v>
      </c>
      <c r="R162" s="210">
        <f>Q162*H162</f>
        <v>0</v>
      </c>
      <c r="S162" s="210">
        <v>0</v>
      </c>
      <c r="T162" s="211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2" t="s">
        <v>142</v>
      </c>
      <c r="AT162" s="212" t="s">
        <v>137</v>
      </c>
      <c r="AU162" s="212" t="s">
        <v>84</v>
      </c>
      <c r="AY162" s="20" t="s">
        <v>135</v>
      </c>
      <c r="BE162" s="213">
        <f>IF(N162="základní",J162,0)</f>
        <v>0</v>
      </c>
      <c r="BF162" s="213">
        <f>IF(N162="snížená",J162,0)</f>
        <v>0</v>
      </c>
      <c r="BG162" s="213">
        <f>IF(N162="zákl. přenesená",J162,0)</f>
        <v>0</v>
      </c>
      <c r="BH162" s="213">
        <f>IF(N162="sníž. přenesená",J162,0)</f>
        <v>0</v>
      </c>
      <c r="BI162" s="213">
        <f>IF(N162="nulová",J162,0)</f>
        <v>0</v>
      </c>
      <c r="BJ162" s="20" t="s">
        <v>81</v>
      </c>
      <c r="BK162" s="213">
        <f>ROUND(I162*H162,2)</f>
        <v>0</v>
      </c>
      <c r="BL162" s="20" t="s">
        <v>142</v>
      </c>
      <c r="BM162" s="212" t="s">
        <v>1207</v>
      </c>
    </row>
    <row r="163" s="2" customFormat="1">
      <c r="A163" s="36"/>
      <c r="B163" s="37"/>
      <c r="C163" s="38"/>
      <c r="D163" s="214" t="s">
        <v>144</v>
      </c>
      <c r="E163" s="38"/>
      <c r="F163" s="215" t="s">
        <v>733</v>
      </c>
      <c r="G163" s="38"/>
      <c r="H163" s="38"/>
      <c r="I163" s="38"/>
      <c r="J163" s="38"/>
      <c r="K163" s="38"/>
      <c r="L163" s="42"/>
      <c r="M163" s="216"/>
      <c r="N163" s="217"/>
      <c r="O163" s="81"/>
      <c r="P163" s="81"/>
      <c r="Q163" s="81"/>
      <c r="R163" s="81"/>
      <c r="S163" s="81"/>
      <c r="T163" s="82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20" t="s">
        <v>144</v>
      </c>
      <c r="AU163" s="20" t="s">
        <v>84</v>
      </c>
    </row>
    <row r="164" s="13" customFormat="1">
      <c r="A164" s="13"/>
      <c r="B164" s="218"/>
      <c r="C164" s="219"/>
      <c r="D164" s="220" t="s">
        <v>146</v>
      </c>
      <c r="E164" s="221" t="s">
        <v>19</v>
      </c>
      <c r="F164" s="222" t="s">
        <v>1208</v>
      </c>
      <c r="G164" s="219"/>
      <c r="H164" s="221" t="s">
        <v>19</v>
      </c>
      <c r="I164" s="219"/>
      <c r="J164" s="219"/>
      <c r="K164" s="219"/>
      <c r="L164" s="223"/>
      <c r="M164" s="224"/>
      <c r="N164" s="225"/>
      <c r="O164" s="225"/>
      <c r="P164" s="225"/>
      <c r="Q164" s="225"/>
      <c r="R164" s="225"/>
      <c r="S164" s="225"/>
      <c r="T164" s="22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27" t="s">
        <v>146</v>
      </c>
      <c r="AU164" s="227" t="s">
        <v>84</v>
      </c>
      <c r="AV164" s="13" t="s">
        <v>81</v>
      </c>
      <c r="AW164" s="13" t="s">
        <v>34</v>
      </c>
      <c r="AX164" s="13" t="s">
        <v>73</v>
      </c>
      <c r="AY164" s="227" t="s">
        <v>135</v>
      </c>
    </row>
    <row r="165" s="14" customFormat="1">
      <c r="A165" s="14"/>
      <c r="B165" s="228"/>
      <c r="C165" s="229"/>
      <c r="D165" s="220" t="s">
        <v>146</v>
      </c>
      <c r="E165" s="230" t="s">
        <v>19</v>
      </c>
      <c r="F165" s="231" t="s">
        <v>1209</v>
      </c>
      <c r="G165" s="229"/>
      <c r="H165" s="232">
        <v>0.54400000000000004</v>
      </c>
      <c r="I165" s="229"/>
      <c r="J165" s="229"/>
      <c r="K165" s="229"/>
      <c r="L165" s="233"/>
      <c r="M165" s="234"/>
      <c r="N165" s="235"/>
      <c r="O165" s="235"/>
      <c r="P165" s="235"/>
      <c r="Q165" s="235"/>
      <c r="R165" s="235"/>
      <c r="S165" s="235"/>
      <c r="T165" s="23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37" t="s">
        <v>146</v>
      </c>
      <c r="AU165" s="237" t="s">
        <v>84</v>
      </c>
      <c r="AV165" s="14" t="s">
        <v>84</v>
      </c>
      <c r="AW165" s="14" t="s">
        <v>34</v>
      </c>
      <c r="AX165" s="14" t="s">
        <v>73</v>
      </c>
      <c r="AY165" s="237" t="s">
        <v>135</v>
      </c>
    </row>
    <row r="166" s="15" customFormat="1">
      <c r="A166" s="15"/>
      <c r="B166" s="238"/>
      <c r="C166" s="239"/>
      <c r="D166" s="220" t="s">
        <v>146</v>
      </c>
      <c r="E166" s="240" t="s">
        <v>19</v>
      </c>
      <c r="F166" s="241" t="s">
        <v>178</v>
      </c>
      <c r="G166" s="239"/>
      <c r="H166" s="242">
        <v>0.54400000000000004</v>
      </c>
      <c r="I166" s="239"/>
      <c r="J166" s="239"/>
      <c r="K166" s="239"/>
      <c r="L166" s="243"/>
      <c r="M166" s="244"/>
      <c r="N166" s="245"/>
      <c r="O166" s="245"/>
      <c r="P166" s="245"/>
      <c r="Q166" s="245"/>
      <c r="R166" s="245"/>
      <c r="S166" s="245"/>
      <c r="T166" s="246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47" t="s">
        <v>146</v>
      </c>
      <c r="AU166" s="247" t="s">
        <v>84</v>
      </c>
      <c r="AV166" s="15" t="s">
        <v>142</v>
      </c>
      <c r="AW166" s="15" t="s">
        <v>34</v>
      </c>
      <c r="AX166" s="15" t="s">
        <v>81</v>
      </c>
      <c r="AY166" s="247" t="s">
        <v>135</v>
      </c>
    </row>
    <row r="167" s="2" customFormat="1" ht="24.15" customHeight="1">
      <c r="A167" s="36"/>
      <c r="B167" s="37"/>
      <c r="C167" s="202" t="s">
        <v>263</v>
      </c>
      <c r="D167" s="202" t="s">
        <v>137</v>
      </c>
      <c r="E167" s="203" t="s">
        <v>737</v>
      </c>
      <c r="F167" s="204" t="s">
        <v>738</v>
      </c>
      <c r="G167" s="205" t="s">
        <v>182</v>
      </c>
      <c r="H167" s="206">
        <v>10.140000000000001</v>
      </c>
      <c r="I167" s="207">
        <v>0</v>
      </c>
      <c r="J167" s="207">
        <f>ROUND(I167*H167,2)</f>
        <v>0</v>
      </c>
      <c r="K167" s="204" t="s">
        <v>141</v>
      </c>
      <c r="L167" s="42"/>
      <c r="M167" s="208" t="s">
        <v>19</v>
      </c>
      <c r="N167" s="209" t="s">
        <v>44</v>
      </c>
      <c r="O167" s="210">
        <v>0</v>
      </c>
      <c r="P167" s="210">
        <f>O167*H167</f>
        <v>0</v>
      </c>
      <c r="Q167" s="210">
        <v>0</v>
      </c>
      <c r="R167" s="210">
        <f>Q167*H167</f>
        <v>0</v>
      </c>
      <c r="S167" s="210">
        <v>0</v>
      </c>
      <c r="T167" s="211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2" t="s">
        <v>142</v>
      </c>
      <c r="AT167" s="212" t="s">
        <v>137</v>
      </c>
      <c r="AU167" s="212" t="s">
        <v>84</v>
      </c>
      <c r="AY167" s="20" t="s">
        <v>135</v>
      </c>
      <c r="BE167" s="213">
        <f>IF(N167="základní",J167,0)</f>
        <v>0</v>
      </c>
      <c r="BF167" s="213">
        <f>IF(N167="snížená",J167,0)</f>
        <v>0</v>
      </c>
      <c r="BG167" s="213">
        <f>IF(N167="zákl. přenesená",J167,0)</f>
        <v>0</v>
      </c>
      <c r="BH167" s="213">
        <f>IF(N167="sníž. přenesená",J167,0)</f>
        <v>0</v>
      </c>
      <c r="BI167" s="213">
        <f>IF(N167="nulová",J167,0)</f>
        <v>0</v>
      </c>
      <c r="BJ167" s="20" t="s">
        <v>81</v>
      </c>
      <c r="BK167" s="213">
        <f>ROUND(I167*H167,2)</f>
        <v>0</v>
      </c>
      <c r="BL167" s="20" t="s">
        <v>142</v>
      </c>
      <c r="BM167" s="212" t="s">
        <v>1210</v>
      </c>
    </row>
    <row r="168" s="2" customFormat="1">
      <c r="A168" s="36"/>
      <c r="B168" s="37"/>
      <c r="C168" s="38"/>
      <c r="D168" s="214" t="s">
        <v>144</v>
      </c>
      <c r="E168" s="38"/>
      <c r="F168" s="215" t="s">
        <v>740</v>
      </c>
      <c r="G168" s="38"/>
      <c r="H168" s="38"/>
      <c r="I168" s="38"/>
      <c r="J168" s="38"/>
      <c r="K168" s="38"/>
      <c r="L168" s="42"/>
      <c r="M168" s="216"/>
      <c r="N168" s="217"/>
      <c r="O168" s="81"/>
      <c r="P168" s="81"/>
      <c r="Q168" s="81"/>
      <c r="R168" s="81"/>
      <c r="S168" s="81"/>
      <c r="T168" s="82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20" t="s">
        <v>144</v>
      </c>
      <c r="AU168" s="20" t="s">
        <v>84</v>
      </c>
    </row>
    <row r="169" s="13" customFormat="1">
      <c r="A169" s="13"/>
      <c r="B169" s="218"/>
      <c r="C169" s="219"/>
      <c r="D169" s="220" t="s">
        <v>146</v>
      </c>
      <c r="E169" s="221" t="s">
        <v>19</v>
      </c>
      <c r="F169" s="222" t="s">
        <v>1211</v>
      </c>
      <c r="G169" s="219"/>
      <c r="H169" s="221" t="s">
        <v>19</v>
      </c>
      <c r="I169" s="219"/>
      <c r="J169" s="219"/>
      <c r="K169" s="219"/>
      <c r="L169" s="223"/>
      <c r="M169" s="224"/>
      <c r="N169" s="225"/>
      <c r="O169" s="225"/>
      <c r="P169" s="225"/>
      <c r="Q169" s="225"/>
      <c r="R169" s="225"/>
      <c r="S169" s="225"/>
      <c r="T169" s="22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27" t="s">
        <v>146</v>
      </c>
      <c r="AU169" s="227" t="s">
        <v>84</v>
      </c>
      <c r="AV169" s="13" t="s">
        <v>81</v>
      </c>
      <c r="AW169" s="13" t="s">
        <v>34</v>
      </c>
      <c r="AX169" s="13" t="s">
        <v>73</v>
      </c>
      <c r="AY169" s="227" t="s">
        <v>135</v>
      </c>
    </row>
    <row r="170" s="14" customFormat="1">
      <c r="A170" s="14"/>
      <c r="B170" s="228"/>
      <c r="C170" s="229"/>
      <c r="D170" s="220" t="s">
        <v>146</v>
      </c>
      <c r="E170" s="230" t="s">
        <v>19</v>
      </c>
      <c r="F170" s="231" t="s">
        <v>1212</v>
      </c>
      <c r="G170" s="229"/>
      <c r="H170" s="232">
        <v>10.140000000000001</v>
      </c>
      <c r="I170" s="229"/>
      <c r="J170" s="229"/>
      <c r="K170" s="229"/>
      <c r="L170" s="233"/>
      <c r="M170" s="234"/>
      <c r="N170" s="235"/>
      <c r="O170" s="235"/>
      <c r="P170" s="235"/>
      <c r="Q170" s="235"/>
      <c r="R170" s="235"/>
      <c r="S170" s="235"/>
      <c r="T170" s="23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37" t="s">
        <v>146</v>
      </c>
      <c r="AU170" s="237" t="s">
        <v>84</v>
      </c>
      <c r="AV170" s="14" t="s">
        <v>84</v>
      </c>
      <c r="AW170" s="14" t="s">
        <v>34</v>
      </c>
      <c r="AX170" s="14" t="s">
        <v>81</v>
      </c>
      <c r="AY170" s="237" t="s">
        <v>135</v>
      </c>
    </row>
    <row r="171" s="12" customFormat="1" ht="22.8" customHeight="1">
      <c r="A171" s="12"/>
      <c r="B171" s="187"/>
      <c r="C171" s="188"/>
      <c r="D171" s="189" t="s">
        <v>72</v>
      </c>
      <c r="E171" s="200" t="s">
        <v>200</v>
      </c>
      <c r="F171" s="200" t="s">
        <v>337</v>
      </c>
      <c r="G171" s="188"/>
      <c r="H171" s="188"/>
      <c r="I171" s="188"/>
      <c r="J171" s="201">
        <f>BK171</f>
        <v>0</v>
      </c>
      <c r="K171" s="188"/>
      <c r="L171" s="192"/>
      <c r="M171" s="193"/>
      <c r="N171" s="194"/>
      <c r="O171" s="194"/>
      <c r="P171" s="195">
        <f>SUM(P172:P244)</f>
        <v>0</v>
      </c>
      <c r="Q171" s="194"/>
      <c r="R171" s="195">
        <f>SUM(R172:R244)</f>
        <v>14.078161999999999</v>
      </c>
      <c r="S171" s="194"/>
      <c r="T171" s="196">
        <f>SUM(T172:T244)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97" t="s">
        <v>81</v>
      </c>
      <c r="AT171" s="198" t="s">
        <v>72</v>
      </c>
      <c r="AU171" s="198" t="s">
        <v>81</v>
      </c>
      <c r="AY171" s="197" t="s">
        <v>135</v>
      </c>
      <c r="BK171" s="199">
        <f>SUM(BK172:BK244)</f>
        <v>0</v>
      </c>
    </row>
    <row r="172" s="2" customFormat="1" ht="16.5" customHeight="1">
      <c r="A172" s="36"/>
      <c r="B172" s="37"/>
      <c r="C172" s="258" t="s">
        <v>273</v>
      </c>
      <c r="D172" s="258" t="s">
        <v>274</v>
      </c>
      <c r="E172" s="259" t="s">
        <v>1213</v>
      </c>
      <c r="F172" s="260" t="s">
        <v>1214</v>
      </c>
      <c r="G172" s="261" t="s">
        <v>158</v>
      </c>
      <c r="H172" s="262">
        <v>2.5379999999999998</v>
      </c>
      <c r="I172" s="263">
        <v>0</v>
      </c>
      <c r="J172" s="263">
        <f>ROUND(I172*H172,2)</f>
        <v>0</v>
      </c>
      <c r="K172" s="260" t="s">
        <v>141</v>
      </c>
      <c r="L172" s="264"/>
      <c r="M172" s="265" t="s">
        <v>19</v>
      </c>
      <c r="N172" s="266" t="s">
        <v>44</v>
      </c>
      <c r="O172" s="210">
        <v>0</v>
      </c>
      <c r="P172" s="210">
        <f>O172*H172</f>
        <v>0</v>
      </c>
      <c r="Q172" s="210">
        <v>0.042999999999999997</v>
      </c>
      <c r="R172" s="210">
        <f>Q172*H172</f>
        <v>0.10913399999999998</v>
      </c>
      <c r="S172" s="210">
        <v>0</v>
      </c>
      <c r="T172" s="211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12" t="s">
        <v>200</v>
      </c>
      <c r="AT172" s="212" t="s">
        <v>274</v>
      </c>
      <c r="AU172" s="212" t="s">
        <v>84</v>
      </c>
      <c r="AY172" s="20" t="s">
        <v>135</v>
      </c>
      <c r="BE172" s="213">
        <f>IF(N172="základní",J172,0)</f>
        <v>0</v>
      </c>
      <c r="BF172" s="213">
        <f>IF(N172="snížená",J172,0)</f>
        <v>0</v>
      </c>
      <c r="BG172" s="213">
        <f>IF(N172="zákl. přenesená",J172,0)</f>
        <v>0</v>
      </c>
      <c r="BH172" s="213">
        <f>IF(N172="sníž. přenesená",J172,0)</f>
        <v>0</v>
      </c>
      <c r="BI172" s="213">
        <f>IF(N172="nulová",J172,0)</f>
        <v>0</v>
      </c>
      <c r="BJ172" s="20" t="s">
        <v>81</v>
      </c>
      <c r="BK172" s="213">
        <f>ROUND(I172*H172,2)</f>
        <v>0</v>
      </c>
      <c r="BL172" s="20" t="s">
        <v>142</v>
      </c>
      <c r="BM172" s="212" t="s">
        <v>1215</v>
      </c>
    </row>
    <row r="173" s="14" customFormat="1">
      <c r="A173" s="14"/>
      <c r="B173" s="228"/>
      <c r="C173" s="229"/>
      <c r="D173" s="220" t="s">
        <v>146</v>
      </c>
      <c r="E173" s="230" t="s">
        <v>19</v>
      </c>
      <c r="F173" s="231" t="s">
        <v>1216</v>
      </c>
      <c r="G173" s="229"/>
      <c r="H173" s="232">
        <v>2.5379999999999998</v>
      </c>
      <c r="I173" s="229"/>
      <c r="J173" s="229"/>
      <c r="K173" s="229"/>
      <c r="L173" s="233"/>
      <c r="M173" s="234"/>
      <c r="N173" s="235"/>
      <c r="O173" s="235"/>
      <c r="P173" s="235"/>
      <c r="Q173" s="235"/>
      <c r="R173" s="235"/>
      <c r="S173" s="235"/>
      <c r="T173" s="23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37" t="s">
        <v>146</v>
      </c>
      <c r="AU173" s="237" t="s">
        <v>84</v>
      </c>
      <c r="AV173" s="14" t="s">
        <v>84</v>
      </c>
      <c r="AW173" s="14" t="s">
        <v>34</v>
      </c>
      <c r="AX173" s="14" t="s">
        <v>81</v>
      </c>
      <c r="AY173" s="237" t="s">
        <v>135</v>
      </c>
    </row>
    <row r="174" s="2" customFormat="1" ht="16.5" customHeight="1">
      <c r="A174" s="36"/>
      <c r="B174" s="37"/>
      <c r="C174" s="258" t="s">
        <v>279</v>
      </c>
      <c r="D174" s="258" t="s">
        <v>274</v>
      </c>
      <c r="E174" s="259" t="s">
        <v>1217</v>
      </c>
      <c r="F174" s="260" t="s">
        <v>1218</v>
      </c>
      <c r="G174" s="261" t="s">
        <v>319</v>
      </c>
      <c r="H174" s="262">
        <v>1</v>
      </c>
      <c r="I174" s="263">
        <v>0</v>
      </c>
      <c r="J174" s="263">
        <f>ROUND(I174*H174,2)</f>
        <v>0</v>
      </c>
      <c r="K174" s="260" t="s">
        <v>141</v>
      </c>
      <c r="L174" s="264"/>
      <c r="M174" s="265" t="s">
        <v>19</v>
      </c>
      <c r="N174" s="266" t="s">
        <v>44</v>
      </c>
      <c r="O174" s="210">
        <v>0</v>
      </c>
      <c r="P174" s="210">
        <f>O174*H174</f>
        <v>0</v>
      </c>
      <c r="Q174" s="210">
        <v>0.021999999999999999</v>
      </c>
      <c r="R174" s="210">
        <f>Q174*H174</f>
        <v>0.021999999999999999</v>
      </c>
      <c r="S174" s="210">
        <v>0</v>
      </c>
      <c r="T174" s="211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12" t="s">
        <v>200</v>
      </c>
      <c r="AT174" s="212" t="s">
        <v>274</v>
      </c>
      <c r="AU174" s="212" t="s">
        <v>84</v>
      </c>
      <c r="AY174" s="20" t="s">
        <v>135</v>
      </c>
      <c r="BE174" s="213">
        <f>IF(N174="základní",J174,0)</f>
        <v>0</v>
      </c>
      <c r="BF174" s="213">
        <f>IF(N174="snížená",J174,0)</f>
        <v>0</v>
      </c>
      <c r="BG174" s="213">
        <f>IF(N174="zákl. přenesená",J174,0)</f>
        <v>0</v>
      </c>
      <c r="BH174" s="213">
        <f>IF(N174="sníž. přenesená",J174,0)</f>
        <v>0</v>
      </c>
      <c r="BI174" s="213">
        <f>IF(N174="nulová",J174,0)</f>
        <v>0</v>
      </c>
      <c r="BJ174" s="20" t="s">
        <v>81</v>
      </c>
      <c r="BK174" s="213">
        <f>ROUND(I174*H174,2)</f>
        <v>0</v>
      </c>
      <c r="BL174" s="20" t="s">
        <v>142</v>
      </c>
      <c r="BM174" s="212" t="s">
        <v>1219</v>
      </c>
    </row>
    <row r="175" s="2" customFormat="1" ht="16.5" customHeight="1">
      <c r="A175" s="36"/>
      <c r="B175" s="37"/>
      <c r="C175" s="258" t="s">
        <v>7</v>
      </c>
      <c r="D175" s="258" t="s">
        <v>274</v>
      </c>
      <c r="E175" s="259" t="s">
        <v>1220</v>
      </c>
      <c r="F175" s="260" t="s">
        <v>1221</v>
      </c>
      <c r="G175" s="261" t="s">
        <v>319</v>
      </c>
      <c r="H175" s="262">
        <v>1</v>
      </c>
      <c r="I175" s="263">
        <v>0</v>
      </c>
      <c r="J175" s="263">
        <f>ROUND(I175*H175,2)</f>
        <v>0</v>
      </c>
      <c r="K175" s="260" t="s">
        <v>141</v>
      </c>
      <c r="L175" s="264"/>
      <c r="M175" s="265" t="s">
        <v>19</v>
      </c>
      <c r="N175" s="266" t="s">
        <v>44</v>
      </c>
      <c r="O175" s="210">
        <v>0</v>
      </c>
      <c r="P175" s="210">
        <f>O175*H175</f>
        <v>0</v>
      </c>
      <c r="Q175" s="210">
        <v>0.056000000000000001</v>
      </c>
      <c r="R175" s="210">
        <f>Q175*H175</f>
        <v>0.056000000000000001</v>
      </c>
      <c r="S175" s="210">
        <v>0</v>
      </c>
      <c r="T175" s="211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12" t="s">
        <v>200</v>
      </c>
      <c r="AT175" s="212" t="s">
        <v>274</v>
      </c>
      <c r="AU175" s="212" t="s">
        <v>84</v>
      </c>
      <c r="AY175" s="20" t="s">
        <v>135</v>
      </c>
      <c r="BE175" s="213">
        <f>IF(N175="základní",J175,0)</f>
        <v>0</v>
      </c>
      <c r="BF175" s="213">
        <f>IF(N175="snížená",J175,0)</f>
        <v>0</v>
      </c>
      <c r="BG175" s="213">
        <f>IF(N175="zákl. přenesená",J175,0)</f>
        <v>0</v>
      </c>
      <c r="BH175" s="213">
        <f>IF(N175="sníž. přenesená",J175,0)</f>
        <v>0</v>
      </c>
      <c r="BI175" s="213">
        <f>IF(N175="nulová",J175,0)</f>
        <v>0</v>
      </c>
      <c r="BJ175" s="20" t="s">
        <v>81</v>
      </c>
      <c r="BK175" s="213">
        <f>ROUND(I175*H175,2)</f>
        <v>0</v>
      </c>
      <c r="BL175" s="20" t="s">
        <v>142</v>
      </c>
      <c r="BM175" s="212" t="s">
        <v>1222</v>
      </c>
    </row>
    <row r="176" s="2" customFormat="1" ht="24.15" customHeight="1">
      <c r="A176" s="36"/>
      <c r="B176" s="37"/>
      <c r="C176" s="202" t="s">
        <v>290</v>
      </c>
      <c r="D176" s="202" t="s">
        <v>137</v>
      </c>
      <c r="E176" s="203" t="s">
        <v>761</v>
      </c>
      <c r="F176" s="204" t="s">
        <v>762</v>
      </c>
      <c r="G176" s="205" t="s">
        <v>158</v>
      </c>
      <c r="H176" s="206">
        <v>25.600000000000001</v>
      </c>
      <c r="I176" s="207">
        <v>0</v>
      </c>
      <c r="J176" s="207">
        <f>ROUND(I176*H176,2)</f>
        <v>0</v>
      </c>
      <c r="K176" s="204" t="s">
        <v>141</v>
      </c>
      <c r="L176" s="42"/>
      <c r="M176" s="208" t="s">
        <v>19</v>
      </c>
      <c r="N176" s="209" t="s">
        <v>44</v>
      </c>
      <c r="O176" s="210">
        <v>0</v>
      </c>
      <c r="P176" s="210">
        <f>O176*H176</f>
        <v>0</v>
      </c>
      <c r="Q176" s="210">
        <v>0.00011</v>
      </c>
      <c r="R176" s="210">
        <f>Q176*H176</f>
        <v>0.0028160000000000004</v>
      </c>
      <c r="S176" s="210">
        <v>0</v>
      </c>
      <c r="T176" s="211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12" t="s">
        <v>142</v>
      </c>
      <c r="AT176" s="212" t="s">
        <v>137</v>
      </c>
      <c r="AU176" s="212" t="s">
        <v>84</v>
      </c>
      <c r="AY176" s="20" t="s">
        <v>135</v>
      </c>
      <c r="BE176" s="213">
        <f>IF(N176="základní",J176,0)</f>
        <v>0</v>
      </c>
      <c r="BF176" s="213">
        <f>IF(N176="snížená",J176,0)</f>
        <v>0</v>
      </c>
      <c r="BG176" s="213">
        <f>IF(N176="zákl. přenesená",J176,0)</f>
        <v>0</v>
      </c>
      <c r="BH176" s="213">
        <f>IF(N176="sníž. přenesená",J176,0)</f>
        <v>0</v>
      </c>
      <c r="BI176" s="213">
        <f>IF(N176="nulová",J176,0)</f>
        <v>0</v>
      </c>
      <c r="BJ176" s="20" t="s">
        <v>81</v>
      </c>
      <c r="BK176" s="213">
        <f>ROUND(I176*H176,2)</f>
        <v>0</v>
      </c>
      <c r="BL176" s="20" t="s">
        <v>142</v>
      </c>
      <c r="BM176" s="212" t="s">
        <v>1223</v>
      </c>
    </row>
    <row r="177" s="2" customFormat="1">
      <c r="A177" s="36"/>
      <c r="B177" s="37"/>
      <c r="C177" s="38"/>
      <c r="D177" s="214" t="s">
        <v>144</v>
      </c>
      <c r="E177" s="38"/>
      <c r="F177" s="215" t="s">
        <v>764</v>
      </c>
      <c r="G177" s="38"/>
      <c r="H177" s="38"/>
      <c r="I177" s="38"/>
      <c r="J177" s="38"/>
      <c r="K177" s="38"/>
      <c r="L177" s="42"/>
      <c r="M177" s="216"/>
      <c r="N177" s="217"/>
      <c r="O177" s="81"/>
      <c r="P177" s="81"/>
      <c r="Q177" s="81"/>
      <c r="R177" s="81"/>
      <c r="S177" s="81"/>
      <c r="T177" s="82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20" t="s">
        <v>144</v>
      </c>
      <c r="AU177" s="20" t="s">
        <v>84</v>
      </c>
    </row>
    <row r="178" s="13" customFormat="1">
      <c r="A178" s="13"/>
      <c r="B178" s="218"/>
      <c r="C178" s="219"/>
      <c r="D178" s="220" t="s">
        <v>146</v>
      </c>
      <c r="E178" s="221" t="s">
        <v>19</v>
      </c>
      <c r="F178" s="222" t="s">
        <v>1224</v>
      </c>
      <c r="G178" s="219"/>
      <c r="H178" s="221" t="s">
        <v>19</v>
      </c>
      <c r="I178" s="219"/>
      <c r="J178" s="219"/>
      <c r="K178" s="219"/>
      <c r="L178" s="223"/>
      <c r="M178" s="224"/>
      <c r="N178" s="225"/>
      <c r="O178" s="225"/>
      <c r="P178" s="225"/>
      <c r="Q178" s="225"/>
      <c r="R178" s="225"/>
      <c r="S178" s="225"/>
      <c r="T178" s="22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27" t="s">
        <v>146</v>
      </c>
      <c r="AU178" s="227" t="s">
        <v>84</v>
      </c>
      <c r="AV178" s="13" t="s">
        <v>81</v>
      </c>
      <c r="AW178" s="13" t="s">
        <v>34</v>
      </c>
      <c r="AX178" s="13" t="s">
        <v>73</v>
      </c>
      <c r="AY178" s="227" t="s">
        <v>135</v>
      </c>
    </row>
    <row r="179" s="14" customFormat="1">
      <c r="A179" s="14"/>
      <c r="B179" s="228"/>
      <c r="C179" s="229"/>
      <c r="D179" s="220" t="s">
        <v>146</v>
      </c>
      <c r="E179" s="230" t="s">
        <v>19</v>
      </c>
      <c r="F179" s="231" t="s">
        <v>1225</v>
      </c>
      <c r="G179" s="229"/>
      <c r="H179" s="232">
        <v>25.600000000000001</v>
      </c>
      <c r="I179" s="229"/>
      <c r="J179" s="229"/>
      <c r="K179" s="229"/>
      <c r="L179" s="233"/>
      <c r="M179" s="234"/>
      <c r="N179" s="235"/>
      <c r="O179" s="235"/>
      <c r="P179" s="235"/>
      <c r="Q179" s="235"/>
      <c r="R179" s="235"/>
      <c r="S179" s="235"/>
      <c r="T179" s="23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37" t="s">
        <v>146</v>
      </c>
      <c r="AU179" s="237" t="s">
        <v>84</v>
      </c>
      <c r="AV179" s="14" t="s">
        <v>84</v>
      </c>
      <c r="AW179" s="14" t="s">
        <v>34</v>
      </c>
      <c r="AX179" s="14" t="s">
        <v>81</v>
      </c>
      <c r="AY179" s="237" t="s">
        <v>135</v>
      </c>
    </row>
    <row r="180" s="2" customFormat="1" ht="16.5" customHeight="1">
      <c r="A180" s="36"/>
      <c r="B180" s="37"/>
      <c r="C180" s="258" t="s">
        <v>295</v>
      </c>
      <c r="D180" s="258" t="s">
        <v>274</v>
      </c>
      <c r="E180" s="259" t="s">
        <v>1226</v>
      </c>
      <c r="F180" s="260" t="s">
        <v>766</v>
      </c>
      <c r="G180" s="261" t="s">
        <v>158</v>
      </c>
      <c r="H180" s="262">
        <v>27.966999999999999</v>
      </c>
      <c r="I180" s="263">
        <v>0</v>
      </c>
      <c r="J180" s="263">
        <f>ROUND(I180*H180,2)</f>
        <v>0</v>
      </c>
      <c r="K180" s="260" t="s">
        <v>141</v>
      </c>
      <c r="L180" s="264"/>
      <c r="M180" s="265" t="s">
        <v>19</v>
      </c>
      <c r="N180" s="266" t="s">
        <v>44</v>
      </c>
      <c r="O180" s="210">
        <v>0</v>
      </c>
      <c r="P180" s="210">
        <f>O180*H180</f>
        <v>0</v>
      </c>
      <c r="Q180" s="210">
        <v>0.152</v>
      </c>
      <c r="R180" s="210">
        <f>Q180*H180</f>
        <v>4.2509839999999999</v>
      </c>
      <c r="S180" s="210">
        <v>0</v>
      </c>
      <c r="T180" s="211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12" t="s">
        <v>200</v>
      </c>
      <c r="AT180" s="212" t="s">
        <v>274</v>
      </c>
      <c r="AU180" s="212" t="s">
        <v>84</v>
      </c>
      <c r="AY180" s="20" t="s">
        <v>135</v>
      </c>
      <c r="BE180" s="213">
        <f>IF(N180="základní",J180,0)</f>
        <v>0</v>
      </c>
      <c r="BF180" s="213">
        <f>IF(N180="snížená",J180,0)</f>
        <v>0</v>
      </c>
      <c r="BG180" s="213">
        <f>IF(N180="zákl. přenesená",J180,0)</f>
        <v>0</v>
      </c>
      <c r="BH180" s="213">
        <f>IF(N180="sníž. přenesená",J180,0)</f>
        <v>0</v>
      </c>
      <c r="BI180" s="213">
        <f>IF(N180="nulová",J180,0)</f>
        <v>0</v>
      </c>
      <c r="BJ180" s="20" t="s">
        <v>81</v>
      </c>
      <c r="BK180" s="213">
        <f>ROUND(I180*H180,2)</f>
        <v>0</v>
      </c>
      <c r="BL180" s="20" t="s">
        <v>142</v>
      </c>
      <c r="BM180" s="212" t="s">
        <v>1227</v>
      </c>
    </row>
    <row r="181" s="14" customFormat="1">
      <c r="A181" s="14"/>
      <c r="B181" s="228"/>
      <c r="C181" s="229"/>
      <c r="D181" s="220" t="s">
        <v>146</v>
      </c>
      <c r="E181" s="230" t="s">
        <v>19</v>
      </c>
      <c r="F181" s="231" t="s">
        <v>1228</v>
      </c>
      <c r="G181" s="229"/>
      <c r="H181" s="232">
        <v>27.966999999999999</v>
      </c>
      <c r="I181" s="229"/>
      <c r="J181" s="229"/>
      <c r="K181" s="229"/>
      <c r="L181" s="233"/>
      <c r="M181" s="234"/>
      <c r="N181" s="235"/>
      <c r="O181" s="235"/>
      <c r="P181" s="235"/>
      <c r="Q181" s="235"/>
      <c r="R181" s="235"/>
      <c r="S181" s="235"/>
      <c r="T181" s="23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37" t="s">
        <v>146</v>
      </c>
      <c r="AU181" s="237" t="s">
        <v>84</v>
      </c>
      <c r="AV181" s="14" t="s">
        <v>84</v>
      </c>
      <c r="AW181" s="14" t="s">
        <v>34</v>
      </c>
      <c r="AX181" s="14" t="s">
        <v>81</v>
      </c>
      <c r="AY181" s="237" t="s">
        <v>135</v>
      </c>
    </row>
    <row r="182" s="2" customFormat="1" ht="16.5" customHeight="1">
      <c r="A182" s="36"/>
      <c r="B182" s="37"/>
      <c r="C182" s="258" t="s">
        <v>300</v>
      </c>
      <c r="D182" s="258" t="s">
        <v>274</v>
      </c>
      <c r="E182" s="259" t="s">
        <v>769</v>
      </c>
      <c r="F182" s="260" t="s">
        <v>770</v>
      </c>
      <c r="G182" s="261" t="s">
        <v>319</v>
      </c>
      <c r="H182" s="262">
        <v>2.004</v>
      </c>
      <c r="I182" s="263">
        <v>0</v>
      </c>
      <c r="J182" s="263">
        <f>ROUND(I182*H182,2)</f>
        <v>0</v>
      </c>
      <c r="K182" s="260" t="s">
        <v>141</v>
      </c>
      <c r="L182" s="264"/>
      <c r="M182" s="265" t="s">
        <v>19</v>
      </c>
      <c r="N182" s="266" t="s">
        <v>44</v>
      </c>
      <c r="O182" s="210">
        <v>0</v>
      </c>
      <c r="P182" s="210">
        <f>O182*H182</f>
        <v>0</v>
      </c>
      <c r="Q182" s="210">
        <v>0.11500000000000001</v>
      </c>
      <c r="R182" s="210">
        <f>Q182*H182</f>
        <v>0.23046</v>
      </c>
      <c r="S182" s="210">
        <v>0</v>
      </c>
      <c r="T182" s="211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12" t="s">
        <v>200</v>
      </c>
      <c r="AT182" s="212" t="s">
        <v>274</v>
      </c>
      <c r="AU182" s="212" t="s">
        <v>84</v>
      </c>
      <c r="AY182" s="20" t="s">
        <v>135</v>
      </c>
      <c r="BE182" s="213">
        <f>IF(N182="základní",J182,0)</f>
        <v>0</v>
      </c>
      <c r="BF182" s="213">
        <f>IF(N182="snížená",J182,0)</f>
        <v>0</v>
      </c>
      <c r="BG182" s="213">
        <f>IF(N182="zákl. přenesená",J182,0)</f>
        <v>0</v>
      </c>
      <c r="BH182" s="213">
        <f>IF(N182="sníž. přenesená",J182,0)</f>
        <v>0</v>
      </c>
      <c r="BI182" s="213">
        <f>IF(N182="nulová",J182,0)</f>
        <v>0</v>
      </c>
      <c r="BJ182" s="20" t="s">
        <v>81</v>
      </c>
      <c r="BK182" s="213">
        <f>ROUND(I182*H182,2)</f>
        <v>0</v>
      </c>
      <c r="BL182" s="20" t="s">
        <v>142</v>
      </c>
      <c r="BM182" s="212" t="s">
        <v>1229</v>
      </c>
    </row>
    <row r="183" s="14" customFormat="1">
      <c r="A183" s="14"/>
      <c r="B183" s="228"/>
      <c r="C183" s="229"/>
      <c r="D183" s="220" t="s">
        <v>146</v>
      </c>
      <c r="E183" s="230" t="s">
        <v>19</v>
      </c>
      <c r="F183" s="231" t="s">
        <v>1230</v>
      </c>
      <c r="G183" s="229"/>
      <c r="H183" s="232">
        <v>2.004</v>
      </c>
      <c r="I183" s="229"/>
      <c r="J183" s="229"/>
      <c r="K183" s="229"/>
      <c r="L183" s="233"/>
      <c r="M183" s="234"/>
      <c r="N183" s="235"/>
      <c r="O183" s="235"/>
      <c r="P183" s="235"/>
      <c r="Q183" s="235"/>
      <c r="R183" s="235"/>
      <c r="S183" s="235"/>
      <c r="T183" s="23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37" t="s">
        <v>146</v>
      </c>
      <c r="AU183" s="237" t="s">
        <v>84</v>
      </c>
      <c r="AV183" s="14" t="s">
        <v>84</v>
      </c>
      <c r="AW183" s="14" t="s">
        <v>34</v>
      </c>
      <c r="AX183" s="14" t="s">
        <v>81</v>
      </c>
      <c r="AY183" s="237" t="s">
        <v>135</v>
      </c>
    </row>
    <row r="184" s="2" customFormat="1" ht="16.5" customHeight="1">
      <c r="A184" s="36"/>
      <c r="B184" s="37"/>
      <c r="C184" s="202" t="s">
        <v>306</v>
      </c>
      <c r="D184" s="202" t="s">
        <v>137</v>
      </c>
      <c r="E184" s="203" t="s">
        <v>1231</v>
      </c>
      <c r="F184" s="204" t="s">
        <v>1232</v>
      </c>
      <c r="G184" s="205" t="s">
        <v>319</v>
      </c>
      <c r="H184" s="206">
        <v>2</v>
      </c>
      <c r="I184" s="207">
        <v>0</v>
      </c>
      <c r="J184" s="207">
        <f>ROUND(I184*H184,2)</f>
        <v>0</v>
      </c>
      <c r="K184" s="204" t="s">
        <v>372</v>
      </c>
      <c r="L184" s="42"/>
      <c r="M184" s="208" t="s">
        <v>19</v>
      </c>
      <c r="N184" s="209" t="s">
        <v>44</v>
      </c>
      <c r="O184" s="210">
        <v>0</v>
      </c>
      <c r="P184" s="210">
        <f>O184*H184</f>
        <v>0</v>
      </c>
      <c r="Q184" s="210">
        <v>0</v>
      </c>
      <c r="R184" s="210">
        <f>Q184*H184</f>
        <v>0</v>
      </c>
      <c r="S184" s="210">
        <v>0</v>
      </c>
      <c r="T184" s="211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12" t="s">
        <v>142</v>
      </c>
      <c r="AT184" s="212" t="s">
        <v>137</v>
      </c>
      <c r="AU184" s="212" t="s">
        <v>84</v>
      </c>
      <c r="AY184" s="20" t="s">
        <v>135</v>
      </c>
      <c r="BE184" s="213">
        <f>IF(N184="základní",J184,0)</f>
        <v>0</v>
      </c>
      <c r="BF184" s="213">
        <f>IF(N184="snížená",J184,0)</f>
        <v>0</v>
      </c>
      <c r="BG184" s="213">
        <f>IF(N184="zákl. přenesená",J184,0)</f>
        <v>0</v>
      </c>
      <c r="BH184" s="213">
        <f>IF(N184="sníž. přenesená",J184,0)</f>
        <v>0</v>
      </c>
      <c r="BI184" s="213">
        <f>IF(N184="nulová",J184,0)</f>
        <v>0</v>
      </c>
      <c r="BJ184" s="20" t="s">
        <v>81</v>
      </c>
      <c r="BK184" s="213">
        <f>ROUND(I184*H184,2)</f>
        <v>0</v>
      </c>
      <c r="BL184" s="20" t="s">
        <v>142</v>
      </c>
      <c r="BM184" s="212" t="s">
        <v>1233</v>
      </c>
    </row>
    <row r="185" s="2" customFormat="1" ht="16.5" customHeight="1">
      <c r="A185" s="36"/>
      <c r="B185" s="37"/>
      <c r="C185" s="202" t="s">
        <v>311</v>
      </c>
      <c r="D185" s="202" t="s">
        <v>137</v>
      </c>
      <c r="E185" s="203" t="s">
        <v>1234</v>
      </c>
      <c r="F185" s="204" t="s">
        <v>1235</v>
      </c>
      <c r="G185" s="205" t="s">
        <v>319</v>
      </c>
      <c r="H185" s="206">
        <v>1</v>
      </c>
      <c r="I185" s="207">
        <v>0</v>
      </c>
      <c r="J185" s="207">
        <f>ROUND(I185*H185,2)</f>
        <v>0</v>
      </c>
      <c r="K185" s="204" t="s">
        <v>372</v>
      </c>
      <c r="L185" s="42"/>
      <c r="M185" s="208" t="s">
        <v>19</v>
      </c>
      <c r="N185" s="209" t="s">
        <v>44</v>
      </c>
      <c r="O185" s="210">
        <v>0</v>
      </c>
      <c r="P185" s="210">
        <f>O185*H185</f>
        <v>0</v>
      </c>
      <c r="Q185" s="210">
        <v>0</v>
      </c>
      <c r="R185" s="210">
        <f>Q185*H185</f>
        <v>0</v>
      </c>
      <c r="S185" s="210">
        <v>0</v>
      </c>
      <c r="T185" s="211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12" t="s">
        <v>142</v>
      </c>
      <c r="AT185" s="212" t="s">
        <v>137</v>
      </c>
      <c r="AU185" s="212" t="s">
        <v>84</v>
      </c>
      <c r="AY185" s="20" t="s">
        <v>135</v>
      </c>
      <c r="BE185" s="213">
        <f>IF(N185="základní",J185,0)</f>
        <v>0</v>
      </c>
      <c r="BF185" s="213">
        <f>IF(N185="snížená",J185,0)</f>
        <v>0</v>
      </c>
      <c r="BG185" s="213">
        <f>IF(N185="zákl. přenesená",J185,0)</f>
        <v>0</v>
      </c>
      <c r="BH185" s="213">
        <f>IF(N185="sníž. přenesená",J185,0)</f>
        <v>0</v>
      </c>
      <c r="BI185" s="213">
        <f>IF(N185="nulová",J185,0)</f>
        <v>0</v>
      </c>
      <c r="BJ185" s="20" t="s">
        <v>81</v>
      </c>
      <c r="BK185" s="213">
        <f>ROUND(I185*H185,2)</f>
        <v>0</v>
      </c>
      <c r="BL185" s="20" t="s">
        <v>142</v>
      </c>
      <c r="BM185" s="212" t="s">
        <v>1236</v>
      </c>
    </row>
    <row r="186" s="2" customFormat="1" ht="24.15" customHeight="1">
      <c r="A186" s="36"/>
      <c r="B186" s="37"/>
      <c r="C186" s="202" t="s">
        <v>316</v>
      </c>
      <c r="D186" s="202" t="s">
        <v>137</v>
      </c>
      <c r="E186" s="203" t="s">
        <v>1237</v>
      </c>
      <c r="F186" s="204" t="s">
        <v>1238</v>
      </c>
      <c r="G186" s="205" t="s">
        <v>319</v>
      </c>
      <c r="H186" s="206">
        <v>1</v>
      </c>
      <c r="I186" s="207">
        <v>0</v>
      </c>
      <c r="J186" s="207">
        <f>ROUND(I186*H186,2)</f>
        <v>0</v>
      </c>
      <c r="K186" s="204" t="s">
        <v>372</v>
      </c>
      <c r="L186" s="42"/>
      <c r="M186" s="208" t="s">
        <v>19</v>
      </c>
      <c r="N186" s="209" t="s">
        <v>44</v>
      </c>
      <c r="O186" s="210">
        <v>0</v>
      </c>
      <c r="P186" s="210">
        <f>O186*H186</f>
        <v>0</v>
      </c>
      <c r="Q186" s="210">
        <v>0</v>
      </c>
      <c r="R186" s="210">
        <f>Q186*H186</f>
        <v>0</v>
      </c>
      <c r="S186" s="210">
        <v>0</v>
      </c>
      <c r="T186" s="211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12" t="s">
        <v>142</v>
      </c>
      <c r="AT186" s="212" t="s">
        <v>137</v>
      </c>
      <c r="AU186" s="212" t="s">
        <v>84</v>
      </c>
      <c r="AY186" s="20" t="s">
        <v>135</v>
      </c>
      <c r="BE186" s="213">
        <f>IF(N186="základní",J186,0)</f>
        <v>0</v>
      </c>
      <c r="BF186" s="213">
        <f>IF(N186="snížená",J186,0)</f>
        <v>0</v>
      </c>
      <c r="BG186" s="213">
        <f>IF(N186="zákl. přenesená",J186,0)</f>
        <v>0</v>
      </c>
      <c r="BH186" s="213">
        <f>IF(N186="sníž. přenesená",J186,0)</f>
        <v>0</v>
      </c>
      <c r="BI186" s="213">
        <f>IF(N186="nulová",J186,0)</f>
        <v>0</v>
      </c>
      <c r="BJ186" s="20" t="s">
        <v>81</v>
      </c>
      <c r="BK186" s="213">
        <f>ROUND(I186*H186,2)</f>
        <v>0</v>
      </c>
      <c r="BL186" s="20" t="s">
        <v>142</v>
      </c>
      <c r="BM186" s="212" t="s">
        <v>1239</v>
      </c>
    </row>
    <row r="187" s="2" customFormat="1" ht="24.15" customHeight="1">
      <c r="A187" s="36"/>
      <c r="B187" s="37"/>
      <c r="C187" s="202" t="s">
        <v>323</v>
      </c>
      <c r="D187" s="202" t="s">
        <v>137</v>
      </c>
      <c r="E187" s="203" t="s">
        <v>1240</v>
      </c>
      <c r="F187" s="204" t="s">
        <v>1241</v>
      </c>
      <c r="G187" s="205" t="s">
        <v>319</v>
      </c>
      <c r="H187" s="206">
        <v>1</v>
      </c>
      <c r="I187" s="207">
        <v>0</v>
      </c>
      <c r="J187" s="207">
        <f>ROUND(I187*H187,2)</f>
        <v>0</v>
      </c>
      <c r="K187" s="204" t="s">
        <v>372</v>
      </c>
      <c r="L187" s="42"/>
      <c r="M187" s="208" t="s">
        <v>19</v>
      </c>
      <c r="N187" s="209" t="s">
        <v>44</v>
      </c>
      <c r="O187" s="210">
        <v>0</v>
      </c>
      <c r="P187" s="210">
        <f>O187*H187</f>
        <v>0</v>
      </c>
      <c r="Q187" s="210">
        <v>0</v>
      </c>
      <c r="R187" s="210">
        <f>Q187*H187</f>
        <v>0</v>
      </c>
      <c r="S187" s="210">
        <v>0</v>
      </c>
      <c r="T187" s="211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12" t="s">
        <v>142</v>
      </c>
      <c r="AT187" s="212" t="s">
        <v>137</v>
      </c>
      <c r="AU187" s="212" t="s">
        <v>84</v>
      </c>
      <c r="AY187" s="20" t="s">
        <v>135</v>
      </c>
      <c r="BE187" s="213">
        <f>IF(N187="základní",J187,0)</f>
        <v>0</v>
      </c>
      <c r="BF187" s="213">
        <f>IF(N187="snížená",J187,0)</f>
        <v>0</v>
      </c>
      <c r="BG187" s="213">
        <f>IF(N187="zákl. přenesená",J187,0)</f>
        <v>0</v>
      </c>
      <c r="BH187" s="213">
        <f>IF(N187="sníž. přenesená",J187,0)</f>
        <v>0</v>
      </c>
      <c r="BI187" s="213">
        <f>IF(N187="nulová",J187,0)</f>
        <v>0</v>
      </c>
      <c r="BJ187" s="20" t="s">
        <v>81</v>
      </c>
      <c r="BK187" s="213">
        <f>ROUND(I187*H187,2)</f>
        <v>0</v>
      </c>
      <c r="BL187" s="20" t="s">
        <v>142</v>
      </c>
      <c r="BM187" s="212" t="s">
        <v>1242</v>
      </c>
    </row>
    <row r="188" s="2" customFormat="1" ht="16.5" customHeight="1">
      <c r="A188" s="36"/>
      <c r="B188" s="37"/>
      <c r="C188" s="202" t="s">
        <v>331</v>
      </c>
      <c r="D188" s="202" t="s">
        <v>137</v>
      </c>
      <c r="E188" s="203" t="s">
        <v>1243</v>
      </c>
      <c r="F188" s="204" t="s">
        <v>1244</v>
      </c>
      <c r="G188" s="205" t="s">
        <v>319</v>
      </c>
      <c r="H188" s="206">
        <v>1</v>
      </c>
      <c r="I188" s="207">
        <v>0</v>
      </c>
      <c r="J188" s="207">
        <f>ROUND(I188*H188,2)</f>
        <v>0</v>
      </c>
      <c r="K188" s="204" t="s">
        <v>372</v>
      </c>
      <c r="L188" s="42"/>
      <c r="M188" s="208" t="s">
        <v>19</v>
      </c>
      <c r="N188" s="209" t="s">
        <v>44</v>
      </c>
      <c r="O188" s="210">
        <v>0</v>
      </c>
      <c r="P188" s="210">
        <f>O188*H188</f>
        <v>0</v>
      </c>
      <c r="Q188" s="210">
        <v>0</v>
      </c>
      <c r="R188" s="210">
        <f>Q188*H188</f>
        <v>0</v>
      </c>
      <c r="S188" s="210">
        <v>0</v>
      </c>
      <c r="T188" s="211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12" t="s">
        <v>142</v>
      </c>
      <c r="AT188" s="212" t="s">
        <v>137</v>
      </c>
      <c r="AU188" s="212" t="s">
        <v>84</v>
      </c>
      <c r="AY188" s="20" t="s">
        <v>135</v>
      </c>
      <c r="BE188" s="213">
        <f>IF(N188="základní",J188,0)</f>
        <v>0</v>
      </c>
      <c r="BF188" s="213">
        <f>IF(N188="snížená",J188,0)</f>
        <v>0</v>
      </c>
      <c r="BG188" s="213">
        <f>IF(N188="zákl. přenesená",J188,0)</f>
        <v>0</v>
      </c>
      <c r="BH188" s="213">
        <f>IF(N188="sníž. přenesená",J188,0)</f>
        <v>0</v>
      </c>
      <c r="BI188" s="213">
        <f>IF(N188="nulová",J188,0)</f>
        <v>0</v>
      </c>
      <c r="BJ188" s="20" t="s">
        <v>81</v>
      </c>
      <c r="BK188" s="213">
        <f>ROUND(I188*H188,2)</f>
        <v>0</v>
      </c>
      <c r="BL188" s="20" t="s">
        <v>142</v>
      </c>
      <c r="BM188" s="212" t="s">
        <v>1245</v>
      </c>
    </row>
    <row r="189" s="2" customFormat="1" ht="16.5" customHeight="1">
      <c r="A189" s="36"/>
      <c r="B189" s="37"/>
      <c r="C189" s="202" t="s">
        <v>338</v>
      </c>
      <c r="D189" s="202" t="s">
        <v>137</v>
      </c>
      <c r="E189" s="203" t="s">
        <v>1246</v>
      </c>
      <c r="F189" s="204" t="s">
        <v>1247</v>
      </c>
      <c r="G189" s="205" t="s">
        <v>528</v>
      </c>
      <c r="H189" s="206">
        <v>1</v>
      </c>
      <c r="I189" s="207">
        <v>0</v>
      </c>
      <c r="J189" s="207">
        <f>ROUND(I189*H189,2)</f>
        <v>0</v>
      </c>
      <c r="K189" s="204" t="s">
        <v>372</v>
      </c>
      <c r="L189" s="42"/>
      <c r="M189" s="208" t="s">
        <v>19</v>
      </c>
      <c r="N189" s="209" t="s">
        <v>44</v>
      </c>
      <c r="O189" s="210">
        <v>0</v>
      </c>
      <c r="P189" s="210">
        <f>O189*H189</f>
        <v>0</v>
      </c>
      <c r="Q189" s="210">
        <v>0</v>
      </c>
      <c r="R189" s="210">
        <f>Q189*H189</f>
        <v>0</v>
      </c>
      <c r="S189" s="210">
        <v>0</v>
      </c>
      <c r="T189" s="211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12" t="s">
        <v>142</v>
      </c>
      <c r="AT189" s="212" t="s">
        <v>137</v>
      </c>
      <c r="AU189" s="212" t="s">
        <v>84</v>
      </c>
      <c r="AY189" s="20" t="s">
        <v>135</v>
      </c>
      <c r="BE189" s="213">
        <f>IF(N189="základní",J189,0)</f>
        <v>0</v>
      </c>
      <c r="BF189" s="213">
        <f>IF(N189="snížená",J189,0)</f>
        <v>0</v>
      </c>
      <c r="BG189" s="213">
        <f>IF(N189="zákl. přenesená",J189,0)</f>
        <v>0</v>
      </c>
      <c r="BH189" s="213">
        <f>IF(N189="sníž. přenesená",J189,0)</f>
        <v>0</v>
      </c>
      <c r="BI189" s="213">
        <f>IF(N189="nulová",J189,0)</f>
        <v>0</v>
      </c>
      <c r="BJ189" s="20" t="s">
        <v>81</v>
      </c>
      <c r="BK189" s="213">
        <f>ROUND(I189*H189,2)</f>
        <v>0</v>
      </c>
      <c r="BL189" s="20" t="s">
        <v>142</v>
      </c>
      <c r="BM189" s="212" t="s">
        <v>1248</v>
      </c>
    </row>
    <row r="190" s="2" customFormat="1" ht="24.15" customHeight="1">
      <c r="A190" s="36"/>
      <c r="B190" s="37"/>
      <c r="C190" s="202" t="s">
        <v>343</v>
      </c>
      <c r="D190" s="202" t="s">
        <v>137</v>
      </c>
      <c r="E190" s="203" t="s">
        <v>804</v>
      </c>
      <c r="F190" s="204" t="s">
        <v>801</v>
      </c>
      <c r="G190" s="205" t="s">
        <v>319</v>
      </c>
      <c r="H190" s="206">
        <v>2</v>
      </c>
      <c r="I190" s="207">
        <v>0</v>
      </c>
      <c r="J190" s="207">
        <f>ROUND(I190*H190,2)</f>
        <v>0</v>
      </c>
      <c r="K190" s="204" t="s">
        <v>372</v>
      </c>
      <c r="L190" s="42"/>
      <c r="M190" s="208" t="s">
        <v>19</v>
      </c>
      <c r="N190" s="209" t="s">
        <v>44</v>
      </c>
      <c r="O190" s="210">
        <v>0</v>
      </c>
      <c r="P190" s="210">
        <f>O190*H190</f>
        <v>0</v>
      </c>
      <c r="Q190" s="210">
        <v>0</v>
      </c>
      <c r="R190" s="210">
        <f>Q190*H190</f>
        <v>0</v>
      </c>
      <c r="S190" s="210">
        <v>0</v>
      </c>
      <c r="T190" s="211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12" t="s">
        <v>142</v>
      </c>
      <c r="AT190" s="212" t="s">
        <v>137</v>
      </c>
      <c r="AU190" s="212" t="s">
        <v>84</v>
      </c>
      <c r="AY190" s="20" t="s">
        <v>135</v>
      </c>
      <c r="BE190" s="213">
        <f>IF(N190="základní",J190,0)</f>
        <v>0</v>
      </c>
      <c r="BF190" s="213">
        <f>IF(N190="snížená",J190,0)</f>
        <v>0</v>
      </c>
      <c r="BG190" s="213">
        <f>IF(N190="zákl. přenesená",J190,0)</f>
        <v>0</v>
      </c>
      <c r="BH190" s="213">
        <f>IF(N190="sníž. přenesená",J190,0)</f>
        <v>0</v>
      </c>
      <c r="BI190" s="213">
        <f>IF(N190="nulová",J190,0)</f>
        <v>0</v>
      </c>
      <c r="BJ190" s="20" t="s">
        <v>81</v>
      </c>
      <c r="BK190" s="213">
        <f>ROUND(I190*H190,2)</f>
        <v>0</v>
      </c>
      <c r="BL190" s="20" t="s">
        <v>142</v>
      </c>
      <c r="BM190" s="212" t="s">
        <v>1249</v>
      </c>
    </row>
    <row r="191" s="2" customFormat="1" ht="16.5" customHeight="1">
      <c r="A191" s="36"/>
      <c r="B191" s="37"/>
      <c r="C191" s="202" t="s">
        <v>348</v>
      </c>
      <c r="D191" s="202" t="s">
        <v>137</v>
      </c>
      <c r="E191" s="203" t="s">
        <v>1250</v>
      </c>
      <c r="F191" s="204" t="s">
        <v>1251</v>
      </c>
      <c r="G191" s="205" t="s">
        <v>319</v>
      </c>
      <c r="H191" s="206">
        <v>1</v>
      </c>
      <c r="I191" s="207">
        <v>0</v>
      </c>
      <c r="J191" s="207">
        <f>ROUND(I191*H191,2)</f>
        <v>0</v>
      </c>
      <c r="K191" s="204" t="s">
        <v>372</v>
      </c>
      <c r="L191" s="42"/>
      <c r="M191" s="208" t="s">
        <v>19</v>
      </c>
      <c r="N191" s="209" t="s">
        <v>44</v>
      </c>
      <c r="O191" s="210">
        <v>0</v>
      </c>
      <c r="P191" s="210">
        <f>O191*H191</f>
        <v>0</v>
      </c>
      <c r="Q191" s="210">
        <v>0</v>
      </c>
      <c r="R191" s="210">
        <f>Q191*H191</f>
        <v>0</v>
      </c>
      <c r="S191" s="210">
        <v>0</v>
      </c>
      <c r="T191" s="211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12" t="s">
        <v>142</v>
      </c>
      <c r="AT191" s="212" t="s">
        <v>137</v>
      </c>
      <c r="AU191" s="212" t="s">
        <v>84</v>
      </c>
      <c r="AY191" s="20" t="s">
        <v>135</v>
      </c>
      <c r="BE191" s="213">
        <f>IF(N191="základní",J191,0)</f>
        <v>0</v>
      </c>
      <c r="BF191" s="213">
        <f>IF(N191="snížená",J191,0)</f>
        <v>0</v>
      </c>
      <c r="BG191" s="213">
        <f>IF(N191="zákl. přenesená",J191,0)</f>
        <v>0</v>
      </c>
      <c r="BH191" s="213">
        <f>IF(N191="sníž. přenesená",J191,0)</f>
        <v>0</v>
      </c>
      <c r="BI191" s="213">
        <f>IF(N191="nulová",J191,0)</f>
        <v>0</v>
      </c>
      <c r="BJ191" s="20" t="s">
        <v>81</v>
      </c>
      <c r="BK191" s="213">
        <f>ROUND(I191*H191,2)</f>
        <v>0</v>
      </c>
      <c r="BL191" s="20" t="s">
        <v>142</v>
      </c>
      <c r="BM191" s="212" t="s">
        <v>1252</v>
      </c>
    </row>
    <row r="192" s="2" customFormat="1" ht="21.75" customHeight="1">
      <c r="A192" s="36"/>
      <c r="B192" s="37"/>
      <c r="C192" s="202" t="s">
        <v>353</v>
      </c>
      <c r="D192" s="202" t="s">
        <v>137</v>
      </c>
      <c r="E192" s="203" t="s">
        <v>1253</v>
      </c>
      <c r="F192" s="204" t="s">
        <v>820</v>
      </c>
      <c r="G192" s="205" t="s">
        <v>319</v>
      </c>
      <c r="H192" s="206">
        <v>2</v>
      </c>
      <c r="I192" s="207">
        <v>0</v>
      </c>
      <c r="J192" s="207">
        <f>ROUND(I192*H192,2)</f>
        <v>0</v>
      </c>
      <c r="K192" s="204" t="s">
        <v>372</v>
      </c>
      <c r="L192" s="42"/>
      <c r="M192" s="208" t="s">
        <v>19</v>
      </c>
      <c r="N192" s="209" t="s">
        <v>44</v>
      </c>
      <c r="O192" s="210">
        <v>0</v>
      </c>
      <c r="P192" s="210">
        <f>O192*H192</f>
        <v>0</v>
      </c>
      <c r="Q192" s="210">
        <v>0</v>
      </c>
      <c r="R192" s="210">
        <f>Q192*H192</f>
        <v>0</v>
      </c>
      <c r="S192" s="210">
        <v>0</v>
      </c>
      <c r="T192" s="211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12" t="s">
        <v>142</v>
      </c>
      <c r="AT192" s="212" t="s">
        <v>137</v>
      </c>
      <c r="AU192" s="212" t="s">
        <v>84</v>
      </c>
      <c r="AY192" s="20" t="s">
        <v>135</v>
      </c>
      <c r="BE192" s="213">
        <f>IF(N192="základní",J192,0)</f>
        <v>0</v>
      </c>
      <c r="BF192" s="213">
        <f>IF(N192="snížená",J192,0)</f>
        <v>0</v>
      </c>
      <c r="BG192" s="213">
        <f>IF(N192="zákl. přenesená",J192,0)</f>
        <v>0</v>
      </c>
      <c r="BH192" s="213">
        <f>IF(N192="sníž. přenesená",J192,0)</f>
        <v>0</v>
      </c>
      <c r="BI192" s="213">
        <f>IF(N192="nulová",J192,0)</f>
        <v>0</v>
      </c>
      <c r="BJ192" s="20" t="s">
        <v>81</v>
      </c>
      <c r="BK192" s="213">
        <f>ROUND(I192*H192,2)</f>
        <v>0</v>
      </c>
      <c r="BL192" s="20" t="s">
        <v>142</v>
      </c>
      <c r="BM192" s="212" t="s">
        <v>1254</v>
      </c>
    </row>
    <row r="193" s="2" customFormat="1" ht="16.5" customHeight="1">
      <c r="A193" s="36"/>
      <c r="B193" s="37"/>
      <c r="C193" s="202" t="s">
        <v>358</v>
      </c>
      <c r="D193" s="202" t="s">
        <v>137</v>
      </c>
      <c r="E193" s="203" t="s">
        <v>1255</v>
      </c>
      <c r="F193" s="204" t="s">
        <v>1256</v>
      </c>
      <c r="G193" s="205" t="s">
        <v>319</v>
      </c>
      <c r="H193" s="206">
        <v>1</v>
      </c>
      <c r="I193" s="207">
        <v>0</v>
      </c>
      <c r="J193" s="207">
        <f>ROUND(I193*H193,2)</f>
        <v>0</v>
      </c>
      <c r="K193" s="204" t="s">
        <v>372</v>
      </c>
      <c r="L193" s="42"/>
      <c r="M193" s="208" t="s">
        <v>19</v>
      </c>
      <c r="N193" s="209" t="s">
        <v>44</v>
      </c>
      <c r="O193" s="210">
        <v>0</v>
      </c>
      <c r="P193" s="210">
        <f>O193*H193</f>
        <v>0</v>
      </c>
      <c r="Q193" s="210">
        <v>0</v>
      </c>
      <c r="R193" s="210">
        <f>Q193*H193</f>
        <v>0</v>
      </c>
      <c r="S193" s="210">
        <v>0</v>
      </c>
      <c r="T193" s="211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12" t="s">
        <v>142</v>
      </c>
      <c r="AT193" s="212" t="s">
        <v>137</v>
      </c>
      <c r="AU193" s="212" t="s">
        <v>84</v>
      </c>
      <c r="AY193" s="20" t="s">
        <v>135</v>
      </c>
      <c r="BE193" s="213">
        <f>IF(N193="základní",J193,0)</f>
        <v>0</v>
      </c>
      <c r="BF193" s="213">
        <f>IF(N193="snížená",J193,0)</f>
        <v>0</v>
      </c>
      <c r="BG193" s="213">
        <f>IF(N193="zákl. přenesená",J193,0)</f>
        <v>0</v>
      </c>
      <c r="BH193" s="213">
        <f>IF(N193="sníž. přenesená",J193,0)</f>
        <v>0</v>
      </c>
      <c r="BI193" s="213">
        <f>IF(N193="nulová",J193,0)</f>
        <v>0</v>
      </c>
      <c r="BJ193" s="20" t="s">
        <v>81</v>
      </c>
      <c r="BK193" s="213">
        <f>ROUND(I193*H193,2)</f>
        <v>0</v>
      </c>
      <c r="BL193" s="20" t="s">
        <v>142</v>
      </c>
      <c r="BM193" s="212" t="s">
        <v>1257</v>
      </c>
    </row>
    <row r="194" s="2" customFormat="1" ht="24.15" customHeight="1">
      <c r="A194" s="36"/>
      <c r="B194" s="37"/>
      <c r="C194" s="202" t="s">
        <v>369</v>
      </c>
      <c r="D194" s="202" t="s">
        <v>137</v>
      </c>
      <c r="E194" s="203" t="s">
        <v>1258</v>
      </c>
      <c r="F194" s="204" t="s">
        <v>1259</v>
      </c>
      <c r="G194" s="205" t="s">
        <v>319</v>
      </c>
      <c r="H194" s="206">
        <v>1</v>
      </c>
      <c r="I194" s="207">
        <v>0</v>
      </c>
      <c r="J194" s="207">
        <f>ROUND(I194*H194,2)</f>
        <v>0</v>
      </c>
      <c r="K194" s="204" t="s">
        <v>372</v>
      </c>
      <c r="L194" s="42"/>
      <c r="M194" s="208" t="s">
        <v>19</v>
      </c>
      <c r="N194" s="209" t="s">
        <v>44</v>
      </c>
      <c r="O194" s="210">
        <v>0</v>
      </c>
      <c r="P194" s="210">
        <f>O194*H194</f>
        <v>0</v>
      </c>
      <c r="Q194" s="210">
        <v>0</v>
      </c>
      <c r="R194" s="210">
        <f>Q194*H194</f>
        <v>0</v>
      </c>
      <c r="S194" s="210">
        <v>0</v>
      </c>
      <c r="T194" s="211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12" t="s">
        <v>142</v>
      </c>
      <c r="AT194" s="212" t="s">
        <v>137</v>
      </c>
      <c r="AU194" s="212" t="s">
        <v>84</v>
      </c>
      <c r="AY194" s="20" t="s">
        <v>135</v>
      </c>
      <c r="BE194" s="213">
        <f>IF(N194="základní",J194,0)</f>
        <v>0</v>
      </c>
      <c r="BF194" s="213">
        <f>IF(N194="snížená",J194,0)</f>
        <v>0</v>
      </c>
      <c r="BG194" s="213">
        <f>IF(N194="zákl. přenesená",J194,0)</f>
        <v>0</v>
      </c>
      <c r="BH194" s="213">
        <f>IF(N194="sníž. přenesená",J194,0)</f>
        <v>0</v>
      </c>
      <c r="BI194" s="213">
        <f>IF(N194="nulová",J194,0)</f>
        <v>0</v>
      </c>
      <c r="BJ194" s="20" t="s">
        <v>81</v>
      </c>
      <c r="BK194" s="213">
        <f>ROUND(I194*H194,2)</f>
        <v>0</v>
      </c>
      <c r="BL194" s="20" t="s">
        <v>142</v>
      </c>
      <c r="BM194" s="212" t="s">
        <v>1260</v>
      </c>
    </row>
    <row r="195" s="2" customFormat="1" ht="16.5" customHeight="1">
      <c r="A195" s="36"/>
      <c r="B195" s="37"/>
      <c r="C195" s="202" t="s">
        <v>374</v>
      </c>
      <c r="D195" s="202" t="s">
        <v>137</v>
      </c>
      <c r="E195" s="203" t="s">
        <v>1261</v>
      </c>
      <c r="F195" s="204" t="s">
        <v>1262</v>
      </c>
      <c r="G195" s="205" t="s">
        <v>158</v>
      </c>
      <c r="H195" s="206">
        <v>4</v>
      </c>
      <c r="I195" s="207">
        <v>0</v>
      </c>
      <c r="J195" s="207">
        <f>ROUND(I195*H195,2)</f>
        <v>0</v>
      </c>
      <c r="K195" s="204" t="s">
        <v>141</v>
      </c>
      <c r="L195" s="42"/>
      <c r="M195" s="208" t="s">
        <v>19</v>
      </c>
      <c r="N195" s="209" t="s">
        <v>44</v>
      </c>
      <c r="O195" s="210">
        <v>0</v>
      </c>
      <c r="P195" s="210">
        <f>O195*H195</f>
        <v>0</v>
      </c>
      <c r="Q195" s="210">
        <v>2.0000000000000002E-05</v>
      </c>
      <c r="R195" s="210">
        <f>Q195*H195</f>
        <v>8.0000000000000007E-05</v>
      </c>
      <c r="S195" s="210">
        <v>0</v>
      </c>
      <c r="T195" s="211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12" t="s">
        <v>142</v>
      </c>
      <c r="AT195" s="212" t="s">
        <v>137</v>
      </c>
      <c r="AU195" s="212" t="s">
        <v>84</v>
      </c>
      <c r="AY195" s="20" t="s">
        <v>135</v>
      </c>
      <c r="BE195" s="213">
        <f>IF(N195="základní",J195,0)</f>
        <v>0</v>
      </c>
      <c r="BF195" s="213">
        <f>IF(N195="snížená",J195,0)</f>
        <v>0</v>
      </c>
      <c r="BG195" s="213">
        <f>IF(N195="zákl. přenesená",J195,0)</f>
        <v>0</v>
      </c>
      <c r="BH195" s="213">
        <f>IF(N195="sníž. přenesená",J195,0)</f>
        <v>0</v>
      </c>
      <c r="BI195" s="213">
        <f>IF(N195="nulová",J195,0)</f>
        <v>0</v>
      </c>
      <c r="BJ195" s="20" t="s">
        <v>81</v>
      </c>
      <c r="BK195" s="213">
        <f>ROUND(I195*H195,2)</f>
        <v>0</v>
      </c>
      <c r="BL195" s="20" t="s">
        <v>142</v>
      </c>
      <c r="BM195" s="212" t="s">
        <v>1263</v>
      </c>
    </row>
    <row r="196" s="2" customFormat="1">
      <c r="A196" s="36"/>
      <c r="B196" s="37"/>
      <c r="C196" s="38"/>
      <c r="D196" s="214" t="s">
        <v>144</v>
      </c>
      <c r="E196" s="38"/>
      <c r="F196" s="215" t="s">
        <v>1264</v>
      </c>
      <c r="G196" s="38"/>
      <c r="H196" s="38"/>
      <c r="I196" s="38"/>
      <c r="J196" s="38"/>
      <c r="K196" s="38"/>
      <c r="L196" s="42"/>
      <c r="M196" s="216"/>
      <c r="N196" s="217"/>
      <c r="O196" s="81"/>
      <c r="P196" s="81"/>
      <c r="Q196" s="81"/>
      <c r="R196" s="81"/>
      <c r="S196" s="81"/>
      <c r="T196" s="82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20" t="s">
        <v>144</v>
      </c>
      <c r="AU196" s="20" t="s">
        <v>84</v>
      </c>
    </row>
    <row r="197" s="2" customFormat="1" ht="16.5" customHeight="1">
      <c r="A197" s="36"/>
      <c r="B197" s="37"/>
      <c r="C197" s="258" t="s">
        <v>379</v>
      </c>
      <c r="D197" s="258" t="s">
        <v>274</v>
      </c>
      <c r="E197" s="259" t="s">
        <v>1265</v>
      </c>
      <c r="F197" s="260" t="s">
        <v>1266</v>
      </c>
      <c r="G197" s="261" t="s">
        <v>158</v>
      </c>
      <c r="H197" s="262">
        <v>4.0599999999999996</v>
      </c>
      <c r="I197" s="263">
        <v>0</v>
      </c>
      <c r="J197" s="263">
        <f>ROUND(I197*H197,2)</f>
        <v>0</v>
      </c>
      <c r="K197" s="260" t="s">
        <v>141</v>
      </c>
      <c r="L197" s="264"/>
      <c r="M197" s="265" t="s">
        <v>19</v>
      </c>
      <c r="N197" s="266" t="s">
        <v>44</v>
      </c>
      <c r="O197" s="210">
        <v>0</v>
      </c>
      <c r="P197" s="210">
        <f>O197*H197</f>
        <v>0</v>
      </c>
      <c r="Q197" s="210">
        <v>0.0080000000000000002</v>
      </c>
      <c r="R197" s="210">
        <f>Q197*H197</f>
        <v>0.032479999999999995</v>
      </c>
      <c r="S197" s="210">
        <v>0</v>
      </c>
      <c r="T197" s="211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12" t="s">
        <v>200</v>
      </c>
      <c r="AT197" s="212" t="s">
        <v>274</v>
      </c>
      <c r="AU197" s="212" t="s">
        <v>84</v>
      </c>
      <c r="AY197" s="20" t="s">
        <v>135</v>
      </c>
      <c r="BE197" s="213">
        <f>IF(N197="základní",J197,0)</f>
        <v>0</v>
      </c>
      <c r="BF197" s="213">
        <f>IF(N197="snížená",J197,0)</f>
        <v>0</v>
      </c>
      <c r="BG197" s="213">
        <f>IF(N197="zákl. přenesená",J197,0)</f>
        <v>0</v>
      </c>
      <c r="BH197" s="213">
        <f>IF(N197="sníž. přenesená",J197,0)</f>
        <v>0</v>
      </c>
      <c r="BI197" s="213">
        <f>IF(N197="nulová",J197,0)</f>
        <v>0</v>
      </c>
      <c r="BJ197" s="20" t="s">
        <v>81</v>
      </c>
      <c r="BK197" s="213">
        <f>ROUND(I197*H197,2)</f>
        <v>0</v>
      </c>
      <c r="BL197" s="20" t="s">
        <v>142</v>
      </c>
      <c r="BM197" s="212" t="s">
        <v>1267</v>
      </c>
    </row>
    <row r="198" s="14" customFormat="1">
      <c r="A198" s="14"/>
      <c r="B198" s="228"/>
      <c r="C198" s="229"/>
      <c r="D198" s="220" t="s">
        <v>146</v>
      </c>
      <c r="E198" s="230" t="s">
        <v>19</v>
      </c>
      <c r="F198" s="231" t="s">
        <v>1268</v>
      </c>
      <c r="G198" s="229"/>
      <c r="H198" s="232">
        <v>4.0599999999999996</v>
      </c>
      <c r="I198" s="229"/>
      <c r="J198" s="229"/>
      <c r="K198" s="229"/>
      <c r="L198" s="233"/>
      <c r="M198" s="234"/>
      <c r="N198" s="235"/>
      <c r="O198" s="235"/>
      <c r="P198" s="235"/>
      <c r="Q198" s="235"/>
      <c r="R198" s="235"/>
      <c r="S198" s="235"/>
      <c r="T198" s="23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37" t="s">
        <v>146</v>
      </c>
      <c r="AU198" s="237" t="s">
        <v>84</v>
      </c>
      <c r="AV198" s="14" t="s">
        <v>84</v>
      </c>
      <c r="AW198" s="14" t="s">
        <v>34</v>
      </c>
      <c r="AX198" s="14" t="s">
        <v>81</v>
      </c>
      <c r="AY198" s="237" t="s">
        <v>135</v>
      </c>
    </row>
    <row r="199" s="2" customFormat="1" ht="16.5" customHeight="1">
      <c r="A199" s="36"/>
      <c r="B199" s="37"/>
      <c r="C199" s="202" t="s">
        <v>383</v>
      </c>
      <c r="D199" s="202" t="s">
        <v>137</v>
      </c>
      <c r="E199" s="203" t="s">
        <v>492</v>
      </c>
      <c r="F199" s="204" t="s">
        <v>493</v>
      </c>
      <c r="G199" s="205" t="s">
        <v>158</v>
      </c>
      <c r="H199" s="206">
        <v>7</v>
      </c>
      <c r="I199" s="207">
        <v>0</v>
      </c>
      <c r="J199" s="207">
        <f>ROUND(I199*H199,2)</f>
        <v>0</v>
      </c>
      <c r="K199" s="204" t="s">
        <v>141</v>
      </c>
      <c r="L199" s="42"/>
      <c r="M199" s="208" t="s">
        <v>19</v>
      </c>
      <c r="N199" s="209" t="s">
        <v>44</v>
      </c>
      <c r="O199" s="210">
        <v>0</v>
      </c>
      <c r="P199" s="210">
        <f>O199*H199</f>
        <v>0</v>
      </c>
      <c r="Q199" s="210">
        <v>0</v>
      </c>
      <c r="R199" s="210">
        <f>Q199*H199</f>
        <v>0</v>
      </c>
      <c r="S199" s="210">
        <v>0</v>
      </c>
      <c r="T199" s="211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12" t="s">
        <v>142</v>
      </c>
      <c r="AT199" s="212" t="s">
        <v>137</v>
      </c>
      <c r="AU199" s="212" t="s">
        <v>84</v>
      </c>
      <c r="AY199" s="20" t="s">
        <v>135</v>
      </c>
      <c r="BE199" s="213">
        <f>IF(N199="základní",J199,0)</f>
        <v>0</v>
      </c>
      <c r="BF199" s="213">
        <f>IF(N199="snížená",J199,0)</f>
        <v>0</v>
      </c>
      <c r="BG199" s="213">
        <f>IF(N199="zákl. přenesená",J199,0)</f>
        <v>0</v>
      </c>
      <c r="BH199" s="213">
        <f>IF(N199="sníž. přenesená",J199,0)</f>
        <v>0</v>
      </c>
      <c r="BI199" s="213">
        <f>IF(N199="nulová",J199,0)</f>
        <v>0</v>
      </c>
      <c r="BJ199" s="20" t="s">
        <v>81</v>
      </c>
      <c r="BK199" s="213">
        <f>ROUND(I199*H199,2)</f>
        <v>0</v>
      </c>
      <c r="BL199" s="20" t="s">
        <v>142</v>
      </c>
      <c r="BM199" s="212" t="s">
        <v>1269</v>
      </c>
    </row>
    <row r="200" s="2" customFormat="1">
      <c r="A200" s="36"/>
      <c r="B200" s="37"/>
      <c r="C200" s="38"/>
      <c r="D200" s="214" t="s">
        <v>144</v>
      </c>
      <c r="E200" s="38"/>
      <c r="F200" s="215" t="s">
        <v>495</v>
      </c>
      <c r="G200" s="38"/>
      <c r="H200" s="38"/>
      <c r="I200" s="38"/>
      <c r="J200" s="38"/>
      <c r="K200" s="38"/>
      <c r="L200" s="42"/>
      <c r="M200" s="216"/>
      <c r="N200" s="217"/>
      <c r="O200" s="81"/>
      <c r="P200" s="81"/>
      <c r="Q200" s="81"/>
      <c r="R200" s="81"/>
      <c r="S200" s="81"/>
      <c r="T200" s="82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20" t="s">
        <v>144</v>
      </c>
      <c r="AU200" s="20" t="s">
        <v>84</v>
      </c>
    </row>
    <row r="201" s="14" customFormat="1">
      <c r="A201" s="14"/>
      <c r="B201" s="228"/>
      <c r="C201" s="229"/>
      <c r="D201" s="220" t="s">
        <v>146</v>
      </c>
      <c r="E201" s="230" t="s">
        <v>19</v>
      </c>
      <c r="F201" s="231" t="s">
        <v>1270</v>
      </c>
      <c r="G201" s="229"/>
      <c r="H201" s="232">
        <v>7</v>
      </c>
      <c r="I201" s="229"/>
      <c r="J201" s="229"/>
      <c r="K201" s="229"/>
      <c r="L201" s="233"/>
      <c r="M201" s="234"/>
      <c r="N201" s="235"/>
      <c r="O201" s="235"/>
      <c r="P201" s="235"/>
      <c r="Q201" s="235"/>
      <c r="R201" s="235"/>
      <c r="S201" s="235"/>
      <c r="T201" s="23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37" t="s">
        <v>146</v>
      </c>
      <c r="AU201" s="237" t="s">
        <v>84</v>
      </c>
      <c r="AV201" s="14" t="s">
        <v>84</v>
      </c>
      <c r="AW201" s="14" t="s">
        <v>34</v>
      </c>
      <c r="AX201" s="14" t="s">
        <v>81</v>
      </c>
      <c r="AY201" s="237" t="s">
        <v>135</v>
      </c>
    </row>
    <row r="202" s="2" customFormat="1" ht="16.5" customHeight="1">
      <c r="A202" s="36"/>
      <c r="B202" s="37"/>
      <c r="C202" s="202" t="s">
        <v>387</v>
      </c>
      <c r="D202" s="202" t="s">
        <v>137</v>
      </c>
      <c r="E202" s="203" t="s">
        <v>859</v>
      </c>
      <c r="F202" s="204" t="s">
        <v>860</v>
      </c>
      <c r="G202" s="205" t="s">
        <v>158</v>
      </c>
      <c r="H202" s="206">
        <v>25.600000000000001</v>
      </c>
      <c r="I202" s="207">
        <v>0</v>
      </c>
      <c r="J202" s="207">
        <f>ROUND(I202*H202,2)</f>
        <v>0</v>
      </c>
      <c r="K202" s="204" t="s">
        <v>141</v>
      </c>
      <c r="L202" s="42"/>
      <c r="M202" s="208" t="s">
        <v>19</v>
      </c>
      <c r="N202" s="209" t="s">
        <v>44</v>
      </c>
      <c r="O202" s="210">
        <v>0</v>
      </c>
      <c r="P202" s="210">
        <f>O202*H202</f>
        <v>0</v>
      </c>
      <c r="Q202" s="210">
        <v>0</v>
      </c>
      <c r="R202" s="210">
        <f>Q202*H202</f>
        <v>0</v>
      </c>
      <c r="S202" s="210">
        <v>0</v>
      </c>
      <c r="T202" s="211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12" t="s">
        <v>142</v>
      </c>
      <c r="AT202" s="212" t="s">
        <v>137</v>
      </c>
      <c r="AU202" s="212" t="s">
        <v>84</v>
      </c>
      <c r="AY202" s="20" t="s">
        <v>135</v>
      </c>
      <c r="BE202" s="213">
        <f>IF(N202="základní",J202,0)</f>
        <v>0</v>
      </c>
      <c r="BF202" s="213">
        <f>IF(N202="snížená",J202,0)</f>
        <v>0</v>
      </c>
      <c r="BG202" s="213">
        <f>IF(N202="zákl. přenesená",J202,0)</f>
        <v>0</v>
      </c>
      <c r="BH202" s="213">
        <f>IF(N202="sníž. přenesená",J202,0)</f>
        <v>0</v>
      </c>
      <c r="BI202" s="213">
        <f>IF(N202="nulová",J202,0)</f>
        <v>0</v>
      </c>
      <c r="BJ202" s="20" t="s">
        <v>81</v>
      </c>
      <c r="BK202" s="213">
        <f>ROUND(I202*H202,2)</f>
        <v>0</v>
      </c>
      <c r="BL202" s="20" t="s">
        <v>142</v>
      </c>
      <c r="BM202" s="212" t="s">
        <v>1271</v>
      </c>
    </row>
    <row r="203" s="2" customFormat="1">
      <c r="A203" s="36"/>
      <c r="B203" s="37"/>
      <c r="C203" s="38"/>
      <c r="D203" s="214" t="s">
        <v>144</v>
      </c>
      <c r="E203" s="38"/>
      <c r="F203" s="215" t="s">
        <v>862</v>
      </c>
      <c r="G203" s="38"/>
      <c r="H203" s="38"/>
      <c r="I203" s="38"/>
      <c r="J203" s="38"/>
      <c r="K203" s="38"/>
      <c r="L203" s="42"/>
      <c r="M203" s="216"/>
      <c r="N203" s="217"/>
      <c r="O203" s="81"/>
      <c r="P203" s="81"/>
      <c r="Q203" s="81"/>
      <c r="R203" s="81"/>
      <c r="S203" s="81"/>
      <c r="T203" s="82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20" t="s">
        <v>144</v>
      </c>
      <c r="AU203" s="20" t="s">
        <v>84</v>
      </c>
    </row>
    <row r="204" s="14" customFormat="1">
      <c r="A204" s="14"/>
      <c r="B204" s="228"/>
      <c r="C204" s="229"/>
      <c r="D204" s="220" t="s">
        <v>146</v>
      </c>
      <c r="E204" s="230" t="s">
        <v>19</v>
      </c>
      <c r="F204" s="231" t="s">
        <v>1225</v>
      </c>
      <c r="G204" s="229"/>
      <c r="H204" s="232">
        <v>25.600000000000001</v>
      </c>
      <c r="I204" s="229"/>
      <c r="J204" s="229"/>
      <c r="K204" s="229"/>
      <c r="L204" s="233"/>
      <c r="M204" s="234"/>
      <c r="N204" s="235"/>
      <c r="O204" s="235"/>
      <c r="P204" s="235"/>
      <c r="Q204" s="235"/>
      <c r="R204" s="235"/>
      <c r="S204" s="235"/>
      <c r="T204" s="23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37" t="s">
        <v>146</v>
      </c>
      <c r="AU204" s="237" t="s">
        <v>84</v>
      </c>
      <c r="AV204" s="14" t="s">
        <v>84</v>
      </c>
      <c r="AW204" s="14" t="s">
        <v>34</v>
      </c>
      <c r="AX204" s="14" t="s">
        <v>81</v>
      </c>
      <c r="AY204" s="237" t="s">
        <v>135</v>
      </c>
    </row>
    <row r="205" s="2" customFormat="1" ht="16.5" customHeight="1">
      <c r="A205" s="36"/>
      <c r="B205" s="37"/>
      <c r="C205" s="202" t="s">
        <v>391</v>
      </c>
      <c r="D205" s="202" t="s">
        <v>137</v>
      </c>
      <c r="E205" s="203" t="s">
        <v>892</v>
      </c>
      <c r="F205" s="204" t="s">
        <v>893</v>
      </c>
      <c r="G205" s="205" t="s">
        <v>319</v>
      </c>
      <c r="H205" s="206">
        <v>2</v>
      </c>
      <c r="I205" s="207">
        <v>0</v>
      </c>
      <c r="J205" s="207">
        <f>ROUND(I205*H205,2)</f>
        <v>0</v>
      </c>
      <c r="K205" s="204" t="s">
        <v>141</v>
      </c>
      <c r="L205" s="42"/>
      <c r="M205" s="208" t="s">
        <v>19</v>
      </c>
      <c r="N205" s="209" t="s">
        <v>44</v>
      </c>
      <c r="O205" s="210">
        <v>0</v>
      </c>
      <c r="P205" s="210">
        <f>O205*H205</f>
        <v>0</v>
      </c>
      <c r="Q205" s="210">
        <v>0.41948000000000002</v>
      </c>
      <c r="R205" s="210">
        <f>Q205*H205</f>
        <v>0.83896000000000004</v>
      </c>
      <c r="S205" s="210">
        <v>0</v>
      </c>
      <c r="T205" s="211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12" t="s">
        <v>142</v>
      </c>
      <c r="AT205" s="212" t="s">
        <v>137</v>
      </c>
      <c r="AU205" s="212" t="s">
        <v>84</v>
      </c>
      <c r="AY205" s="20" t="s">
        <v>135</v>
      </c>
      <c r="BE205" s="213">
        <f>IF(N205="základní",J205,0)</f>
        <v>0</v>
      </c>
      <c r="BF205" s="213">
        <f>IF(N205="snížená",J205,0)</f>
        <v>0</v>
      </c>
      <c r="BG205" s="213">
        <f>IF(N205="zákl. přenesená",J205,0)</f>
        <v>0</v>
      </c>
      <c r="BH205" s="213">
        <f>IF(N205="sníž. přenesená",J205,0)</f>
        <v>0</v>
      </c>
      <c r="BI205" s="213">
        <f>IF(N205="nulová",J205,0)</f>
        <v>0</v>
      </c>
      <c r="BJ205" s="20" t="s">
        <v>81</v>
      </c>
      <c r="BK205" s="213">
        <f>ROUND(I205*H205,2)</f>
        <v>0</v>
      </c>
      <c r="BL205" s="20" t="s">
        <v>142</v>
      </c>
      <c r="BM205" s="212" t="s">
        <v>1272</v>
      </c>
    </row>
    <row r="206" s="2" customFormat="1">
      <c r="A206" s="36"/>
      <c r="B206" s="37"/>
      <c r="C206" s="38"/>
      <c r="D206" s="214" t="s">
        <v>144</v>
      </c>
      <c r="E206" s="38"/>
      <c r="F206" s="215" t="s">
        <v>895</v>
      </c>
      <c r="G206" s="38"/>
      <c r="H206" s="38"/>
      <c r="I206" s="38"/>
      <c r="J206" s="38"/>
      <c r="K206" s="38"/>
      <c r="L206" s="42"/>
      <c r="M206" s="216"/>
      <c r="N206" s="217"/>
      <c r="O206" s="81"/>
      <c r="P206" s="81"/>
      <c r="Q206" s="81"/>
      <c r="R206" s="81"/>
      <c r="S206" s="81"/>
      <c r="T206" s="82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20" t="s">
        <v>144</v>
      </c>
      <c r="AU206" s="20" t="s">
        <v>84</v>
      </c>
    </row>
    <row r="207" s="2" customFormat="1" ht="16.5" customHeight="1">
      <c r="A207" s="36"/>
      <c r="B207" s="37"/>
      <c r="C207" s="258" t="s">
        <v>395</v>
      </c>
      <c r="D207" s="258" t="s">
        <v>274</v>
      </c>
      <c r="E207" s="259" t="s">
        <v>896</v>
      </c>
      <c r="F207" s="260" t="s">
        <v>897</v>
      </c>
      <c r="G207" s="261" t="s">
        <v>319</v>
      </c>
      <c r="H207" s="262">
        <v>2</v>
      </c>
      <c r="I207" s="263">
        <v>0</v>
      </c>
      <c r="J207" s="263">
        <f>ROUND(I207*H207,2)</f>
        <v>0</v>
      </c>
      <c r="K207" s="260" t="s">
        <v>141</v>
      </c>
      <c r="L207" s="264"/>
      <c r="M207" s="265" t="s">
        <v>19</v>
      </c>
      <c r="N207" s="266" t="s">
        <v>44</v>
      </c>
      <c r="O207" s="210">
        <v>0</v>
      </c>
      <c r="P207" s="210">
        <f>O207*H207</f>
        <v>0</v>
      </c>
      <c r="Q207" s="210">
        <v>2.1000000000000001</v>
      </c>
      <c r="R207" s="210">
        <f>Q207*H207</f>
        <v>4.2000000000000002</v>
      </c>
      <c r="S207" s="210">
        <v>0</v>
      </c>
      <c r="T207" s="211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12" t="s">
        <v>200</v>
      </c>
      <c r="AT207" s="212" t="s">
        <v>274</v>
      </c>
      <c r="AU207" s="212" t="s">
        <v>84</v>
      </c>
      <c r="AY207" s="20" t="s">
        <v>135</v>
      </c>
      <c r="BE207" s="213">
        <f>IF(N207="základní",J207,0)</f>
        <v>0</v>
      </c>
      <c r="BF207" s="213">
        <f>IF(N207="snížená",J207,0)</f>
        <v>0</v>
      </c>
      <c r="BG207" s="213">
        <f>IF(N207="zákl. přenesená",J207,0)</f>
        <v>0</v>
      </c>
      <c r="BH207" s="213">
        <f>IF(N207="sníž. přenesená",J207,0)</f>
        <v>0</v>
      </c>
      <c r="BI207" s="213">
        <f>IF(N207="nulová",J207,0)</f>
        <v>0</v>
      </c>
      <c r="BJ207" s="20" t="s">
        <v>81</v>
      </c>
      <c r="BK207" s="213">
        <f>ROUND(I207*H207,2)</f>
        <v>0</v>
      </c>
      <c r="BL207" s="20" t="s">
        <v>142</v>
      </c>
      <c r="BM207" s="212" t="s">
        <v>1273</v>
      </c>
    </row>
    <row r="208" s="2" customFormat="1" ht="16.5" customHeight="1">
      <c r="A208" s="36"/>
      <c r="B208" s="37"/>
      <c r="C208" s="202" t="s">
        <v>400</v>
      </c>
      <c r="D208" s="202" t="s">
        <v>137</v>
      </c>
      <c r="E208" s="203" t="s">
        <v>912</v>
      </c>
      <c r="F208" s="204" t="s">
        <v>913</v>
      </c>
      <c r="G208" s="205" t="s">
        <v>319</v>
      </c>
      <c r="H208" s="206">
        <v>1</v>
      </c>
      <c r="I208" s="207">
        <v>0</v>
      </c>
      <c r="J208" s="207">
        <f>ROUND(I208*H208,2)</f>
        <v>0</v>
      </c>
      <c r="K208" s="204" t="s">
        <v>141</v>
      </c>
      <c r="L208" s="42"/>
      <c r="M208" s="208" t="s">
        <v>19</v>
      </c>
      <c r="N208" s="209" t="s">
        <v>44</v>
      </c>
      <c r="O208" s="210">
        <v>0</v>
      </c>
      <c r="P208" s="210">
        <f>O208*H208</f>
        <v>0</v>
      </c>
      <c r="Q208" s="210">
        <v>0.0098899999999999995</v>
      </c>
      <c r="R208" s="210">
        <f>Q208*H208</f>
        <v>0.0098899999999999995</v>
      </c>
      <c r="S208" s="210">
        <v>0</v>
      </c>
      <c r="T208" s="211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12" t="s">
        <v>142</v>
      </c>
      <c r="AT208" s="212" t="s">
        <v>137</v>
      </c>
      <c r="AU208" s="212" t="s">
        <v>84</v>
      </c>
      <c r="AY208" s="20" t="s">
        <v>135</v>
      </c>
      <c r="BE208" s="213">
        <f>IF(N208="základní",J208,0)</f>
        <v>0</v>
      </c>
      <c r="BF208" s="213">
        <f>IF(N208="snížená",J208,0)</f>
        <v>0</v>
      </c>
      <c r="BG208" s="213">
        <f>IF(N208="zákl. přenesená",J208,0)</f>
        <v>0</v>
      </c>
      <c r="BH208" s="213">
        <f>IF(N208="sníž. přenesená",J208,0)</f>
        <v>0</v>
      </c>
      <c r="BI208" s="213">
        <f>IF(N208="nulová",J208,0)</f>
        <v>0</v>
      </c>
      <c r="BJ208" s="20" t="s">
        <v>81</v>
      </c>
      <c r="BK208" s="213">
        <f>ROUND(I208*H208,2)</f>
        <v>0</v>
      </c>
      <c r="BL208" s="20" t="s">
        <v>142</v>
      </c>
      <c r="BM208" s="212" t="s">
        <v>1274</v>
      </c>
    </row>
    <row r="209" s="2" customFormat="1">
      <c r="A209" s="36"/>
      <c r="B209" s="37"/>
      <c r="C209" s="38"/>
      <c r="D209" s="214" t="s">
        <v>144</v>
      </c>
      <c r="E209" s="38"/>
      <c r="F209" s="215" t="s">
        <v>915</v>
      </c>
      <c r="G209" s="38"/>
      <c r="H209" s="38"/>
      <c r="I209" s="38"/>
      <c r="J209" s="38"/>
      <c r="K209" s="38"/>
      <c r="L209" s="42"/>
      <c r="M209" s="216"/>
      <c r="N209" s="217"/>
      <c r="O209" s="81"/>
      <c r="P209" s="81"/>
      <c r="Q209" s="81"/>
      <c r="R209" s="81"/>
      <c r="S209" s="81"/>
      <c r="T209" s="82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20" t="s">
        <v>144</v>
      </c>
      <c r="AU209" s="20" t="s">
        <v>84</v>
      </c>
    </row>
    <row r="210" s="2" customFormat="1" ht="16.5" customHeight="1">
      <c r="A210" s="36"/>
      <c r="B210" s="37"/>
      <c r="C210" s="258" t="s">
        <v>404</v>
      </c>
      <c r="D210" s="258" t="s">
        <v>274</v>
      </c>
      <c r="E210" s="259" t="s">
        <v>917</v>
      </c>
      <c r="F210" s="260" t="s">
        <v>918</v>
      </c>
      <c r="G210" s="261" t="s">
        <v>319</v>
      </c>
      <c r="H210" s="262">
        <v>1</v>
      </c>
      <c r="I210" s="263">
        <v>0</v>
      </c>
      <c r="J210" s="263">
        <f>ROUND(I210*H210,2)</f>
        <v>0</v>
      </c>
      <c r="K210" s="260" t="s">
        <v>141</v>
      </c>
      <c r="L210" s="264"/>
      <c r="M210" s="265" t="s">
        <v>19</v>
      </c>
      <c r="N210" s="266" t="s">
        <v>44</v>
      </c>
      <c r="O210" s="210">
        <v>0</v>
      </c>
      <c r="P210" s="210">
        <f>O210*H210</f>
        <v>0</v>
      </c>
      <c r="Q210" s="210">
        <v>0.254</v>
      </c>
      <c r="R210" s="210">
        <f>Q210*H210</f>
        <v>0.254</v>
      </c>
      <c r="S210" s="210">
        <v>0</v>
      </c>
      <c r="T210" s="211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12" t="s">
        <v>200</v>
      </c>
      <c r="AT210" s="212" t="s">
        <v>274</v>
      </c>
      <c r="AU210" s="212" t="s">
        <v>84</v>
      </c>
      <c r="AY210" s="20" t="s">
        <v>135</v>
      </c>
      <c r="BE210" s="213">
        <f>IF(N210="základní",J210,0)</f>
        <v>0</v>
      </c>
      <c r="BF210" s="213">
        <f>IF(N210="snížená",J210,0)</f>
        <v>0</v>
      </c>
      <c r="BG210" s="213">
        <f>IF(N210="zákl. přenesená",J210,0)</f>
        <v>0</v>
      </c>
      <c r="BH210" s="213">
        <f>IF(N210="sníž. přenesená",J210,0)</f>
        <v>0</v>
      </c>
      <c r="BI210" s="213">
        <f>IF(N210="nulová",J210,0)</f>
        <v>0</v>
      </c>
      <c r="BJ210" s="20" t="s">
        <v>81</v>
      </c>
      <c r="BK210" s="213">
        <f>ROUND(I210*H210,2)</f>
        <v>0</v>
      </c>
      <c r="BL210" s="20" t="s">
        <v>142</v>
      </c>
      <c r="BM210" s="212" t="s">
        <v>1275</v>
      </c>
    </row>
    <row r="211" s="2" customFormat="1" ht="16.5" customHeight="1">
      <c r="A211" s="36"/>
      <c r="B211" s="37"/>
      <c r="C211" s="202" t="s">
        <v>409</v>
      </c>
      <c r="D211" s="202" t="s">
        <v>137</v>
      </c>
      <c r="E211" s="203" t="s">
        <v>925</v>
      </c>
      <c r="F211" s="204" t="s">
        <v>926</v>
      </c>
      <c r="G211" s="205" t="s">
        <v>319</v>
      </c>
      <c r="H211" s="206">
        <v>1</v>
      </c>
      <c r="I211" s="207">
        <v>0</v>
      </c>
      <c r="J211" s="207">
        <f>ROUND(I211*H211,2)</f>
        <v>0</v>
      </c>
      <c r="K211" s="204" t="s">
        <v>141</v>
      </c>
      <c r="L211" s="42"/>
      <c r="M211" s="208" t="s">
        <v>19</v>
      </c>
      <c r="N211" s="209" t="s">
        <v>44</v>
      </c>
      <c r="O211" s="210">
        <v>0</v>
      </c>
      <c r="P211" s="210">
        <f>O211*H211</f>
        <v>0</v>
      </c>
      <c r="Q211" s="210">
        <v>0.0098899999999999995</v>
      </c>
      <c r="R211" s="210">
        <f>Q211*H211</f>
        <v>0.0098899999999999995</v>
      </c>
      <c r="S211" s="210">
        <v>0</v>
      </c>
      <c r="T211" s="211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12" t="s">
        <v>142</v>
      </c>
      <c r="AT211" s="212" t="s">
        <v>137</v>
      </c>
      <c r="AU211" s="212" t="s">
        <v>84</v>
      </c>
      <c r="AY211" s="20" t="s">
        <v>135</v>
      </c>
      <c r="BE211" s="213">
        <f>IF(N211="základní",J211,0)</f>
        <v>0</v>
      </c>
      <c r="BF211" s="213">
        <f>IF(N211="snížená",J211,0)</f>
        <v>0</v>
      </c>
      <c r="BG211" s="213">
        <f>IF(N211="zákl. přenesená",J211,0)</f>
        <v>0</v>
      </c>
      <c r="BH211" s="213">
        <f>IF(N211="sníž. přenesená",J211,0)</f>
        <v>0</v>
      </c>
      <c r="BI211" s="213">
        <f>IF(N211="nulová",J211,0)</f>
        <v>0</v>
      </c>
      <c r="BJ211" s="20" t="s">
        <v>81</v>
      </c>
      <c r="BK211" s="213">
        <f>ROUND(I211*H211,2)</f>
        <v>0</v>
      </c>
      <c r="BL211" s="20" t="s">
        <v>142</v>
      </c>
      <c r="BM211" s="212" t="s">
        <v>1276</v>
      </c>
    </row>
    <row r="212" s="2" customFormat="1">
      <c r="A212" s="36"/>
      <c r="B212" s="37"/>
      <c r="C212" s="38"/>
      <c r="D212" s="214" t="s">
        <v>144</v>
      </c>
      <c r="E212" s="38"/>
      <c r="F212" s="215" t="s">
        <v>928</v>
      </c>
      <c r="G212" s="38"/>
      <c r="H212" s="38"/>
      <c r="I212" s="38"/>
      <c r="J212" s="38"/>
      <c r="K212" s="38"/>
      <c r="L212" s="42"/>
      <c r="M212" s="216"/>
      <c r="N212" s="217"/>
      <c r="O212" s="81"/>
      <c r="P212" s="81"/>
      <c r="Q212" s="81"/>
      <c r="R212" s="81"/>
      <c r="S212" s="81"/>
      <c r="T212" s="82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20" t="s">
        <v>144</v>
      </c>
      <c r="AU212" s="20" t="s">
        <v>84</v>
      </c>
    </row>
    <row r="213" s="2" customFormat="1" ht="16.5" customHeight="1">
      <c r="A213" s="36"/>
      <c r="B213" s="37"/>
      <c r="C213" s="258" t="s">
        <v>413</v>
      </c>
      <c r="D213" s="258" t="s">
        <v>274</v>
      </c>
      <c r="E213" s="259" t="s">
        <v>931</v>
      </c>
      <c r="F213" s="260" t="s">
        <v>932</v>
      </c>
      <c r="G213" s="261" t="s">
        <v>319</v>
      </c>
      <c r="H213" s="262">
        <v>1</v>
      </c>
      <c r="I213" s="263">
        <v>0</v>
      </c>
      <c r="J213" s="263">
        <f>ROUND(I213*H213,2)</f>
        <v>0</v>
      </c>
      <c r="K213" s="260" t="s">
        <v>141</v>
      </c>
      <c r="L213" s="264"/>
      <c r="M213" s="265" t="s">
        <v>19</v>
      </c>
      <c r="N213" s="266" t="s">
        <v>44</v>
      </c>
      <c r="O213" s="210">
        <v>0</v>
      </c>
      <c r="P213" s="210">
        <f>O213*H213</f>
        <v>0</v>
      </c>
      <c r="Q213" s="210">
        <v>0.50600000000000001</v>
      </c>
      <c r="R213" s="210">
        <f>Q213*H213</f>
        <v>0.50600000000000001</v>
      </c>
      <c r="S213" s="210">
        <v>0</v>
      </c>
      <c r="T213" s="211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12" t="s">
        <v>200</v>
      </c>
      <c r="AT213" s="212" t="s">
        <v>274</v>
      </c>
      <c r="AU213" s="212" t="s">
        <v>84</v>
      </c>
      <c r="AY213" s="20" t="s">
        <v>135</v>
      </c>
      <c r="BE213" s="213">
        <f>IF(N213="základní",J213,0)</f>
        <v>0</v>
      </c>
      <c r="BF213" s="213">
        <f>IF(N213="snížená",J213,0)</f>
        <v>0</v>
      </c>
      <c r="BG213" s="213">
        <f>IF(N213="zákl. přenesená",J213,0)</f>
        <v>0</v>
      </c>
      <c r="BH213" s="213">
        <f>IF(N213="sníž. přenesená",J213,0)</f>
        <v>0</v>
      </c>
      <c r="BI213" s="213">
        <f>IF(N213="nulová",J213,0)</f>
        <v>0</v>
      </c>
      <c r="BJ213" s="20" t="s">
        <v>81</v>
      </c>
      <c r="BK213" s="213">
        <f>ROUND(I213*H213,2)</f>
        <v>0</v>
      </c>
      <c r="BL213" s="20" t="s">
        <v>142</v>
      </c>
      <c r="BM213" s="212" t="s">
        <v>1277</v>
      </c>
    </row>
    <row r="214" s="2" customFormat="1" ht="16.5" customHeight="1">
      <c r="A214" s="36"/>
      <c r="B214" s="37"/>
      <c r="C214" s="202" t="s">
        <v>417</v>
      </c>
      <c r="D214" s="202" t="s">
        <v>137</v>
      </c>
      <c r="E214" s="203" t="s">
        <v>935</v>
      </c>
      <c r="F214" s="204" t="s">
        <v>936</v>
      </c>
      <c r="G214" s="205" t="s">
        <v>319</v>
      </c>
      <c r="H214" s="206">
        <v>2</v>
      </c>
      <c r="I214" s="207">
        <v>0</v>
      </c>
      <c r="J214" s="207">
        <f>ROUND(I214*H214,2)</f>
        <v>0</v>
      </c>
      <c r="K214" s="204" t="s">
        <v>141</v>
      </c>
      <c r="L214" s="42"/>
      <c r="M214" s="208" t="s">
        <v>19</v>
      </c>
      <c r="N214" s="209" t="s">
        <v>44</v>
      </c>
      <c r="O214" s="210">
        <v>0</v>
      </c>
      <c r="P214" s="210">
        <f>O214*H214</f>
        <v>0</v>
      </c>
      <c r="Q214" s="210">
        <v>0.0098899999999999995</v>
      </c>
      <c r="R214" s="210">
        <f>Q214*H214</f>
        <v>0.019779999999999999</v>
      </c>
      <c r="S214" s="210">
        <v>0</v>
      </c>
      <c r="T214" s="211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12" t="s">
        <v>142</v>
      </c>
      <c r="AT214" s="212" t="s">
        <v>137</v>
      </c>
      <c r="AU214" s="212" t="s">
        <v>84</v>
      </c>
      <c r="AY214" s="20" t="s">
        <v>135</v>
      </c>
      <c r="BE214" s="213">
        <f>IF(N214="základní",J214,0)</f>
        <v>0</v>
      </c>
      <c r="BF214" s="213">
        <f>IF(N214="snížená",J214,0)</f>
        <v>0</v>
      </c>
      <c r="BG214" s="213">
        <f>IF(N214="zákl. přenesená",J214,0)</f>
        <v>0</v>
      </c>
      <c r="BH214" s="213">
        <f>IF(N214="sníž. přenesená",J214,0)</f>
        <v>0</v>
      </c>
      <c r="BI214" s="213">
        <f>IF(N214="nulová",J214,0)</f>
        <v>0</v>
      </c>
      <c r="BJ214" s="20" t="s">
        <v>81</v>
      </c>
      <c r="BK214" s="213">
        <f>ROUND(I214*H214,2)</f>
        <v>0</v>
      </c>
      <c r="BL214" s="20" t="s">
        <v>142</v>
      </c>
      <c r="BM214" s="212" t="s">
        <v>1278</v>
      </c>
    </row>
    <row r="215" s="2" customFormat="1">
      <c r="A215" s="36"/>
      <c r="B215" s="37"/>
      <c r="C215" s="38"/>
      <c r="D215" s="214" t="s">
        <v>144</v>
      </c>
      <c r="E215" s="38"/>
      <c r="F215" s="215" t="s">
        <v>938</v>
      </c>
      <c r="G215" s="38"/>
      <c r="H215" s="38"/>
      <c r="I215" s="38"/>
      <c r="J215" s="38"/>
      <c r="K215" s="38"/>
      <c r="L215" s="42"/>
      <c r="M215" s="216"/>
      <c r="N215" s="217"/>
      <c r="O215" s="81"/>
      <c r="P215" s="81"/>
      <c r="Q215" s="81"/>
      <c r="R215" s="81"/>
      <c r="S215" s="81"/>
      <c r="T215" s="82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20" t="s">
        <v>144</v>
      </c>
      <c r="AU215" s="20" t="s">
        <v>84</v>
      </c>
    </row>
    <row r="216" s="2" customFormat="1" ht="16.5" customHeight="1">
      <c r="A216" s="36"/>
      <c r="B216" s="37"/>
      <c r="C216" s="258" t="s">
        <v>422</v>
      </c>
      <c r="D216" s="258" t="s">
        <v>274</v>
      </c>
      <c r="E216" s="259" t="s">
        <v>940</v>
      </c>
      <c r="F216" s="260" t="s">
        <v>941</v>
      </c>
      <c r="G216" s="261" t="s">
        <v>319</v>
      </c>
      <c r="H216" s="262">
        <v>2</v>
      </c>
      <c r="I216" s="263">
        <v>0</v>
      </c>
      <c r="J216" s="263">
        <f>ROUND(I216*H216,2)</f>
        <v>0</v>
      </c>
      <c r="K216" s="260" t="s">
        <v>141</v>
      </c>
      <c r="L216" s="264"/>
      <c r="M216" s="265" t="s">
        <v>19</v>
      </c>
      <c r="N216" s="266" t="s">
        <v>44</v>
      </c>
      <c r="O216" s="210">
        <v>0</v>
      </c>
      <c r="P216" s="210">
        <f>O216*H216</f>
        <v>0</v>
      </c>
      <c r="Q216" s="210">
        <v>1.0129999999999999</v>
      </c>
      <c r="R216" s="210">
        <f>Q216*H216</f>
        <v>2.0259999999999998</v>
      </c>
      <c r="S216" s="210">
        <v>0</v>
      </c>
      <c r="T216" s="211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12" t="s">
        <v>200</v>
      </c>
      <c r="AT216" s="212" t="s">
        <v>274</v>
      </c>
      <c r="AU216" s="212" t="s">
        <v>84</v>
      </c>
      <c r="AY216" s="20" t="s">
        <v>135</v>
      </c>
      <c r="BE216" s="213">
        <f>IF(N216="základní",J216,0)</f>
        <v>0</v>
      </c>
      <c r="BF216" s="213">
        <f>IF(N216="snížená",J216,0)</f>
        <v>0</v>
      </c>
      <c r="BG216" s="213">
        <f>IF(N216="zákl. přenesená",J216,0)</f>
        <v>0</v>
      </c>
      <c r="BH216" s="213">
        <f>IF(N216="sníž. přenesená",J216,0)</f>
        <v>0</v>
      </c>
      <c r="BI216" s="213">
        <f>IF(N216="nulová",J216,0)</f>
        <v>0</v>
      </c>
      <c r="BJ216" s="20" t="s">
        <v>81</v>
      </c>
      <c r="BK216" s="213">
        <f>ROUND(I216*H216,2)</f>
        <v>0</v>
      </c>
      <c r="BL216" s="20" t="s">
        <v>142</v>
      </c>
      <c r="BM216" s="212" t="s">
        <v>1279</v>
      </c>
    </row>
    <row r="217" s="2" customFormat="1" ht="16.5" customHeight="1">
      <c r="A217" s="36"/>
      <c r="B217" s="37"/>
      <c r="C217" s="202" t="s">
        <v>426</v>
      </c>
      <c r="D217" s="202" t="s">
        <v>137</v>
      </c>
      <c r="E217" s="203" t="s">
        <v>944</v>
      </c>
      <c r="F217" s="204" t="s">
        <v>945</v>
      </c>
      <c r="G217" s="205" t="s">
        <v>319</v>
      </c>
      <c r="H217" s="206">
        <v>2</v>
      </c>
      <c r="I217" s="207">
        <v>0</v>
      </c>
      <c r="J217" s="207">
        <f>ROUND(I217*H217,2)</f>
        <v>0</v>
      </c>
      <c r="K217" s="204" t="s">
        <v>141</v>
      </c>
      <c r="L217" s="42"/>
      <c r="M217" s="208" t="s">
        <v>19</v>
      </c>
      <c r="N217" s="209" t="s">
        <v>44</v>
      </c>
      <c r="O217" s="210">
        <v>0</v>
      </c>
      <c r="P217" s="210">
        <f>O217*H217</f>
        <v>0</v>
      </c>
      <c r="Q217" s="210">
        <v>0.01218</v>
      </c>
      <c r="R217" s="210">
        <f>Q217*H217</f>
        <v>0.02436</v>
      </c>
      <c r="S217" s="210">
        <v>0</v>
      </c>
      <c r="T217" s="211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12" t="s">
        <v>142</v>
      </c>
      <c r="AT217" s="212" t="s">
        <v>137</v>
      </c>
      <c r="AU217" s="212" t="s">
        <v>84</v>
      </c>
      <c r="AY217" s="20" t="s">
        <v>135</v>
      </c>
      <c r="BE217" s="213">
        <f>IF(N217="základní",J217,0)</f>
        <v>0</v>
      </c>
      <c r="BF217" s="213">
        <f>IF(N217="snížená",J217,0)</f>
        <v>0</v>
      </c>
      <c r="BG217" s="213">
        <f>IF(N217="zákl. přenesená",J217,0)</f>
        <v>0</v>
      </c>
      <c r="BH217" s="213">
        <f>IF(N217="sníž. přenesená",J217,0)</f>
        <v>0</v>
      </c>
      <c r="BI217" s="213">
        <f>IF(N217="nulová",J217,0)</f>
        <v>0</v>
      </c>
      <c r="BJ217" s="20" t="s">
        <v>81</v>
      </c>
      <c r="BK217" s="213">
        <f>ROUND(I217*H217,2)</f>
        <v>0</v>
      </c>
      <c r="BL217" s="20" t="s">
        <v>142</v>
      </c>
      <c r="BM217" s="212" t="s">
        <v>1280</v>
      </c>
    </row>
    <row r="218" s="2" customFormat="1">
      <c r="A218" s="36"/>
      <c r="B218" s="37"/>
      <c r="C218" s="38"/>
      <c r="D218" s="214" t="s">
        <v>144</v>
      </c>
      <c r="E218" s="38"/>
      <c r="F218" s="215" t="s">
        <v>947</v>
      </c>
      <c r="G218" s="38"/>
      <c r="H218" s="38"/>
      <c r="I218" s="38"/>
      <c r="J218" s="38"/>
      <c r="K218" s="38"/>
      <c r="L218" s="42"/>
      <c r="M218" s="216"/>
      <c r="N218" s="217"/>
      <c r="O218" s="81"/>
      <c r="P218" s="81"/>
      <c r="Q218" s="81"/>
      <c r="R218" s="81"/>
      <c r="S218" s="81"/>
      <c r="T218" s="82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20" t="s">
        <v>144</v>
      </c>
      <c r="AU218" s="20" t="s">
        <v>84</v>
      </c>
    </row>
    <row r="219" s="2" customFormat="1" ht="16.5" customHeight="1">
      <c r="A219" s="36"/>
      <c r="B219" s="37"/>
      <c r="C219" s="258" t="s">
        <v>430</v>
      </c>
      <c r="D219" s="258" t="s">
        <v>274</v>
      </c>
      <c r="E219" s="259" t="s">
        <v>950</v>
      </c>
      <c r="F219" s="260" t="s">
        <v>951</v>
      </c>
      <c r="G219" s="261" t="s">
        <v>319</v>
      </c>
      <c r="H219" s="262">
        <v>2</v>
      </c>
      <c r="I219" s="263">
        <v>0</v>
      </c>
      <c r="J219" s="263">
        <f>ROUND(I219*H219,2)</f>
        <v>0</v>
      </c>
      <c r="K219" s="260" t="s">
        <v>141</v>
      </c>
      <c r="L219" s="264"/>
      <c r="M219" s="265" t="s">
        <v>19</v>
      </c>
      <c r="N219" s="266" t="s">
        <v>44</v>
      </c>
      <c r="O219" s="210">
        <v>0</v>
      </c>
      <c r="P219" s="210">
        <f>O219*H219</f>
        <v>0</v>
      </c>
      <c r="Q219" s="210">
        <v>0.505</v>
      </c>
      <c r="R219" s="210">
        <f>Q219*H219</f>
        <v>1.01</v>
      </c>
      <c r="S219" s="210">
        <v>0</v>
      </c>
      <c r="T219" s="211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12" t="s">
        <v>200</v>
      </c>
      <c r="AT219" s="212" t="s">
        <v>274</v>
      </c>
      <c r="AU219" s="212" t="s">
        <v>84</v>
      </c>
      <c r="AY219" s="20" t="s">
        <v>135</v>
      </c>
      <c r="BE219" s="213">
        <f>IF(N219="základní",J219,0)</f>
        <v>0</v>
      </c>
      <c r="BF219" s="213">
        <f>IF(N219="snížená",J219,0)</f>
        <v>0</v>
      </c>
      <c r="BG219" s="213">
        <f>IF(N219="zákl. přenesená",J219,0)</f>
        <v>0</v>
      </c>
      <c r="BH219" s="213">
        <f>IF(N219="sníž. přenesená",J219,0)</f>
        <v>0</v>
      </c>
      <c r="BI219" s="213">
        <f>IF(N219="nulová",J219,0)</f>
        <v>0</v>
      </c>
      <c r="BJ219" s="20" t="s">
        <v>81</v>
      </c>
      <c r="BK219" s="213">
        <f>ROUND(I219*H219,2)</f>
        <v>0</v>
      </c>
      <c r="BL219" s="20" t="s">
        <v>142</v>
      </c>
      <c r="BM219" s="212" t="s">
        <v>1281</v>
      </c>
    </row>
    <row r="220" s="2" customFormat="1" ht="16.5" customHeight="1">
      <c r="A220" s="36"/>
      <c r="B220" s="37"/>
      <c r="C220" s="202" t="s">
        <v>154</v>
      </c>
      <c r="D220" s="202" t="s">
        <v>137</v>
      </c>
      <c r="E220" s="203" t="s">
        <v>963</v>
      </c>
      <c r="F220" s="204" t="s">
        <v>964</v>
      </c>
      <c r="G220" s="205" t="s">
        <v>319</v>
      </c>
      <c r="H220" s="206">
        <v>1</v>
      </c>
      <c r="I220" s="207">
        <v>0</v>
      </c>
      <c r="J220" s="207">
        <f>ROUND(I220*H220,2)</f>
        <v>0</v>
      </c>
      <c r="K220" s="204" t="s">
        <v>141</v>
      </c>
      <c r="L220" s="42"/>
      <c r="M220" s="208" t="s">
        <v>19</v>
      </c>
      <c r="N220" s="209" t="s">
        <v>44</v>
      </c>
      <c r="O220" s="210">
        <v>0</v>
      </c>
      <c r="P220" s="210">
        <f>O220*H220</f>
        <v>0</v>
      </c>
      <c r="Q220" s="210">
        <v>0.010189999999999999</v>
      </c>
      <c r="R220" s="210">
        <f>Q220*H220</f>
        <v>0.010189999999999999</v>
      </c>
      <c r="S220" s="210">
        <v>0</v>
      </c>
      <c r="T220" s="211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12" t="s">
        <v>142</v>
      </c>
      <c r="AT220" s="212" t="s">
        <v>137</v>
      </c>
      <c r="AU220" s="212" t="s">
        <v>84</v>
      </c>
      <c r="AY220" s="20" t="s">
        <v>135</v>
      </c>
      <c r="BE220" s="213">
        <f>IF(N220="základní",J220,0)</f>
        <v>0</v>
      </c>
      <c r="BF220" s="213">
        <f>IF(N220="snížená",J220,0)</f>
        <v>0</v>
      </c>
      <c r="BG220" s="213">
        <f>IF(N220="zákl. přenesená",J220,0)</f>
        <v>0</v>
      </c>
      <c r="BH220" s="213">
        <f>IF(N220="sníž. přenesená",J220,0)</f>
        <v>0</v>
      </c>
      <c r="BI220" s="213">
        <f>IF(N220="nulová",J220,0)</f>
        <v>0</v>
      </c>
      <c r="BJ220" s="20" t="s">
        <v>81</v>
      </c>
      <c r="BK220" s="213">
        <f>ROUND(I220*H220,2)</f>
        <v>0</v>
      </c>
      <c r="BL220" s="20" t="s">
        <v>142</v>
      </c>
      <c r="BM220" s="212" t="s">
        <v>1282</v>
      </c>
    </row>
    <row r="221" s="2" customFormat="1">
      <c r="A221" s="36"/>
      <c r="B221" s="37"/>
      <c r="C221" s="38"/>
      <c r="D221" s="214" t="s">
        <v>144</v>
      </c>
      <c r="E221" s="38"/>
      <c r="F221" s="215" t="s">
        <v>966</v>
      </c>
      <c r="G221" s="38"/>
      <c r="H221" s="38"/>
      <c r="I221" s="38"/>
      <c r="J221" s="38"/>
      <c r="K221" s="38"/>
      <c r="L221" s="42"/>
      <c r="M221" s="216"/>
      <c r="N221" s="217"/>
      <c r="O221" s="81"/>
      <c r="P221" s="81"/>
      <c r="Q221" s="81"/>
      <c r="R221" s="81"/>
      <c r="S221" s="81"/>
      <c r="T221" s="82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20" t="s">
        <v>144</v>
      </c>
      <c r="AU221" s="20" t="s">
        <v>84</v>
      </c>
    </row>
    <row r="222" s="2" customFormat="1" ht="16.5" customHeight="1">
      <c r="A222" s="36"/>
      <c r="B222" s="37"/>
      <c r="C222" s="258" t="s">
        <v>436</v>
      </c>
      <c r="D222" s="258" t="s">
        <v>274</v>
      </c>
      <c r="E222" s="259" t="s">
        <v>971</v>
      </c>
      <c r="F222" s="260" t="s">
        <v>972</v>
      </c>
      <c r="G222" s="261" t="s">
        <v>319</v>
      </c>
      <c r="H222" s="262">
        <v>1</v>
      </c>
      <c r="I222" s="263">
        <v>0</v>
      </c>
      <c r="J222" s="263">
        <f>ROUND(I222*H222,2)</f>
        <v>0</v>
      </c>
      <c r="K222" s="260" t="s">
        <v>141</v>
      </c>
      <c r="L222" s="264"/>
      <c r="M222" s="265" t="s">
        <v>19</v>
      </c>
      <c r="N222" s="266" t="s">
        <v>44</v>
      </c>
      <c r="O222" s="210">
        <v>0</v>
      </c>
      <c r="P222" s="210">
        <f>O222*H222</f>
        <v>0</v>
      </c>
      <c r="Q222" s="210">
        <v>0.021000000000000001</v>
      </c>
      <c r="R222" s="210">
        <f>Q222*H222</f>
        <v>0.021000000000000001</v>
      </c>
      <c r="S222" s="210">
        <v>0</v>
      </c>
      <c r="T222" s="211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12" t="s">
        <v>200</v>
      </c>
      <c r="AT222" s="212" t="s">
        <v>274</v>
      </c>
      <c r="AU222" s="212" t="s">
        <v>84</v>
      </c>
      <c r="AY222" s="20" t="s">
        <v>135</v>
      </c>
      <c r="BE222" s="213">
        <f>IF(N222="základní",J222,0)</f>
        <v>0</v>
      </c>
      <c r="BF222" s="213">
        <f>IF(N222="snížená",J222,0)</f>
        <v>0</v>
      </c>
      <c r="BG222" s="213">
        <f>IF(N222="zákl. přenesená",J222,0)</f>
        <v>0</v>
      </c>
      <c r="BH222" s="213">
        <f>IF(N222="sníž. přenesená",J222,0)</f>
        <v>0</v>
      </c>
      <c r="BI222" s="213">
        <f>IF(N222="nulová",J222,0)</f>
        <v>0</v>
      </c>
      <c r="BJ222" s="20" t="s">
        <v>81</v>
      </c>
      <c r="BK222" s="213">
        <f>ROUND(I222*H222,2)</f>
        <v>0</v>
      </c>
      <c r="BL222" s="20" t="s">
        <v>142</v>
      </c>
      <c r="BM222" s="212" t="s">
        <v>1283</v>
      </c>
    </row>
    <row r="223" s="2" customFormat="1" ht="16.5" customHeight="1">
      <c r="A223" s="36"/>
      <c r="B223" s="37"/>
      <c r="C223" s="258" t="s">
        <v>440</v>
      </c>
      <c r="D223" s="258" t="s">
        <v>274</v>
      </c>
      <c r="E223" s="259" t="s">
        <v>987</v>
      </c>
      <c r="F223" s="260" t="s">
        <v>988</v>
      </c>
      <c r="G223" s="261" t="s">
        <v>319</v>
      </c>
      <c r="H223" s="262">
        <v>1</v>
      </c>
      <c r="I223" s="263">
        <v>0</v>
      </c>
      <c r="J223" s="263">
        <f>ROUND(I223*H223,2)</f>
        <v>0</v>
      </c>
      <c r="K223" s="260" t="s">
        <v>141</v>
      </c>
      <c r="L223" s="264"/>
      <c r="M223" s="265" t="s">
        <v>19</v>
      </c>
      <c r="N223" s="266" t="s">
        <v>44</v>
      </c>
      <c r="O223" s="210">
        <v>0</v>
      </c>
      <c r="P223" s="210">
        <f>O223*H223</f>
        <v>0</v>
      </c>
      <c r="Q223" s="210">
        <v>0.081000000000000003</v>
      </c>
      <c r="R223" s="210">
        <f>Q223*H223</f>
        <v>0.081000000000000003</v>
      </c>
      <c r="S223" s="210">
        <v>0</v>
      </c>
      <c r="T223" s="211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12" t="s">
        <v>200</v>
      </c>
      <c r="AT223" s="212" t="s">
        <v>274</v>
      </c>
      <c r="AU223" s="212" t="s">
        <v>84</v>
      </c>
      <c r="AY223" s="20" t="s">
        <v>135</v>
      </c>
      <c r="BE223" s="213">
        <f>IF(N223="základní",J223,0)</f>
        <v>0</v>
      </c>
      <c r="BF223" s="213">
        <f>IF(N223="snížená",J223,0)</f>
        <v>0</v>
      </c>
      <c r="BG223" s="213">
        <f>IF(N223="zákl. přenesená",J223,0)</f>
        <v>0</v>
      </c>
      <c r="BH223" s="213">
        <f>IF(N223="sníž. přenesená",J223,0)</f>
        <v>0</v>
      </c>
      <c r="BI223" s="213">
        <f>IF(N223="nulová",J223,0)</f>
        <v>0</v>
      </c>
      <c r="BJ223" s="20" t="s">
        <v>81</v>
      </c>
      <c r="BK223" s="213">
        <f>ROUND(I223*H223,2)</f>
        <v>0</v>
      </c>
      <c r="BL223" s="20" t="s">
        <v>142</v>
      </c>
      <c r="BM223" s="212" t="s">
        <v>1284</v>
      </c>
    </row>
    <row r="224" s="2" customFormat="1" ht="16.5" customHeight="1">
      <c r="A224" s="36"/>
      <c r="B224" s="37"/>
      <c r="C224" s="202" t="s">
        <v>444</v>
      </c>
      <c r="D224" s="202" t="s">
        <v>137</v>
      </c>
      <c r="E224" s="203" t="s">
        <v>1285</v>
      </c>
      <c r="F224" s="204" t="s">
        <v>1033</v>
      </c>
      <c r="G224" s="205" t="s">
        <v>319</v>
      </c>
      <c r="H224" s="206">
        <v>6</v>
      </c>
      <c r="I224" s="207">
        <v>0</v>
      </c>
      <c r="J224" s="207">
        <f>ROUND(I224*H224,2)</f>
        <v>0</v>
      </c>
      <c r="K224" s="204" t="s">
        <v>372</v>
      </c>
      <c r="L224" s="42"/>
      <c r="M224" s="208" t="s">
        <v>19</v>
      </c>
      <c r="N224" s="209" t="s">
        <v>44</v>
      </c>
      <c r="O224" s="210">
        <v>0</v>
      </c>
      <c r="P224" s="210">
        <f>O224*H224</f>
        <v>0</v>
      </c>
      <c r="Q224" s="210">
        <v>0</v>
      </c>
      <c r="R224" s="210">
        <f>Q224*H224</f>
        <v>0</v>
      </c>
      <c r="S224" s="210">
        <v>0</v>
      </c>
      <c r="T224" s="211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12" t="s">
        <v>142</v>
      </c>
      <c r="AT224" s="212" t="s">
        <v>137</v>
      </c>
      <c r="AU224" s="212" t="s">
        <v>84</v>
      </c>
      <c r="AY224" s="20" t="s">
        <v>135</v>
      </c>
      <c r="BE224" s="213">
        <f>IF(N224="základní",J224,0)</f>
        <v>0</v>
      </c>
      <c r="BF224" s="213">
        <f>IF(N224="snížená",J224,0)</f>
        <v>0</v>
      </c>
      <c r="BG224" s="213">
        <f>IF(N224="zákl. přenesená",J224,0)</f>
        <v>0</v>
      </c>
      <c r="BH224" s="213">
        <f>IF(N224="sníž. přenesená",J224,0)</f>
        <v>0</v>
      </c>
      <c r="BI224" s="213">
        <f>IF(N224="nulová",J224,0)</f>
        <v>0</v>
      </c>
      <c r="BJ224" s="20" t="s">
        <v>81</v>
      </c>
      <c r="BK224" s="213">
        <f>ROUND(I224*H224,2)</f>
        <v>0</v>
      </c>
      <c r="BL224" s="20" t="s">
        <v>142</v>
      </c>
      <c r="BM224" s="212" t="s">
        <v>1286</v>
      </c>
    </row>
    <row r="225" s="2" customFormat="1" ht="16.5" customHeight="1">
      <c r="A225" s="36"/>
      <c r="B225" s="37"/>
      <c r="C225" s="202" t="s">
        <v>448</v>
      </c>
      <c r="D225" s="202" t="s">
        <v>137</v>
      </c>
      <c r="E225" s="203" t="s">
        <v>1063</v>
      </c>
      <c r="F225" s="204" t="s">
        <v>1064</v>
      </c>
      <c r="G225" s="205" t="s">
        <v>537</v>
      </c>
      <c r="H225" s="206">
        <v>1</v>
      </c>
      <c r="I225" s="207">
        <v>0</v>
      </c>
      <c r="J225" s="207">
        <f>ROUND(I225*H225,2)</f>
        <v>0</v>
      </c>
      <c r="K225" s="204" t="s">
        <v>372</v>
      </c>
      <c r="L225" s="42"/>
      <c r="M225" s="208" t="s">
        <v>19</v>
      </c>
      <c r="N225" s="209" t="s">
        <v>44</v>
      </c>
      <c r="O225" s="210">
        <v>0</v>
      </c>
      <c r="P225" s="210">
        <f>O225*H225</f>
        <v>0</v>
      </c>
      <c r="Q225" s="210">
        <v>0</v>
      </c>
      <c r="R225" s="210">
        <f>Q225*H225</f>
        <v>0</v>
      </c>
      <c r="S225" s="210">
        <v>0</v>
      </c>
      <c r="T225" s="211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12" t="s">
        <v>142</v>
      </c>
      <c r="AT225" s="212" t="s">
        <v>137</v>
      </c>
      <c r="AU225" s="212" t="s">
        <v>84</v>
      </c>
      <c r="AY225" s="20" t="s">
        <v>135</v>
      </c>
      <c r="BE225" s="213">
        <f>IF(N225="základní",J225,0)</f>
        <v>0</v>
      </c>
      <c r="BF225" s="213">
        <f>IF(N225="snížená",J225,0)</f>
        <v>0</v>
      </c>
      <c r="BG225" s="213">
        <f>IF(N225="zákl. přenesená",J225,0)</f>
        <v>0</v>
      </c>
      <c r="BH225" s="213">
        <f>IF(N225="sníž. přenesená",J225,0)</f>
        <v>0</v>
      </c>
      <c r="BI225" s="213">
        <f>IF(N225="nulová",J225,0)</f>
        <v>0</v>
      </c>
      <c r="BJ225" s="20" t="s">
        <v>81</v>
      </c>
      <c r="BK225" s="213">
        <f>ROUND(I225*H225,2)</f>
        <v>0</v>
      </c>
      <c r="BL225" s="20" t="s">
        <v>142</v>
      </c>
      <c r="BM225" s="212" t="s">
        <v>1287</v>
      </c>
    </row>
    <row r="226" s="2" customFormat="1" ht="24.15" customHeight="1">
      <c r="A226" s="36"/>
      <c r="B226" s="37"/>
      <c r="C226" s="202" t="s">
        <v>453</v>
      </c>
      <c r="D226" s="202" t="s">
        <v>137</v>
      </c>
      <c r="E226" s="203" t="s">
        <v>1067</v>
      </c>
      <c r="F226" s="204" t="s">
        <v>1068</v>
      </c>
      <c r="G226" s="205" t="s">
        <v>319</v>
      </c>
      <c r="H226" s="206">
        <v>2</v>
      </c>
      <c r="I226" s="207">
        <v>0</v>
      </c>
      <c r="J226" s="207">
        <f>ROUND(I226*H226,2)</f>
        <v>0</v>
      </c>
      <c r="K226" s="204" t="s">
        <v>141</v>
      </c>
      <c r="L226" s="42"/>
      <c r="M226" s="208" t="s">
        <v>19</v>
      </c>
      <c r="N226" s="209" t="s">
        <v>44</v>
      </c>
      <c r="O226" s="210">
        <v>0</v>
      </c>
      <c r="P226" s="210">
        <f>O226*H226</f>
        <v>0</v>
      </c>
      <c r="Q226" s="210">
        <v>0.089999999999999997</v>
      </c>
      <c r="R226" s="210">
        <f>Q226*H226</f>
        <v>0.17999999999999999</v>
      </c>
      <c r="S226" s="210">
        <v>0</v>
      </c>
      <c r="T226" s="211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12" t="s">
        <v>142</v>
      </c>
      <c r="AT226" s="212" t="s">
        <v>137</v>
      </c>
      <c r="AU226" s="212" t="s">
        <v>84</v>
      </c>
      <c r="AY226" s="20" t="s">
        <v>135</v>
      </c>
      <c r="BE226" s="213">
        <f>IF(N226="základní",J226,0)</f>
        <v>0</v>
      </c>
      <c r="BF226" s="213">
        <f>IF(N226="snížená",J226,0)</f>
        <v>0</v>
      </c>
      <c r="BG226" s="213">
        <f>IF(N226="zákl. přenesená",J226,0)</f>
        <v>0</v>
      </c>
      <c r="BH226" s="213">
        <f>IF(N226="sníž. přenesená",J226,0)</f>
        <v>0</v>
      </c>
      <c r="BI226" s="213">
        <f>IF(N226="nulová",J226,0)</f>
        <v>0</v>
      </c>
      <c r="BJ226" s="20" t="s">
        <v>81</v>
      </c>
      <c r="BK226" s="213">
        <f>ROUND(I226*H226,2)</f>
        <v>0</v>
      </c>
      <c r="BL226" s="20" t="s">
        <v>142</v>
      </c>
      <c r="BM226" s="212" t="s">
        <v>1288</v>
      </c>
    </row>
    <row r="227" s="2" customFormat="1">
      <c r="A227" s="36"/>
      <c r="B227" s="37"/>
      <c r="C227" s="38"/>
      <c r="D227" s="214" t="s">
        <v>144</v>
      </c>
      <c r="E227" s="38"/>
      <c r="F227" s="215" t="s">
        <v>1070</v>
      </c>
      <c r="G227" s="38"/>
      <c r="H227" s="38"/>
      <c r="I227" s="38"/>
      <c r="J227" s="38"/>
      <c r="K227" s="38"/>
      <c r="L227" s="42"/>
      <c r="M227" s="216"/>
      <c r="N227" s="217"/>
      <c r="O227" s="81"/>
      <c r="P227" s="81"/>
      <c r="Q227" s="81"/>
      <c r="R227" s="81"/>
      <c r="S227" s="81"/>
      <c r="T227" s="82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20" t="s">
        <v>144</v>
      </c>
      <c r="AU227" s="20" t="s">
        <v>84</v>
      </c>
    </row>
    <row r="228" s="13" customFormat="1">
      <c r="A228" s="13"/>
      <c r="B228" s="218"/>
      <c r="C228" s="219"/>
      <c r="D228" s="220" t="s">
        <v>146</v>
      </c>
      <c r="E228" s="221" t="s">
        <v>19</v>
      </c>
      <c r="F228" s="222" t="s">
        <v>728</v>
      </c>
      <c r="G228" s="219"/>
      <c r="H228" s="221" t="s">
        <v>19</v>
      </c>
      <c r="I228" s="219"/>
      <c r="J228" s="219"/>
      <c r="K228" s="219"/>
      <c r="L228" s="223"/>
      <c r="M228" s="224"/>
      <c r="N228" s="225"/>
      <c r="O228" s="225"/>
      <c r="P228" s="225"/>
      <c r="Q228" s="225"/>
      <c r="R228" s="225"/>
      <c r="S228" s="225"/>
      <c r="T228" s="22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27" t="s">
        <v>146</v>
      </c>
      <c r="AU228" s="227" t="s">
        <v>84</v>
      </c>
      <c r="AV228" s="13" t="s">
        <v>81</v>
      </c>
      <c r="AW228" s="13" t="s">
        <v>34</v>
      </c>
      <c r="AX228" s="13" t="s">
        <v>73</v>
      </c>
      <c r="AY228" s="227" t="s">
        <v>135</v>
      </c>
    </row>
    <row r="229" s="14" customFormat="1">
      <c r="A229" s="14"/>
      <c r="B229" s="228"/>
      <c r="C229" s="229"/>
      <c r="D229" s="220" t="s">
        <v>146</v>
      </c>
      <c r="E229" s="230" t="s">
        <v>19</v>
      </c>
      <c r="F229" s="231" t="s">
        <v>84</v>
      </c>
      <c r="G229" s="229"/>
      <c r="H229" s="232">
        <v>2</v>
      </c>
      <c r="I229" s="229"/>
      <c r="J229" s="229"/>
      <c r="K229" s="229"/>
      <c r="L229" s="233"/>
      <c r="M229" s="234"/>
      <c r="N229" s="235"/>
      <c r="O229" s="235"/>
      <c r="P229" s="235"/>
      <c r="Q229" s="235"/>
      <c r="R229" s="235"/>
      <c r="S229" s="235"/>
      <c r="T229" s="23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37" t="s">
        <v>146</v>
      </c>
      <c r="AU229" s="237" t="s">
        <v>84</v>
      </c>
      <c r="AV229" s="14" t="s">
        <v>84</v>
      </c>
      <c r="AW229" s="14" t="s">
        <v>34</v>
      </c>
      <c r="AX229" s="14" t="s">
        <v>81</v>
      </c>
      <c r="AY229" s="237" t="s">
        <v>135</v>
      </c>
    </row>
    <row r="230" s="2" customFormat="1" ht="16.5" customHeight="1">
      <c r="A230" s="36"/>
      <c r="B230" s="37"/>
      <c r="C230" s="258" t="s">
        <v>457</v>
      </c>
      <c r="D230" s="258" t="s">
        <v>274</v>
      </c>
      <c r="E230" s="259" t="s">
        <v>1072</v>
      </c>
      <c r="F230" s="260" t="s">
        <v>1073</v>
      </c>
      <c r="G230" s="261" t="s">
        <v>319</v>
      </c>
      <c r="H230" s="262">
        <v>2</v>
      </c>
      <c r="I230" s="263">
        <v>0</v>
      </c>
      <c r="J230" s="263">
        <f>ROUND(I230*H230,2)</f>
        <v>0</v>
      </c>
      <c r="K230" s="260" t="s">
        <v>141</v>
      </c>
      <c r="L230" s="264"/>
      <c r="M230" s="265" t="s">
        <v>19</v>
      </c>
      <c r="N230" s="266" t="s">
        <v>44</v>
      </c>
      <c r="O230" s="210">
        <v>0</v>
      </c>
      <c r="P230" s="210">
        <f>O230*H230</f>
        <v>0</v>
      </c>
      <c r="Q230" s="210">
        <v>0.081000000000000003</v>
      </c>
      <c r="R230" s="210">
        <f>Q230*H230</f>
        <v>0.16200000000000001</v>
      </c>
      <c r="S230" s="210">
        <v>0</v>
      </c>
      <c r="T230" s="211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12" t="s">
        <v>200</v>
      </c>
      <c r="AT230" s="212" t="s">
        <v>274</v>
      </c>
      <c r="AU230" s="212" t="s">
        <v>84</v>
      </c>
      <c r="AY230" s="20" t="s">
        <v>135</v>
      </c>
      <c r="BE230" s="213">
        <f>IF(N230="základní",J230,0)</f>
        <v>0</v>
      </c>
      <c r="BF230" s="213">
        <f>IF(N230="snížená",J230,0)</f>
        <v>0</v>
      </c>
      <c r="BG230" s="213">
        <f>IF(N230="zákl. přenesená",J230,0)</f>
        <v>0</v>
      </c>
      <c r="BH230" s="213">
        <f>IF(N230="sníž. přenesená",J230,0)</f>
        <v>0</v>
      </c>
      <c r="BI230" s="213">
        <f>IF(N230="nulová",J230,0)</f>
        <v>0</v>
      </c>
      <c r="BJ230" s="20" t="s">
        <v>81</v>
      </c>
      <c r="BK230" s="213">
        <f>ROUND(I230*H230,2)</f>
        <v>0</v>
      </c>
      <c r="BL230" s="20" t="s">
        <v>142</v>
      </c>
      <c r="BM230" s="212" t="s">
        <v>1289</v>
      </c>
    </row>
    <row r="231" s="2" customFormat="1" ht="21.75" customHeight="1">
      <c r="A231" s="36"/>
      <c r="B231" s="37"/>
      <c r="C231" s="202" t="s">
        <v>461</v>
      </c>
      <c r="D231" s="202" t="s">
        <v>137</v>
      </c>
      <c r="E231" s="203" t="s">
        <v>1080</v>
      </c>
      <c r="F231" s="204" t="s">
        <v>1081</v>
      </c>
      <c r="G231" s="205" t="s">
        <v>319</v>
      </c>
      <c r="H231" s="206">
        <v>13</v>
      </c>
      <c r="I231" s="207">
        <v>0</v>
      </c>
      <c r="J231" s="207">
        <f>ROUND(I231*H231,2)</f>
        <v>0</v>
      </c>
      <c r="K231" s="204" t="s">
        <v>141</v>
      </c>
      <c r="L231" s="42"/>
      <c r="M231" s="208" t="s">
        <v>19</v>
      </c>
      <c r="N231" s="209" t="s">
        <v>44</v>
      </c>
      <c r="O231" s="210">
        <v>0</v>
      </c>
      <c r="P231" s="210">
        <f>O231*H231</f>
        <v>0</v>
      </c>
      <c r="Q231" s="210">
        <v>0.0013699999999999999</v>
      </c>
      <c r="R231" s="210">
        <f>Q231*H231</f>
        <v>0.017809999999999999</v>
      </c>
      <c r="S231" s="210">
        <v>0</v>
      </c>
      <c r="T231" s="211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12" t="s">
        <v>142</v>
      </c>
      <c r="AT231" s="212" t="s">
        <v>137</v>
      </c>
      <c r="AU231" s="212" t="s">
        <v>84</v>
      </c>
      <c r="AY231" s="20" t="s">
        <v>135</v>
      </c>
      <c r="BE231" s="213">
        <f>IF(N231="základní",J231,0)</f>
        <v>0</v>
      </c>
      <c r="BF231" s="213">
        <f>IF(N231="snížená",J231,0)</f>
        <v>0</v>
      </c>
      <c r="BG231" s="213">
        <f>IF(N231="zákl. přenesená",J231,0)</f>
        <v>0</v>
      </c>
      <c r="BH231" s="213">
        <f>IF(N231="sníž. přenesená",J231,0)</f>
        <v>0</v>
      </c>
      <c r="BI231" s="213">
        <f>IF(N231="nulová",J231,0)</f>
        <v>0</v>
      </c>
      <c r="BJ231" s="20" t="s">
        <v>81</v>
      </c>
      <c r="BK231" s="213">
        <f>ROUND(I231*H231,2)</f>
        <v>0</v>
      </c>
      <c r="BL231" s="20" t="s">
        <v>142</v>
      </c>
      <c r="BM231" s="212" t="s">
        <v>1290</v>
      </c>
    </row>
    <row r="232" s="2" customFormat="1">
      <c r="A232" s="36"/>
      <c r="B232" s="37"/>
      <c r="C232" s="38"/>
      <c r="D232" s="214" t="s">
        <v>144</v>
      </c>
      <c r="E232" s="38"/>
      <c r="F232" s="215" t="s">
        <v>1083</v>
      </c>
      <c r="G232" s="38"/>
      <c r="H232" s="38"/>
      <c r="I232" s="38"/>
      <c r="J232" s="38"/>
      <c r="K232" s="38"/>
      <c r="L232" s="42"/>
      <c r="M232" s="216"/>
      <c r="N232" s="217"/>
      <c r="O232" s="81"/>
      <c r="P232" s="81"/>
      <c r="Q232" s="81"/>
      <c r="R232" s="81"/>
      <c r="S232" s="81"/>
      <c r="T232" s="82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20" t="s">
        <v>144</v>
      </c>
      <c r="AU232" s="20" t="s">
        <v>84</v>
      </c>
    </row>
    <row r="233" s="14" customFormat="1">
      <c r="A233" s="14"/>
      <c r="B233" s="228"/>
      <c r="C233" s="229"/>
      <c r="D233" s="220" t="s">
        <v>146</v>
      </c>
      <c r="E233" s="230" t="s">
        <v>19</v>
      </c>
      <c r="F233" s="231" t="s">
        <v>1291</v>
      </c>
      <c r="G233" s="229"/>
      <c r="H233" s="232">
        <v>13</v>
      </c>
      <c r="I233" s="229"/>
      <c r="J233" s="229"/>
      <c r="K233" s="229"/>
      <c r="L233" s="233"/>
      <c r="M233" s="234"/>
      <c r="N233" s="235"/>
      <c r="O233" s="235"/>
      <c r="P233" s="235"/>
      <c r="Q233" s="235"/>
      <c r="R233" s="235"/>
      <c r="S233" s="235"/>
      <c r="T233" s="23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37" t="s">
        <v>146</v>
      </c>
      <c r="AU233" s="237" t="s">
        <v>84</v>
      </c>
      <c r="AV233" s="14" t="s">
        <v>84</v>
      </c>
      <c r="AW233" s="14" t="s">
        <v>34</v>
      </c>
      <c r="AX233" s="14" t="s">
        <v>81</v>
      </c>
      <c r="AY233" s="237" t="s">
        <v>135</v>
      </c>
    </row>
    <row r="234" s="2" customFormat="1" ht="16.5" customHeight="1">
      <c r="A234" s="36"/>
      <c r="B234" s="37"/>
      <c r="C234" s="202" t="s">
        <v>466</v>
      </c>
      <c r="D234" s="202" t="s">
        <v>137</v>
      </c>
      <c r="E234" s="203" t="s">
        <v>1091</v>
      </c>
      <c r="F234" s="204" t="s">
        <v>1092</v>
      </c>
      <c r="G234" s="205" t="s">
        <v>537</v>
      </c>
      <c r="H234" s="206">
        <v>1</v>
      </c>
      <c r="I234" s="207">
        <v>0</v>
      </c>
      <c r="J234" s="207">
        <f>ROUND(I234*H234,2)</f>
        <v>0</v>
      </c>
      <c r="K234" s="204" t="s">
        <v>372</v>
      </c>
      <c r="L234" s="42"/>
      <c r="M234" s="208" t="s">
        <v>19</v>
      </c>
      <c r="N234" s="209" t="s">
        <v>44</v>
      </c>
      <c r="O234" s="210">
        <v>0</v>
      </c>
      <c r="P234" s="210">
        <f>O234*H234</f>
        <v>0</v>
      </c>
      <c r="Q234" s="210">
        <v>0</v>
      </c>
      <c r="R234" s="210">
        <f>Q234*H234</f>
        <v>0</v>
      </c>
      <c r="S234" s="210">
        <v>0</v>
      </c>
      <c r="T234" s="211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12" t="s">
        <v>142</v>
      </c>
      <c r="AT234" s="212" t="s">
        <v>137</v>
      </c>
      <c r="AU234" s="212" t="s">
        <v>84</v>
      </c>
      <c r="AY234" s="20" t="s">
        <v>135</v>
      </c>
      <c r="BE234" s="213">
        <f>IF(N234="základní",J234,0)</f>
        <v>0</v>
      </c>
      <c r="BF234" s="213">
        <f>IF(N234="snížená",J234,0)</f>
        <v>0</v>
      </c>
      <c r="BG234" s="213">
        <f>IF(N234="zákl. přenesená",J234,0)</f>
        <v>0</v>
      </c>
      <c r="BH234" s="213">
        <f>IF(N234="sníž. přenesená",J234,0)</f>
        <v>0</v>
      </c>
      <c r="BI234" s="213">
        <f>IF(N234="nulová",J234,0)</f>
        <v>0</v>
      </c>
      <c r="BJ234" s="20" t="s">
        <v>81</v>
      </c>
      <c r="BK234" s="213">
        <f>ROUND(I234*H234,2)</f>
        <v>0</v>
      </c>
      <c r="BL234" s="20" t="s">
        <v>142</v>
      </c>
      <c r="BM234" s="212" t="s">
        <v>1292</v>
      </c>
    </row>
    <row r="235" s="2" customFormat="1" ht="16.5" customHeight="1">
      <c r="A235" s="36"/>
      <c r="B235" s="37"/>
      <c r="C235" s="202" t="s">
        <v>470</v>
      </c>
      <c r="D235" s="202" t="s">
        <v>137</v>
      </c>
      <c r="E235" s="203" t="s">
        <v>1095</v>
      </c>
      <c r="F235" s="204" t="s">
        <v>1096</v>
      </c>
      <c r="G235" s="205" t="s">
        <v>182</v>
      </c>
      <c r="H235" s="206">
        <v>15.023999999999999</v>
      </c>
      <c r="I235" s="207">
        <v>0</v>
      </c>
      <c r="J235" s="207">
        <f>ROUND(I235*H235,2)</f>
        <v>0</v>
      </c>
      <c r="K235" s="204" t="s">
        <v>141</v>
      </c>
      <c r="L235" s="42"/>
      <c r="M235" s="208" t="s">
        <v>19</v>
      </c>
      <c r="N235" s="209" t="s">
        <v>44</v>
      </c>
      <c r="O235" s="210">
        <v>0</v>
      </c>
      <c r="P235" s="210">
        <f>O235*H235</f>
        <v>0</v>
      </c>
      <c r="Q235" s="210">
        <v>0</v>
      </c>
      <c r="R235" s="210">
        <f>Q235*H235</f>
        <v>0</v>
      </c>
      <c r="S235" s="210">
        <v>0</v>
      </c>
      <c r="T235" s="211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12" t="s">
        <v>142</v>
      </c>
      <c r="AT235" s="212" t="s">
        <v>137</v>
      </c>
      <c r="AU235" s="212" t="s">
        <v>84</v>
      </c>
      <c r="AY235" s="20" t="s">
        <v>135</v>
      </c>
      <c r="BE235" s="213">
        <f>IF(N235="základní",J235,0)</f>
        <v>0</v>
      </c>
      <c r="BF235" s="213">
        <f>IF(N235="snížená",J235,0)</f>
        <v>0</v>
      </c>
      <c r="BG235" s="213">
        <f>IF(N235="zákl. přenesená",J235,0)</f>
        <v>0</v>
      </c>
      <c r="BH235" s="213">
        <f>IF(N235="sníž. přenesená",J235,0)</f>
        <v>0</v>
      </c>
      <c r="BI235" s="213">
        <f>IF(N235="nulová",J235,0)</f>
        <v>0</v>
      </c>
      <c r="BJ235" s="20" t="s">
        <v>81</v>
      </c>
      <c r="BK235" s="213">
        <f>ROUND(I235*H235,2)</f>
        <v>0</v>
      </c>
      <c r="BL235" s="20" t="s">
        <v>142</v>
      </c>
      <c r="BM235" s="212" t="s">
        <v>1293</v>
      </c>
    </row>
    <row r="236" s="2" customFormat="1">
      <c r="A236" s="36"/>
      <c r="B236" s="37"/>
      <c r="C236" s="38"/>
      <c r="D236" s="214" t="s">
        <v>144</v>
      </c>
      <c r="E236" s="38"/>
      <c r="F236" s="215" t="s">
        <v>1098</v>
      </c>
      <c r="G236" s="38"/>
      <c r="H236" s="38"/>
      <c r="I236" s="38"/>
      <c r="J236" s="38"/>
      <c r="K236" s="38"/>
      <c r="L236" s="42"/>
      <c r="M236" s="216"/>
      <c r="N236" s="217"/>
      <c r="O236" s="81"/>
      <c r="P236" s="81"/>
      <c r="Q236" s="81"/>
      <c r="R236" s="81"/>
      <c r="S236" s="81"/>
      <c r="T236" s="82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20" t="s">
        <v>144</v>
      </c>
      <c r="AU236" s="20" t="s">
        <v>84</v>
      </c>
    </row>
    <row r="237" s="13" customFormat="1">
      <c r="A237" s="13"/>
      <c r="B237" s="218"/>
      <c r="C237" s="219"/>
      <c r="D237" s="220" t="s">
        <v>146</v>
      </c>
      <c r="E237" s="221" t="s">
        <v>19</v>
      </c>
      <c r="F237" s="222" t="s">
        <v>1099</v>
      </c>
      <c r="G237" s="219"/>
      <c r="H237" s="221" t="s">
        <v>19</v>
      </c>
      <c r="I237" s="219"/>
      <c r="J237" s="219"/>
      <c r="K237" s="219"/>
      <c r="L237" s="223"/>
      <c r="M237" s="224"/>
      <c r="N237" s="225"/>
      <c r="O237" s="225"/>
      <c r="P237" s="225"/>
      <c r="Q237" s="225"/>
      <c r="R237" s="225"/>
      <c r="S237" s="225"/>
      <c r="T237" s="22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27" t="s">
        <v>146</v>
      </c>
      <c r="AU237" s="227" t="s">
        <v>84</v>
      </c>
      <c r="AV237" s="13" t="s">
        <v>81</v>
      </c>
      <c r="AW237" s="13" t="s">
        <v>34</v>
      </c>
      <c r="AX237" s="13" t="s">
        <v>73</v>
      </c>
      <c r="AY237" s="227" t="s">
        <v>135</v>
      </c>
    </row>
    <row r="238" s="13" customFormat="1">
      <c r="A238" s="13"/>
      <c r="B238" s="218"/>
      <c r="C238" s="219"/>
      <c r="D238" s="220" t="s">
        <v>146</v>
      </c>
      <c r="E238" s="221" t="s">
        <v>19</v>
      </c>
      <c r="F238" s="222" t="s">
        <v>1294</v>
      </c>
      <c r="G238" s="219"/>
      <c r="H238" s="221" t="s">
        <v>19</v>
      </c>
      <c r="I238" s="219"/>
      <c r="J238" s="219"/>
      <c r="K238" s="219"/>
      <c r="L238" s="223"/>
      <c r="M238" s="224"/>
      <c r="N238" s="225"/>
      <c r="O238" s="225"/>
      <c r="P238" s="225"/>
      <c r="Q238" s="225"/>
      <c r="R238" s="225"/>
      <c r="S238" s="225"/>
      <c r="T238" s="22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27" t="s">
        <v>146</v>
      </c>
      <c r="AU238" s="227" t="s">
        <v>84</v>
      </c>
      <c r="AV238" s="13" t="s">
        <v>81</v>
      </c>
      <c r="AW238" s="13" t="s">
        <v>34</v>
      </c>
      <c r="AX238" s="13" t="s">
        <v>73</v>
      </c>
      <c r="AY238" s="227" t="s">
        <v>135</v>
      </c>
    </row>
    <row r="239" s="14" customFormat="1">
      <c r="A239" s="14"/>
      <c r="B239" s="228"/>
      <c r="C239" s="229"/>
      <c r="D239" s="220" t="s">
        <v>146</v>
      </c>
      <c r="E239" s="230" t="s">
        <v>19</v>
      </c>
      <c r="F239" s="231" t="s">
        <v>1295</v>
      </c>
      <c r="G239" s="229"/>
      <c r="H239" s="232">
        <v>12.624000000000001</v>
      </c>
      <c r="I239" s="229"/>
      <c r="J239" s="229"/>
      <c r="K239" s="229"/>
      <c r="L239" s="233"/>
      <c r="M239" s="234"/>
      <c r="N239" s="235"/>
      <c r="O239" s="235"/>
      <c r="P239" s="235"/>
      <c r="Q239" s="235"/>
      <c r="R239" s="235"/>
      <c r="S239" s="235"/>
      <c r="T239" s="23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37" t="s">
        <v>146</v>
      </c>
      <c r="AU239" s="237" t="s">
        <v>84</v>
      </c>
      <c r="AV239" s="14" t="s">
        <v>84</v>
      </c>
      <c r="AW239" s="14" t="s">
        <v>34</v>
      </c>
      <c r="AX239" s="14" t="s">
        <v>73</v>
      </c>
      <c r="AY239" s="237" t="s">
        <v>135</v>
      </c>
    </row>
    <row r="240" s="13" customFormat="1">
      <c r="A240" s="13"/>
      <c r="B240" s="218"/>
      <c r="C240" s="219"/>
      <c r="D240" s="220" t="s">
        <v>146</v>
      </c>
      <c r="E240" s="221" t="s">
        <v>19</v>
      </c>
      <c r="F240" s="222" t="s">
        <v>1296</v>
      </c>
      <c r="G240" s="219"/>
      <c r="H240" s="221" t="s">
        <v>19</v>
      </c>
      <c r="I240" s="219"/>
      <c r="J240" s="219"/>
      <c r="K240" s="219"/>
      <c r="L240" s="223"/>
      <c r="M240" s="224"/>
      <c r="N240" s="225"/>
      <c r="O240" s="225"/>
      <c r="P240" s="225"/>
      <c r="Q240" s="225"/>
      <c r="R240" s="225"/>
      <c r="S240" s="225"/>
      <c r="T240" s="226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27" t="s">
        <v>146</v>
      </c>
      <c r="AU240" s="227" t="s">
        <v>84</v>
      </c>
      <c r="AV240" s="13" t="s">
        <v>81</v>
      </c>
      <c r="AW240" s="13" t="s">
        <v>34</v>
      </c>
      <c r="AX240" s="13" t="s">
        <v>73</v>
      </c>
      <c r="AY240" s="227" t="s">
        <v>135</v>
      </c>
    </row>
    <row r="241" s="14" customFormat="1">
      <c r="A241" s="14"/>
      <c r="B241" s="228"/>
      <c r="C241" s="229"/>
      <c r="D241" s="220" t="s">
        <v>146</v>
      </c>
      <c r="E241" s="230" t="s">
        <v>19</v>
      </c>
      <c r="F241" s="231" t="s">
        <v>1297</v>
      </c>
      <c r="G241" s="229"/>
      <c r="H241" s="232">
        <v>2.3999999999999999</v>
      </c>
      <c r="I241" s="229"/>
      <c r="J241" s="229"/>
      <c r="K241" s="229"/>
      <c r="L241" s="233"/>
      <c r="M241" s="234"/>
      <c r="N241" s="235"/>
      <c r="O241" s="235"/>
      <c r="P241" s="235"/>
      <c r="Q241" s="235"/>
      <c r="R241" s="235"/>
      <c r="S241" s="235"/>
      <c r="T241" s="23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37" t="s">
        <v>146</v>
      </c>
      <c r="AU241" s="237" t="s">
        <v>84</v>
      </c>
      <c r="AV241" s="14" t="s">
        <v>84</v>
      </c>
      <c r="AW241" s="14" t="s">
        <v>34</v>
      </c>
      <c r="AX241" s="14" t="s">
        <v>73</v>
      </c>
      <c r="AY241" s="237" t="s">
        <v>135</v>
      </c>
    </row>
    <row r="242" s="15" customFormat="1">
      <c r="A242" s="15"/>
      <c r="B242" s="238"/>
      <c r="C242" s="239"/>
      <c r="D242" s="220" t="s">
        <v>146</v>
      </c>
      <c r="E242" s="240" t="s">
        <v>19</v>
      </c>
      <c r="F242" s="241" t="s">
        <v>178</v>
      </c>
      <c r="G242" s="239"/>
      <c r="H242" s="242">
        <v>15.024000000000001</v>
      </c>
      <c r="I242" s="239"/>
      <c r="J242" s="239"/>
      <c r="K242" s="239"/>
      <c r="L242" s="243"/>
      <c r="M242" s="244"/>
      <c r="N242" s="245"/>
      <c r="O242" s="245"/>
      <c r="P242" s="245"/>
      <c r="Q242" s="245"/>
      <c r="R242" s="245"/>
      <c r="S242" s="245"/>
      <c r="T242" s="246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47" t="s">
        <v>146</v>
      </c>
      <c r="AU242" s="247" t="s">
        <v>84</v>
      </c>
      <c r="AV242" s="15" t="s">
        <v>142</v>
      </c>
      <c r="AW242" s="15" t="s">
        <v>34</v>
      </c>
      <c r="AX242" s="15" t="s">
        <v>81</v>
      </c>
      <c r="AY242" s="247" t="s">
        <v>135</v>
      </c>
    </row>
    <row r="243" s="2" customFormat="1" ht="16.5" customHeight="1">
      <c r="A243" s="36"/>
      <c r="B243" s="37"/>
      <c r="C243" s="202" t="s">
        <v>472</v>
      </c>
      <c r="D243" s="202" t="s">
        <v>137</v>
      </c>
      <c r="E243" s="203" t="s">
        <v>1106</v>
      </c>
      <c r="F243" s="204" t="s">
        <v>1107</v>
      </c>
      <c r="G243" s="205" t="s">
        <v>158</v>
      </c>
      <c r="H243" s="206">
        <v>25.600000000000001</v>
      </c>
      <c r="I243" s="207">
        <v>0</v>
      </c>
      <c r="J243" s="207">
        <f>ROUND(I243*H243,2)</f>
        <v>0</v>
      </c>
      <c r="K243" s="204" t="s">
        <v>141</v>
      </c>
      <c r="L243" s="42"/>
      <c r="M243" s="208" t="s">
        <v>19</v>
      </c>
      <c r="N243" s="209" t="s">
        <v>44</v>
      </c>
      <c r="O243" s="210">
        <v>0</v>
      </c>
      <c r="P243" s="210">
        <f>O243*H243</f>
        <v>0</v>
      </c>
      <c r="Q243" s="210">
        <v>0.00012999999999999999</v>
      </c>
      <c r="R243" s="210">
        <f>Q243*H243</f>
        <v>0.0033279999999999998</v>
      </c>
      <c r="S243" s="210">
        <v>0</v>
      </c>
      <c r="T243" s="211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12" t="s">
        <v>142</v>
      </c>
      <c r="AT243" s="212" t="s">
        <v>137</v>
      </c>
      <c r="AU243" s="212" t="s">
        <v>84</v>
      </c>
      <c r="AY243" s="20" t="s">
        <v>135</v>
      </c>
      <c r="BE243" s="213">
        <f>IF(N243="základní",J243,0)</f>
        <v>0</v>
      </c>
      <c r="BF243" s="213">
        <f>IF(N243="snížená",J243,0)</f>
        <v>0</v>
      </c>
      <c r="BG243" s="213">
        <f>IF(N243="zákl. přenesená",J243,0)</f>
        <v>0</v>
      </c>
      <c r="BH243" s="213">
        <f>IF(N243="sníž. přenesená",J243,0)</f>
        <v>0</v>
      </c>
      <c r="BI243" s="213">
        <f>IF(N243="nulová",J243,0)</f>
        <v>0</v>
      </c>
      <c r="BJ243" s="20" t="s">
        <v>81</v>
      </c>
      <c r="BK243" s="213">
        <f>ROUND(I243*H243,2)</f>
        <v>0</v>
      </c>
      <c r="BL243" s="20" t="s">
        <v>142</v>
      </c>
      <c r="BM243" s="212" t="s">
        <v>1298</v>
      </c>
    </row>
    <row r="244" s="2" customFormat="1">
      <c r="A244" s="36"/>
      <c r="B244" s="37"/>
      <c r="C244" s="38"/>
      <c r="D244" s="214" t="s">
        <v>144</v>
      </c>
      <c r="E244" s="38"/>
      <c r="F244" s="215" t="s">
        <v>1109</v>
      </c>
      <c r="G244" s="38"/>
      <c r="H244" s="38"/>
      <c r="I244" s="38"/>
      <c r="J244" s="38"/>
      <c r="K244" s="38"/>
      <c r="L244" s="42"/>
      <c r="M244" s="216"/>
      <c r="N244" s="217"/>
      <c r="O244" s="81"/>
      <c r="P244" s="81"/>
      <c r="Q244" s="81"/>
      <c r="R244" s="81"/>
      <c r="S244" s="81"/>
      <c r="T244" s="82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20" t="s">
        <v>144</v>
      </c>
      <c r="AU244" s="20" t="s">
        <v>84</v>
      </c>
    </row>
    <row r="245" s="12" customFormat="1" ht="22.8" customHeight="1">
      <c r="A245" s="12"/>
      <c r="B245" s="187"/>
      <c r="C245" s="188"/>
      <c r="D245" s="189" t="s">
        <v>72</v>
      </c>
      <c r="E245" s="200" t="s">
        <v>543</v>
      </c>
      <c r="F245" s="200" t="s">
        <v>544</v>
      </c>
      <c r="G245" s="188"/>
      <c r="H245" s="188"/>
      <c r="I245" s="188"/>
      <c r="J245" s="201">
        <f>BK245</f>
        <v>0</v>
      </c>
      <c r="K245" s="188"/>
      <c r="L245" s="192"/>
      <c r="M245" s="193"/>
      <c r="N245" s="194"/>
      <c r="O245" s="194"/>
      <c r="P245" s="195">
        <f>SUM(P246:P247)</f>
        <v>0</v>
      </c>
      <c r="Q245" s="194"/>
      <c r="R245" s="195">
        <f>SUM(R246:R247)</f>
        <v>0</v>
      </c>
      <c r="S245" s="194"/>
      <c r="T245" s="196">
        <f>SUM(T246:T247)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197" t="s">
        <v>81</v>
      </c>
      <c r="AT245" s="198" t="s">
        <v>72</v>
      </c>
      <c r="AU245" s="198" t="s">
        <v>81</v>
      </c>
      <c r="AY245" s="197" t="s">
        <v>135</v>
      </c>
      <c r="BK245" s="199">
        <f>SUM(BK246:BK247)</f>
        <v>0</v>
      </c>
    </row>
    <row r="246" s="2" customFormat="1" ht="24.15" customHeight="1">
      <c r="A246" s="36"/>
      <c r="B246" s="37"/>
      <c r="C246" s="202" t="s">
        <v>476</v>
      </c>
      <c r="D246" s="202" t="s">
        <v>137</v>
      </c>
      <c r="E246" s="203" t="s">
        <v>1115</v>
      </c>
      <c r="F246" s="204" t="s">
        <v>1116</v>
      </c>
      <c r="G246" s="205" t="s">
        <v>250</v>
      </c>
      <c r="H246" s="206">
        <v>213.73599999999999</v>
      </c>
      <c r="I246" s="207">
        <v>0</v>
      </c>
      <c r="J246" s="207">
        <f>ROUND(I246*H246,2)</f>
        <v>0</v>
      </c>
      <c r="K246" s="204" t="s">
        <v>141</v>
      </c>
      <c r="L246" s="42"/>
      <c r="M246" s="208" t="s">
        <v>19</v>
      </c>
      <c r="N246" s="209" t="s">
        <v>44</v>
      </c>
      <c r="O246" s="210">
        <v>0</v>
      </c>
      <c r="P246" s="210">
        <f>O246*H246</f>
        <v>0</v>
      </c>
      <c r="Q246" s="210">
        <v>0</v>
      </c>
      <c r="R246" s="210">
        <f>Q246*H246</f>
        <v>0</v>
      </c>
      <c r="S246" s="210">
        <v>0</v>
      </c>
      <c r="T246" s="211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12" t="s">
        <v>142</v>
      </c>
      <c r="AT246" s="212" t="s">
        <v>137</v>
      </c>
      <c r="AU246" s="212" t="s">
        <v>84</v>
      </c>
      <c r="AY246" s="20" t="s">
        <v>135</v>
      </c>
      <c r="BE246" s="213">
        <f>IF(N246="základní",J246,0)</f>
        <v>0</v>
      </c>
      <c r="BF246" s="213">
        <f>IF(N246="snížená",J246,0)</f>
        <v>0</v>
      </c>
      <c r="BG246" s="213">
        <f>IF(N246="zákl. přenesená",J246,0)</f>
        <v>0</v>
      </c>
      <c r="BH246" s="213">
        <f>IF(N246="sníž. přenesená",J246,0)</f>
        <v>0</v>
      </c>
      <c r="BI246" s="213">
        <f>IF(N246="nulová",J246,0)</f>
        <v>0</v>
      </c>
      <c r="BJ246" s="20" t="s">
        <v>81</v>
      </c>
      <c r="BK246" s="213">
        <f>ROUND(I246*H246,2)</f>
        <v>0</v>
      </c>
      <c r="BL246" s="20" t="s">
        <v>142</v>
      </c>
      <c r="BM246" s="212" t="s">
        <v>1299</v>
      </c>
    </row>
    <row r="247" s="2" customFormat="1">
      <c r="A247" s="36"/>
      <c r="B247" s="37"/>
      <c r="C247" s="38"/>
      <c r="D247" s="214" t="s">
        <v>144</v>
      </c>
      <c r="E247" s="38"/>
      <c r="F247" s="215" t="s">
        <v>1118</v>
      </c>
      <c r="G247" s="38"/>
      <c r="H247" s="38"/>
      <c r="I247" s="38"/>
      <c r="J247" s="38"/>
      <c r="K247" s="38"/>
      <c r="L247" s="42"/>
      <c r="M247" s="267"/>
      <c r="N247" s="268"/>
      <c r="O247" s="269"/>
      <c r="P247" s="269"/>
      <c r="Q247" s="269"/>
      <c r="R247" s="269"/>
      <c r="S247" s="269"/>
      <c r="T247" s="270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20" t="s">
        <v>144</v>
      </c>
      <c r="AU247" s="20" t="s">
        <v>84</v>
      </c>
    </row>
    <row r="248" s="2" customFormat="1" ht="6.96" customHeight="1">
      <c r="A248" s="36"/>
      <c r="B248" s="56"/>
      <c r="C248" s="57"/>
      <c r="D248" s="57"/>
      <c r="E248" s="57"/>
      <c r="F248" s="57"/>
      <c r="G248" s="57"/>
      <c r="H248" s="57"/>
      <c r="I248" s="57"/>
      <c r="J248" s="57"/>
      <c r="K248" s="57"/>
      <c r="L248" s="42"/>
      <c r="M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</row>
  </sheetData>
  <sheetProtection sheet="1" autoFilter="0" formatColumns="0" formatRows="0" objects="1" scenarios="1" spinCount="100000" saltValue="Tgs4iGoJxQInD+WXKPEtFR9o0bsI6aETgnkaCtw+i09dT0NGjdu3tESsLJVR59ZxRiXos3I5Pk2UmoRJE+A2Qw==" hashValue="xoYmWa7DtfmQJlsHCzbBdzVa9rBDZP0+gfaPQ0VeQZAxM58G+AOSYC71MM/uvS2LL3tQFctbVlT7RyO3N7ZmDQ==" algorithmName="SHA-512" password="CC35"/>
  <autoFilter ref="C84:K24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2/115101201"/>
    <hyperlink ref="F97" r:id="rId2" display="https://podminky.urs.cz/item/CS_URS_2025_02/115101301"/>
    <hyperlink ref="F99" r:id="rId3" display="https://podminky.urs.cz/item/CS_URS_2025_02/119001401"/>
    <hyperlink ref="F103" r:id="rId4" display="https://podminky.urs.cz/item/CS_URS_2025_02/119001411"/>
    <hyperlink ref="F106" r:id="rId5" display="https://podminky.urs.cz/item/CS_URS_2025_02/119001421"/>
    <hyperlink ref="F109" r:id="rId6" display="https://podminky.urs.cz/item/CS_URS_2025_02/132254204"/>
    <hyperlink ref="F116" r:id="rId7" display="https://podminky.urs.cz/item/CS_URS_2025_02/151811132"/>
    <hyperlink ref="F123" r:id="rId8" display="https://podminky.urs.cz/item/CS_URS_2025_02/151811232"/>
    <hyperlink ref="F126" r:id="rId9" display="https://podminky.urs.cz/item/CS_URS_2025_02/162751117"/>
    <hyperlink ref="F130" r:id="rId10" display="https://podminky.urs.cz/item/CS_URS_2025_02/162751119"/>
    <hyperlink ref="F133" r:id="rId11" display="https://podminky.urs.cz/item/CS_URS_2025_02/167151101"/>
    <hyperlink ref="F140" r:id="rId12" display="https://podminky.urs.cz/item/CS_URS_2025_02/174151101"/>
    <hyperlink ref="F150" r:id="rId13" display="https://podminky.urs.cz/item/CS_URS_2025_02/175151101"/>
    <hyperlink ref="F160" r:id="rId14" display="https://podminky.urs.cz/item/CS_URS_2025_02/359901211"/>
    <hyperlink ref="F163" r:id="rId15" display="https://podminky.urs.cz/item/CS_URS_2025_02/452311141"/>
    <hyperlink ref="F168" r:id="rId16" display="https://podminky.urs.cz/item/CS_URS_2025_02/452312131"/>
    <hyperlink ref="F177" r:id="rId17" display="https://podminky.urs.cz/item/CS_URS_2025_02/831392121"/>
    <hyperlink ref="F196" r:id="rId18" display="https://podminky.urs.cz/item/CS_URS_2025_02/871360320"/>
    <hyperlink ref="F200" r:id="rId19" display="https://podminky.urs.cz/item/CS_URS_2025_02/892381111"/>
    <hyperlink ref="F203" r:id="rId20" display="https://podminky.urs.cz/item/CS_URS_2025_02/892421111"/>
    <hyperlink ref="F206" r:id="rId21" display="https://podminky.urs.cz/item/CS_URS_2025_02/894410103"/>
    <hyperlink ref="F209" r:id="rId22" display="https://podminky.urs.cz/item/CS_URS_2025_02/894410211"/>
    <hyperlink ref="F212" r:id="rId23" display="https://podminky.urs.cz/item/CS_URS_2025_02/894410212"/>
    <hyperlink ref="F215" r:id="rId24" display="https://podminky.urs.cz/item/CS_URS_2025_02/894410213"/>
    <hyperlink ref="F218" r:id="rId25" display="https://podminky.urs.cz/item/CS_URS_2025_02/894410232"/>
    <hyperlink ref="F221" r:id="rId26" display="https://podminky.urs.cz/item/CS_URS_2025_02/894411311"/>
    <hyperlink ref="F227" r:id="rId27" display="https://podminky.urs.cz/item/CS_URS_2025_02/899104112"/>
    <hyperlink ref="F232" r:id="rId28" display="https://podminky.urs.cz/item/CS_URS_2025_02/899501221"/>
    <hyperlink ref="F236" r:id="rId29" display="https://podminky.urs.cz/item/CS_URS_2025_02/899623141"/>
    <hyperlink ref="F244" r:id="rId30" display="https://podminky.urs.cz/item/CS_URS_2025_02/899722114"/>
    <hyperlink ref="F247" r:id="rId31" display="https://podminky.urs.cz/item/CS_URS_2025_02/998275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5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93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3"/>
      <c r="AT3" s="20" t="s">
        <v>84</v>
      </c>
    </row>
    <row r="4" s="1" customFormat="1" ht="24.96" customHeight="1">
      <c r="B4" s="23"/>
      <c r="D4" s="127" t="s">
        <v>106</v>
      </c>
      <c r="L4" s="23"/>
      <c r="M4" s="128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29" t="s">
        <v>14</v>
      </c>
      <c r="L6" s="23"/>
    </row>
    <row r="7" s="1" customFormat="1" ht="16.5" customHeight="1">
      <c r="B7" s="23"/>
      <c r="E7" s="130" t="str">
        <f>'Rekapitulace stavby'!K6</f>
        <v>Rekonstrukce vodovodu a kanalizace ul.Vítkovická</v>
      </c>
      <c r="F7" s="129"/>
      <c r="G7" s="129"/>
      <c r="H7" s="129"/>
      <c r="L7" s="23"/>
    </row>
    <row r="8" s="2" customFormat="1" ht="12" customHeight="1">
      <c r="A8" s="36"/>
      <c r="B8" s="42"/>
      <c r="C8" s="36"/>
      <c r="D8" s="129" t="s">
        <v>107</v>
      </c>
      <c r="E8" s="36"/>
      <c r="F8" s="36"/>
      <c r="G8" s="36"/>
      <c r="H8" s="36"/>
      <c r="I8" s="36"/>
      <c r="J8" s="36"/>
      <c r="K8" s="36"/>
      <c r="L8" s="13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32" t="s">
        <v>1300</v>
      </c>
      <c r="F9" s="36"/>
      <c r="G9" s="36"/>
      <c r="H9" s="36"/>
      <c r="I9" s="36"/>
      <c r="J9" s="36"/>
      <c r="K9" s="36"/>
      <c r="L9" s="13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13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29" t="s">
        <v>16</v>
      </c>
      <c r="E11" s="36"/>
      <c r="F11" s="133" t="s">
        <v>17</v>
      </c>
      <c r="G11" s="36"/>
      <c r="H11" s="36"/>
      <c r="I11" s="129" t="s">
        <v>18</v>
      </c>
      <c r="J11" s="133" t="s">
        <v>19</v>
      </c>
      <c r="K11" s="36"/>
      <c r="L11" s="13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29" t="s">
        <v>20</v>
      </c>
      <c r="E12" s="36"/>
      <c r="F12" s="133" t="s">
        <v>21</v>
      </c>
      <c r="G12" s="36"/>
      <c r="H12" s="36"/>
      <c r="I12" s="129" t="s">
        <v>22</v>
      </c>
      <c r="J12" s="134" t="str">
        <f>'Rekapitulace stavby'!AN8</f>
        <v>10. 9. 2025</v>
      </c>
      <c r="K12" s="36"/>
      <c r="L12" s="13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13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29" t="s">
        <v>26</v>
      </c>
      <c r="E14" s="36"/>
      <c r="F14" s="36"/>
      <c r="G14" s="36"/>
      <c r="H14" s="36"/>
      <c r="I14" s="129" t="s">
        <v>27</v>
      </c>
      <c r="J14" s="133" t="s">
        <v>19</v>
      </c>
      <c r="K14" s="36"/>
      <c r="L14" s="13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33" t="s">
        <v>28</v>
      </c>
      <c r="F15" s="36"/>
      <c r="G15" s="36"/>
      <c r="H15" s="36"/>
      <c r="I15" s="129" t="s">
        <v>29</v>
      </c>
      <c r="J15" s="133" t="s">
        <v>19</v>
      </c>
      <c r="K15" s="36"/>
      <c r="L15" s="13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13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29" t="s">
        <v>30</v>
      </c>
      <c r="E17" s="36"/>
      <c r="F17" s="36"/>
      <c r="G17" s="36"/>
      <c r="H17" s="36"/>
      <c r="I17" s="129" t="s">
        <v>27</v>
      </c>
      <c r="J17" s="133" t="str">
        <f>'Rekapitulace stavby'!AN13</f>
        <v/>
      </c>
      <c r="K17" s="36"/>
      <c r="L17" s="13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133" t="str">
        <f>'Rekapitulace stavby'!E14</f>
        <v xml:space="preserve"> </v>
      </c>
      <c r="F18" s="133"/>
      <c r="G18" s="133"/>
      <c r="H18" s="133"/>
      <c r="I18" s="129" t="s">
        <v>29</v>
      </c>
      <c r="J18" s="133" t="str">
        <f>'Rekapitulace stavby'!AN14</f>
        <v/>
      </c>
      <c r="K18" s="36"/>
      <c r="L18" s="13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13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29" t="s">
        <v>32</v>
      </c>
      <c r="E20" s="36"/>
      <c r="F20" s="36"/>
      <c r="G20" s="36"/>
      <c r="H20" s="36"/>
      <c r="I20" s="129" t="s">
        <v>27</v>
      </c>
      <c r="J20" s="133" t="s">
        <v>19</v>
      </c>
      <c r="K20" s="36"/>
      <c r="L20" s="13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33" t="s">
        <v>33</v>
      </c>
      <c r="F21" s="36"/>
      <c r="G21" s="36"/>
      <c r="H21" s="36"/>
      <c r="I21" s="129" t="s">
        <v>29</v>
      </c>
      <c r="J21" s="133" t="s">
        <v>19</v>
      </c>
      <c r="K21" s="36"/>
      <c r="L21" s="13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13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29" t="s">
        <v>35</v>
      </c>
      <c r="E23" s="36"/>
      <c r="F23" s="36"/>
      <c r="G23" s="36"/>
      <c r="H23" s="36"/>
      <c r="I23" s="129" t="s">
        <v>27</v>
      </c>
      <c r="J23" s="133" t="s">
        <v>19</v>
      </c>
      <c r="K23" s="36"/>
      <c r="L23" s="13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33" t="s">
        <v>36</v>
      </c>
      <c r="F24" s="36"/>
      <c r="G24" s="36"/>
      <c r="H24" s="36"/>
      <c r="I24" s="129" t="s">
        <v>29</v>
      </c>
      <c r="J24" s="133" t="s">
        <v>19</v>
      </c>
      <c r="K24" s="36"/>
      <c r="L24" s="13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13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29" t="s">
        <v>37</v>
      </c>
      <c r="E26" s="36"/>
      <c r="F26" s="36"/>
      <c r="G26" s="36"/>
      <c r="H26" s="36"/>
      <c r="I26" s="36"/>
      <c r="J26" s="36"/>
      <c r="K26" s="36"/>
      <c r="L26" s="13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47.25" customHeight="1">
      <c r="A27" s="137"/>
      <c r="B27" s="138"/>
      <c r="C27" s="137"/>
      <c r="D27" s="137"/>
      <c r="E27" s="139" t="s">
        <v>38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13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13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2" t="s">
        <v>39</v>
      </c>
      <c r="E30" s="36"/>
      <c r="F30" s="36"/>
      <c r="G30" s="36"/>
      <c r="H30" s="36"/>
      <c r="I30" s="36"/>
      <c r="J30" s="143">
        <f>ROUND(J84, 2)</f>
        <v>0</v>
      </c>
      <c r="K30" s="36"/>
      <c r="L30" s="13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1"/>
      <c r="E31" s="141"/>
      <c r="F31" s="141"/>
      <c r="G31" s="141"/>
      <c r="H31" s="141"/>
      <c r="I31" s="141"/>
      <c r="J31" s="141"/>
      <c r="K31" s="141"/>
      <c r="L31" s="13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44" t="s">
        <v>41</v>
      </c>
      <c r="G32" s="36"/>
      <c r="H32" s="36"/>
      <c r="I32" s="144" t="s">
        <v>40</v>
      </c>
      <c r="J32" s="144" t="s">
        <v>42</v>
      </c>
      <c r="K32" s="36"/>
      <c r="L32" s="13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45" t="s">
        <v>43</v>
      </c>
      <c r="E33" s="129" t="s">
        <v>44</v>
      </c>
      <c r="F33" s="146">
        <f>ROUND((SUM(BE84:BE268)),  2)</f>
        <v>0</v>
      </c>
      <c r="G33" s="36"/>
      <c r="H33" s="36"/>
      <c r="I33" s="147">
        <v>0.20999999999999999</v>
      </c>
      <c r="J33" s="146">
        <f>ROUND(((SUM(BE84:BE268))*I33),  2)</f>
        <v>0</v>
      </c>
      <c r="K33" s="36"/>
      <c r="L33" s="13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29" t="s">
        <v>45</v>
      </c>
      <c r="F34" s="146">
        <f>ROUND((SUM(BF84:BF268)),  2)</f>
        <v>0</v>
      </c>
      <c r="G34" s="36"/>
      <c r="H34" s="36"/>
      <c r="I34" s="147">
        <v>0.12</v>
      </c>
      <c r="J34" s="146">
        <f>ROUND(((SUM(BF84:BF268))*I34),  2)</f>
        <v>0</v>
      </c>
      <c r="K34" s="36"/>
      <c r="L34" s="13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29" t="s">
        <v>46</v>
      </c>
      <c r="F35" s="146">
        <f>ROUND((SUM(BG84:BG268)),  2)</f>
        <v>0</v>
      </c>
      <c r="G35" s="36"/>
      <c r="H35" s="36"/>
      <c r="I35" s="147">
        <v>0.20999999999999999</v>
      </c>
      <c r="J35" s="146">
        <f>0</f>
        <v>0</v>
      </c>
      <c r="K35" s="36"/>
      <c r="L35" s="13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29" t="s">
        <v>47</v>
      </c>
      <c r="F36" s="146">
        <f>ROUND((SUM(BH84:BH268)),  2)</f>
        <v>0</v>
      </c>
      <c r="G36" s="36"/>
      <c r="H36" s="36"/>
      <c r="I36" s="147">
        <v>0.12</v>
      </c>
      <c r="J36" s="146">
        <f>0</f>
        <v>0</v>
      </c>
      <c r="K36" s="36"/>
      <c r="L36" s="13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29" t="s">
        <v>48</v>
      </c>
      <c r="F37" s="146">
        <f>ROUND((SUM(BI84:BI268)),  2)</f>
        <v>0</v>
      </c>
      <c r="G37" s="36"/>
      <c r="H37" s="36"/>
      <c r="I37" s="147">
        <v>0</v>
      </c>
      <c r="J37" s="146">
        <f>0</f>
        <v>0</v>
      </c>
      <c r="K37" s="36"/>
      <c r="L37" s="13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13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48"/>
      <c r="D39" s="149" t="s">
        <v>49</v>
      </c>
      <c r="E39" s="150"/>
      <c r="F39" s="150"/>
      <c r="G39" s="151" t="s">
        <v>50</v>
      </c>
      <c r="H39" s="152" t="s">
        <v>51</v>
      </c>
      <c r="I39" s="150"/>
      <c r="J39" s="153">
        <f>SUM(J30:J37)</f>
        <v>0</v>
      </c>
      <c r="K39" s="154"/>
      <c r="L39" s="13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="2" customFormat="1" ht="6.96" customHeight="1">
      <c r="A44" s="36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1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2" customFormat="1" ht="24.96" customHeight="1">
      <c r="A45" s="36"/>
      <c r="B45" s="37"/>
      <c r="C45" s="26" t="s">
        <v>109</v>
      </c>
      <c r="D45" s="38"/>
      <c r="E45" s="38"/>
      <c r="F45" s="38"/>
      <c r="G45" s="38"/>
      <c r="H45" s="38"/>
      <c r="I45" s="38"/>
      <c r="J45" s="38"/>
      <c r="K45" s="38"/>
      <c r="L45" s="131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31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12" customHeight="1">
      <c r="A47" s="36"/>
      <c r="B47" s="37"/>
      <c r="C47" s="32" t="s">
        <v>14</v>
      </c>
      <c r="D47" s="38"/>
      <c r="E47" s="38"/>
      <c r="F47" s="38"/>
      <c r="G47" s="38"/>
      <c r="H47" s="38"/>
      <c r="I47" s="38"/>
      <c r="J47" s="38"/>
      <c r="K47" s="38"/>
      <c r="L47" s="131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16.5" customHeight="1">
      <c r="A48" s="36"/>
      <c r="B48" s="37"/>
      <c r="C48" s="38"/>
      <c r="D48" s="38"/>
      <c r="E48" s="159" t="str">
        <f>E7</f>
        <v>Rekonstrukce vodovodu a kanalizace ul.Vítkovická</v>
      </c>
      <c r="F48" s="32"/>
      <c r="G48" s="32"/>
      <c r="H48" s="32"/>
      <c r="I48" s="38"/>
      <c r="J48" s="38"/>
      <c r="K48" s="38"/>
      <c r="L48" s="131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2" t="s">
        <v>107</v>
      </c>
      <c r="D49" s="38"/>
      <c r="E49" s="38"/>
      <c r="F49" s="38"/>
      <c r="G49" s="38"/>
      <c r="H49" s="38"/>
      <c r="I49" s="38"/>
      <c r="J49" s="38"/>
      <c r="K49" s="38"/>
      <c r="L49" s="131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8"/>
      <c r="D50" s="38"/>
      <c r="E50" s="66" t="str">
        <f>E9</f>
        <v>2504004 - IO 02.2 Přepojení uličních vpustí</v>
      </c>
      <c r="F50" s="38"/>
      <c r="G50" s="38"/>
      <c r="H50" s="38"/>
      <c r="I50" s="38"/>
      <c r="J50" s="38"/>
      <c r="K50" s="38"/>
      <c r="L50" s="131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6.96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31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2" customHeight="1">
      <c r="A52" s="36"/>
      <c r="B52" s="37"/>
      <c r="C52" s="32" t="s">
        <v>20</v>
      </c>
      <c r="D52" s="38"/>
      <c r="E52" s="38"/>
      <c r="F52" s="29" t="str">
        <f>F12</f>
        <v>Ostrava</v>
      </c>
      <c r="G52" s="38"/>
      <c r="H52" s="38"/>
      <c r="I52" s="32" t="s">
        <v>22</v>
      </c>
      <c r="J52" s="69" t="str">
        <f>IF(J12="","",J12)</f>
        <v>10. 9. 2025</v>
      </c>
      <c r="K52" s="38"/>
      <c r="L52" s="131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6.96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31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25.65" customHeight="1">
      <c r="A54" s="36"/>
      <c r="B54" s="37"/>
      <c r="C54" s="32" t="s">
        <v>26</v>
      </c>
      <c r="D54" s="38"/>
      <c r="E54" s="38"/>
      <c r="F54" s="29" t="str">
        <f>E15</f>
        <v>Statutární město Ostrava</v>
      </c>
      <c r="G54" s="38"/>
      <c r="H54" s="38"/>
      <c r="I54" s="32" t="s">
        <v>32</v>
      </c>
      <c r="J54" s="34" t="str">
        <f>E21</f>
        <v>Báňské projekty Ostrava s.r.o</v>
      </c>
      <c r="K54" s="38"/>
      <c r="L54" s="131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15.15" customHeight="1">
      <c r="A55" s="36"/>
      <c r="B55" s="37"/>
      <c r="C55" s="32" t="s">
        <v>30</v>
      </c>
      <c r="D55" s="38"/>
      <c r="E55" s="38"/>
      <c r="F55" s="29" t="str">
        <f>IF(E18="","",E18)</f>
        <v xml:space="preserve"> </v>
      </c>
      <c r="G55" s="38"/>
      <c r="H55" s="38"/>
      <c r="I55" s="32" t="s">
        <v>35</v>
      </c>
      <c r="J55" s="34" t="str">
        <f>E24</f>
        <v>Anna Mužná</v>
      </c>
      <c r="K55" s="38"/>
      <c r="L55" s="131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0.32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31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29.28" customHeight="1">
      <c r="A57" s="36"/>
      <c r="B57" s="37"/>
      <c r="C57" s="160" t="s">
        <v>110</v>
      </c>
      <c r="D57" s="161"/>
      <c r="E57" s="161"/>
      <c r="F57" s="161"/>
      <c r="G57" s="161"/>
      <c r="H57" s="161"/>
      <c r="I57" s="161"/>
      <c r="J57" s="162" t="s">
        <v>111</v>
      </c>
      <c r="K57" s="161"/>
      <c r="L57" s="131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0.32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31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22.8" customHeight="1">
      <c r="A59" s="36"/>
      <c r="B59" s="37"/>
      <c r="C59" s="163" t="s">
        <v>71</v>
      </c>
      <c r="D59" s="38"/>
      <c r="E59" s="38"/>
      <c r="F59" s="38"/>
      <c r="G59" s="38"/>
      <c r="H59" s="38"/>
      <c r="I59" s="38"/>
      <c r="J59" s="99">
        <f>J84</f>
        <v>0</v>
      </c>
      <c r="K59" s="38"/>
      <c r="L59" s="131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20" t="s">
        <v>112</v>
      </c>
    </row>
    <row r="60" s="9" customFormat="1" ht="24.96" customHeight="1">
      <c r="A60" s="9"/>
      <c r="B60" s="164"/>
      <c r="C60" s="165"/>
      <c r="D60" s="166" t="s">
        <v>113</v>
      </c>
      <c r="E60" s="167"/>
      <c r="F60" s="167"/>
      <c r="G60" s="167"/>
      <c r="H60" s="167"/>
      <c r="I60" s="167"/>
      <c r="J60" s="168">
        <f>J85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114</v>
      </c>
      <c r="E61" s="173"/>
      <c r="F61" s="173"/>
      <c r="G61" s="173"/>
      <c r="H61" s="173"/>
      <c r="I61" s="173"/>
      <c r="J61" s="174">
        <f>J86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551</v>
      </c>
      <c r="E62" s="173"/>
      <c r="F62" s="173"/>
      <c r="G62" s="173"/>
      <c r="H62" s="173"/>
      <c r="I62" s="173"/>
      <c r="J62" s="174">
        <f>J212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117</v>
      </c>
      <c r="E63" s="173"/>
      <c r="F63" s="173"/>
      <c r="G63" s="173"/>
      <c r="H63" s="173"/>
      <c r="I63" s="173"/>
      <c r="J63" s="174">
        <f>J215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1301</v>
      </c>
      <c r="E64" s="173"/>
      <c r="F64" s="173"/>
      <c r="G64" s="173"/>
      <c r="H64" s="173"/>
      <c r="I64" s="173"/>
      <c r="J64" s="174">
        <f>J261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6"/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13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="2" customFormat="1" ht="6.96" customHeight="1">
      <c r="A66" s="36"/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131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70" s="2" customFormat="1" ht="6.96" customHeight="1">
      <c r="A70" s="36"/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131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="2" customFormat="1" ht="24.96" customHeight="1">
      <c r="A71" s="36"/>
      <c r="B71" s="37"/>
      <c r="C71" s="26" t="s">
        <v>120</v>
      </c>
      <c r="D71" s="38"/>
      <c r="E71" s="38"/>
      <c r="F71" s="38"/>
      <c r="G71" s="38"/>
      <c r="H71" s="38"/>
      <c r="I71" s="38"/>
      <c r="J71" s="38"/>
      <c r="K71" s="38"/>
      <c r="L71" s="131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6.96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31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12" customHeight="1">
      <c r="A73" s="36"/>
      <c r="B73" s="37"/>
      <c r="C73" s="32" t="s">
        <v>14</v>
      </c>
      <c r="D73" s="38"/>
      <c r="E73" s="38"/>
      <c r="F73" s="38"/>
      <c r="G73" s="38"/>
      <c r="H73" s="38"/>
      <c r="I73" s="38"/>
      <c r="J73" s="38"/>
      <c r="K73" s="38"/>
      <c r="L73" s="131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16.5" customHeight="1">
      <c r="A74" s="36"/>
      <c r="B74" s="37"/>
      <c r="C74" s="38"/>
      <c r="D74" s="38"/>
      <c r="E74" s="159" t="str">
        <f>E7</f>
        <v>Rekonstrukce vodovodu a kanalizace ul.Vítkovická</v>
      </c>
      <c r="F74" s="32"/>
      <c r="G74" s="32"/>
      <c r="H74" s="32"/>
      <c r="I74" s="38"/>
      <c r="J74" s="38"/>
      <c r="K74" s="38"/>
      <c r="L74" s="131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2" customFormat="1" ht="12" customHeight="1">
      <c r="A75" s="36"/>
      <c r="B75" s="37"/>
      <c r="C75" s="32" t="s">
        <v>107</v>
      </c>
      <c r="D75" s="38"/>
      <c r="E75" s="38"/>
      <c r="F75" s="38"/>
      <c r="G75" s="38"/>
      <c r="H75" s="38"/>
      <c r="I75" s="38"/>
      <c r="J75" s="38"/>
      <c r="K75" s="38"/>
      <c r="L75" s="131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16.5" customHeight="1">
      <c r="A76" s="36"/>
      <c r="B76" s="37"/>
      <c r="C76" s="38"/>
      <c r="D76" s="38"/>
      <c r="E76" s="66" t="str">
        <f>E9</f>
        <v>2504004 - IO 02.2 Přepojení uličních vpustí</v>
      </c>
      <c r="F76" s="38"/>
      <c r="G76" s="38"/>
      <c r="H76" s="38"/>
      <c r="I76" s="38"/>
      <c r="J76" s="38"/>
      <c r="K76" s="38"/>
      <c r="L76" s="13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6.96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3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12" customHeight="1">
      <c r="A78" s="36"/>
      <c r="B78" s="37"/>
      <c r="C78" s="32" t="s">
        <v>20</v>
      </c>
      <c r="D78" s="38"/>
      <c r="E78" s="38"/>
      <c r="F78" s="29" t="str">
        <f>F12</f>
        <v>Ostrava</v>
      </c>
      <c r="G78" s="38"/>
      <c r="H78" s="38"/>
      <c r="I78" s="32" t="s">
        <v>22</v>
      </c>
      <c r="J78" s="69" t="str">
        <f>IF(J12="","",J12)</f>
        <v>10. 9. 2025</v>
      </c>
      <c r="K78" s="38"/>
      <c r="L78" s="131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6.96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31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2" customFormat="1" ht="25.65" customHeight="1">
      <c r="A80" s="36"/>
      <c r="B80" s="37"/>
      <c r="C80" s="32" t="s">
        <v>26</v>
      </c>
      <c r="D80" s="38"/>
      <c r="E80" s="38"/>
      <c r="F80" s="29" t="str">
        <f>E15</f>
        <v>Statutární město Ostrava</v>
      </c>
      <c r="G80" s="38"/>
      <c r="H80" s="38"/>
      <c r="I80" s="32" t="s">
        <v>32</v>
      </c>
      <c r="J80" s="34" t="str">
        <f>E21</f>
        <v>Báňské projekty Ostrava s.r.o</v>
      </c>
      <c r="K80" s="38"/>
      <c r="L80" s="131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2" customFormat="1" ht="15.15" customHeight="1">
      <c r="A81" s="36"/>
      <c r="B81" s="37"/>
      <c r="C81" s="32" t="s">
        <v>30</v>
      </c>
      <c r="D81" s="38"/>
      <c r="E81" s="38"/>
      <c r="F81" s="29" t="str">
        <f>IF(E18="","",E18)</f>
        <v xml:space="preserve"> </v>
      </c>
      <c r="G81" s="38"/>
      <c r="H81" s="38"/>
      <c r="I81" s="32" t="s">
        <v>35</v>
      </c>
      <c r="J81" s="34" t="str">
        <f>E24</f>
        <v>Anna Mužná</v>
      </c>
      <c r="K81" s="38"/>
      <c r="L81" s="13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10.32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3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11" customFormat="1" ht="29.28" customHeight="1">
      <c r="A83" s="176"/>
      <c r="B83" s="177"/>
      <c r="C83" s="178" t="s">
        <v>121</v>
      </c>
      <c r="D83" s="179" t="s">
        <v>58</v>
      </c>
      <c r="E83" s="179" t="s">
        <v>54</v>
      </c>
      <c r="F83" s="179" t="s">
        <v>55</v>
      </c>
      <c r="G83" s="179" t="s">
        <v>122</v>
      </c>
      <c r="H83" s="179" t="s">
        <v>123</v>
      </c>
      <c r="I83" s="179" t="s">
        <v>124</v>
      </c>
      <c r="J83" s="179" t="s">
        <v>111</v>
      </c>
      <c r="K83" s="180" t="s">
        <v>125</v>
      </c>
      <c r="L83" s="181"/>
      <c r="M83" s="89" t="s">
        <v>19</v>
      </c>
      <c r="N83" s="90" t="s">
        <v>43</v>
      </c>
      <c r="O83" s="90" t="s">
        <v>126</v>
      </c>
      <c r="P83" s="90" t="s">
        <v>127</v>
      </c>
      <c r="Q83" s="90" t="s">
        <v>128</v>
      </c>
      <c r="R83" s="90" t="s">
        <v>129</v>
      </c>
      <c r="S83" s="90" t="s">
        <v>130</v>
      </c>
      <c r="T83" s="91" t="s">
        <v>131</v>
      </c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</row>
    <row r="84" s="2" customFormat="1" ht="22.8" customHeight="1">
      <c r="A84" s="36"/>
      <c r="B84" s="37"/>
      <c r="C84" s="96" t="s">
        <v>132</v>
      </c>
      <c r="D84" s="38"/>
      <c r="E84" s="38"/>
      <c r="F84" s="38"/>
      <c r="G84" s="38"/>
      <c r="H84" s="38"/>
      <c r="I84" s="38"/>
      <c r="J84" s="182">
        <f>BK84</f>
        <v>0</v>
      </c>
      <c r="K84" s="38"/>
      <c r="L84" s="42"/>
      <c r="M84" s="92"/>
      <c r="N84" s="183"/>
      <c r="O84" s="93"/>
      <c r="P84" s="184">
        <f>P85</f>
        <v>0</v>
      </c>
      <c r="Q84" s="93"/>
      <c r="R84" s="184">
        <f>R85</f>
        <v>420.89698187000005</v>
      </c>
      <c r="S84" s="93"/>
      <c r="T84" s="185">
        <f>T85</f>
        <v>11.20008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T84" s="20" t="s">
        <v>72</v>
      </c>
      <c r="AU84" s="20" t="s">
        <v>112</v>
      </c>
      <c r="BK84" s="186">
        <f>BK85</f>
        <v>0</v>
      </c>
    </row>
    <row r="85" s="12" customFormat="1" ht="25.92" customHeight="1">
      <c r="A85" s="12"/>
      <c r="B85" s="187"/>
      <c r="C85" s="188"/>
      <c r="D85" s="189" t="s">
        <v>72</v>
      </c>
      <c r="E85" s="190" t="s">
        <v>133</v>
      </c>
      <c r="F85" s="190" t="s">
        <v>134</v>
      </c>
      <c r="G85" s="188"/>
      <c r="H85" s="188"/>
      <c r="I85" s="188"/>
      <c r="J85" s="191">
        <f>BK85</f>
        <v>0</v>
      </c>
      <c r="K85" s="188"/>
      <c r="L85" s="192"/>
      <c r="M85" s="193"/>
      <c r="N85" s="194"/>
      <c r="O85" s="194"/>
      <c r="P85" s="195">
        <f>P86+P212+P215+P261</f>
        <v>0</v>
      </c>
      <c r="Q85" s="194"/>
      <c r="R85" s="195">
        <f>R86+R212+R215+R261</f>
        <v>420.89698187000005</v>
      </c>
      <c r="S85" s="194"/>
      <c r="T85" s="196">
        <f>T86+T212+T215+T261</f>
        <v>11.20008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7" t="s">
        <v>81</v>
      </c>
      <c r="AT85" s="198" t="s">
        <v>72</v>
      </c>
      <c r="AU85" s="198" t="s">
        <v>73</v>
      </c>
      <c r="AY85" s="197" t="s">
        <v>135</v>
      </c>
      <c r="BK85" s="199">
        <f>BK86+BK212+BK215+BK261</f>
        <v>0</v>
      </c>
    </row>
    <row r="86" s="12" customFormat="1" ht="22.8" customHeight="1">
      <c r="A86" s="12"/>
      <c r="B86" s="187"/>
      <c r="C86" s="188"/>
      <c r="D86" s="189" t="s">
        <v>72</v>
      </c>
      <c r="E86" s="200" t="s">
        <v>81</v>
      </c>
      <c r="F86" s="200" t="s">
        <v>136</v>
      </c>
      <c r="G86" s="188"/>
      <c r="H86" s="188"/>
      <c r="I86" s="188"/>
      <c r="J86" s="201">
        <f>BK86</f>
        <v>0</v>
      </c>
      <c r="K86" s="188"/>
      <c r="L86" s="192"/>
      <c r="M86" s="193"/>
      <c r="N86" s="194"/>
      <c r="O86" s="194"/>
      <c r="P86" s="195">
        <f>SUM(P87:P211)</f>
        <v>0</v>
      </c>
      <c r="Q86" s="194"/>
      <c r="R86" s="195">
        <f>SUM(R87:R211)</f>
        <v>403.95428007000004</v>
      </c>
      <c r="S86" s="194"/>
      <c r="T86" s="196">
        <f>SUM(T87:T211)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7" t="s">
        <v>81</v>
      </c>
      <c r="AT86" s="198" t="s">
        <v>72</v>
      </c>
      <c r="AU86" s="198" t="s">
        <v>81</v>
      </c>
      <c r="AY86" s="197" t="s">
        <v>135</v>
      </c>
      <c r="BK86" s="199">
        <f>SUM(BK87:BK211)</f>
        <v>0</v>
      </c>
    </row>
    <row r="87" s="2" customFormat="1" ht="16.5" customHeight="1">
      <c r="A87" s="36"/>
      <c r="B87" s="37"/>
      <c r="C87" s="202" t="s">
        <v>81</v>
      </c>
      <c r="D87" s="202" t="s">
        <v>137</v>
      </c>
      <c r="E87" s="203" t="s">
        <v>138</v>
      </c>
      <c r="F87" s="204" t="s">
        <v>139</v>
      </c>
      <c r="G87" s="205" t="s">
        <v>140</v>
      </c>
      <c r="H87" s="206">
        <v>20</v>
      </c>
      <c r="I87" s="207">
        <v>0</v>
      </c>
      <c r="J87" s="207">
        <f>ROUND(I87*H87,2)</f>
        <v>0</v>
      </c>
      <c r="K87" s="204" t="s">
        <v>141</v>
      </c>
      <c r="L87" s="42"/>
      <c r="M87" s="208" t="s">
        <v>19</v>
      </c>
      <c r="N87" s="209" t="s">
        <v>44</v>
      </c>
      <c r="O87" s="210">
        <v>0</v>
      </c>
      <c r="P87" s="210">
        <f>O87*H87</f>
        <v>0</v>
      </c>
      <c r="Q87" s="210">
        <v>3.0000000000000001E-05</v>
      </c>
      <c r="R87" s="210">
        <f>Q87*H87</f>
        <v>0.00060000000000000006</v>
      </c>
      <c r="S87" s="210">
        <v>0</v>
      </c>
      <c r="T87" s="211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212" t="s">
        <v>142</v>
      </c>
      <c r="AT87" s="212" t="s">
        <v>137</v>
      </c>
      <c r="AU87" s="212" t="s">
        <v>84</v>
      </c>
      <c r="AY87" s="20" t="s">
        <v>135</v>
      </c>
      <c r="BE87" s="213">
        <f>IF(N87="základní",J87,0)</f>
        <v>0</v>
      </c>
      <c r="BF87" s="213">
        <f>IF(N87="snížená",J87,0)</f>
        <v>0</v>
      </c>
      <c r="BG87" s="213">
        <f>IF(N87="zákl. přenesená",J87,0)</f>
        <v>0</v>
      </c>
      <c r="BH87" s="213">
        <f>IF(N87="sníž. přenesená",J87,0)</f>
        <v>0</v>
      </c>
      <c r="BI87" s="213">
        <f>IF(N87="nulová",J87,0)</f>
        <v>0</v>
      </c>
      <c r="BJ87" s="20" t="s">
        <v>81</v>
      </c>
      <c r="BK87" s="213">
        <f>ROUND(I87*H87,2)</f>
        <v>0</v>
      </c>
      <c r="BL87" s="20" t="s">
        <v>142</v>
      </c>
      <c r="BM87" s="212" t="s">
        <v>1302</v>
      </c>
    </row>
    <row r="88" s="2" customFormat="1">
      <c r="A88" s="36"/>
      <c r="B88" s="37"/>
      <c r="C88" s="38"/>
      <c r="D88" s="214" t="s">
        <v>144</v>
      </c>
      <c r="E88" s="38"/>
      <c r="F88" s="215" t="s">
        <v>145</v>
      </c>
      <c r="G88" s="38"/>
      <c r="H88" s="38"/>
      <c r="I88" s="38"/>
      <c r="J88" s="38"/>
      <c r="K88" s="38"/>
      <c r="L88" s="42"/>
      <c r="M88" s="216"/>
      <c r="N88" s="217"/>
      <c r="O88" s="81"/>
      <c r="P88" s="81"/>
      <c r="Q88" s="81"/>
      <c r="R88" s="81"/>
      <c r="S88" s="81"/>
      <c r="T88" s="82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20" t="s">
        <v>144</v>
      </c>
      <c r="AU88" s="20" t="s">
        <v>84</v>
      </c>
    </row>
    <row r="89" s="2" customFormat="1" ht="24.15" customHeight="1">
      <c r="A89" s="36"/>
      <c r="B89" s="37"/>
      <c r="C89" s="202" t="s">
        <v>84</v>
      </c>
      <c r="D89" s="202" t="s">
        <v>137</v>
      </c>
      <c r="E89" s="203" t="s">
        <v>149</v>
      </c>
      <c r="F89" s="204" t="s">
        <v>150</v>
      </c>
      <c r="G89" s="205" t="s">
        <v>151</v>
      </c>
      <c r="H89" s="206">
        <v>20</v>
      </c>
      <c r="I89" s="207">
        <v>0</v>
      </c>
      <c r="J89" s="207">
        <f>ROUND(I89*H89,2)</f>
        <v>0</v>
      </c>
      <c r="K89" s="204" t="s">
        <v>141</v>
      </c>
      <c r="L89" s="42"/>
      <c r="M89" s="208" t="s">
        <v>19</v>
      </c>
      <c r="N89" s="209" t="s">
        <v>44</v>
      </c>
      <c r="O89" s="210">
        <v>0</v>
      </c>
      <c r="P89" s="210">
        <f>O89*H89</f>
        <v>0</v>
      </c>
      <c r="Q89" s="210">
        <v>0</v>
      </c>
      <c r="R89" s="210">
        <f>Q89*H89</f>
        <v>0</v>
      </c>
      <c r="S89" s="210">
        <v>0</v>
      </c>
      <c r="T89" s="211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212" t="s">
        <v>142</v>
      </c>
      <c r="AT89" s="212" t="s">
        <v>137</v>
      </c>
      <c r="AU89" s="212" t="s">
        <v>84</v>
      </c>
      <c r="AY89" s="20" t="s">
        <v>135</v>
      </c>
      <c r="BE89" s="213">
        <f>IF(N89="základní",J89,0)</f>
        <v>0</v>
      </c>
      <c r="BF89" s="213">
        <f>IF(N89="snížená",J89,0)</f>
        <v>0</v>
      </c>
      <c r="BG89" s="213">
        <f>IF(N89="zákl. přenesená",J89,0)</f>
        <v>0</v>
      </c>
      <c r="BH89" s="213">
        <f>IF(N89="sníž. přenesená",J89,0)</f>
        <v>0</v>
      </c>
      <c r="BI89" s="213">
        <f>IF(N89="nulová",J89,0)</f>
        <v>0</v>
      </c>
      <c r="BJ89" s="20" t="s">
        <v>81</v>
      </c>
      <c r="BK89" s="213">
        <f>ROUND(I89*H89,2)</f>
        <v>0</v>
      </c>
      <c r="BL89" s="20" t="s">
        <v>142</v>
      </c>
      <c r="BM89" s="212" t="s">
        <v>1303</v>
      </c>
    </row>
    <row r="90" s="2" customFormat="1">
      <c r="A90" s="36"/>
      <c r="B90" s="37"/>
      <c r="C90" s="38"/>
      <c r="D90" s="214" t="s">
        <v>144</v>
      </c>
      <c r="E90" s="38"/>
      <c r="F90" s="215" t="s">
        <v>153</v>
      </c>
      <c r="G90" s="38"/>
      <c r="H90" s="38"/>
      <c r="I90" s="38"/>
      <c r="J90" s="38"/>
      <c r="K90" s="38"/>
      <c r="L90" s="42"/>
      <c r="M90" s="216"/>
      <c r="N90" s="217"/>
      <c r="O90" s="81"/>
      <c r="P90" s="81"/>
      <c r="Q90" s="81"/>
      <c r="R90" s="81"/>
      <c r="S90" s="81"/>
      <c r="T90" s="82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20" t="s">
        <v>144</v>
      </c>
      <c r="AU90" s="20" t="s">
        <v>84</v>
      </c>
    </row>
    <row r="91" s="2" customFormat="1" ht="24.15" customHeight="1">
      <c r="A91" s="36"/>
      <c r="B91" s="37"/>
      <c r="C91" s="202" t="s">
        <v>155</v>
      </c>
      <c r="D91" s="202" t="s">
        <v>137</v>
      </c>
      <c r="E91" s="203" t="s">
        <v>1304</v>
      </c>
      <c r="F91" s="204" t="s">
        <v>1305</v>
      </c>
      <c r="G91" s="205" t="s">
        <v>182</v>
      </c>
      <c r="H91" s="206">
        <v>175.328</v>
      </c>
      <c r="I91" s="207">
        <v>0</v>
      </c>
      <c r="J91" s="207">
        <f>ROUND(I91*H91,2)</f>
        <v>0</v>
      </c>
      <c r="K91" s="204" t="s">
        <v>141</v>
      </c>
      <c r="L91" s="42"/>
      <c r="M91" s="208" t="s">
        <v>19</v>
      </c>
      <c r="N91" s="209" t="s">
        <v>44</v>
      </c>
      <c r="O91" s="210">
        <v>0</v>
      </c>
      <c r="P91" s="210">
        <f>O91*H91</f>
        <v>0</v>
      </c>
      <c r="Q91" s="210">
        <v>0</v>
      </c>
      <c r="R91" s="210">
        <f>Q91*H91</f>
        <v>0</v>
      </c>
      <c r="S91" s="210">
        <v>0</v>
      </c>
      <c r="T91" s="211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212" t="s">
        <v>142</v>
      </c>
      <c r="AT91" s="212" t="s">
        <v>137</v>
      </c>
      <c r="AU91" s="212" t="s">
        <v>84</v>
      </c>
      <c r="AY91" s="20" t="s">
        <v>135</v>
      </c>
      <c r="BE91" s="213">
        <f>IF(N91="základní",J91,0)</f>
        <v>0</v>
      </c>
      <c r="BF91" s="213">
        <f>IF(N91="snížená",J91,0)</f>
        <v>0</v>
      </c>
      <c r="BG91" s="213">
        <f>IF(N91="zákl. přenesená",J91,0)</f>
        <v>0</v>
      </c>
      <c r="BH91" s="213">
        <f>IF(N91="sníž. přenesená",J91,0)</f>
        <v>0</v>
      </c>
      <c r="BI91" s="213">
        <f>IF(N91="nulová",J91,0)</f>
        <v>0</v>
      </c>
      <c r="BJ91" s="20" t="s">
        <v>81</v>
      </c>
      <c r="BK91" s="213">
        <f>ROUND(I91*H91,2)</f>
        <v>0</v>
      </c>
      <c r="BL91" s="20" t="s">
        <v>142</v>
      </c>
      <c r="BM91" s="212" t="s">
        <v>1306</v>
      </c>
    </row>
    <row r="92" s="2" customFormat="1">
      <c r="A92" s="36"/>
      <c r="B92" s="37"/>
      <c r="C92" s="38"/>
      <c r="D92" s="214" t="s">
        <v>144</v>
      </c>
      <c r="E92" s="38"/>
      <c r="F92" s="215" t="s">
        <v>1307</v>
      </c>
      <c r="G92" s="38"/>
      <c r="H92" s="38"/>
      <c r="I92" s="38"/>
      <c r="J92" s="38"/>
      <c r="K92" s="38"/>
      <c r="L92" s="42"/>
      <c r="M92" s="216"/>
      <c r="N92" s="217"/>
      <c r="O92" s="81"/>
      <c r="P92" s="81"/>
      <c r="Q92" s="81"/>
      <c r="R92" s="81"/>
      <c r="S92" s="81"/>
      <c r="T92" s="82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20" t="s">
        <v>144</v>
      </c>
      <c r="AU92" s="20" t="s">
        <v>84</v>
      </c>
    </row>
    <row r="93" s="13" customFormat="1">
      <c r="A93" s="13"/>
      <c r="B93" s="218"/>
      <c r="C93" s="219"/>
      <c r="D93" s="220" t="s">
        <v>146</v>
      </c>
      <c r="E93" s="221" t="s">
        <v>19</v>
      </c>
      <c r="F93" s="222" t="s">
        <v>1308</v>
      </c>
      <c r="G93" s="219"/>
      <c r="H93" s="221" t="s">
        <v>19</v>
      </c>
      <c r="I93" s="219"/>
      <c r="J93" s="219"/>
      <c r="K93" s="219"/>
      <c r="L93" s="223"/>
      <c r="M93" s="224"/>
      <c r="N93" s="225"/>
      <c r="O93" s="225"/>
      <c r="P93" s="225"/>
      <c r="Q93" s="225"/>
      <c r="R93" s="225"/>
      <c r="S93" s="225"/>
      <c r="T93" s="226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27" t="s">
        <v>146</v>
      </c>
      <c r="AU93" s="227" t="s">
        <v>84</v>
      </c>
      <c r="AV93" s="13" t="s">
        <v>81</v>
      </c>
      <c r="AW93" s="13" t="s">
        <v>34</v>
      </c>
      <c r="AX93" s="13" t="s">
        <v>73</v>
      </c>
      <c r="AY93" s="227" t="s">
        <v>135</v>
      </c>
    </row>
    <row r="94" s="14" customFormat="1">
      <c r="A94" s="14"/>
      <c r="B94" s="228"/>
      <c r="C94" s="229"/>
      <c r="D94" s="220" t="s">
        <v>146</v>
      </c>
      <c r="E94" s="230" t="s">
        <v>19</v>
      </c>
      <c r="F94" s="231" t="s">
        <v>1309</v>
      </c>
      <c r="G94" s="229"/>
      <c r="H94" s="232">
        <v>9.0380000000000003</v>
      </c>
      <c r="I94" s="229"/>
      <c r="J94" s="229"/>
      <c r="K94" s="229"/>
      <c r="L94" s="233"/>
      <c r="M94" s="234"/>
      <c r="N94" s="235"/>
      <c r="O94" s="235"/>
      <c r="P94" s="235"/>
      <c r="Q94" s="235"/>
      <c r="R94" s="235"/>
      <c r="S94" s="235"/>
      <c r="T94" s="236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37" t="s">
        <v>146</v>
      </c>
      <c r="AU94" s="237" t="s">
        <v>84</v>
      </c>
      <c r="AV94" s="14" t="s">
        <v>84</v>
      </c>
      <c r="AW94" s="14" t="s">
        <v>34</v>
      </c>
      <c r="AX94" s="14" t="s">
        <v>73</v>
      </c>
      <c r="AY94" s="237" t="s">
        <v>135</v>
      </c>
    </row>
    <row r="95" s="13" customFormat="1">
      <c r="A95" s="13"/>
      <c r="B95" s="218"/>
      <c r="C95" s="219"/>
      <c r="D95" s="220" t="s">
        <v>146</v>
      </c>
      <c r="E95" s="221" t="s">
        <v>19</v>
      </c>
      <c r="F95" s="222" t="s">
        <v>1310</v>
      </c>
      <c r="G95" s="219"/>
      <c r="H95" s="221" t="s">
        <v>19</v>
      </c>
      <c r="I95" s="219"/>
      <c r="J95" s="219"/>
      <c r="K95" s="219"/>
      <c r="L95" s="223"/>
      <c r="M95" s="224"/>
      <c r="N95" s="225"/>
      <c r="O95" s="225"/>
      <c r="P95" s="225"/>
      <c r="Q95" s="225"/>
      <c r="R95" s="225"/>
      <c r="S95" s="225"/>
      <c r="T95" s="226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27" t="s">
        <v>146</v>
      </c>
      <c r="AU95" s="227" t="s">
        <v>84</v>
      </c>
      <c r="AV95" s="13" t="s">
        <v>81</v>
      </c>
      <c r="AW95" s="13" t="s">
        <v>34</v>
      </c>
      <c r="AX95" s="13" t="s">
        <v>73</v>
      </c>
      <c r="AY95" s="227" t="s">
        <v>135</v>
      </c>
    </row>
    <row r="96" s="14" customFormat="1">
      <c r="A96" s="14"/>
      <c r="B96" s="228"/>
      <c r="C96" s="229"/>
      <c r="D96" s="220" t="s">
        <v>146</v>
      </c>
      <c r="E96" s="230" t="s">
        <v>19</v>
      </c>
      <c r="F96" s="231" t="s">
        <v>1311</v>
      </c>
      <c r="G96" s="229"/>
      <c r="H96" s="232">
        <v>11.308</v>
      </c>
      <c r="I96" s="229"/>
      <c r="J96" s="229"/>
      <c r="K96" s="229"/>
      <c r="L96" s="233"/>
      <c r="M96" s="234"/>
      <c r="N96" s="235"/>
      <c r="O96" s="235"/>
      <c r="P96" s="235"/>
      <c r="Q96" s="235"/>
      <c r="R96" s="235"/>
      <c r="S96" s="235"/>
      <c r="T96" s="236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37" t="s">
        <v>146</v>
      </c>
      <c r="AU96" s="237" t="s">
        <v>84</v>
      </c>
      <c r="AV96" s="14" t="s">
        <v>84</v>
      </c>
      <c r="AW96" s="14" t="s">
        <v>34</v>
      </c>
      <c r="AX96" s="14" t="s">
        <v>73</v>
      </c>
      <c r="AY96" s="237" t="s">
        <v>135</v>
      </c>
    </row>
    <row r="97" s="13" customFormat="1">
      <c r="A97" s="13"/>
      <c r="B97" s="218"/>
      <c r="C97" s="219"/>
      <c r="D97" s="220" t="s">
        <v>146</v>
      </c>
      <c r="E97" s="221" t="s">
        <v>19</v>
      </c>
      <c r="F97" s="222" t="s">
        <v>1312</v>
      </c>
      <c r="G97" s="219"/>
      <c r="H97" s="221" t="s">
        <v>19</v>
      </c>
      <c r="I97" s="219"/>
      <c r="J97" s="219"/>
      <c r="K97" s="219"/>
      <c r="L97" s="223"/>
      <c r="M97" s="224"/>
      <c r="N97" s="225"/>
      <c r="O97" s="225"/>
      <c r="P97" s="225"/>
      <c r="Q97" s="225"/>
      <c r="R97" s="225"/>
      <c r="S97" s="225"/>
      <c r="T97" s="226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27" t="s">
        <v>146</v>
      </c>
      <c r="AU97" s="227" t="s">
        <v>84</v>
      </c>
      <c r="AV97" s="13" t="s">
        <v>81</v>
      </c>
      <c r="AW97" s="13" t="s">
        <v>34</v>
      </c>
      <c r="AX97" s="13" t="s">
        <v>73</v>
      </c>
      <c r="AY97" s="227" t="s">
        <v>135</v>
      </c>
    </row>
    <row r="98" s="14" customFormat="1">
      <c r="A98" s="14"/>
      <c r="B98" s="228"/>
      <c r="C98" s="229"/>
      <c r="D98" s="220" t="s">
        <v>146</v>
      </c>
      <c r="E98" s="230" t="s">
        <v>19</v>
      </c>
      <c r="F98" s="231" t="s">
        <v>1313</v>
      </c>
      <c r="G98" s="229"/>
      <c r="H98" s="232">
        <v>31.940000000000001</v>
      </c>
      <c r="I98" s="229"/>
      <c r="J98" s="229"/>
      <c r="K98" s="229"/>
      <c r="L98" s="233"/>
      <c r="M98" s="234"/>
      <c r="N98" s="235"/>
      <c r="O98" s="235"/>
      <c r="P98" s="235"/>
      <c r="Q98" s="235"/>
      <c r="R98" s="235"/>
      <c r="S98" s="235"/>
      <c r="T98" s="236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37" t="s">
        <v>146</v>
      </c>
      <c r="AU98" s="237" t="s">
        <v>84</v>
      </c>
      <c r="AV98" s="14" t="s">
        <v>84</v>
      </c>
      <c r="AW98" s="14" t="s">
        <v>34</v>
      </c>
      <c r="AX98" s="14" t="s">
        <v>73</v>
      </c>
      <c r="AY98" s="237" t="s">
        <v>135</v>
      </c>
    </row>
    <row r="99" s="13" customFormat="1">
      <c r="A99" s="13"/>
      <c r="B99" s="218"/>
      <c r="C99" s="219"/>
      <c r="D99" s="220" t="s">
        <v>146</v>
      </c>
      <c r="E99" s="221" t="s">
        <v>19</v>
      </c>
      <c r="F99" s="222" t="s">
        <v>1314</v>
      </c>
      <c r="G99" s="219"/>
      <c r="H99" s="221" t="s">
        <v>19</v>
      </c>
      <c r="I99" s="219"/>
      <c r="J99" s="219"/>
      <c r="K99" s="219"/>
      <c r="L99" s="223"/>
      <c r="M99" s="224"/>
      <c r="N99" s="225"/>
      <c r="O99" s="225"/>
      <c r="P99" s="225"/>
      <c r="Q99" s="225"/>
      <c r="R99" s="225"/>
      <c r="S99" s="225"/>
      <c r="T99" s="226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27" t="s">
        <v>146</v>
      </c>
      <c r="AU99" s="227" t="s">
        <v>84</v>
      </c>
      <c r="AV99" s="13" t="s">
        <v>81</v>
      </c>
      <c r="AW99" s="13" t="s">
        <v>34</v>
      </c>
      <c r="AX99" s="13" t="s">
        <v>73</v>
      </c>
      <c r="AY99" s="227" t="s">
        <v>135</v>
      </c>
    </row>
    <row r="100" s="14" customFormat="1">
      <c r="A100" s="14"/>
      <c r="B100" s="228"/>
      <c r="C100" s="229"/>
      <c r="D100" s="220" t="s">
        <v>146</v>
      </c>
      <c r="E100" s="230" t="s">
        <v>19</v>
      </c>
      <c r="F100" s="231" t="s">
        <v>1315</v>
      </c>
      <c r="G100" s="229"/>
      <c r="H100" s="232">
        <v>9.6449999999999996</v>
      </c>
      <c r="I100" s="229"/>
      <c r="J100" s="229"/>
      <c r="K100" s="229"/>
      <c r="L100" s="233"/>
      <c r="M100" s="234"/>
      <c r="N100" s="235"/>
      <c r="O100" s="235"/>
      <c r="P100" s="235"/>
      <c r="Q100" s="235"/>
      <c r="R100" s="235"/>
      <c r="S100" s="235"/>
      <c r="T100" s="236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37" t="s">
        <v>146</v>
      </c>
      <c r="AU100" s="237" t="s">
        <v>84</v>
      </c>
      <c r="AV100" s="14" t="s">
        <v>84</v>
      </c>
      <c r="AW100" s="14" t="s">
        <v>34</v>
      </c>
      <c r="AX100" s="14" t="s">
        <v>73</v>
      </c>
      <c r="AY100" s="237" t="s">
        <v>135</v>
      </c>
    </row>
    <row r="101" s="13" customFormat="1">
      <c r="A101" s="13"/>
      <c r="B101" s="218"/>
      <c r="C101" s="219"/>
      <c r="D101" s="220" t="s">
        <v>146</v>
      </c>
      <c r="E101" s="221" t="s">
        <v>19</v>
      </c>
      <c r="F101" s="222" t="s">
        <v>1316</v>
      </c>
      <c r="G101" s="219"/>
      <c r="H101" s="221" t="s">
        <v>19</v>
      </c>
      <c r="I101" s="219"/>
      <c r="J101" s="219"/>
      <c r="K101" s="219"/>
      <c r="L101" s="223"/>
      <c r="M101" s="224"/>
      <c r="N101" s="225"/>
      <c r="O101" s="225"/>
      <c r="P101" s="225"/>
      <c r="Q101" s="225"/>
      <c r="R101" s="225"/>
      <c r="S101" s="225"/>
      <c r="T101" s="226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27" t="s">
        <v>146</v>
      </c>
      <c r="AU101" s="227" t="s">
        <v>84</v>
      </c>
      <c r="AV101" s="13" t="s">
        <v>81</v>
      </c>
      <c r="AW101" s="13" t="s">
        <v>34</v>
      </c>
      <c r="AX101" s="13" t="s">
        <v>73</v>
      </c>
      <c r="AY101" s="227" t="s">
        <v>135</v>
      </c>
    </row>
    <row r="102" s="14" customFormat="1">
      <c r="A102" s="14"/>
      <c r="B102" s="228"/>
      <c r="C102" s="229"/>
      <c r="D102" s="220" t="s">
        <v>146</v>
      </c>
      <c r="E102" s="230" t="s">
        <v>19</v>
      </c>
      <c r="F102" s="231" t="s">
        <v>1317</v>
      </c>
      <c r="G102" s="229"/>
      <c r="H102" s="232">
        <v>31.334</v>
      </c>
      <c r="I102" s="229"/>
      <c r="J102" s="229"/>
      <c r="K102" s="229"/>
      <c r="L102" s="233"/>
      <c r="M102" s="234"/>
      <c r="N102" s="235"/>
      <c r="O102" s="235"/>
      <c r="P102" s="235"/>
      <c r="Q102" s="235"/>
      <c r="R102" s="235"/>
      <c r="S102" s="235"/>
      <c r="T102" s="236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37" t="s">
        <v>146</v>
      </c>
      <c r="AU102" s="237" t="s">
        <v>84</v>
      </c>
      <c r="AV102" s="14" t="s">
        <v>84</v>
      </c>
      <c r="AW102" s="14" t="s">
        <v>34</v>
      </c>
      <c r="AX102" s="14" t="s">
        <v>73</v>
      </c>
      <c r="AY102" s="237" t="s">
        <v>135</v>
      </c>
    </row>
    <row r="103" s="13" customFormat="1">
      <c r="A103" s="13"/>
      <c r="B103" s="218"/>
      <c r="C103" s="219"/>
      <c r="D103" s="220" t="s">
        <v>146</v>
      </c>
      <c r="E103" s="221" t="s">
        <v>19</v>
      </c>
      <c r="F103" s="222" t="s">
        <v>1318</v>
      </c>
      <c r="G103" s="219"/>
      <c r="H103" s="221" t="s">
        <v>19</v>
      </c>
      <c r="I103" s="219"/>
      <c r="J103" s="219"/>
      <c r="K103" s="219"/>
      <c r="L103" s="223"/>
      <c r="M103" s="224"/>
      <c r="N103" s="225"/>
      <c r="O103" s="225"/>
      <c r="P103" s="225"/>
      <c r="Q103" s="225"/>
      <c r="R103" s="225"/>
      <c r="S103" s="225"/>
      <c r="T103" s="226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27" t="s">
        <v>146</v>
      </c>
      <c r="AU103" s="227" t="s">
        <v>84</v>
      </c>
      <c r="AV103" s="13" t="s">
        <v>81</v>
      </c>
      <c r="AW103" s="13" t="s">
        <v>34</v>
      </c>
      <c r="AX103" s="13" t="s">
        <v>73</v>
      </c>
      <c r="AY103" s="227" t="s">
        <v>135</v>
      </c>
    </row>
    <row r="104" s="14" customFormat="1">
      <c r="A104" s="14"/>
      <c r="B104" s="228"/>
      <c r="C104" s="229"/>
      <c r="D104" s="220" t="s">
        <v>146</v>
      </c>
      <c r="E104" s="230" t="s">
        <v>19</v>
      </c>
      <c r="F104" s="231" t="s">
        <v>1319</v>
      </c>
      <c r="G104" s="229"/>
      <c r="H104" s="232">
        <v>8.7699999999999996</v>
      </c>
      <c r="I104" s="229"/>
      <c r="J104" s="229"/>
      <c r="K104" s="229"/>
      <c r="L104" s="233"/>
      <c r="M104" s="234"/>
      <c r="N104" s="235"/>
      <c r="O104" s="235"/>
      <c r="P104" s="235"/>
      <c r="Q104" s="235"/>
      <c r="R104" s="235"/>
      <c r="S104" s="235"/>
      <c r="T104" s="236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37" t="s">
        <v>146</v>
      </c>
      <c r="AU104" s="237" t="s">
        <v>84</v>
      </c>
      <c r="AV104" s="14" t="s">
        <v>84</v>
      </c>
      <c r="AW104" s="14" t="s">
        <v>34</v>
      </c>
      <c r="AX104" s="14" t="s">
        <v>73</v>
      </c>
      <c r="AY104" s="237" t="s">
        <v>135</v>
      </c>
    </row>
    <row r="105" s="13" customFormat="1">
      <c r="A105" s="13"/>
      <c r="B105" s="218"/>
      <c r="C105" s="219"/>
      <c r="D105" s="220" t="s">
        <v>146</v>
      </c>
      <c r="E105" s="221" t="s">
        <v>19</v>
      </c>
      <c r="F105" s="222" t="s">
        <v>1320</v>
      </c>
      <c r="G105" s="219"/>
      <c r="H105" s="221" t="s">
        <v>19</v>
      </c>
      <c r="I105" s="219"/>
      <c r="J105" s="219"/>
      <c r="K105" s="219"/>
      <c r="L105" s="223"/>
      <c r="M105" s="224"/>
      <c r="N105" s="225"/>
      <c r="O105" s="225"/>
      <c r="P105" s="225"/>
      <c r="Q105" s="225"/>
      <c r="R105" s="225"/>
      <c r="S105" s="225"/>
      <c r="T105" s="226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27" t="s">
        <v>146</v>
      </c>
      <c r="AU105" s="227" t="s">
        <v>84</v>
      </c>
      <c r="AV105" s="13" t="s">
        <v>81</v>
      </c>
      <c r="AW105" s="13" t="s">
        <v>34</v>
      </c>
      <c r="AX105" s="13" t="s">
        <v>73</v>
      </c>
      <c r="AY105" s="227" t="s">
        <v>135</v>
      </c>
    </row>
    <row r="106" s="14" customFormat="1">
      <c r="A106" s="14"/>
      <c r="B106" s="228"/>
      <c r="C106" s="229"/>
      <c r="D106" s="220" t="s">
        <v>146</v>
      </c>
      <c r="E106" s="230" t="s">
        <v>19</v>
      </c>
      <c r="F106" s="231" t="s">
        <v>1321</v>
      </c>
      <c r="G106" s="229"/>
      <c r="H106" s="232">
        <v>28.225000000000001</v>
      </c>
      <c r="I106" s="229"/>
      <c r="J106" s="229"/>
      <c r="K106" s="229"/>
      <c r="L106" s="233"/>
      <c r="M106" s="234"/>
      <c r="N106" s="235"/>
      <c r="O106" s="235"/>
      <c r="P106" s="235"/>
      <c r="Q106" s="235"/>
      <c r="R106" s="235"/>
      <c r="S106" s="235"/>
      <c r="T106" s="236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37" t="s">
        <v>146</v>
      </c>
      <c r="AU106" s="237" t="s">
        <v>84</v>
      </c>
      <c r="AV106" s="14" t="s">
        <v>84</v>
      </c>
      <c r="AW106" s="14" t="s">
        <v>34</v>
      </c>
      <c r="AX106" s="14" t="s">
        <v>73</v>
      </c>
      <c r="AY106" s="237" t="s">
        <v>135</v>
      </c>
    </row>
    <row r="107" s="13" customFormat="1">
      <c r="A107" s="13"/>
      <c r="B107" s="218"/>
      <c r="C107" s="219"/>
      <c r="D107" s="220" t="s">
        <v>146</v>
      </c>
      <c r="E107" s="221" t="s">
        <v>19</v>
      </c>
      <c r="F107" s="222" t="s">
        <v>1322</v>
      </c>
      <c r="G107" s="219"/>
      <c r="H107" s="221" t="s">
        <v>19</v>
      </c>
      <c r="I107" s="219"/>
      <c r="J107" s="219"/>
      <c r="K107" s="219"/>
      <c r="L107" s="223"/>
      <c r="M107" s="224"/>
      <c r="N107" s="225"/>
      <c r="O107" s="225"/>
      <c r="P107" s="225"/>
      <c r="Q107" s="225"/>
      <c r="R107" s="225"/>
      <c r="S107" s="225"/>
      <c r="T107" s="226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27" t="s">
        <v>146</v>
      </c>
      <c r="AU107" s="227" t="s">
        <v>84</v>
      </c>
      <c r="AV107" s="13" t="s">
        <v>81</v>
      </c>
      <c r="AW107" s="13" t="s">
        <v>34</v>
      </c>
      <c r="AX107" s="13" t="s">
        <v>73</v>
      </c>
      <c r="AY107" s="227" t="s">
        <v>135</v>
      </c>
    </row>
    <row r="108" s="14" customFormat="1">
      <c r="A108" s="14"/>
      <c r="B108" s="228"/>
      <c r="C108" s="229"/>
      <c r="D108" s="220" t="s">
        <v>146</v>
      </c>
      <c r="E108" s="230" t="s">
        <v>19</v>
      </c>
      <c r="F108" s="231" t="s">
        <v>1323</v>
      </c>
      <c r="G108" s="229"/>
      <c r="H108" s="232">
        <v>8.0039999999999996</v>
      </c>
      <c r="I108" s="229"/>
      <c r="J108" s="229"/>
      <c r="K108" s="229"/>
      <c r="L108" s="233"/>
      <c r="M108" s="234"/>
      <c r="N108" s="235"/>
      <c r="O108" s="235"/>
      <c r="P108" s="235"/>
      <c r="Q108" s="235"/>
      <c r="R108" s="235"/>
      <c r="S108" s="235"/>
      <c r="T108" s="23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37" t="s">
        <v>146</v>
      </c>
      <c r="AU108" s="237" t="s">
        <v>84</v>
      </c>
      <c r="AV108" s="14" t="s">
        <v>84</v>
      </c>
      <c r="AW108" s="14" t="s">
        <v>34</v>
      </c>
      <c r="AX108" s="14" t="s">
        <v>73</v>
      </c>
      <c r="AY108" s="237" t="s">
        <v>135</v>
      </c>
    </row>
    <row r="109" s="13" customFormat="1">
      <c r="A109" s="13"/>
      <c r="B109" s="218"/>
      <c r="C109" s="219"/>
      <c r="D109" s="220" t="s">
        <v>146</v>
      </c>
      <c r="E109" s="221" t="s">
        <v>19</v>
      </c>
      <c r="F109" s="222" t="s">
        <v>1324</v>
      </c>
      <c r="G109" s="219"/>
      <c r="H109" s="221" t="s">
        <v>19</v>
      </c>
      <c r="I109" s="219"/>
      <c r="J109" s="219"/>
      <c r="K109" s="219"/>
      <c r="L109" s="223"/>
      <c r="M109" s="224"/>
      <c r="N109" s="225"/>
      <c r="O109" s="225"/>
      <c r="P109" s="225"/>
      <c r="Q109" s="225"/>
      <c r="R109" s="225"/>
      <c r="S109" s="225"/>
      <c r="T109" s="226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27" t="s">
        <v>146</v>
      </c>
      <c r="AU109" s="227" t="s">
        <v>84</v>
      </c>
      <c r="AV109" s="13" t="s">
        <v>81</v>
      </c>
      <c r="AW109" s="13" t="s">
        <v>34</v>
      </c>
      <c r="AX109" s="13" t="s">
        <v>73</v>
      </c>
      <c r="AY109" s="227" t="s">
        <v>135</v>
      </c>
    </row>
    <row r="110" s="14" customFormat="1">
      <c r="A110" s="14"/>
      <c r="B110" s="228"/>
      <c r="C110" s="229"/>
      <c r="D110" s="220" t="s">
        <v>146</v>
      </c>
      <c r="E110" s="230" t="s">
        <v>19</v>
      </c>
      <c r="F110" s="231" t="s">
        <v>1325</v>
      </c>
      <c r="G110" s="229"/>
      <c r="H110" s="232">
        <v>26.048999999999999</v>
      </c>
      <c r="I110" s="229"/>
      <c r="J110" s="229"/>
      <c r="K110" s="229"/>
      <c r="L110" s="233"/>
      <c r="M110" s="234"/>
      <c r="N110" s="235"/>
      <c r="O110" s="235"/>
      <c r="P110" s="235"/>
      <c r="Q110" s="235"/>
      <c r="R110" s="235"/>
      <c r="S110" s="235"/>
      <c r="T110" s="23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37" t="s">
        <v>146</v>
      </c>
      <c r="AU110" s="237" t="s">
        <v>84</v>
      </c>
      <c r="AV110" s="14" t="s">
        <v>84</v>
      </c>
      <c r="AW110" s="14" t="s">
        <v>34</v>
      </c>
      <c r="AX110" s="14" t="s">
        <v>73</v>
      </c>
      <c r="AY110" s="237" t="s">
        <v>135</v>
      </c>
    </row>
    <row r="111" s="13" customFormat="1">
      <c r="A111" s="13"/>
      <c r="B111" s="218"/>
      <c r="C111" s="219"/>
      <c r="D111" s="220" t="s">
        <v>146</v>
      </c>
      <c r="E111" s="221" t="s">
        <v>19</v>
      </c>
      <c r="F111" s="222" t="s">
        <v>1326</v>
      </c>
      <c r="G111" s="219"/>
      <c r="H111" s="221" t="s">
        <v>19</v>
      </c>
      <c r="I111" s="219"/>
      <c r="J111" s="219"/>
      <c r="K111" s="219"/>
      <c r="L111" s="223"/>
      <c r="M111" s="224"/>
      <c r="N111" s="225"/>
      <c r="O111" s="225"/>
      <c r="P111" s="225"/>
      <c r="Q111" s="225"/>
      <c r="R111" s="225"/>
      <c r="S111" s="225"/>
      <c r="T111" s="226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27" t="s">
        <v>146</v>
      </c>
      <c r="AU111" s="227" t="s">
        <v>84</v>
      </c>
      <c r="AV111" s="13" t="s">
        <v>81</v>
      </c>
      <c r="AW111" s="13" t="s">
        <v>34</v>
      </c>
      <c r="AX111" s="13" t="s">
        <v>73</v>
      </c>
      <c r="AY111" s="227" t="s">
        <v>135</v>
      </c>
    </row>
    <row r="112" s="14" customFormat="1">
      <c r="A112" s="14"/>
      <c r="B112" s="228"/>
      <c r="C112" s="229"/>
      <c r="D112" s="220" t="s">
        <v>146</v>
      </c>
      <c r="E112" s="230" t="s">
        <v>19</v>
      </c>
      <c r="F112" s="231" t="s">
        <v>1327</v>
      </c>
      <c r="G112" s="229"/>
      <c r="H112" s="232">
        <v>7.1100000000000003</v>
      </c>
      <c r="I112" s="229"/>
      <c r="J112" s="229"/>
      <c r="K112" s="229"/>
      <c r="L112" s="233"/>
      <c r="M112" s="234"/>
      <c r="N112" s="235"/>
      <c r="O112" s="235"/>
      <c r="P112" s="235"/>
      <c r="Q112" s="235"/>
      <c r="R112" s="235"/>
      <c r="S112" s="235"/>
      <c r="T112" s="236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37" t="s">
        <v>146</v>
      </c>
      <c r="AU112" s="237" t="s">
        <v>84</v>
      </c>
      <c r="AV112" s="14" t="s">
        <v>84</v>
      </c>
      <c r="AW112" s="14" t="s">
        <v>34</v>
      </c>
      <c r="AX112" s="14" t="s">
        <v>73</v>
      </c>
      <c r="AY112" s="237" t="s">
        <v>135</v>
      </c>
    </row>
    <row r="113" s="13" customFormat="1">
      <c r="A113" s="13"/>
      <c r="B113" s="218"/>
      <c r="C113" s="219"/>
      <c r="D113" s="220" t="s">
        <v>146</v>
      </c>
      <c r="E113" s="221" t="s">
        <v>19</v>
      </c>
      <c r="F113" s="222" t="s">
        <v>1328</v>
      </c>
      <c r="G113" s="219"/>
      <c r="H113" s="221" t="s">
        <v>19</v>
      </c>
      <c r="I113" s="219"/>
      <c r="J113" s="219"/>
      <c r="K113" s="219"/>
      <c r="L113" s="223"/>
      <c r="M113" s="224"/>
      <c r="N113" s="225"/>
      <c r="O113" s="225"/>
      <c r="P113" s="225"/>
      <c r="Q113" s="225"/>
      <c r="R113" s="225"/>
      <c r="S113" s="225"/>
      <c r="T113" s="226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27" t="s">
        <v>146</v>
      </c>
      <c r="AU113" s="227" t="s">
        <v>84</v>
      </c>
      <c r="AV113" s="13" t="s">
        <v>81</v>
      </c>
      <c r="AW113" s="13" t="s">
        <v>34</v>
      </c>
      <c r="AX113" s="13" t="s">
        <v>73</v>
      </c>
      <c r="AY113" s="227" t="s">
        <v>135</v>
      </c>
    </row>
    <row r="114" s="14" customFormat="1">
      <c r="A114" s="14"/>
      <c r="B114" s="228"/>
      <c r="C114" s="229"/>
      <c r="D114" s="220" t="s">
        <v>146</v>
      </c>
      <c r="E114" s="230" t="s">
        <v>19</v>
      </c>
      <c r="F114" s="231" t="s">
        <v>1329</v>
      </c>
      <c r="G114" s="229"/>
      <c r="H114" s="232">
        <v>3.9049999999999998</v>
      </c>
      <c r="I114" s="229"/>
      <c r="J114" s="229"/>
      <c r="K114" s="229"/>
      <c r="L114" s="233"/>
      <c r="M114" s="234"/>
      <c r="N114" s="235"/>
      <c r="O114" s="235"/>
      <c r="P114" s="235"/>
      <c r="Q114" s="235"/>
      <c r="R114" s="235"/>
      <c r="S114" s="235"/>
      <c r="T114" s="23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37" t="s">
        <v>146</v>
      </c>
      <c r="AU114" s="237" t="s">
        <v>84</v>
      </c>
      <c r="AV114" s="14" t="s">
        <v>84</v>
      </c>
      <c r="AW114" s="14" t="s">
        <v>34</v>
      </c>
      <c r="AX114" s="14" t="s">
        <v>73</v>
      </c>
      <c r="AY114" s="237" t="s">
        <v>135</v>
      </c>
    </row>
    <row r="115" s="15" customFormat="1">
      <c r="A115" s="15"/>
      <c r="B115" s="238"/>
      <c r="C115" s="239"/>
      <c r="D115" s="220" t="s">
        <v>146</v>
      </c>
      <c r="E115" s="240" t="s">
        <v>19</v>
      </c>
      <c r="F115" s="241" t="s">
        <v>178</v>
      </c>
      <c r="G115" s="239"/>
      <c r="H115" s="242">
        <v>175.328</v>
      </c>
      <c r="I115" s="239"/>
      <c r="J115" s="239"/>
      <c r="K115" s="239"/>
      <c r="L115" s="243"/>
      <c r="M115" s="244"/>
      <c r="N115" s="245"/>
      <c r="O115" s="245"/>
      <c r="P115" s="245"/>
      <c r="Q115" s="245"/>
      <c r="R115" s="245"/>
      <c r="S115" s="245"/>
      <c r="T115" s="246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47" t="s">
        <v>146</v>
      </c>
      <c r="AU115" s="247" t="s">
        <v>84</v>
      </c>
      <c r="AV115" s="15" t="s">
        <v>142</v>
      </c>
      <c r="AW115" s="15" t="s">
        <v>34</v>
      </c>
      <c r="AX115" s="15" t="s">
        <v>81</v>
      </c>
      <c r="AY115" s="247" t="s">
        <v>135</v>
      </c>
    </row>
    <row r="116" s="2" customFormat="1" ht="16.5" customHeight="1">
      <c r="A116" s="36"/>
      <c r="B116" s="37"/>
      <c r="C116" s="202" t="s">
        <v>142</v>
      </c>
      <c r="D116" s="202" t="s">
        <v>137</v>
      </c>
      <c r="E116" s="203" t="s">
        <v>1330</v>
      </c>
      <c r="F116" s="204" t="s">
        <v>1331</v>
      </c>
      <c r="G116" s="205" t="s">
        <v>182</v>
      </c>
      <c r="H116" s="206">
        <v>29.521000000000001</v>
      </c>
      <c r="I116" s="207">
        <v>0</v>
      </c>
      <c r="J116" s="207">
        <f>ROUND(I116*H116,2)</f>
        <v>0</v>
      </c>
      <c r="K116" s="204" t="s">
        <v>141</v>
      </c>
      <c r="L116" s="42"/>
      <c r="M116" s="208" t="s">
        <v>19</v>
      </c>
      <c r="N116" s="209" t="s">
        <v>44</v>
      </c>
      <c r="O116" s="210">
        <v>0</v>
      </c>
      <c r="P116" s="210">
        <f>O116*H116</f>
        <v>0</v>
      </c>
      <c r="Q116" s="210">
        <v>0</v>
      </c>
      <c r="R116" s="210">
        <f>Q116*H116</f>
        <v>0</v>
      </c>
      <c r="S116" s="210">
        <v>0</v>
      </c>
      <c r="T116" s="211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212" t="s">
        <v>142</v>
      </c>
      <c r="AT116" s="212" t="s">
        <v>137</v>
      </c>
      <c r="AU116" s="212" t="s">
        <v>84</v>
      </c>
      <c r="AY116" s="20" t="s">
        <v>135</v>
      </c>
      <c r="BE116" s="213">
        <f>IF(N116="základní",J116,0)</f>
        <v>0</v>
      </c>
      <c r="BF116" s="213">
        <f>IF(N116="snížená",J116,0)</f>
        <v>0</v>
      </c>
      <c r="BG116" s="213">
        <f>IF(N116="zákl. přenesená",J116,0)</f>
        <v>0</v>
      </c>
      <c r="BH116" s="213">
        <f>IF(N116="sníž. přenesená",J116,0)</f>
        <v>0</v>
      </c>
      <c r="BI116" s="213">
        <f>IF(N116="nulová",J116,0)</f>
        <v>0</v>
      </c>
      <c r="BJ116" s="20" t="s">
        <v>81</v>
      </c>
      <c r="BK116" s="213">
        <f>ROUND(I116*H116,2)</f>
        <v>0</v>
      </c>
      <c r="BL116" s="20" t="s">
        <v>142</v>
      </c>
      <c r="BM116" s="212" t="s">
        <v>1332</v>
      </c>
    </row>
    <row r="117" s="2" customFormat="1">
      <c r="A117" s="36"/>
      <c r="B117" s="37"/>
      <c r="C117" s="38"/>
      <c r="D117" s="214" t="s">
        <v>144</v>
      </c>
      <c r="E117" s="38"/>
      <c r="F117" s="215" t="s">
        <v>1333</v>
      </c>
      <c r="G117" s="38"/>
      <c r="H117" s="38"/>
      <c r="I117" s="38"/>
      <c r="J117" s="38"/>
      <c r="K117" s="38"/>
      <c r="L117" s="42"/>
      <c r="M117" s="216"/>
      <c r="N117" s="217"/>
      <c r="O117" s="81"/>
      <c r="P117" s="81"/>
      <c r="Q117" s="81"/>
      <c r="R117" s="81"/>
      <c r="S117" s="81"/>
      <c r="T117" s="82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20" t="s">
        <v>144</v>
      </c>
      <c r="AU117" s="20" t="s">
        <v>84</v>
      </c>
    </row>
    <row r="118" s="13" customFormat="1">
      <c r="A118" s="13"/>
      <c r="B118" s="218"/>
      <c r="C118" s="219"/>
      <c r="D118" s="220" t="s">
        <v>146</v>
      </c>
      <c r="E118" s="221" t="s">
        <v>19</v>
      </c>
      <c r="F118" s="222" t="s">
        <v>1334</v>
      </c>
      <c r="G118" s="219"/>
      <c r="H118" s="221" t="s">
        <v>19</v>
      </c>
      <c r="I118" s="219"/>
      <c r="J118" s="219"/>
      <c r="K118" s="219"/>
      <c r="L118" s="223"/>
      <c r="M118" s="224"/>
      <c r="N118" s="225"/>
      <c r="O118" s="225"/>
      <c r="P118" s="225"/>
      <c r="Q118" s="225"/>
      <c r="R118" s="225"/>
      <c r="S118" s="225"/>
      <c r="T118" s="226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27" t="s">
        <v>146</v>
      </c>
      <c r="AU118" s="227" t="s">
        <v>84</v>
      </c>
      <c r="AV118" s="13" t="s">
        <v>81</v>
      </c>
      <c r="AW118" s="13" t="s">
        <v>34</v>
      </c>
      <c r="AX118" s="13" t="s">
        <v>73</v>
      </c>
      <c r="AY118" s="227" t="s">
        <v>135</v>
      </c>
    </row>
    <row r="119" s="14" customFormat="1">
      <c r="A119" s="14"/>
      <c r="B119" s="228"/>
      <c r="C119" s="229"/>
      <c r="D119" s="220" t="s">
        <v>146</v>
      </c>
      <c r="E119" s="230" t="s">
        <v>19</v>
      </c>
      <c r="F119" s="231" t="s">
        <v>1335</v>
      </c>
      <c r="G119" s="229"/>
      <c r="H119" s="232">
        <v>4.5839999999999996</v>
      </c>
      <c r="I119" s="229"/>
      <c r="J119" s="229"/>
      <c r="K119" s="229"/>
      <c r="L119" s="233"/>
      <c r="M119" s="234"/>
      <c r="N119" s="235"/>
      <c r="O119" s="235"/>
      <c r="P119" s="235"/>
      <c r="Q119" s="235"/>
      <c r="R119" s="235"/>
      <c r="S119" s="235"/>
      <c r="T119" s="23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37" t="s">
        <v>146</v>
      </c>
      <c r="AU119" s="237" t="s">
        <v>84</v>
      </c>
      <c r="AV119" s="14" t="s">
        <v>84</v>
      </c>
      <c r="AW119" s="14" t="s">
        <v>34</v>
      </c>
      <c r="AX119" s="14" t="s">
        <v>73</v>
      </c>
      <c r="AY119" s="237" t="s">
        <v>135</v>
      </c>
    </row>
    <row r="120" s="13" customFormat="1">
      <c r="A120" s="13"/>
      <c r="B120" s="218"/>
      <c r="C120" s="219"/>
      <c r="D120" s="220" t="s">
        <v>146</v>
      </c>
      <c r="E120" s="221" t="s">
        <v>19</v>
      </c>
      <c r="F120" s="222" t="s">
        <v>1336</v>
      </c>
      <c r="G120" s="219"/>
      <c r="H120" s="221" t="s">
        <v>19</v>
      </c>
      <c r="I120" s="219"/>
      <c r="J120" s="219"/>
      <c r="K120" s="219"/>
      <c r="L120" s="223"/>
      <c r="M120" s="224"/>
      <c r="N120" s="225"/>
      <c r="O120" s="225"/>
      <c r="P120" s="225"/>
      <c r="Q120" s="225"/>
      <c r="R120" s="225"/>
      <c r="S120" s="225"/>
      <c r="T120" s="226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27" t="s">
        <v>146</v>
      </c>
      <c r="AU120" s="227" t="s">
        <v>84</v>
      </c>
      <c r="AV120" s="13" t="s">
        <v>81</v>
      </c>
      <c r="AW120" s="13" t="s">
        <v>34</v>
      </c>
      <c r="AX120" s="13" t="s">
        <v>73</v>
      </c>
      <c r="AY120" s="227" t="s">
        <v>135</v>
      </c>
    </row>
    <row r="121" s="14" customFormat="1">
      <c r="A121" s="14"/>
      <c r="B121" s="228"/>
      <c r="C121" s="229"/>
      <c r="D121" s="220" t="s">
        <v>146</v>
      </c>
      <c r="E121" s="230" t="s">
        <v>19</v>
      </c>
      <c r="F121" s="231" t="s">
        <v>1337</v>
      </c>
      <c r="G121" s="229"/>
      <c r="H121" s="232">
        <v>3.718</v>
      </c>
      <c r="I121" s="229"/>
      <c r="J121" s="229"/>
      <c r="K121" s="229"/>
      <c r="L121" s="233"/>
      <c r="M121" s="234"/>
      <c r="N121" s="235"/>
      <c r="O121" s="235"/>
      <c r="P121" s="235"/>
      <c r="Q121" s="235"/>
      <c r="R121" s="235"/>
      <c r="S121" s="235"/>
      <c r="T121" s="23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37" t="s">
        <v>146</v>
      </c>
      <c r="AU121" s="237" t="s">
        <v>84</v>
      </c>
      <c r="AV121" s="14" t="s">
        <v>84</v>
      </c>
      <c r="AW121" s="14" t="s">
        <v>34</v>
      </c>
      <c r="AX121" s="14" t="s">
        <v>73</v>
      </c>
      <c r="AY121" s="237" t="s">
        <v>135</v>
      </c>
    </row>
    <row r="122" s="13" customFormat="1">
      <c r="A122" s="13"/>
      <c r="B122" s="218"/>
      <c r="C122" s="219"/>
      <c r="D122" s="220" t="s">
        <v>146</v>
      </c>
      <c r="E122" s="221" t="s">
        <v>19</v>
      </c>
      <c r="F122" s="222" t="s">
        <v>1338</v>
      </c>
      <c r="G122" s="219"/>
      <c r="H122" s="221" t="s">
        <v>19</v>
      </c>
      <c r="I122" s="219"/>
      <c r="J122" s="219"/>
      <c r="K122" s="219"/>
      <c r="L122" s="223"/>
      <c r="M122" s="224"/>
      <c r="N122" s="225"/>
      <c r="O122" s="225"/>
      <c r="P122" s="225"/>
      <c r="Q122" s="225"/>
      <c r="R122" s="225"/>
      <c r="S122" s="225"/>
      <c r="T122" s="226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27" t="s">
        <v>146</v>
      </c>
      <c r="AU122" s="227" t="s">
        <v>84</v>
      </c>
      <c r="AV122" s="13" t="s">
        <v>81</v>
      </c>
      <c r="AW122" s="13" t="s">
        <v>34</v>
      </c>
      <c r="AX122" s="13" t="s">
        <v>73</v>
      </c>
      <c r="AY122" s="227" t="s">
        <v>135</v>
      </c>
    </row>
    <row r="123" s="14" customFormat="1">
      <c r="A123" s="14"/>
      <c r="B123" s="228"/>
      <c r="C123" s="229"/>
      <c r="D123" s="220" t="s">
        <v>146</v>
      </c>
      <c r="E123" s="230" t="s">
        <v>19</v>
      </c>
      <c r="F123" s="231" t="s">
        <v>1339</v>
      </c>
      <c r="G123" s="229"/>
      <c r="H123" s="232">
        <v>6.5709999999999997</v>
      </c>
      <c r="I123" s="229"/>
      <c r="J123" s="229"/>
      <c r="K123" s="229"/>
      <c r="L123" s="233"/>
      <c r="M123" s="234"/>
      <c r="N123" s="235"/>
      <c r="O123" s="235"/>
      <c r="P123" s="235"/>
      <c r="Q123" s="235"/>
      <c r="R123" s="235"/>
      <c r="S123" s="235"/>
      <c r="T123" s="23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37" t="s">
        <v>146</v>
      </c>
      <c r="AU123" s="237" t="s">
        <v>84</v>
      </c>
      <c r="AV123" s="14" t="s">
        <v>84</v>
      </c>
      <c r="AW123" s="14" t="s">
        <v>34</v>
      </c>
      <c r="AX123" s="14" t="s">
        <v>73</v>
      </c>
      <c r="AY123" s="237" t="s">
        <v>135</v>
      </c>
    </row>
    <row r="124" s="13" customFormat="1">
      <c r="A124" s="13"/>
      <c r="B124" s="218"/>
      <c r="C124" s="219"/>
      <c r="D124" s="220" t="s">
        <v>146</v>
      </c>
      <c r="E124" s="221" t="s">
        <v>19</v>
      </c>
      <c r="F124" s="222" t="s">
        <v>1340</v>
      </c>
      <c r="G124" s="219"/>
      <c r="H124" s="221" t="s">
        <v>19</v>
      </c>
      <c r="I124" s="219"/>
      <c r="J124" s="219"/>
      <c r="K124" s="219"/>
      <c r="L124" s="223"/>
      <c r="M124" s="224"/>
      <c r="N124" s="225"/>
      <c r="O124" s="225"/>
      <c r="P124" s="225"/>
      <c r="Q124" s="225"/>
      <c r="R124" s="225"/>
      <c r="S124" s="225"/>
      <c r="T124" s="22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27" t="s">
        <v>146</v>
      </c>
      <c r="AU124" s="227" t="s">
        <v>84</v>
      </c>
      <c r="AV124" s="13" t="s">
        <v>81</v>
      </c>
      <c r="AW124" s="13" t="s">
        <v>34</v>
      </c>
      <c r="AX124" s="13" t="s">
        <v>73</v>
      </c>
      <c r="AY124" s="227" t="s">
        <v>135</v>
      </c>
    </row>
    <row r="125" s="14" customFormat="1">
      <c r="A125" s="14"/>
      <c r="B125" s="228"/>
      <c r="C125" s="229"/>
      <c r="D125" s="220" t="s">
        <v>146</v>
      </c>
      <c r="E125" s="230" t="s">
        <v>19</v>
      </c>
      <c r="F125" s="231" t="s">
        <v>1341</v>
      </c>
      <c r="G125" s="229"/>
      <c r="H125" s="232">
        <v>5.7880000000000003</v>
      </c>
      <c r="I125" s="229"/>
      <c r="J125" s="229"/>
      <c r="K125" s="229"/>
      <c r="L125" s="233"/>
      <c r="M125" s="234"/>
      <c r="N125" s="235"/>
      <c r="O125" s="235"/>
      <c r="P125" s="235"/>
      <c r="Q125" s="235"/>
      <c r="R125" s="235"/>
      <c r="S125" s="235"/>
      <c r="T125" s="23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37" t="s">
        <v>146</v>
      </c>
      <c r="AU125" s="237" t="s">
        <v>84</v>
      </c>
      <c r="AV125" s="14" t="s">
        <v>84</v>
      </c>
      <c r="AW125" s="14" t="s">
        <v>34</v>
      </c>
      <c r="AX125" s="14" t="s">
        <v>73</v>
      </c>
      <c r="AY125" s="237" t="s">
        <v>135</v>
      </c>
    </row>
    <row r="126" s="13" customFormat="1">
      <c r="A126" s="13"/>
      <c r="B126" s="218"/>
      <c r="C126" s="219"/>
      <c r="D126" s="220" t="s">
        <v>146</v>
      </c>
      <c r="E126" s="221" t="s">
        <v>19</v>
      </c>
      <c r="F126" s="222" t="s">
        <v>1342</v>
      </c>
      <c r="G126" s="219"/>
      <c r="H126" s="221" t="s">
        <v>19</v>
      </c>
      <c r="I126" s="219"/>
      <c r="J126" s="219"/>
      <c r="K126" s="219"/>
      <c r="L126" s="223"/>
      <c r="M126" s="224"/>
      <c r="N126" s="225"/>
      <c r="O126" s="225"/>
      <c r="P126" s="225"/>
      <c r="Q126" s="225"/>
      <c r="R126" s="225"/>
      <c r="S126" s="225"/>
      <c r="T126" s="22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27" t="s">
        <v>146</v>
      </c>
      <c r="AU126" s="227" t="s">
        <v>84</v>
      </c>
      <c r="AV126" s="13" t="s">
        <v>81</v>
      </c>
      <c r="AW126" s="13" t="s">
        <v>34</v>
      </c>
      <c r="AX126" s="13" t="s">
        <v>73</v>
      </c>
      <c r="AY126" s="227" t="s">
        <v>135</v>
      </c>
    </row>
    <row r="127" s="14" customFormat="1">
      <c r="A127" s="14"/>
      <c r="B127" s="228"/>
      <c r="C127" s="229"/>
      <c r="D127" s="220" t="s">
        <v>146</v>
      </c>
      <c r="E127" s="230" t="s">
        <v>19</v>
      </c>
      <c r="F127" s="231" t="s">
        <v>1343</v>
      </c>
      <c r="G127" s="229"/>
      <c r="H127" s="232">
        <v>5.3449999999999998</v>
      </c>
      <c r="I127" s="229"/>
      <c r="J127" s="229"/>
      <c r="K127" s="229"/>
      <c r="L127" s="233"/>
      <c r="M127" s="234"/>
      <c r="N127" s="235"/>
      <c r="O127" s="235"/>
      <c r="P127" s="235"/>
      <c r="Q127" s="235"/>
      <c r="R127" s="235"/>
      <c r="S127" s="235"/>
      <c r="T127" s="23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37" t="s">
        <v>146</v>
      </c>
      <c r="AU127" s="237" t="s">
        <v>84</v>
      </c>
      <c r="AV127" s="14" t="s">
        <v>84</v>
      </c>
      <c r="AW127" s="14" t="s">
        <v>34</v>
      </c>
      <c r="AX127" s="14" t="s">
        <v>73</v>
      </c>
      <c r="AY127" s="237" t="s">
        <v>135</v>
      </c>
    </row>
    <row r="128" s="13" customFormat="1">
      <c r="A128" s="13"/>
      <c r="B128" s="218"/>
      <c r="C128" s="219"/>
      <c r="D128" s="220" t="s">
        <v>146</v>
      </c>
      <c r="E128" s="221" t="s">
        <v>19</v>
      </c>
      <c r="F128" s="222" t="s">
        <v>1344</v>
      </c>
      <c r="G128" s="219"/>
      <c r="H128" s="221" t="s">
        <v>19</v>
      </c>
      <c r="I128" s="219"/>
      <c r="J128" s="219"/>
      <c r="K128" s="219"/>
      <c r="L128" s="223"/>
      <c r="M128" s="224"/>
      <c r="N128" s="225"/>
      <c r="O128" s="225"/>
      <c r="P128" s="225"/>
      <c r="Q128" s="225"/>
      <c r="R128" s="225"/>
      <c r="S128" s="225"/>
      <c r="T128" s="22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27" t="s">
        <v>146</v>
      </c>
      <c r="AU128" s="227" t="s">
        <v>84</v>
      </c>
      <c r="AV128" s="13" t="s">
        <v>81</v>
      </c>
      <c r="AW128" s="13" t="s">
        <v>34</v>
      </c>
      <c r="AX128" s="13" t="s">
        <v>73</v>
      </c>
      <c r="AY128" s="227" t="s">
        <v>135</v>
      </c>
    </row>
    <row r="129" s="14" customFormat="1">
      <c r="A129" s="14"/>
      <c r="B129" s="228"/>
      <c r="C129" s="229"/>
      <c r="D129" s="220" t="s">
        <v>146</v>
      </c>
      <c r="E129" s="230" t="s">
        <v>19</v>
      </c>
      <c r="F129" s="231" t="s">
        <v>1345</v>
      </c>
      <c r="G129" s="229"/>
      <c r="H129" s="232">
        <v>3.5150000000000001</v>
      </c>
      <c r="I129" s="229"/>
      <c r="J129" s="229"/>
      <c r="K129" s="229"/>
      <c r="L129" s="233"/>
      <c r="M129" s="234"/>
      <c r="N129" s="235"/>
      <c r="O129" s="235"/>
      <c r="P129" s="235"/>
      <c r="Q129" s="235"/>
      <c r="R129" s="235"/>
      <c r="S129" s="235"/>
      <c r="T129" s="23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37" t="s">
        <v>146</v>
      </c>
      <c r="AU129" s="237" t="s">
        <v>84</v>
      </c>
      <c r="AV129" s="14" t="s">
        <v>84</v>
      </c>
      <c r="AW129" s="14" t="s">
        <v>34</v>
      </c>
      <c r="AX129" s="14" t="s">
        <v>73</v>
      </c>
      <c r="AY129" s="237" t="s">
        <v>135</v>
      </c>
    </row>
    <row r="130" s="15" customFormat="1">
      <c r="A130" s="15"/>
      <c r="B130" s="238"/>
      <c r="C130" s="239"/>
      <c r="D130" s="220" t="s">
        <v>146</v>
      </c>
      <c r="E130" s="240" t="s">
        <v>19</v>
      </c>
      <c r="F130" s="241" t="s">
        <v>178</v>
      </c>
      <c r="G130" s="239"/>
      <c r="H130" s="242">
        <v>29.521000000000001</v>
      </c>
      <c r="I130" s="239"/>
      <c r="J130" s="239"/>
      <c r="K130" s="239"/>
      <c r="L130" s="243"/>
      <c r="M130" s="244"/>
      <c r="N130" s="245"/>
      <c r="O130" s="245"/>
      <c r="P130" s="245"/>
      <c r="Q130" s="245"/>
      <c r="R130" s="245"/>
      <c r="S130" s="245"/>
      <c r="T130" s="24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47" t="s">
        <v>146</v>
      </c>
      <c r="AU130" s="247" t="s">
        <v>84</v>
      </c>
      <c r="AV130" s="15" t="s">
        <v>142</v>
      </c>
      <c r="AW130" s="15" t="s">
        <v>34</v>
      </c>
      <c r="AX130" s="15" t="s">
        <v>81</v>
      </c>
      <c r="AY130" s="247" t="s">
        <v>135</v>
      </c>
    </row>
    <row r="131" s="2" customFormat="1" ht="24.15" customHeight="1">
      <c r="A131" s="36"/>
      <c r="B131" s="37"/>
      <c r="C131" s="202" t="s">
        <v>168</v>
      </c>
      <c r="D131" s="202" t="s">
        <v>137</v>
      </c>
      <c r="E131" s="203" t="s">
        <v>1346</v>
      </c>
      <c r="F131" s="204" t="s">
        <v>1347</v>
      </c>
      <c r="G131" s="205" t="s">
        <v>171</v>
      </c>
      <c r="H131" s="206">
        <v>237.77600000000001</v>
      </c>
      <c r="I131" s="207">
        <v>0</v>
      </c>
      <c r="J131" s="207">
        <f>ROUND(I131*H131,2)</f>
        <v>0</v>
      </c>
      <c r="K131" s="204" t="s">
        <v>141</v>
      </c>
      <c r="L131" s="42"/>
      <c r="M131" s="208" t="s">
        <v>19</v>
      </c>
      <c r="N131" s="209" t="s">
        <v>44</v>
      </c>
      <c r="O131" s="210">
        <v>0</v>
      </c>
      <c r="P131" s="210">
        <f>O131*H131</f>
        <v>0</v>
      </c>
      <c r="Q131" s="210">
        <v>0.00084999999999999995</v>
      </c>
      <c r="R131" s="210">
        <f>Q131*H131</f>
        <v>0.2021096</v>
      </c>
      <c r="S131" s="210">
        <v>0</v>
      </c>
      <c r="T131" s="211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12" t="s">
        <v>142</v>
      </c>
      <c r="AT131" s="212" t="s">
        <v>137</v>
      </c>
      <c r="AU131" s="212" t="s">
        <v>84</v>
      </c>
      <c r="AY131" s="20" t="s">
        <v>135</v>
      </c>
      <c r="BE131" s="213">
        <f>IF(N131="základní",J131,0)</f>
        <v>0</v>
      </c>
      <c r="BF131" s="213">
        <f>IF(N131="snížená",J131,0)</f>
        <v>0</v>
      </c>
      <c r="BG131" s="213">
        <f>IF(N131="zákl. přenesená",J131,0)</f>
        <v>0</v>
      </c>
      <c r="BH131" s="213">
        <f>IF(N131="sníž. přenesená",J131,0)</f>
        <v>0</v>
      </c>
      <c r="BI131" s="213">
        <f>IF(N131="nulová",J131,0)</f>
        <v>0</v>
      </c>
      <c r="BJ131" s="20" t="s">
        <v>81</v>
      </c>
      <c r="BK131" s="213">
        <f>ROUND(I131*H131,2)</f>
        <v>0</v>
      </c>
      <c r="BL131" s="20" t="s">
        <v>142</v>
      </c>
      <c r="BM131" s="212" t="s">
        <v>1348</v>
      </c>
    </row>
    <row r="132" s="2" customFormat="1">
      <c r="A132" s="36"/>
      <c r="B132" s="37"/>
      <c r="C132" s="38"/>
      <c r="D132" s="214" t="s">
        <v>144</v>
      </c>
      <c r="E132" s="38"/>
      <c r="F132" s="215" t="s">
        <v>1349</v>
      </c>
      <c r="G132" s="38"/>
      <c r="H132" s="38"/>
      <c r="I132" s="38"/>
      <c r="J132" s="38"/>
      <c r="K132" s="38"/>
      <c r="L132" s="42"/>
      <c r="M132" s="216"/>
      <c r="N132" s="217"/>
      <c r="O132" s="81"/>
      <c r="P132" s="81"/>
      <c r="Q132" s="81"/>
      <c r="R132" s="81"/>
      <c r="S132" s="81"/>
      <c r="T132" s="82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20" t="s">
        <v>144</v>
      </c>
      <c r="AU132" s="20" t="s">
        <v>84</v>
      </c>
    </row>
    <row r="133" s="13" customFormat="1">
      <c r="A133" s="13"/>
      <c r="B133" s="218"/>
      <c r="C133" s="219"/>
      <c r="D133" s="220" t="s">
        <v>146</v>
      </c>
      <c r="E133" s="221" t="s">
        <v>19</v>
      </c>
      <c r="F133" s="222" t="s">
        <v>1350</v>
      </c>
      <c r="G133" s="219"/>
      <c r="H133" s="221" t="s">
        <v>19</v>
      </c>
      <c r="I133" s="219"/>
      <c r="J133" s="219"/>
      <c r="K133" s="219"/>
      <c r="L133" s="223"/>
      <c r="M133" s="224"/>
      <c r="N133" s="225"/>
      <c r="O133" s="225"/>
      <c r="P133" s="225"/>
      <c r="Q133" s="225"/>
      <c r="R133" s="225"/>
      <c r="S133" s="225"/>
      <c r="T133" s="22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27" t="s">
        <v>146</v>
      </c>
      <c r="AU133" s="227" t="s">
        <v>84</v>
      </c>
      <c r="AV133" s="13" t="s">
        <v>81</v>
      </c>
      <c r="AW133" s="13" t="s">
        <v>34</v>
      </c>
      <c r="AX133" s="13" t="s">
        <v>73</v>
      </c>
      <c r="AY133" s="227" t="s">
        <v>135</v>
      </c>
    </row>
    <row r="134" s="13" customFormat="1">
      <c r="A134" s="13"/>
      <c r="B134" s="218"/>
      <c r="C134" s="219"/>
      <c r="D134" s="220" t="s">
        <v>146</v>
      </c>
      <c r="E134" s="221" t="s">
        <v>19</v>
      </c>
      <c r="F134" s="222" t="s">
        <v>1334</v>
      </c>
      <c r="G134" s="219"/>
      <c r="H134" s="221" t="s">
        <v>19</v>
      </c>
      <c r="I134" s="219"/>
      <c r="J134" s="219"/>
      <c r="K134" s="219"/>
      <c r="L134" s="223"/>
      <c r="M134" s="224"/>
      <c r="N134" s="225"/>
      <c r="O134" s="225"/>
      <c r="P134" s="225"/>
      <c r="Q134" s="225"/>
      <c r="R134" s="225"/>
      <c r="S134" s="225"/>
      <c r="T134" s="22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27" t="s">
        <v>146</v>
      </c>
      <c r="AU134" s="227" t="s">
        <v>84</v>
      </c>
      <c r="AV134" s="13" t="s">
        <v>81</v>
      </c>
      <c r="AW134" s="13" t="s">
        <v>34</v>
      </c>
      <c r="AX134" s="13" t="s">
        <v>73</v>
      </c>
      <c r="AY134" s="227" t="s">
        <v>135</v>
      </c>
    </row>
    <row r="135" s="14" customFormat="1">
      <c r="A135" s="14"/>
      <c r="B135" s="228"/>
      <c r="C135" s="229"/>
      <c r="D135" s="220" t="s">
        <v>146</v>
      </c>
      <c r="E135" s="230" t="s">
        <v>19</v>
      </c>
      <c r="F135" s="231" t="s">
        <v>1351</v>
      </c>
      <c r="G135" s="229"/>
      <c r="H135" s="232">
        <v>16.559000000000001</v>
      </c>
      <c r="I135" s="229"/>
      <c r="J135" s="229"/>
      <c r="K135" s="229"/>
      <c r="L135" s="233"/>
      <c r="M135" s="234"/>
      <c r="N135" s="235"/>
      <c r="O135" s="235"/>
      <c r="P135" s="235"/>
      <c r="Q135" s="235"/>
      <c r="R135" s="235"/>
      <c r="S135" s="235"/>
      <c r="T135" s="23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37" t="s">
        <v>146</v>
      </c>
      <c r="AU135" s="237" t="s">
        <v>84</v>
      </c>
      <c r="AV135" s="14" t="s">
        <v>84</v>
      </c>
      <c r="AW135" s="14" t="s">
        <v>34</v>
      </c>
      <c r="AX135" s="14" t="s">
        <v>73</v>
      </c>
      <c r="AY135" s="237" t="s">
        <v>135</v>
      </c>
    </row>
    <row r="136" s="13" customFormat="1">
      <c r="A136" s="13"/>
      <c r="B136" s="218"/>
      <c r="C136" s="219"/>
      <c r="D136" s="220" t="s">
        <v>146</v>
      </c>
      <c r="E136" s="221" t="s">
        <v>19</v>
      </c>
      <c r="F136" s="222" t="s">
        <v>1336</v>
      </c>
      <c r="G136" s="219"/>
      <c r="H136" s="221" t="s">
        <v>19</v>
      </c>
      <c r="I136" s="219"/>
      <c r="J136" s="219"/>
      <c r="K136" s="219"/>
      <c r="L136" s="223"/>
      <c r="M136" s="224"/>
      <c r="N136" s="225"/>
      <c r="O136" s="225"/>
      <c r="P136" s="225"/>
      <c r="Q136" s="225"/>
      <c r="R136" s="225"/>
      <c r="S136" s="225"/>
      <c r="T136" s="22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27" t="s">
        <v>146</v>
      </c>
      <c r="AU136" s="227" t="s">
        <v>84</v>
      </c>
      <c r="AV136" s="13" t="s">
        <v>81</v>
      </c>
      <c r="AW136" s="13" t="s">
        <v>34</v>
      </c>
      <c r="AX136" s="13" t="s">
        <v>73</v>
      </c>
      <c r="AY136" s="227" t="s">
        <v>135</v>
      </c>
    </row>
    <row r="137" s="14" customFormat="1">
      <c r="A137" s="14"/>
      <c r="B137" s="228"/>
      <c r="C137" s="229"/>
      <c r="D137" s="220" t="s">
        <v>146</v>
      </c>
      <c r="E137" s="230" t="s">
        <v>19</v>
      </c>
      <c r="F137" s="231" t="s">
        <v>1352</v>
      </c>
      <c r="G137" s="229"/>
      <c r="H137" s="232">
        <v>16.463999999999999</v>
      </c>
      <c r="I137" s="229"/>
      <c r="J137" s="229"/>
      <c r="K137" s="229"/>
      <c r="L137" s="233"/>
      <c r="M137" s="234"/>
      <c r="N137" s="235"/>
      <c r="O137" s="235"/>
      <c r="P137" s="235"/>
      <c r="Q137" s="235"/>
      <c r="R137" s="235"/>
      <c r="S137" s="235"/>
      <c r="T137" s="23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37" t="s">
        <v>146</v>
      </c>
      <c r="AU137" s="237" t="s">
        <v>84</v>
      </c>
      <c r="AV137" s="14" t="s">
        <v>84</v>
      </c>
      <c r="AW137" s="14" t="s">
        <v>34</v>
      </c>
      <c r="AX137" s="14" t="s">
        <v>73</v>
      </c>
      <c r="AY137" s="237" t="s">
        <v>135</v>
      </c>
    </row>
    <row r="138" s="13" customFormat="1">
      <c r="A138" s="13"/>
      <c r="B138" s="218"/>
      <c r="C138" s="219"/>
      <c r="D138" s="220" t="s">
        <v>146</v>
      </c>
      <c r="E138" s="221" t="s">
        <v>19</v>
      </c>
      <c r="F138" s="222" t="s">
        <v>1338</v>
      </c>
      <c r="G138" s="219"/>
      <c r="H138" s="221" t="s">
        <v>19</v>
      </c>
      <c r="I138" s="219"/>
      <c r="J138" s="219"/>
      <c r="K138" s="219"/>
      <c r="L138" s="223"/>
      <c r="M138" s="224"/>
      <c r="N138" s="225"/>
      <c r="O138" s="225"/>
      <c r="P138" s="225"/>
      <c r="Q138" s="225"/>
      <c r="R138" s="225"/>
      <c r="S138" s="225"/>
      <c r="T138" s="22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27" t="s">
        <v>146</v>
      </c>
      <c r="AU138" s="227" t="s">
        <v>84</v>
      </c>
      <c r="AV138" s="13" t="s">
        <v>81</v>
      </c>
      <c r="AW138" s="13" t="s">
        <v>34</v>
      </c>
      <c r="AX138" s="13" t="s">
        <v>73</v>
      </c>
      <c r="AY138" s="227" t="s">
        <v>135</v>
      </c>
    </row>
    <row r="139" s="14" customFormat="1">
      <c r="A139" s="14"/>
      <c r="B139" s="228"/>
      <c r="C139" s="229"/>
      <c r="D139" s="220" t="s">
        <v>146</v>
      </c>
      <c r="E139" s="230" t="s">
        <v>19</v>
      </c>
      <c r="F139" s="231" t="s">
        <v>1353</v>
      </c>
      <c r="G139" s="229"/>
      <c r="H139" s="232">
        <v>22.533999999999999</v>
      </c>
      <c r="I139" s="229"/>
      <c r="J139" s="229"/>
      <c r="K139" s="229"/>
      <c r="L139" s="233"/>
      <c r="M139" s="234"/>
      <c r="N139" s="235"/>
      <c r="O139" s="235"/>
      <c r="P139" s="235"/>
      <c r="Q139" s="235"/>
      <c r="R139" s="235"/>
      <c r="S139" s="235"/>
      <c r="T139" s="23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37" t="s">
        <v>146</v>
      </c>
      <c r="AU139" s="237" t="s">
        <v>84</v>
      </c>
      <c r="AV139" s="14" t="s">
        <v>84</v>
      </c>
      <c r="AW139" s="14" t="s">
        <v>34</v>
      </c>
      <c r="AX139" s="14" t="s">
        <v>73</v>
      </c>
      <c r="AY139" s="237" t="s">
        <v>135</v>
      </c>
    </row>
    <row r="140" s="13" customFormat="1">
      <c r="A140" s="13"/>
      <c r="B140" s="218"/>
      <c r="C140" s="219"/>
      <c r="D140" s="220" t="s">
        <v>146</v>
      </c>
      <c r="E140" s="221" t="s">
        <v>19</v>
      </c>
      <c r="F140" s="222" t="s">
        <v>1340</v>
      </c>
      <c r="G140" s="219"/>
      <c r="H140" s="221" t="s">
        <v>19</v>
      </c>
      <c r="I140" s="219"/>
      <c r="J140" s="219"/>
      <c r="K140" s="219"/>
      <c r="L140" s="223"/>
      <c r="M140" s="224"/>
      <c r="N140" s="225"/>
      <c r="O140" s="225"/>
      <c r="P140" s="225"/>
      <c r="Q140" s="225"/>
      <c r="R140" s="225"/>
      <c r="S140" s="225"/>
      <c r="T140" s="22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27" t="s">
        <v>146</v>
      </c>
      <c r="AU140" s="227" t="s">
        <v>84</v>
      </c>
      <c r="AV140" s="13" t="s">
        <v>81</v>
      </c>
      <c r="AW140" s="13" t="s">
        <v>34</v>
      </c>
      <c r="AX140" s="13" t="s">
        <v>73</v>
      </c>
      <c r="AY140" s="227" t="s">
        <v>135</v>
      </c>
    </row>
    <row r="141" s="14" customFormat="1">
      <c r="A141" s="14"/>
      <c r="B141" s="228"/>
      <c r="C141" s="229"/>
      <c r="D141" s="220" t="s">
        <v>146</v>
      </c>
      <c r="E141" s="230" t="s">
        <v>19</v>
      </c>
      <c r="F141" s="231" t="s">
        <v>1354</v>
      </c>
      <c r="G141" s="229"/>
      <c r="H141" s="232">
        <v>20.216000000000001</v>
      </c>
      <c r="I141" s="229"/>
      <c r="J141" s="229"/>
      <c r="K141" s="229"/>
      <c r="L141" s="233"/>
      <c r="M141" s="234"/>
      <c r="N141" s="235"/>
      <c r="O141" s="235"/>
      <c r="P141" s="235"/>
      <c r="Q141" s="235"/>
      <c r="R141" s="235"/>
      <c r="S141" s="235"/>
      <c r="T141" s="23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37" t="s">
        <v>146</v>
      </c>
      <c r="AU141" s="237" t="s">
        <v>84</v>
      </c>
      <c r="AV141" s="14" t="s">
        <v>84</v>
      </c>
      <c r="AW141" s="14" t="s">
        <v>34</v>
      </c>
      <c r="AX141" s="14" t="s">
        <v>73</v>
      </c>
      <c r="AY141" s="237" t="s">
        <v>135</v>
      </c>
    </row>
    <row r="142" s="13" customFormat="1">
      <c r="A142" s="13"/>
      <c r="B142" s="218"/>
      <c r="C142" s="219"/>
      <c r="D142" s="220" t="s">
        <v>146</v>
      </c>
      <c r="E142" s="221" t="s">
        <v>19</v>
      </c>
      <c r="F142" s="222" t="s">
        <v>1342</v>
      </c>
      <c r="G142" s="219"/>
      <c r="H142" s="221" t="s">
        <v>19</v>
      </c>
      <c r="I142" s="219"/>
      <c r="J142" s="219"/>
      <c r="K142" s="219"/>
      <c r="L142" s="223"/>
      <c r="M142" s="224"/>
      <c r="N142" s="225"/>
      <c r="O142" s="225"/>
      <c r="P142" s="225"/>
      <c r="Q142" s="225"/>
      <c r="R142" s="225"/>
      <c r="S142" s="225"/>
      <c r="T142" s="22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27" t="s">
        <v>146</v>
      </c>
      <c r="AU142" s="227" t="s">
        <v>84</v>
      </c>
      <c r="AV142" s="13" t="s">
        <v>81</v>
      </c>
      <c r="AW142" s="13" t="s">
        <v>34</v>
      </c>
      <c r="AX142" s="13" t="s">
        <v>73</v>
      </c>
      <c r="AY142" s="227" t="s">
        <v>135</v>
      </c>
    </row>
    <row r="143" s="14" customFormat="1">
      <c r="A143" s="14"/>
      <c r="B143" s="228"/>
      <c r="C143" s="229"/>
      <c r="D143" s="220" t="s">
        <v>146</v>
      </c>
      <c r="E143" s="230" t="s">
        <v>19</v>
      </c>
      <c r="F143" s="231" t="s">
        <v>1355</v>
      </c>
      <c r="G143" s="229"/>
      <c r="H143" s="232">
        <v>18.905000000000001</v>
      </c>
      <c r="I143" s="229"/>
      <c r="J143" s="229"/>
      <c r="K143" s="229"/>
      <c r="L143" s="233"/>
      <c r="M143" s="234"/>
      <c r="N143" s="235"/>
      <c r="O143" s="235"/>
      <c r="P143" s="235"/>
      <c r="Q143" s="235"/>
      <c r="R143" s="235"/>
      <c r="S143" s="235"/>
      <c r="T143" s="23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37" t="s">
        <v>146</v>
      </c>
      <c r="AU143" s="237" t="s">
        <v>84</v>
      </c>
      <c r="AV143" s="14" t="s">
        <v>84</v>
      </c>
      <c r="AW143" s="14" t="s">
        <v>34</v>
      </c>
      <c r="AX143" s="14" t="s">
        <v>73</v>
      </c>
      <c r="AY143" s="237" t="s">
        <v>135</v>
      </c>
    </row>
    <row r="144" s="13" customFormat="1">
      <c r="A144" s="13"/>
      <c r="B144" s="218"/>
      <c r="C144" s="219"/>
      <c r="D144" s="220" t="s">
        <v>146</v>
      </c>
      <c r="E144" s="221" t="s">
        <v>19</v>
      </c>
      <c r="F144" s="222" t="s">
        <v>1344</v>
      </c>
      <c r="G144" s="219"/>
      <c r="H144" s="221" t="s">
        <v>19</v>
      </c>
      <c r="I144" s="219"/>
      <c r="J144" s="219"/>
      <c r="K144" s="219"/>
      <c r="L144" s="223"/>
      <c r="M144" s="224"/>
      <c r="N144" s="225"/>
      <c r="O144" s="225"/>
      <c r="P144" s="225"/>
      <c r="Q144" s="225"/>
      <c r="R144" s="225"/>
      <c r="S144" s="225"/>
      <c r="T144" s="22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27" t="s">
        <v>146</v>
      </c>
      <c r="AU144" s="227" t="s">
        <v>84</v>
      </c>
      <c r="AV144" s="13" t="s">
        <v>81</v>
      </c>
      <c r="AW144" s="13" t="s">
        <v>34</v>
      </c>
      <c r="AX144" s="13" t="s">
        <v>73</v>
      </c>
      <c r="AY144" s="227" t="s">
        <v>135</v>
      </c>
    </row>
    <row r="145" s="14" customFormat="1">
      <c r="A145" s="14"/>
      <c r="B145" s="228"/>
      <c r="C145" s="229"/>
      <c r="D145" s="220" t="s">
        <v>146</v>
      </c>
      <c r="E145" s="230" t="s">
        <v>19</v>
      </c>
      <c r="F145" s="231" t="s">
        <v>1356</v>
      </c>
      <c r="G145" s="229"/>
      <c r="H145" s="232">
        <v>15.686999999999999</v>
      </c>
      <c r="I145" s="229"/>
      <c r="J145" s="229"/>
      <c r="K145" s="229"/>
      <c r="L145" s="233"/>
      <c r="M145" s="234"/>
      <c r="N145" s="235"/>
      <c r="O145" s="235"/>
      <c r="P145" s="235"/>
      <c r="Q145" s="235"/>
      <c r="R145" s="235"/>
      <c r="S145" s="235"/>
      <c r="T145" s="23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37" t="s">
        <v>146</v>
      </c>
      <c r="AU145" s="237" t="s">
        <v>84</v>
      </c>
      <c r="AV145" s="14" t="s">
        <v>84</v>
      </c>
      <c r="AW145" s="14" t="s">
        <v>34</v>
      </c>
      <c r="AX145" s="14" t="s">
        <v>73</v>
      </c>
      <c r="AY145" s="237" t="s">
        <v>135</v>
      </c>
    </row>
    <row r="146" s="16" customFormat="1">
      <c r="A146" s="16"/>
      <c r="B146" s="248"/>
      <c r="C146" s="249"/>
      <c r="D146" s="220" t="s">
        <v>146</v>
      </c>
      <c r="E146" s="250" t="s">
        <v>19</v>
      </c>
      <c r="F146" s="251" t="s">
        <v>192</v>
      </c>
      <c r="G146" s="249"/>
      <c r="H146" s="252">
        <v>110.365</v>
      </c>
      <c r="I146" s="249"/>
      <c r="J146" s="249"/>
      <c r="K146" s="249"/>
      <c r="L146" s="253"/>
      <c r="M146" s="254"/>
      <c r="N146" s="255"/>
      <c r="O146" s="255"/>
      <c r="P146" s="255"/>
      <c r="Q146" s="255"/>
      <c r="R146" s="255"/>
      <c r="S146" s="255"/>
      <c r="T146" s="25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57" t="s">
        <v>146</v>
      </c>
      <c r="AU146" s="257" t="s">
        <v>84</v>
      </c>
      <c r="AV146" s="16" t="s">
        <v>155</v>
      </c>
      <c r="AW146" s="16" t="s">
        <v>34</v>
      </c>
      <c r="AX146" s="16" t="s">
        <v>73</v>
      </c>
      <c r="AY146" s="257" t="s">
        <v>135</v>
      </c>
    </row>
    <row r="147" s="13" customFormat="1">
      <c r="A147" s="13"/>
      <c r="B147" s="218"/>
      <c r="C147" s="219"/>
      <c r="D147" s="220" t="s">
        <v>146</v>
      </c>
      <c r="E147" s="221" t="s">
        <v>19</v>
      </c>
      <c r="F147" s="222" t="s">
        <v>1308</v>
      </c>
      <c r="G147" s="219"/>
      <c r="H147" s="221" t="s">
        <v>19</v>
      </c>
      <c r="I147" s="219"/>
      <c r="J147" s="219"/>
      <c r="K147" s="219"/>
      <c r="L147" s="223"/>
      <c r="M147" s="224"/>
      <c r="N147" s="225"/>
      <c r="O147" s="225"/>
      <c r="P147" s="225"/>
      <c r="Q147" s="225"/>
      <c r="R147" s="225"/>
      <c r="S147" s="225"/>
      <c r="T147" s="22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27" t="s">
        <v>146</v>
      </c>
      <c r="AU147" s="227" t="s">
        <v>84</v>
      </c>
      <c r="AV147" s="13" t="s">
        <v>81</v>
      </c>
      <c r="AW147" s="13" t="s">
        <v>34</v>
      </c>
      <c r="AX147" s="13" t="s">
        <v>73</v>
      </c>
      <c r="AY147" s="227" t="s">
        <v>135</v>
      </c>
    </row>
    <row r="148" s="14" customFormat="1">
      <c r="A148" s="14"/>
      <c r="B148" s="228"/>
      <c r="C148" s="229"/>
      <c r="D148" s="220" t="s">
        <v>146</v>
      </c>
      <c r="E148" s="230" t="s">
        <v>19</v>
      </c>
      <c r="F148" s="231" t="s">
        <v>1357</v>
      </c>
      <c r="G148" s="229"/>
      <c r="H148" s="232">
        <v>19.239999999999998</v>
      </c>
      <c r="I148" s="229"/>
      <c r="J148" s="229"/>
      <c r="K148" s="229"/>
      <c r="L148" s="233"/>
      <c r="M148" s="234"/>
      <c r="N148" s="235"/>
      <c r="O148" s="235"/>
      <c r="P148" s="235"/>
      <c r="Q148" s="235"/>
      <c r="R148" s="235"/>
      <c r="S148" s="235"/>
      <c r="T148" s="23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37" t="s">
        <v>146</v>
      </c>
      <c r="AU148" s="237" t="s">
        <v>84</v>
      </c>
      <c r="AV148" s="14" t="s">
        <v>84</v>
      </c>
      <c r="AW148" s="14" t="s">
        <v>34</v>
      </c>
      <c r="AX148" s="14" t="s">
        <v>73</v>
      </c>
      <c r="AY148" s="237" t="s">
        <v>135</v>
      </c>
    </row>
    <row r="149" s="13" customFormat="1">
      <c r="A149" s="13"/>
      <c r="B149" s="218"/>
      <c r="C149" s="219"/>
      <c r="D149" s="220" t="s">
        <v>146</v>
      </c>
      <c r="E149" s="221" t="s">
        <v>19</v>
      </c>
      <c r="F149" s="222" t="s">
        <v>1310</v>
      </c>
      <c r="G149" s="219"/>
      <c r="H149" s="221" t="s">
        <v>19</v>
      </c>
      <c r="I149" s="219"/>
      <c r="J149" s="219"/>
      <c r="K149" s="219"/>
      <c r="L149" s="223"/>
      <c r="M149" s="224"/>
      <c r="N149" s="225"/>
      <c r="O149" s="225"/>
      <c r="P149" s="225"/>
      <c r="Q149" s="225"/>
      <c r="R149" s="225"/>
      <c r="S149" s="225"/>
      <c r="T149" s="22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27" t="s">
        <v>146</v>
      </c>
      <c r="AU149" s="227" t="s">
        <v>84</v>
      </c>
      <c r="AV149" s="13" t="s">
        <v>81</v>
      </c>
      <c r="AW149" s="13" t="s">
        <v>34</v>
      </c>
      <c r="AX149" s="13" t="s">
        <v>73</v>
      </c>
      <c r="AY149" s="227" t="s">
        <v>135</v>
      </c>
    </row>
    <row r="150" s="14" customFormat="1">
      <c r="A150" s="14"/>
      <c r="B150" s="228"/>
      <c r="C150" s="229"/>
      <c r="D150" s="220" t="s">
        <v>146</v>
      </c>
      <c r="E150" s="230" t="s">
        <v>19</v>
      </c>
      <c r="F150" s="231" t="s">
        <v>1358</v>
      </c>
      <c r="G150" s="229"/>
      <c r="H150" s="232">
        <v>23.800000000000001</v>
      </c>
      <c r="I150" s="229"/>
      <c r="J150" s="229"/>
      <c r="K150" s="229"/>
      <c r="L150" s="233"/>
      <c r="M150" s="234"/>
      <c r="N150" s="235"/>
      <c r="O150" s="235"/>
      <c r="P150" s="235"/>
      <c r="Q150" s="235"/>
      <c r="R150" s="235"/>
      <c r="S150" s="235"/>
      <c r="T150" s="23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37" t="s">
        <v>146</v>
      </c>
      <c r="AU150" s="237" t="s">
        <v>84</v>
      </c>
      <c r="AV150" s="14" t="s">
        <v>84</v>
      </c>
      <c r="AW150" s="14" t="s">
        <v>34</v>
      </c>
      <c r="AX150" s="14" t="s">
        <v>73</v>
      </c>
      <c r="AY150" s="237" t="s">
        <v>135</v>
      </c>
    </row>
    <row r="151" s="13" customFormat="1">
      <c r="A151" s="13"/>
      <c r="B151" s="218"/>
      <c r="C151" s="219"/>
      <c r="D151" s="220" t="s">
        <v>146</v>
      </c>
      <c r="E151" s="221" t="s">
        <v>19</v>
      </c>
      <c r="F151" s="222" t="s">
        <v>1314</v>
      </c>
      <c r="G151" s="219"/>
      <c r="H151" s="221" t="s">
        <v>19</v>
      </c>
      <c r="I151" s="219"/>
      <c r="J151" s="219"/>
      <c r="K151" s="219"/>
      <c r="L151" s="223"/>
      <c r="M151" s="224"/>
      <c r="N151" s="225"/>
      <c r="O151" s="225"/>
      <c r="P151" s="225"/>
      <c r="Q151" s="225"/>
      <c r="R151" s="225"/>
      <c r="S151" s="225"/>
      <c r="T151" s="22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27" t="s">
        <v>146</v>
      </c>
      <c r="AU151" s="227" t="s">
        <v>84</v>
      </c>
      <c r="AV151" s="13" t="s">
        <v>81</v>
      </c>
      <c r="AW151" s="13" t="s">
        <v>34</v>
      </c>
      <c r="AX151" s="13" t="s">
        <v>73</v>
      </c>
      <c r="AY151" s="227" t="s">
        <v>135</v>
      </c>
    </row>
    <row r="152" s="14" customFormat="1">
      <c r="A152" s="14"/>
      <c r="B152" s="228"/>
      <c r="C152" s="229"/>
      <c r="D152" s="220" t="s">
        <v>146</v>
      </c>
      <c r="E152" s="230" t="s">
        <v>19</v>
      </c>
      <c r="F152" s="231" t="s">
        <v>1359</v>
      </c>
      <c r="G152" s="229"/>
      <c r="H152" s="232">
        <v>20.992000000000001</v>
      </c>
      <c r="I152" s="229"/>
      <c r="J152" s="229"/>
      <c r="K152" s="229"/>
      <c r="L152" s="233"/>
      <c r="M152" s="234"/>
      <c r="N152" s="235"/>
      <c r="O152" s="235"/>
      <c r="P152" s="235"/>
      <c r="Q152" s="235"/>
      <c r="R152" s="235"/>
      <c r="S152" s="235"/>
      <c r="T152" s="23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37" t="s">
        <v>146</v>
      </c>
      <c r="AU152" s="237" t="s">
        <v>84</v>
      </c>
      <c r="AV152" s="14" t="s">
        <v>84</v>
      </c>
      <c r="AW152" s="14" t="s">
        <v>34</v>
      </c>
      <c r="AX152" s="14" t="s">
        <v>73</v>
      </c>
      <c r="AY152" s="237" t="s">
        <v>135</v>
      </c>
    </row>
    <row r="153" s="13" customFormat="1">
      <c r="A153" s="13"/>
      <c r="B153" s="218"/>
      <c r="C153" s="219"/>
      <c r="D153" s="220" t="s">
        <v>146</v>
      </c>
      <c r="E153" s="221" t="s">
        <v>19</v>
      </c>
      <c r="F153" s="222" t="s">
        <v>1318</v>
      </c>
      <c r="G153" s="219"/>
      <c r="H153" s="221" t="s">
        <v>19</v>
      </c>
      <c r="I153" s="219"/>
      <c r="J153" s="219"/>
      <c r="K153" s="219"/>
      <c r="L153" s="223"/>
      <c r="M153" s="224"/>
      <c r="N153" s="225"/>
      <c r="O153" s="225"/>
      <c r="P153" s="225"/>
      <c r="Q153" s="225"/>
      <c r="R153" s="225"/>
      <c r="S153" s="225"/>
      <c r="T153" s="22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27" t="s">
        <v>146</v>
      </c>
      <c r="AU153" s="227" t="s">
        <v>84</v>
      </c>
      <c r="AV153" s="13" t="s">
        <v>81</v>
      </c>
      <c r="AW153" s="13" t="s">
        <v>34</v>
      </c>
      <c r="AX153" s="13" t="s">
        <v>73</v>
      </c>
      <c r="AY153" s="227" t="s">
        <v>135</v>
      </c>
    </row>
    <row r="154" s="14" customFormat="1">
      <c r="A154" s="14"/>
      <c r="B154" s="228"/>
      <c r="C154" s="229"/>
      <c r="D154" s="220" t="s">
        <v>146</v>
      </c>
      <c r="E154" s="230" t="s">
        <v>19</v>
      </c>
      <c r="F154" s="231" t="s">
        <v>1360</v>
      </c>
      <c r="G154" s="229"/>
      <c r="H154" s="232">
        <v>19.617999999999999</v>
      </c>
      <c r="I154" s="229"/>
      <c r="J154" s="229"/>
      <c r="K154" s="229"/>
      <c r="L154" s="233"/>
      <c r="M154" s="234"/>
      <c r="N154" s="235"/>
      <c r="O154" s="235"/>
      <c r="P154" s="235"/>
      <c r="Q154" s="235"/>
      <c r="R154" s="235"/>
      <c r="S154" s="235"/>
      <c r="T154" s="23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37" t="s">
        <v>146</v>
      </c>
      <c r="AU154" s="237" t="s">
        <v>84</v>
      </c>
      <c r="AV154" s="14" t="s">
        <v>84</v>
      </c>
      <c r="AW154" s="14" t="s">
        <v>34</v>
      </c>
      <c r="AX154" s="14" t="s">
        <v>73</v>
      </c>
      <c r="AY154" s="237" t="s">
        <v>135</v>
      </c>
    </row>
    <row r="155" s="13" customFormat="1">
      <c r="A155" s="13"/>
      <c r="B155" s="218"/>
      <c r="C155" s="219"/>
      <c r="D155" s="220" t="s">
        <v>146</v>
      </c>
      <c r="E155" s="221" t="s">
        <v>19</v>
      </c>
      <c r="F155" s="222" t="s">
        <v>1322</v>
      </c>
      <c r="G155" s="219"/>
      <c r="H155" s="221" t="s">
        <v>19</v>
      </c>
      <c r="I155" s="219"/>
      <c r="J155" s="219"/>
      <c r="K155" s="219"/>
      <c r="L155" s="223"/>
      <c r="M155" s="224"/>
      <c r="N155" s="225"/>
      <c r="O155" s="225"/>
      <c r="P155" s="225"/>
      <c r="Q155" s="225"/>
      <c r="R155" s="225"/>
      <c r="S155" s="225"/>
      <c r="T155" s="22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27" t="s">
        <v>146</v>
      </c>
      <c r="AU155" s="227" t="s">
        <v>84</v>
      </c>
      <c r="AV155" s="13" t="s">
        <v>81</v>
      </c>
      <c r="AW155" s="13" t="s">
        <v>34</v>
      </c>
      <c r="AX155" s="13" t="s">
        <v>73</v>
      </c>
      <c r="AY155" s="227" t="s">
        <v>135</v>
      </c>
    </row>
    <row r="156" s="14" customFormat="1">
      <c r="A156" s="14"/>
      <c r="B156" s="228"/>
      <c r="C156" s="229"/>
      <c r="D156" s="220" t="s">
        <v>146</v>
      </c>
      <c r="E156" s="230" t="s">
        <v>19</v>
      </c>
      <c r="F156" s="231" t="s">
        <v>1361</v>
      </c>
      <c r="G156" s="229"/>
      <c r="H156" s="232">
        <v>18.117000000000001</v>
      </c>
      <c r="I156" s="229"/>
      <c r="J156" s="229"/>
      <c r="K156" s="229"/>
      <c r="L156" s="233"/>
      <c r="M156" s="234"/>
      <c r="N156" s="235"/>
      <c r="O156" s="235"/>
      <c r="P156" s="235"/>
      <c r="Q156" s="235"/>
      <c r="R156" s="235"/>
      <c r="S156" s="235"/>
      <c r="T156" s="23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37" t="s">
        <v>146</v>
      </c>
      <c r="AU156" s="237" t="s">
        <v>84</v>
      </c>
      <c r="AV156" s="14" t="s">
        <v>84</v>
      </c>
      <c r="AW156" s="14" t="s">
        <v>34</v>
      </c>
      <c r="AX156" s="14" t="s">
        <v>73</v>
      </c>
      <c r="AY156" s="237" t="s">
        <v>135</v>
      </c>
    </row>
    <row r="157" s="13" customFormat="1">
      <c r="A157" s="13"/>
      <c r="B157" s="218"/>
      <c r="C157" s="219"/>
      <c r="D157" s="220" t="s">
        <v>146</v>
      </c>
      <c r="E157" s="221" t="s">
        <v>19</v>
      </c>
      <c r="F157" s="222" t="s">
        <v>1326</v>
      </c>
      <c r="G157" s="219"/>
      <c r="H157" s="221" t="s">
        <v>19</v>
      </c>
      <c r="I157" s="219"/>
      <c r="J157" s="219"/>
      <c r="K157" s="219"/>
      <c r="L157" s="223"/>
      <c r="M157" s="224"/>
      <c r="N157" s="225"/>
      <c r="O157" s="225"/>
      <c r="P157" s="225"/>
      <c r="Q157" s="225"/>
      <c r="R157" s="225"/>
      <c r="S157" s="225"/>
      <c r="T157" s="22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27" t="s">
        <v>146</v>
      </c>
      <c r="AU157" s="227" t="s">
        <v>84</v>
      </c>
      <c r="AV157" s="13" t="s">
        <v>81</v>
      </c>
      <c r="AW157" s="13" t="s">
        <v>34</v>
      </c>
      <c r="AX157" s="13" t="s">
        <v>73</v>
      </c>
      <c r="AY157" s="227" t="s">
        <v>135</v>
      </c>
    </row>
    <row r="158" s="14" customFormat="1">
      <c r="A158" s="14"/>
      <c r="B158" s="228"/>
      <c r="C158" s="229"/>
      <c r="D158" s="220" t="s">
        <v>146</v>
      </c>
      <c r="E158" s="230" t="s">
        <v>19</v>
      </c>
      <c r="F158" s="231" t="s">
        <v>1362</v>
      </c>
      <c r="G158" s="229"/>
      <c r="H158" s="232">
        <v>16.384</v>
      </c>
      <c r="I158" s="229"/>
      <c r="J158" s="229"/>
      <c r="K158" s="229"/>
      <c r="L158" s="233"/>
      <c r="M158" s="234"/>
      <c r="N158" s="235"/>
      <c r="O158" s="235"/>
      <c r="P158" s="235"/>
      <c r="Q158" s="235"/>
      <c r="R158" s="235"/>
      <c r="S158" s="235"/>
      <c r="T158" s="23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37" t="s">
        <v>146</v>
      </c>
      <c r="AU158" s="237" t="s">
        <v>84</v>
      </c>
      <c r="AV158" s="14" t="s">
        <v>84</v>
      </c>
      <c r="AW158" s="14" t="s">
        <v>34</v>
      </c>
      <c r="AX158" s="14" t="s">
        <v>73</v>
      </c>
      <c r="AY158" s="237" t="s">
        <v>135</v>
      </c>
    </row>
    <row r="159" s="13" customFormat="1">
      <c r="A159" s="13"/>
      <c r="B159" s="218"/>
      <c r="C159" s="219"/>
      <c r="D159" s="220" t="s">
        <v>146</v>
      </c>
      <c r="E159" s="221" t="s">
        <v>19</v>
      </c>
      <c r="F159" s="222" t="s">
        <v>1328</v>
      </c>
      <c r="G159" s="219"/>
      <c r="H159" s="221" t="s">
        <v>19</v>
      </c>
      <c r="I159" s="219"/>
      <c r="J159" s="219"/>
      <c r="K159" s="219"/>
      <c r="L159" s="223"/>
      <c r="M159" s="224"/>
      <c r="N159" s="225"/>
      <c r="O159" s="225"/>
      <c r="P159" s="225"/>
      <c r="Q159" s="225"/>
      <c r="R159" s="225"/>
      <c r="S159" s="225"/>
      <c r="T159" s="22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27" t="s">
        <v>146</v>
      </c>
      <c r="AU159" s="227" t="s">
        <v>84</v>
      </c>
      <c r="AV159" s="13" t="s">
        <v>81</v>
      </c>
      <c r="AW159" s="13" t="s">
        <v>34</v>
      </c>
      <c r="AX159" s="13" t="s">
        <v>73</v>
      </c>
      <c r="AY159" s="227" t="s">
        <v>135</v>
      </c>
    </row>
    <row r="160" s="14" customFormat="1">
      <c r="A160" s="14"/>
      <c r="B160" s="228"/>
      <c r="C160" s="229"/>
      <c r="D160" s="220" t="s">
        <v>146</v>
      </c>
      <c r="E160" s="230" t="s">
        <v>19</v>
      </c>
      <c r="F160" s="231" t="s">
        <v>1363</v>
      </c>
      <c r="G160" s="229"/>
      <c r="H160" s="232">
        <v>9.2599999999999998</v>
      </c>
      <c r="I160" s="229"/>
      <c r="J160" s="229"/>
      <c r="K160" s="229"/>
      <c r="L160" s="233"/>
      <c r="M160" s="234"/>
      <c r="N160" s="235"/>
      <c r="O160" s="235"/>
      <c r="P160" s="235"/>
      <c r="Q160" s="235"/>
      <c r="R160" s="235"/>
      <c r="S160" s="235"/>
      <c r="T160" s="23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37" t="s">
        <v>146</v>
      </c>
      <c r="AU160" s="237" t="s">
        <v>84</v>
      </c>
      <c r="AV160" s="14" t="s">
        <v>84</v>
      </c>
      <c r="AW160" s="14" t="s">
        <v>34</v>
      </c>
      <c r="AX160" s="14" t="s">
        <v>73</v>
      </c>
      <c r="AY160" s="237" t="s">
        <v>135</v>
      </c>
    </row>
    <row r="161" s="16" customFormat="1">
      <c r="A161" s="16"/>
      <c r="B161" s="248"/>
      <c r="C161" s="249"/>
      <c r="D161" s="220" t="s">
        <v>146</v>
      </c>
      <c r="E161" s="250" t="s">
        <v>19</v>
      </c>
      <c r="F161" s="251" t="s">
        <v>192</v>
      </c>
      <c r="G161" s="249"/>
      <c r="H161" s="252">
        <v>127.411</v>
      </c>
      <c r="I161" s="249"/>
      <c r="J161" s="249"/>
      <c r="K161" s="249"/>
      <c r="L161" s="253"/>
      <c r="M161" s="254"/>
      <c r="N161" s="255"/>
      <c r="O161" s="255"/>
      <c r="P161" s="255"/>
      <c r="Q161" s="255"/>
      <c r="R161" s="255"/>
      <c r="S161" s="255"/>
      <c r="T161" s="25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257" t="s">
        <v>146</v>
      </c>
      <c r="AU161" s="257" t="s">
        <v>84</v>
      </c>
      <c r="AV161" s="16" t="s">
        <v>155</v>
      </c>
      <c r="AW161" s="16" t="s">
        <v>34</v>
      </c>
      <c r="AX161" s="16" t="s">
        <v>73</v>
      </c>
      <c r="AY161" s="257" t="s">
        <v>135</v>
      </c>
    </row>
    <row r="162" s="15" customFormat="1">
      <c r="A162" s="15"/>
      <c r="B162" s="238"/>
      <c r="C162" s="239"/>
      <c r="D162" s="220" t="s">
        <v>146</v>
      </c>
      <c r="E162" s="240" t="s">
        <v>19</v>
      </c>
      <c r="F162" s="241" t="s">
        <v>178</v>
      </c>
      <c r="G162" s="239"/>
      <c r="H162" s="242">
        <v>237.77599999999995</v>
      </c>
      <c r="I162" s="239"/>
      <c r="J162" s="239"/>
      <c r="K162" s="239"/>
      <c r="L162" s="243"/>
      <c r="M162" s="244"/>
      <c r="N162" s="245"/>
      <c r="O162" s="245"/>
      <c r="P162" s="245"/>
      <c r="Q162" s="245"/>
      <c r="R162" s="245"/>
      <c r="S162" s="245"/>
      <c r="T162" s="246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47" t="s">
        <v>146</v>
      </c>
      <c r="AU162" s="247" t="s">
        <v>84</v>
      </c>
      <c r="AV162" s="15" t="s">
        <v>142</v>
      </c>
      <c r="AW162" s="15" t="s">
        <v>34</v>
      </c>
      <c r="AX162" s="15" t="s">
        <v>81</v>
      </c>
      <c r="AY162" s="247" t="s">
        <v>135</v>
      </c>
    </row>
    <row r="163" s="2" customFormat="1" ht="24.15" customHeight="1">
      <c r="A163" s="36"/>
      <c r="B163" s="37"/>
      <c r="C163" s="202" t="s">
        <v>179</v>
      </c>
      <c r="D163" s="202" t="s">
        <v>137</v>
      </c>
      <c r="E163" s="203" t="s">
        <v>1364</v>
      </c>
      <c r="F163" s="204" t="s">
        <v>1365</v>
      </c>
      <c r="G163" s="205" t="s">
        <v>171</v>
      </c>
      <c r="H163" s="206">
        <v>28.460999999999999</v>
      </c>
      <c r="I163" s="207">
        <v>0</v>
      </c>
      <c r="J163" s="207">
        <f>ROUND(I163*H163,2)</f>
        <v>0</v>
      </c>
      <c r="K163" s="204" t="s">
        <v>141</v>
      </c>
      <c r="L163" s="42"/>
      <c r="M163" s="208" t="s">
        <v>19</v>
      </c>
      <c r="N163" s="209" t="s">
        <v>44</v>
      </c>
      <c r="O163" s="210">
        <v>0</v>
      </c>
      <c r="P163" s="210">
        <f>O163*H163</f>
        <v>0</v>
      </c>
      <c r="Q163" s="210">
        <v>0</v>
      </c>
      <c r="R163" s="210">
        <f>Q163*H163</f>
        <v>0</v>
      </c>
      <c r="S163" s="210">
        <v>0</v>
      </c>
      <c r="T163" s="211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2" t="s">
        <v>142</v>
      </c>
      <c r="AT163" s="212" t="s">
        <v>137</v>
      </c>
      <c r="AU163" s="212" t="s">
        <v>84</v>
      </c>
      <c r="AY163" s="20" t="s">
        <v>135</v>
      </c>
      <c r="BE163" s="213">
        <f>IF(N163="základní",J163,0)</f>
        <v>0</v>
      </c>
      <c r="BF163" s="213">
        <f>IF(N163="snížená",J163,0)</f>
        <v>0</v>
      </c>
      <c r="BG163" s="213">
        <f>IF(N163="zákl. přenesená",J163,0)</f>
        <v>0</v>
      </c>
      <c r="BH163" s="213">
        <f>IF(N163="sníž. přenesená",J163,0)</f>
        <v>0</v>
      </c>
      <c r="BI163" s="213">
        <f>IF(N163="nulová",J163,0)</f>
        <v>0</v>
      </c>
      <c r="BJ163" s="20" t="s">
        <v>81</v>
      </c>
      <c r="BK163" s="213">
        <f>ROUND(I163*H163,2)</f>
        <v>0</v>
      </c>
      <c r="BL163" s="20" t="s">
        <v>142</v>
      </c>
      <c r="BM163" s="212" t="s">
        <v>1366</v>
      </c>
    </row>
    <row r="164" s="2" customFormat="1">
      <c r="A164" s="36"/>
      <c r="B164" s="37"/>
      <c r="C164" s="38"/>
      <c r="D164" s="214" t="s">
        <v>144</v>
      </c>
      <c r="E164" s="38"/>
      <c r="F164" s="215" t="s">
        <v>1367</v>
      </c>
      <c r="G164" s="38"/>
      <c r="H164" s="38"/>
      <c r="I164" s="38"/>
      <c r="J164" s="38"/>
      <c r="K164" s="38"/>
      <c r="L164" s="42"/>
      <c r="M164" s="216"/>
      <c r="N164" s="217"/>
      <c r="O164" s="81"/>
      <c r="P164" s="81"/>
      <c r="Q164" s="81"/>
      <c r="R164" s="81"/>
      <c r="S164" s="81"/>
      <c r="T164" s="82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20" t="s">
        <v>144</v>
      </c>
      <c r="AU164" s="20" t="s">
        <v>84</v>
      </c>
    </row>
    <row r="165" s="2" customFormat="1" ht="24.15" customHeight="1">
      <c r="A165" s="36"/>
      <c r="B165" s="37"/>
      <c r="C165" s="202" t="s">
        <v>194</v>
      </c>
      <c r="D165" s="202" t="s">
        <v>137</v>
      </c>
      <c r="E165" s="203" t="s">
        <v>630</v>
      </c>
      <c r="F165" s="204" t="s">
        <v>631</v>
      </c>
      <c r="G165" s="205" t="s">
        <v>171</v>
      </c>
      <c r="H165" s="206">
        <v>129.46100000000001</v>
      </c>
      <c r="I165" s="207">
        <v>0</v>
      </c>
      <c r="J165" s="207">
        <f>ROUND(I165*H165,2)</f>
        <v>0</v>
      </c>
      <c r="K165" s="204" t="s">
        <v>141</v>
      </c>
      <c r="L165" s="42"/>
      <c r="M165" s="208" t="s">
        <v>19</v>
      </c>
      <c r="N165" s="209" t="s">
        <v>44</v>
      </c>
      <c r="O165" s="210">
        <v>0</v>
      </c>
      <c r="P165" s="210">
        <f>O165*H165</f>
        <v>0</v>
      </c>
      <c r="Q165" s="210">
        <v>0.00059000000000000003</v>
      </c>
      <c r="R165" s="210">
        <f>Q165*H165</f>
        <v>0.076381990000000011</v>
      </c>
      <c r="S165" s="210">
        <v>0</v>
      </c>
      <c r="T165" s="211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2" t="s">
        <v>142</v>
      </c>
      <c r="AT165" s="212" t="s">
        <v>137</v>
      </c>
      <c r="AU165" s="212" t="s">
        <v>84</v>
      </c>
      <c r="AY165" s="20" t="s">
        <v>135</v>
      </c>
      <c r="BE165" s="213">
        <f>IF(N165="základní",J165,0)</f>
        <v>0</v>
      </c>
      <c r="BF165" s="213">
        <f>IF(N165="snížená",J165,0)</f>
        <v>0</v>
      </c>
      <c r="BG165" s="213">
        <f>IF(N165="zákl. přenesená",J165,0)</f>
        <v>0</v>
      </c>
      <c r="BH165" s="213">
        <f>IF(N165="sníž. přenesená",J165,0)</f>
        <v>0</v>
      </c>
      <c r="BI165" s="213">
        <f>IF(N165="nulová",J165,0)</f>
        <v>0</v>
      </c>
      <c r="BJ165" s="20" t="s">
        <v>81</v>
      </c>
      <c r="BK165" s="213">
        <f>ROUND(I165*H165,2)</f>
        <v>0</v>
      </c>
      <c r="BL165" s="20" t="s">
        <v>142</v>
      </c>
      <c r="BM165" s="212" t="s">
        <v>1368</v>
      </c>
    </row>
    <row r="166" s="2" customFormat="1">
      <c r="A166" s="36"/>
      <c r="B166" s="37"/>
      <c r="C166" s="38"/>
      <c r="D166" s="214" t="s">
        <v>144</v>
      </c>
      <c r="E166" s="38"/>
      <c r="F166" s="215" t="s">
        <v>633</v>
      </c>
      <c r="G166" s="38"/>
      <c r="H166" s="38"/>
      <c r="I166" s="38"/>
      <c r="J166" s="38"/>
      <c r="K166" s="38"/>
      <c r="L166" s="42"/>
      <c r="M166" s="216"/>
      <c r="N166" s="217"/>
      <c r="O166" s="81"/>
      <c r="P166" s="81"/>
      <c r="Q166" s="81"/>
      <c r="R166" s="81"/>
      <c r="S166" s="81"/>
      <c r="T166" s="82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20" t="s">
        <v>144</v>
      </c>
      <c r="AU166" s="20" t="s">
        <v>84</v>
      </c>
    </row>
    <row r="167" s="13" customFormat="1">
      <c r="A167" s="13"/>
      <c r="B167" s="218"/>
      <c r="C167" s="219"/>
      <c r="D167" s="220" t="s">
        <v>146</v>
      </c>
      <c r="E167" s="221" t="s">
        <v>19</v>
      </c>
      <c r="F167" s="222" t="s">
        <v>1320</v>
      </c>
      <c r="G167" s="219"/>
      <c r="H167" s="221" t="s">
        <v>19</v>
      </c>
      <c r="I167" s="219"/>
      <c r="J167" s="219"/>
      <c r="K167" s="219"/>
      <c r="L167" s="223"/>
      <c r="M167" s="224"/>
      <c r="N167" s="225"/>
      <c r="O167" s="225"/>
      <c r="P167" s="225"/>
      <c r="Q167" s="225"/>
      <c r="R167" s="225"/>
      <c r="S167" s="225"/>
      <c r="T167" s="22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27" t="s">
        <v>146</v>
      </c>
      <c r="AU167" s="227" t="s">
        <v>84</v>
      </c>
      <c r="AV167" s="13" t="s">
        <v>81</v>
      </c>
      <c r="AW167" s="13" t="s">
        <v>34</v>
      </c>
      <c r="AX167" s="13" t="s">
        <v>73</v>
      </c>
      <c r="AY167" s="227" t="s">
        <v>135</v>
      </c>
    </row>
    <row r="168" s="14" customFormat="1">
      <c r="A168" s="14"/>
      <c r="B168" s="228"/>
      <c r="C168" s="229"/>
      <c r="D168" s="220" t="s">
        <v>146</v>
      </c>
      <c r="E168" s="230" t="s">
        <v>19</v>
      </c>
      <c r="F168" s="231" t="s">
        <v>1369</v>
      </c>
      <c r="G168" s="229"/>
      <c r="H168" s="232">
        <v>66.655000000000001</v>
      </c>
      <c r="I168" s="229"/>
      <c r="J168" s="229"/>
      <c r="K168" s="229"/>
      <c r="L168" s="233"/>
      <c r="M168" s="234"/>
      <c r="N168" s="235"/>
      <c r="O168" s="235"/>
      <c r="P168" s="235"/>
      <c r="Q168" s="235"/>
      <c r="R168" s="235"/>
      <c r="S168" s="235"/>
      <c r="T168" s="23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37" t="s">
        <v>146</v>
      </c>
      <c r="AU168" s="237" t="s">
        <v>84</v>
      </c>
      <c r="AV168" s="14" t="s">
        <v>84</v>
      </c>
      <c r="AW168" s="14" t="s">
        <v>34</v>
      </c>
      <c r="AX168" s="14" t="s">
        <v>73</v>
      </c>
      <c r="AY168" s="237" t="s">
        <v>135</v>
      </c>
    </row>
    <row r="169" s="13" customFormat="1">
      <c r="A169" s="13"/>
      <c r="B169" s="218"/>
      <c r="C169" s="219"/>
      <c r="D169" s="220" t="s">
        <v>146</v>
      </c>
      <c r="E169" s="221" t="s">
        <v>19</v>
      </c>
      <c r="F169" s="222" t="s">
        <v>1324</v>
      </c>
      <c r="G169" s="219"/>
      <c r="H169" s="221" t="s">
        <v>19</v>
      </c>
      <c r="I169" s="219"/>
      <c r="J169" s="219"/>
      <c r="K169" s="219"/>
      <c r="L169" s="223"/>
      <c r="M169" s="224"/>
      <c r="N169" s="225"/>
      <c r="O169" s="225"/>
      <c r="P169" s="225"/>
      <c r="Q169" s="225"/>
      <c r="R169" s="225"/>
      <c r="S169" s="225"/>
      <c r="T169" s="22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27" t="s">
        <v>146</v>
      </c>
      <c r="AU169" s="227" t="s">
        <v>84</v>
      </c>
      <c r="AV169" s="13" t="s">
        <v>81</v>
      </c>
      <c r="AW169" s="13" t="s">
        <v>34</v>
      </c>
      <c r="AX169" s="13" t="s">
        <v>73</v>
      </c>
      <c r="AY169" s="227" t="s">
        <v>135</v>
      </c>
    </row>
    <row r="170" s="14" customFormat="1">
      <c r="A170" s="14"/>
      <c r="B170" s="228"/>
      <c r="C170" s="229"/>
      <c r="D170" s="220" t="s">
        <v>146</v>
      </c>
      <c r="E170" s="230" t="s">
        <v>19</v>
      </c>
      <c r="F170" s="231" t="s">
        <v>1370</v>
      </c>
      <c r="G170" s="229"/>
      <c r="H170" s="232">
        <v>62.805999999999997</v>
      </c>
      <c r="I170" s="229"/>
      <c r="J170" s="229"/>
      <c r="K170" s="229"/>
      <c r="L170" s="233"/>
      <c r="M170" s="234"/>
      <c r="N170" s="235"/>
      <c r="O170" s="235"/>
      <c r="P170" s="235"/>
      <c r="Q170" s="235"/>
      <c r="R170" s="235"/>
      <c r="S170" s="235"/>
      <c r="T170" s="23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37" t="s">
        <v>146</v>
      </c>
      <c r="AU170" s="237" t="s">
        <v>84</v>
      </c>
      <c r="AV170" s="14" t="s">
        <v>84</v>
      </c>
      <c r="AW170" s="14" t="s">
        <v>34</v>
      </c>
      <c r="AX170" s="14" t="s">
        <v>73</v>
      </c>
      <c r="AY170" s="237" t="s">
        <v>135</v>
      </c>
    </row>
    <row r="171" s="15" customFormat="1">
      <c r="A171" s="15"/>
      <c r="B171" s="238"/>
      <c r="C171" s="239"/>
      <c r="D171" s="220" t="s">
        <v>146</v>
      </c>
      <c r="E171" s="240" t="s">
        <v>19</v>
      </c>
      <c r="F171" s="241" t="s">
        <v>178</v>
      </c>
      <c r="G171" s="239"/>
      <c r="H171" s="242">
        <v>129.46100000000001</v>
      </c>
      <c r="I171" s="239"/>
      <c r="J171" s="239"/>
      <c r="K171" s="239"/>
      <c r="L171" s="243"/>
      <c r="M171" s="244"/>
      <c r="N171" s="245"/>
      <c r="O171" s="245"/>
      <c r="P171" s="245"/>
      <c r="Q171" s="245"/>
      <c r="R171" s="245"/>
      <c r="S171" s="245"/>
      <c r="T171" s="246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47" t="s">
        <v>146</v>
      </c>
      <c r="AU171" s="247" t="s">
        <v>84</v>
      </c>
      <c r="AV171" s="15" t="s">
        <v>142</v>
      </c>
      <c r="AW171" s="15" t="s">
        <v>34</v>
      </c>
      <c r="AX171" s="15" t="s">
        <v>81</v>
      </c>
      <c r="AY171" s="247" t="s">
        <v>135</v>
      </c>
    </row>
    <row r="172" s="2" customFormat="1" ht="24.15" customHeight="1">
      <c r="A172" s="36"/>
      <c r="B172" s="37"/>
      <c r="C172" s="202" t="s">
        <v>200</v>
      </c>
      <c r="D172" s="202" t="s">
        <v>137</v>
      </c>
      <c r="E172" s="203" t="s">
        <v>1371</v>
      </c>
      <c r="F172" s="204" t="s">
        <v>1372</v>
      </c>
      <c r="G172" s="205" t="s">
        <v>171</v>
      </c>
      <c r="H172" s="206">
        <v>145.607</v>
      </c>
      <c r="I172" s="207">
        <v>0</v>
      </c>
      <c r="J172" s="207">
        <f>ROUND(I172*H172,2)</f>
        <v>0</v>
      </c>
      <c r="K172" s="204" t="s">
        <v>141</v>
      </c>
      <c r="L172" s="42"/>
      <c r="M172" s="208" t="s">
        <v>19</v>
      </c>
      <c r="N172" s="209" t="s">
        <v>44</v>
      </c>
      <c r="O172" s="210">
        <v>0</v>
      </c>
      <c r="P172" s="210">
        <f>O172*H172</f>
        <v>0</v>
      </c>
      <c r="Q172" s="210">
        <v>0.00064000000000000005</v>
      </c>
      <c r="R172" s="210">
        <f>Q172*H172</f>
        <v>0.093188480000000004</v>
      </c>
      <c r="S172" s="210">
        <v>0</v>
      </c>
      <c r="T172" s="211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12" t="s">
        <v>142</v>
      </c>
      <c r="AT172" s="212" t="s">
        <v>137</v>
      </c>
      <c r="AU172" s="212" t="s">
        <v>84</v>
      </c>
      <c r="AY172" s="20" t="s">
        <v>135</v>
      </c>
      <c r="BE172" s="213">
        <f>IF(N172="základní",J172,0)</f>
        <v>0</v>
      </c>
      <c r="BF172" s="213">
        <f>IF(N172="snížená",J172,0)</f>
        <v>0</v>
      </c>
      <c r="BG172" s="213">
        <f>IF(N172="zákl. přenesená",J172,0)</f>
        <v>0</v>
      </c>
      <c r="BH172" s="213">
        <f>IF(N172="sníž. přenesená",J172,0)</f>
        <v>0</v>
      </c>
      <c r="BI172" s="213">
        <f>IF(N172="nulová",J172,0)</f>
        <v>0</v>
      </c>
      <c r="BJ172" s="20" t="s">
        <v>81</v>
      </c>
      <c r="BK172" s="213">
        <f>ROUND(I172*H172,2)</f>
        <v>0</v>
      </c>
      <c r="BL172" s="20" t="s">
        <v>142</v>
      </c>
      <c r="BM172" s="212" t="s">
        <v>1373</v>
      </c>
    </row>
    <row r="173" s="2" customFormat="1">
      <c r="A173" s="36"/>
      <c r="B173" s="37"/>
      <c r="C173" s="38"/>
      <c r="D173" s="214" t="s">
        <v>144</v>
      </c>
      <c r="E173" s="38"/>
      <c r="F173" s="215" t="s">
        <v>1374</v>
      </c>
      <c r="G173" s="38"/>
      <c r="H173" s="38"/>
      <c r="I173" s="38"/>
      <c r="J173" s="38"/>
      <c r="K173" s="38"/>
      <c r="L173" s="42"/>
      <c r="M173" s="216"/>
      <c r="N173" s="217"/>
      <c r="O173" s="81"/>
      <c r="P173" s="81"/>
      <c r="Q173" s="81"/>
      <c r="R173" s="81"/>
      <c r="S173" s="81"/>
      <c r="T173" s="82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20" t="s">
        <v>144</v>
      </c>
      <c r="AU173" s="20" t="s">
        <v>84</v>
      </c>
    </row>
    <row r="174" s="13" customFormat="1">
      <c r="A174" s="13"/>
      <c r="B174" s="218"/>
      <c r="C174" s="219"/>
      <c r="D174" s="220" t="s">
        <v>146</v>
      </c>
      <c r="E174" s="221" t="s">
        <v>19</v>
      </c>
      <c r="F174" s="222" t="s">
        <v>1312</v>
      </c>
      <c r="G174" s="219"/>
      <c r="H174" s="221" t="s">
        <v>19</v>
      </c>
      <c r="I174" s="219"/>
      <c r="J174" s="219"/>
      <c r="K174" s="219"/>
      <c r="L174" s="223"/>
      <c r="M174" s="224"/>
      <c r="N174" s="225"/>
      <c r="O174" s="225"/>
      <c r="P174" s="225"/>
      <c r="Q174" s="225"/>
      <c r="R174" s="225"/>
      <c r="S174" s="225"/>
      <c r="T174" s="22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27" t="s">
        <v>146</v>
      </c>
      <c r="AU174" s="227" t="s">
        <v>84</v>
      </c>
      <c r="AV174" s="13" t="s">
        <v>81</v>
      </c>
      <c r="AW174" s="13" t="s">
        <v>34</v>
      </c>
      <c r="AX174" s="13" t="s">
        <v>73</v>
      </c>
      <c r="AY174" s="227" t="s">
        <v>135</v>
      </c>
    </row>
    <row r="175" s="14" customFormat="1">
      <c r="A175" s="14"/>
      <c r="B175" s="228"/>
      <c r="C175" s="229"/>
      <c r="D175" s="220" t="s">
        <v>146</v>
      </c>
      <c r="E175" s="230" t="s">
        <v>19</v>
      </c>
      <c r="F175" s="231" t="s">
        <v>1375</v>
      </c>
      <c r="G175" s="229"/>
      <c r="H175" s="232">
        <v>73.191999999999993</v>
      </c>
      <c r="I175" s="229"/>
      <c r="J175" s="229"/>
      <c r="K175" s="229"/>
      <c r="L175" s="233"/>
      <c r="M175" s="234"/>
      <c r="N175" s="235"/>
      <c r="O175" s="235"/>
      <c r="P175" s="235"/>
      <c r="Q175" s="235"/>
      <c r="R175" s="235"/>
      <c r="S175" s="235"/>
      <c r="T175" s="23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37" t="s">
        <v>146</v>
      </c>
      <c r="AU175" s="237" t="s">
        <v>84</v>
      </c>
      <c r="AV175" s="14" t="s">
        <v>84</v>
      </c>
      <c r="AW175" s="14" t="s">
        <v>34</v>
      </c>
      <c r="AX175" s="14" t="s">
        <v>73</v>
      </c>
      <c r="AY175" s="237" t="s">
        <v>135</v>
      </c>
    </row>
    <row r="176" s="13" customFormat="1">
      <c r="A176" s="13"/>
      <c r="B176" s="218"/>
      <c r="C176" s="219"/>
      <c r="D176" s="220" t="s">
        <v>146</v>
      </c>
      <c r="E176" s="221" t="s">
        <v>19</v>
      </c>
      <c r="F176" s="222" t="s">
        <v>1316</v>
      </c>
      <c r="G176" s="219"/>
      <c r="H176" s="221" t="s">
        <v>19</v>
      </c>
      <c r="I176" s="219"/>
      <c r="J176" s="219"/>
      <c r="K176" s="219"/>
      <c r="L176" s="223"/>
      <c r="M176" s="224"/>
      <c r="N176" s="225"/>
      <c r="O176" s="225"/>
      <c r="P176" s="225"/>
      <c r="Q176" s="225"/>
      <c r="R176" s="225"/>
      <c r="S176" s="225"/>
      <c r="T176" s="22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27" t="s">
        <v>146</v>
      </c>
      <c r="AU176" s="227" t="s">
        <v>84</v>
      </c>
      <c r="AV176" s="13" t="s">
        <v>81</v>
      </c>
      <c r="AW176" s="13" t="s">
        <v>34</v>
      </c>
      <c r="AX176" s="13" t="s">
        <v>73</v>
      </c>
      <c r="AY176" s="227" t="s">
        <v>135</v>
      </c>
    </row>
    <row r="177" s="14" customFormat="1">
      <c r="A177" s="14"/>
      <c r="B177" s="228"/>
      <c r="C177" s="229"/>
      <c r="D177" s="220" t="s">
        <v>146</v>
      </c>
      <c r="E177" s="230" t="s">
        <v>19</v>
      </c>
      <c r="F177" s="231" t="s">
        <v>1376</v>
      </c>
      <c r="G177" s="229"/>
      <c r="H177" s="232">
        <v>72.415000000000006</v>
      </c>
      <c r="I177" s="229"/>
      <c r="J177" s="229"/>
      <c r="K177" s="229"/>
      <c r="L177" s="233"/>
      <c r="M177" s="234"/>
      <c r="N177" s="235"/>
      <c r="O177" s="235"/>
      <c r="P177" s="235"/>
      <c r="Q177" s="235"/>
      <c r="R177" s="235"/>
      <c r="S177" s="235"/>
      <c r="T177" s="23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37" t="s">
        <v>146</v>
      </c>
      <c r="AU177" s="237" t="s">
        <v>84</v>
      </c>
      <c r="AV177" s="14" t="s">
        <v>84</v>
      </c>
      <c r="AW177" s="14" t="s">
        <v>34</v>
      </c>
      <c r="AX177" s="14" t="s">
        <v>73</v>
      </c>
      <c r="AY177" s="237" t="s">
        <v>135</v>
      </c>
    </row>
    <row r="178" s="15" customFormat="1">
      <c r="A178" s="15"/>
      <c r="B178" s="238"/>
      <c r="C178" s="239"/>
      <c r="D178" s="220" t="s">
        <v>146</v>
      </c>
      <c r="E178" s="240" t="s">
        <v>19</v>
      </c>
      <c r="F178" s="241" t="s">
        <v>178</v>
      </c>
      <c r="G178" s="239"/>
      <c r="H178" s="242">
        <v>145.607</v>
      </c>
      <c r="I178" s="239"/>
      <c r="J178" s="239"/>
      <c r="K178" s="239"/>
      <c r="L178" s="243"/>
      <c r="M178" s="244"/>
      <c r="N178" s="245"/>
      <c r="O178" s="245"/>
      <c r="P178" s="245"/>
      <c r="Q178" s="245"/>
      <c r="R178" s="245"/>
      <c r="S178" s="245"/>
      <c r="T178" s="246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47" t="s">
        <v>146</v>
      </c>
      <c r="AU178" s="247" t="s">
        <v>84</v>
      </c>
      <c r="AV178" s="15" t="s">
        <v>142</v>
      </c>
      <c r="AW178" s="15" t="s">
        <v>34</v>
      </c>
      <c r="AX178" s="15" t="s">
        <v>81</v>
      </c>
      <c r="AY178" s="247" t="s">
        <v>135</v>
      </c>
    </row>
    <row r="179" s="2" customFormat="1" ht="24.15" customHeight="1">
      <c r="A179" s="36"/>
      <c r="B179" s="37"/>
      <c r="C179" s="202" t="s">
        <v>207</v>
      </c>
      <c r="D179" s="202" t="s">
        <v>137</v>
      </c>
      <c r="E179" s="203" t="s">
        <v>652</v>
      </c>
      <c r="F179" s="204" t="s">
        <v>653</v>
      </c>
      <c r="G179" s="205" t="s">
        <v>171</v>
      </c>
      <c r="H179" s="206">
        <v>129.46100000000001</v>
      </c>
      <c r="I179" s="207">
        <v>0</v>
      </c>
      <c r="J179" s="207">
        <f>ROUND(I179*H179,2)</f>
        <v>0</v>
      </c>
      <c r="K179" s="204" t="s">
        <v>141</v>
      </c>
      <c r="L179" s="42"/>
      <c r="M179" s="208" t="s">
        <v>19</v>
      </c>
      <c r="N179" s="209" t="s">
        <v>44</v>
      </c>
      <c r="O179" s="210">
        <v>0</v>
      </c>
      <c r="P179" s="210">
        <f>O179*H179</f>
        <v>0</v>
      </c>
      <c r="Q179" s="210">
        <v>0</v>
      </c>
      <c r="R179" s="210">
        <f>Q179*H179</f>
        <v>0</v>
      </c>
      <c r="S179" s="210">
        <v>0</v>
      </c>
      <c r="T179" s="211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12" t="s">
        <v>142</v>
      </c>
      <c r="AT179" s="212" t="s">
        <v>137</v>
      </c>
      <c r="AU179" s="212" t="s">
        <v>84</v>
      </c>
      <c r="AY179" s="20" t="s">
        <v>135</v>
      </c>
      <c r="BE179" s="213">
        <f>IF(N179="základní",J179,0)</f>
        <v>0</v>
      </c>
      <c r="BF179" s="213">
        <f>IF(N179="snížená",J179,0)</f>
        <v>0</v>
      </c>
      <c r="BG179" s="213">
        <f>IF(N179="zákl. přenesená",J179,0)</f>
        <v>0</v>
      </c>
      <c r="BH179" s="213">
        <f>IF(N179="sníž. přenesená",J179,0)</f>
        <v>0</v>
      </c>
      <c r="BI179" s="213">
        <f>IF(N179="nulová",J179,0)</f>
        <v>0</v>
      </c>
      <c r="BJ179" s="20" t="s">
        <v>81</v>
      </c>
      <c r="BK179" s="213">
        <f>ROUND(I179*H179,2)</f>
        <v>0</v>
      </c>
      <c r="BL179" s="20" t="s">
        <v>142</v>
      </c>
      <c r="BM179" s="212" t="s">
        <v>1377</v>
      </c>
    </row>
    <row r="180" s="2" customFormat="1">
      <c r="A180" s="36"/>
      <c r="B180" s="37"/>
      <c r="C180" s="38"/>
      <c r="D180" s="214" t="s">
        <v>144</v>
      </c>
      <c r="E180" s="38"/>
      <c r="F180" s="215" t="s">
        <v>655</v>
      </c>
      <c r="G180" s="38"/>
      <c r="H180" s="38"/>
      <c r="I180" s="38"/>
      <c r="J180" s="38"/>
      <c r="K180" s="38"/>
      <c r="L180" s="42"/>
      <c r="M180" s="216"/>
      <c r="N180" s="217"/>
      <c r="O180" s="81"/>
      <c r="P180" s="81"/>
      <c r="Q180" s="81"/>
      <c r="R180" s="81"/>
      <c r="S180" s="81"/>
      <c r="T180" s="82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20" t="s">
        <v>144</v>
      </c>
      <c r="AU180" s="20" t="s">
        <v>84</v>
      </c>
    </row>
    <row r="181" s="14" customFormat="1">
      <c r="A181" s="14"/>
      <c r="B181" s="228"/>
      <c r="C181" s="229"/>
      <c r="D181" s="220" t="s">
        <v>146</v>
      </c>
      <c r="E181" s="230" t="s">
        <v>19</v>
      </c>
      <c r="F181" s="231" t="s">
        <v>1378</v>
      </c>
      <c r="G181" s="229"/>
      <c r="H181" s="232">
        <v>129.46100000000001</v>
      </c>
      <c r="I181" s="229"/>
      <c r="J181" s="229"/>
      <c r="K181" s="229"/>
      <c r="L181" s="233"/>
      <c r="M181" s="234"/>
      <c r="N181" s="235"/>
      <c r="O181" s="235"/>
      <c r="P181" s="235"/>
      <c r="Q181" s="235"/>
      <c r="R181" s="235"/>
      <c r="S181" s="235"/>
      <c r="T181" s="23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37" t="s">
        <v>146</v>
      </c>
      <c r="AU181" s="237" t="s">
        <v>84</v>
      </c>
      <c r="AV181" s="14" t="s">
        <v>84</v>
      </c>
      <c r="AW181" s="14" t="s">
        <v>34</v>
      </c>
      <c r="AX181" s="14" t="s">
        <v>81</v>
      </c>
      <c r="AY181" s="237" t="s">
        <v>135</v>
      </c>
    </row>
    <row r="182" s="2" customFormat="1" ht="24.15" customHeight="1">
      <c r="A182" s="36"/>
      <c r="B182" s="37"/>
      <c r="C182" s="202" t="s">
        <v>216</v>
      </c>
      <c r="D182" s="202" t="s">
        <v>137</v>
      </c>
      <c r="E182" s="203" t="s">
        <v>1379</v>
      </c>
      <c r="F182" s="204" t="s">
        <v>1380</v>
      </c>
      <c r="G182" s="205" t="s">
        <v>171</v>
      </c>
      <c r="H182" s="206">
        <v>145.607</v>
      </c>
      <c r="I182" s="207">
        <v>0</v>
      </c>
      <c r="J182" s="207">
        <f>ROUND(I182*H182,2)</f>
        <v>0</v>
      </c>
      <c r="K182" s="204" t="s">
        <v>141</v>
      </c>
      <c r="L182" s="42"/>
      <c r="M182" s="208" t="s">
        <v>19</v>
      </c>
      <c r="N182" s="209" t="s">
        <v>44</v>
      </c>
      <c r="O182" s="210">
        <v>0</v>
      </c>
      <c r="P182" s="210">
        <f>O182*H182</f>
        <v>0</v>
      </c>
      <c r="Q182" s="210">
        <v>0</v>
      </c>
      <c r="R182" s="210">
        <f>Q182*H182</f>
        <v>0</v>
      </c>
      <c r="S182" s="210">
        <v>0</v>
      </c>
      <c r="T182" s="211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12" t="s">
        <v>142</v>
      </c>
      <c r="AT182" s="212" t="s">
        <v>137</v>
      </c>
      <c r="AU182" s="212" t="s">
        <v>84</v>
      </c>
      <c r="AY182" s="20" t="s">
        <v>135</v>
      </c>
      <c r="BE182" s="213">
        <f>IF(N182="základní",J182,0)</f>
        <v>0</v>
      </c>
      <c r="BF182" s="213">
        <f>IF(N182="snížená",J182,0)</f>
        <v>0</v>
      </c>
      <c r="BG182" s="213">
        <f>IF(N182="zákl. přenesená",J182,0)</f>
        <v>0</v>
      </c>
      <c r="BH182" s="213">
        <f>IF(N182="sníž. přenesená",J182,0)</f>
        <v>0</v>
      </c>
      <c r="BI182" s="213">
        <f>IF(N182="nulová",J182,0)</f>
        <v>0</v>
      </c>
      <c r="BJ182" s="20" t="s">
        <v>81</v>
      </c>
      <c r="BK182" s="213">
        <f>ROUND(I182*H182,2)</f>
        <v>0</v>
      </c>
      <c r="BL182" s="20" t="s">
        <v>142</v>
      </c>
      <c r="BM182" s="212" t="s">
        <v>1381</v>
      </c>
    </row>
    <row r="183" s="2" customFormat="1">
      <c r="A183" s="36"/>
      <c r="B183" s="37"/>
      <c r="C183" s="38"/>
      <c r="D183" s="214" t="s">
        <v>144</v>
      </c>
      <c r="E183" s="38"/>
      <c r="F183" s="215" t="s">
        <v>1382</v>
      </c>
      <c r="G183" s="38"/>
      <c r="H183" s="38"/>
      <c r="I183" s="38"/>
      <c r="J183" s="38"/>
      <c r="K183" s="38"/>
      <c r="L183" s="42"/>
      <c r="M183" s="216"/>
      <c r="N183" s="217"/>
      <c r="O183" s="81"/>
      <c r="P183" s="81"/>
      <c r="Q183" s="81"/>
      <c r="R183" s="81"/>
      <c r="S183" s="81"/>
      <c r="T183" s="82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20" t="s">
        <v>144</v>
      </c>
      <c r="AU183" s="20" t="s">
        <v>84</v>
      </c>
    </row>
    <row r="184" s="14" customFormat="1">
      <c r="A184" s="14"/>
      <c r="B184" s="228"/>
      <c r="C184" s="229"/>
      <c r="D184" s="220" t="s">
        <v>146</v>
      </c>
      <c r="E184" s="230" t="s">
        <v>19</v>
      </c>
      <c r="F184" s="231" t="s">
        <v>1383</v>
      </c>
      <c r="G184" s="229"/>
      <c r="H184" s="232">
        <v>145.607</v>
      </c>
      <c r="I184" s="229"/>
      <c r="J184" s="229"/>
      <c r="K184" s="229"/>
      <c r="L184" s="233"/>
      <c r="M184" s="234"/>
      <c r="N184" s="235"/>
      <c r="O184" s="235"/>
      <c r="P184" s="235"/>
      <c r="Q184" s="235"/>
      <c r="R184" s="235"/>
      <c r="S184" s="235"/>
      <c r="T184" s="23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37" t="s">
        <v>146</v>
      </c>
      <c r="AU184" s="237" t="s">
        <v>84</v>
      </c>
      <c r="AV184" s="14" t="s">
        <v>84</v>
      </c>
      <c r="AW184" s="14" t="s">
        <v>34</v>
      </c>
      <c r="AX184" s="14" t="s">
        <v>81</v>
      </c>
      <c r="AY184" s="237" t="s">
        <v>135</v>
      </c>
    </row>
    <row r="185" s="2" customFormat="1" ht="37.8" customHeight="1">
      <c r="A185" s="36"/>
      <c r="B185" s="37"/>
      <c r="C185" s="202" t="s">
        <v>221</v>
      </c>
      <c r="D185" s="202" t="s">
        <v>137</v>
      </c>
      <c r="E185" s="203" t="s">
        <v>228</v>
      </c>
      <c r="F185" s="204" t="s">
        <v>229</v>
      </c>
      <c r="G185" s="205" t="s">
        <v>182</v>
      </c>
      <c r="H185" s="206">
        <v>204.84899999999999</v>
      </c>
      <c r="I185" s="207">
        <v>0</v>
      </c>
      <c r="J185" s="207">
        <f>ROUND(I185*H185,2)</f>
        <v>0</v>
      </c>
      <c r="K185" s="204" t="s">
        <v>141</v>
      </c>
      <c r="L185" s="42"/>
      <c r="M185" s="208" t="s">
        <v>19</v>
      </c>
      <c r="N185" s="209" t="s">
        <v>44</v>
      </c>
      <c r="O185" s="210">
        <v>0</v>
      </c>
      <c r="P185" s="210">
        <f>O185*H185</f>
        <v>0</v>
      </c>
      <c r="Q185" s="210">
        <v>0</v>
      </c>
      <c r="R185" s="210">
        <f>Q185*H185</f>
        <v>0</v>
      </c>
      <c r="S185" s="210">
        <v>0</v>
      </c>
      <c r="T185" s="211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12" t="s">
        <v>142</v>
      </c>
      <c r="AT185" s="212" t="s">
        <v>137</v>
      </c>
      <c r="AU185" s="212" t="s">
        <v>84</v>
      </c>
      <c r="AY185" s="20" t="s">
        <v>135</v>
      </c>
      <c r="BE185" s="213">
        <f>IF(N185="základní",J185,0)</f>
        <v>0</v>
      </c>
      <c r="BF185" s="213">
        <f>IF(N185="snížená",J185,0)</f>
        <v>0</v>
      </c>
      <c r="BG185" s="213">
        <f>IF(N185="zákl. přenesená",J185,0)</f>
        <v>0</v>
      </c>
      <c r="BH185" s="213">
        <f>IF(N185="sníž. přenesená",J185,0)</f>
        <v>0</v>
      </c>
      <c r="BI185" s="213">
        <f>IF(N185="nulová",J185,0)</f>
        <v>0</v>
      </c>
      <c r="BJ185" s="20" t="s">
        <v>81</v>
      </c>
      <c r="BK185" s="213">
        <f>ROUND(I185*H185,2)</f>
        <v>0</v>
      </c>
      <c r="BL185" s="20" t="s">
        <v>142</v>
      </c>
      <c r="BM185" s="212" t="s">
        <v>1384</v>
      </c>
    </row>
    <row r="186" s="2" customFormat="1">
      <c r="A186" s="36"/>
      <c r="B186" s="37"/>
      <c r="C186" s="38"/>
      <c r="D186" s="214" t="s">
        <v>144</v>
      </c>
      <c r="E186" s="38"/>
      <c r="F186" s="215" t="s">
        <v>231</v>
      </c>
      <c r="G186" s="38"/>
      <c r="H186" s="38"/>
      <c r="I186" s="38"/>
      <c r="J186" s="38"/>
      <c r="K186" s="38"/>
      <c r="L186" s="42"/>
      <c r="M186" s="216"/>
      <c r="N186" s="217"/>
      <c r="O186" s="81"/>
      <c r="P186" s="81"/>
      <c r="Q186" s="81"/>
      <c r="R186" s="81"/>
      <c r="S186" s="81"/>
      <c r="T186" s="82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20" t="s">
        <v>144</v>
      </c>
      <c r="AU186" s="20" t="s">
        <v>84</v>
      </c>
    </row>
    <row r="187" s="13" customFormat="1">
      <c r="A187" s="13"/>
      <c r="B187" s="218"/>
      <c r="C187" s="219"/>
      <c r="D187" s="220" t="s">
        <v>146</v>
      </c>
      <c r="E187" s="221" t="s">
        <v>19</v>
      </c>
      <c r="F187" s="222" t="s">
        <v>232</v>
      </c>
      <c r="G187" s="219"/>
      <c r="H187" s="221" t="s">
        <v>19</v>
      </c>
      <c r="I187" s="219"/>
      <c r="J187" s="219"/>
      <c r="K187" s="219"/>
      <c r="L187" s="223"/>
      <c r="M187" s="224"/>
      <c r="N187" s="225"/>
      <c r="O187" s="225"/>
      <c r="P187" s="225"/>
      <c r="Q187" s="225"/>
      <c r="R187" s="225"/>
      <c r="S187" s="225"/>
      <c r="T187" s="22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27" t="s">
        <v>146</v>
      </c>
      <c r="AU187" s="227" t="s">
        <v>84</v>
      </c>
      <c r="AV187" s="13" t="s">
        <v>81</v>
      </c>
      <c r="AW187" s="13" t="s">
        <v>34</v>
      </c>
      <c r="AX187" s="13" t="s">
        <v>73</v>
      </c>
      <c r="AY187" s="227" t="s">
        <v>135</v>
      </c>
    </row>
    <row r="188" s="14" customFormat="1">
      <c r="A188" s="14"/>
      <c r="B188" s="228"/>
      <c r="C188" s="229"/>
      <c r="D188" s="220" t="s">
        <v>146</v>
      </c>
      <c r="E188" s="230" t="s">
        <v>19</v>
      </c>
      <c r="F188" s="231" t="s">
        <v>1385</v>
      </c>
      <c r="G188" s="229"/>
      <c r="H188" s="232">
        <v>204.84899999999999</v>
      </c>
      <c r="I188" s="229"/>
      <c r="J188" s="229"/>
      <c r="K188" s="229"/>
      <c r="L188" s="233"/>
      <c r="M188" s="234"/>
      <c r="N188" s="235"/>
      <c r="O188" s="235"/>
      <c r="P188" s="235"/>
      <c r="Q188" s="235"/>
      <c r="R188" s="235"/>
      <c r="S188" s="235"/>
      <c r="T188" s="23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37" t="s">
        <v>146</v>
      </c>
      <c r="AU188" s="237" t="s">
        <v>84</v>
      </c>
      <c r="AV188" s="14" t="s">
        <v>84</v>
      </c>
      <c r="AW188" s="14" t="s">
        <v>34</v>
      </c>
      <c r="AX188" s="14" t="s">
        <v>81</v>
      </c>
      <c r="AY188" s="237" t="s">
        <v>135</v>
      </c>
    </row>
    <row r="189" s="2" customFormat="1" ht="37.8" customHeight="1">
      <c r="A189" s="36"/>
      <c r="B189" s="37"/>
      <c r="C189" s="202" t="s">
        <v>8</v>
      </c>
      <c r="D189" s="202" t="s">
        <v>137</v>
      </c>
      <c r="E189" s="203" t="s">
        <v>235</v>
      </c>
      <c r="F189" s="204" t="s">
        <v>236</v>
      </c>
      <c r="G189" s="205" t="s">
        <v>182</v>
      </c>
      <c r="H189" s="206">
        <v>819.39599999999996</v>
      </c>
      <c r="I189" s="207">
        <v>0</v>
      </c>
      <c r="J189" s="207">
        <f>ROUND(I189*H189,2)</f>
        <v>0</v>
      </c>
      <c r="K189" s="204" t="s">
        <v>141</v>
      </c>
      <c r="L189" s="42"/>
      <c r="M189" s="208" t="s">
        <v>19</v>
      </c>
      <c r="N189" s="209" t="s">
        <v>44</v>
      </c>
      <c r="O189" s="210">
        <v>0</v>
      </c>
      <c r="P189" s="210">
        <f>O189*H189</f>
        <v>0</v>
      </c>
      <c r="Q189" s="210">
        <v>0</v>
      </c>
      <c r="R189" s="210">
        <f>Q189*H189</f>
        <v>0</v>
      </c>
      <c r="S189" s="210">
        <v>0</v>
      </c>
      <c r="T189" s="211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12" t="s">
        <v>142</v>
      </c>
      <c r="AT189" s="212" t="s">
        <v>137</v>
      </c>
      <c r="AU189" s="212" t="s">
        <v>84</v>
      </c>
      <c r="AY189" s="20" t="s">
        <v>135</v>
      </c>
      <c r="BE189" s="213">
        <f>IF(N189="základní",J189,0)</f>
        <v>0</v>
      </c>
      <c r="BF189" s="213">
        <f>IF(N189="snížená",J189,0)</f>
        <v>0</v>
      </c>
      <c r="BG189" s="213">
        <f>IF(N189="zákl. přenesená",J189,0)</f>
        <v>0</v>
      </c>
      <c r="BH189" s="213">
        <f>IF(N189="sníž. přenesená",J189,0)</f>
        <v>0</v>
      </c>
      <c r="BI189" s="213">
        <f>IF(N189="nulová",J189,0)</f>
        <v>0</v>
      </c>
      <c r="BJ189" s="20" t="s">
        <v>81</v>
      </c>
      <c r="BK189" s="213">
        <f>ROUND(I189*H189,2)</f>
        <v>0</v>
      </c>
      <c r="BL189" s="20" t="s">
        <v>142</v>
      </c>
      <c r="BM189" s="212" t="s">
        <v>1386</v>
      </c>
    </row>
    <row r="190" s="2" customFormat="1">
      <c r="A190" s="36"/>
      <c r="B190" s="37"/>
      <c r="C190" s="38"/>
      <c r="D190" s="214" t="s">
        <v>144</v>
      </c>
      <c r="E190" s="38"/>
      <c r="F190" s="215" t="s">
        <v>238</v>
      </c>
      <c r="G190" s="38"/>
      <c r="H190" s="38"/>
      <c r="I190" s="38"/>
      <c r="J190" s="38"/>
      <c r="K190" s="38"/>
      <c r="L190" s="42"/>
      <c r="M190" s="216"/>
      <c r="N190" s="217"/>
      <c r="O190" s="81"/>
      <c r="P190" s="81"/>
      <c r="Q190" s="81"/>
      <c r="R190" s="81"/>
      <c r="S190" s="81"/>
      <c r="T190" s="82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20" t="s">
        <v>144</v>
      </c>
      <c r="AU190" s="20" t="s">
        <v>84</v>
      </c>
    </row>
    <row r="191" s="14" customFormat="1">
      <c r="A191" s="14"/>
      <c r="B191" s="228"/>
      <c r="C191" s="229"/>
      <c r="D191" s="220" t="s">
        <v>146</v>
      </c>
      <c r="E191" s="230" t="s">
        <v>19</v>
      </c>
      <c r="F191" s="231" t="s">
        <v>1387</v>
      </c>
      <c r="G191" s="229"/>
      <c r="H191" s="232">
        <v>819.39599999999996</v>
      </c>
      <c r="I191" s="229"/>
      <c r="J191" s="229"/>
      <c r="K191" s="229"/>
      <c r="L191" s="233"/>
      <c r="M191" s="234"/>
      <c r="N191" s="235"/>
      <c r="O191" s="235"/>
      <c r="P191" s="235"/>
      <c r="Q191" s="235"/>
      <c r="R191" s="235"/>
      <c r="S191" s="235"/>
      <c r="T191" s="23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37" t="s">
        <v>146</v>
      </c>
      <c r="AU191" s="237" t="s">
        <v>84</v>
      </c>
      <c r="AV191" s="14" t="s">
        <v>84</v>
      </c>
      <c r="AW191" s="14" t="s">
        <v>34</v>
      </c>
      <c r="AX191" s="14" t="s">
        <v>81</v>
      </c>
      <c r="AY191" s="237" t="s">
        <v>135</v>
      </c>
    </row>
    <row r="192" s="2" customFormat="1" ht="24.15" customHeight="1">
      <c r="A192" s="36"/>
      <c r="B192" s="37"/>
      <c r="C192" s="202" t="s">
        <v>234</v>
      </c>
      <c r="D192" s="202" t="s">
        <v>137</v>
      </c>
      <c r="E192" s="203" t="s">
        <v>248</v>
      </c>
      <c r="F192" s="204" t="s">
        <v>249</v>
      </c>
      <c r="G192" s="205" t="s">
        <v>250</v>
      </c>
      <c r="H192" s="206">
        <v>348.243</v>
      </c>
      <c r="I192" s="207">
        <v>0</v>
      </c>
      <c r="J192" s="207">
        <f>ROUND(I192*H192,2)</f>
        <v>0</v>
      </c>
      <c r="K192" s="204" t="s">
        <v>141</v>
      </c>
      <c r="L192" s="42"/>
      <c r="M192" s="208" t="s">
        <v>19</v>
      </c>
      <c r="N192" s="209" t="s">
        <v>44</v>
      </c>
      <c r="O192" s="210">
        <v>0</v>
      </c>
      <c r="P192" s="210">
        <f>O192*H192</f>
        <v>0</v>
      </c>
      <c r="Q192" s="210">
        <v>0</v>
      </c>
      <c r="R192" s="210">
        <f>Q192*H192</f>
        <v>0</v>
      </c>
      <c r="S192" s="210">
        <v>0</v>
      </c>
      <c r="T192" s="211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12" t="s">
        <v>142</v>
      </c>
      <c r="AT192" s="212" t="s">
        <v>137</v>
      </c>
      <c r="AU192" s="212" t="s">
        <v>84</v>
      </c>
      <c r="AY192" s="20" t="s">
        <v>135</v>
      </c>
      <c r="BE192" s="213">
        <f>IF(N192="základní",J192,0)</f>
        <v>0</v>
      </c>
      <c r="BF192" s="213">
        <f>IF(N192="snížená",J192,0)</f>
        <v>0</v>
      </c>
      <c r="BG192" s="213">
        <f>IF(N192="zákl. přenesená",J192,0)</f>
        <v>0</v>
      </c>
      <c r="BH192" s="213">
        <f>IF(N192="sníž. přenesená",J192,0)</f>
        <v>0</v>
      </c>
      <c r="BI192" s="213">
        <f>IF(N192="nulová",J192,0)</f>
        <v>0</v>
      </c>
      <c r="BJ192" s="20" t="s">
        <v>81</v>
      </c>
      <c r="BK192" s="213">
        <f>ROUND(I192*H192,2)</f>
        <v>0</v>
      </c>
      <c r="BL192" s="20" t="s">
        <v>142</v>
      </c>
      <c r="BM192" s="212" t="s">
        <v>1388</v>
      </c>
    </row>
    <row r="193" s="2" customFormat="1">
      <c r="A193" s="36"/>
      <c r="B193" s="37"/>
      <c r="C193" s="38"/>
      <c r="D193" s="214" t="s">
        <v>144</v>
      </c>
      <c r="E193" s="38"/>
      <c r="F193" s="215" t="s">
        <v>252</v>
      </c>
      <c r="G193" s="38"/>
      <c r="H193" s="38"/>
      <c r="I193" s="38"/>
      <c r="J193" s="38"/>
      <c r="K193" s="38"/>
      <c r="L193" s="42"/>
      <c r="M193" s="216"/>
      <c r="N193" s="217"/>
      <c r="O193" s="81"/>
      <c r="P193" s="81"/>
      <c r="Q193" s="81"/>
      <c r="R193" s="81"/>
      <c r="S193" s="81"/>
      <c r="T193" s="82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20" t="s">
        <v>144</v>
      </c>
      <c r="AU193" s="20" t="s">
        <v>84</v>
      </c>
    </row>
    <row r="194" s="14" customFormat="1">
      <c r="A194" s="14"/>
      <c r="B194" s="228"/>
      <c r="C194" s="229"/>
      <c r="D194" s="220" t="s">
        <v>146</v>
      </c>
      <c r="E194" s="230" t="s">
        <v>19</v>
      </c>
      <c r="F194" s="231" t="s">
        <v>1389</v>
      </c>
      <c r="G194" s="229"/>
      <c r="H194" s="232">
        <v>348.243</v>
      </c>
      <c r="I194" s="229"/>
      <c r="J194" s="229"/>
      <c r="K194" s="229"/>
      <c r="L194" s="233"/>
      <c r="M194" s="234"/>
      <c r="N194" s="235"/>
      <c r="O194" s="235"/>
      <c r="P194" s="235"/>
      <c r="Q194" s="235"/>
      <c r="R194" s="235"/>
      <c r="S194" s="235"/>
      <c r="T194" s="23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37" t="s">
        <v>146</v>
      </c>
      <c r="AU194" s="237" t="s">
        <v>84</v>
      </c>
      <c r="AV194" s="14" t="s">
        <v>84</v>
      </c>
      <c r="AW194" s="14" t="s">
        <v>34</v>
      </c>
      <c r="AX194" s="14" t="s">
        <v>81</v>
      </c>
      <c r="AY194" s="237" t="s">
        <v>135</v>
      </c>
    </row>
    <row r="195" s="2" customFormat="1" ht="24.15" customHeight="1">
      <c r="A195" s="36"/>
      <c r="B195" s="37"/>
      <c r="C195" s="202" t="s">
        <v>240</v>
      </c>
      <c r="D195" s="202" t="s">
        <v>137</v>
      </c>
      <c r="E195" s="203" t="s">
        <v>258</v>
      </c>
      <c r="F195" s="204" t="s">
        <v>259</v>
      </c>
      <c r="G195" s="205" t="s">
        <v>182</v>
      </c>
      <c r="H195" s="206">
        <v>204.84899999999999</v>
      </c>
      <c r="I195" s="207">
        <v>0</v>
      </c>
      <c r="J195" s="207">
        <f>ROUND(I195*H195,2)</f>
        <v>0</v>
      </c>
      <c r="K195" s="204" t="s">
        <v>141</v>
      </c>
      <c r="L195" s="42"/>
      <c r="M195" s="208" t="s">
        <v>19</v>
      </c>
      <c r="N195" s="209" t="s">
        <v>44</v>
      </c>
      <c r="O195" s="210">
        <v>0</v>
      </c>
      <c r="P195" s="210">
        <f>O195*H195</f>
        <v>0</v>
      </c>
      <c r="Q195" s="210">
        <v>0</v>
      </c>
      <c r="R195" s="210">
        <f>Q195*H195</f>
        <v>0</v>
      </c>
      <c r="S195" s="210">
        <v>0</v>
      </c>
      <c r="T195" s="211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12" t="s">
        <v>142</v>
      </c>
      <c r="AT195" s="212" t="s">
        <v>137</v>
      </c>
      <c r="AU195" s="212" t="s">
        <v>84</v>
      </c>
      <c r="AY195" s="20" t="s">
        <v>135</v>
      </c>
      <c r="BE195" s="213">
        <f>IF(N195="základní",J195,0)</f>
        <v>0</v>
      </c>
      <c r="BF195" s="213">
        <f>IF(N195="snížená",J195,0)</f>
        <v>0</v>
      </c>
      <c r="BG195" s="213">
        <f>IF(N195="zákl. přenesená",J195,0)</f>
        <v>0</v>
      </c>
      <c r="BH195" s="213">
        <f>IF(N195="sníž. přenesená",J195,0)</f>
        <v>0</v>
      </c>
      <c r="BI195" s="213">
        <f>IF(N195="nulová",J195,0)</f>
        <v>0</v>
      </c>
      <c r="BJ195" s="20" t="s">
        <v>81</v>
      </c>
      <c r="BK195" s="213">
        <f>ROUND(I195*H195,2)</f>
        <v>0</v>
      </c>
      <c r="BL195" s="20" t="s">
        <v>142</v>
      </c>
      <c r="BM195" s="212" t="s">
        <v>1390</v>
      </c>
    </row>
    <row r="196" s="2" customFormat="1">
      <c r="A196" s="36"/>
      <c r="B196" s="37"/>
      <c r="C196" s="38"/>
      <c r="D196" s="214" t="s">
        <v>144</v>
      </c>
      <c r="E196" s="38"/>
      <c r="F196" s="215" t="s">
        <v>261</v>
      </c>
      <c r="G196" s="38"/>
      <c r="H196" s="38"/>
      <c r="I196" s="38"/>
      <c r="J196" s="38"/>
      <c r="K196" s="38"/>
      <c r="L196" s="42"/>
      <c r="M196" s="216"/>
      <c r="N196" s="217"/>
      <c r="O196" s="81"/>
      <c r="P196" s="81"/>
      <c r="Q196" s="81"/>
      <c r="R196" s="81"/>
      <c r="S196" s="81"/>
      <c r="T196" s="82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20" t="s">
        <v>144</v>
      </c>
      <c r="AU196" s="20" t="s">
        <v>84</v>
      </c>
    </row>
    <row r="197" s="14" customFormat="1">
      <c r="A197" s="14"/>
      <c r="B197" s="228"/>
      <c r="C197" s="229"/>
      <c r="D197" s="220" t="s">
        <v>146</v>
      </c>
      <c r="E197" s="230" t="s">
        <v>19</v>
      </c>
      <c r="F197" s="231" t="s">
        <v>1391</v>
      </c>
      <c r="G197" s="229"/>
      <c r="H197" s="232">
        <v>204.84899999999999</v>
      </c>
      <c r="I197" s="229"/>
      <c r="J197" s="229"/>
      <c r="K197" s="229"/>
      <c r="L197" s="233"/>
      <c r="M197" s="234"/>
      <c r="N197" s="235"/>
      <c r="O197" s="235"/>
      <c r="P197" s="235"/>
      <c r="Q197" s="235"/>
      <c r="R197" s="235"/>
      <c r="S197" s="235"/>
      <c r="T197" s="23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37" t="s">
        <v>146</v>
      </c>
      <c r="AU197" s="237" t="s">
        <v>84</v>
      </c>
      <c r="AV197" s="14" t="s">
        <v>84</v>
      </c>
      <c r="AW197" s="14" t="s">
        <v>34</v>
      </c>
      <c r="AX197" s="14" t="s">
        <v>81</v>
      </c>
      <c r="AY197" s="237" t="s">
        <v>135</v>
      </c>
    </row>
    <row r="198" s="2" customFormat="1" ht="24.15" customHeight="1">
      <c r="A198" s="36"/>
      <c r="B198" s="37"/>
      <c r="C198" s="202" t="s">
        <v>247</v>
      </c>
      <c r="D198" s="202" t="s">
        <v>137</v>
      </c>
      <c r="E198" s="203" t="s">
        <v>264</v>
      </c>
      <c r="F198" s="204" t="s">
        <v>265</v>
      </c>
      <c r="G198" s="205" t="s">
        <v>182</v>
      </c>
      <c r="H198" s="206">
        <v>141.536</v>
      </c>
      <c r="I198" s="207">
        <v>0</v>
      </c>
      <c r="J198" s="207">
        <f>ROUND(I198*H198,2)</f>
        <v>0</v>
      </c>
      <c r="K198" s="204" t="s">
        <v>141</v>
      </c>
      <c r="L198" s="42"/>
      <c r="M198" s="208" t="s">
        <v>19</v>
      </c>
      <c r="N198" s="209" t="s">
        <v>44</v>
      </c>
      <c r="O198" s="210">
        <v>0</v>
      </c>
      <c r="P198" s="210">
        <f>O198*H198</f>
        <v>0</v>
      </c>
      <c r="Q198" s="210">
        <v>0</v>
      </c>
      <c r="R198" s="210">
        <f>Q198*H198</f>
        <v>0</v>
      </c>
      <c r="S198" s="210">
        <v>0</v>
      </c>
      <c r="T198" s="211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12" t="s">
        <v>142</v>
      </c>
      <c r="AT198" s="212" t="s">
        <v>137</v>
      </c>
      <c r="AU198" s="212" t="s">
        <v>84</v>
      </c>
      <c r="AY198" s="20" t="s">
        <v>135</v>
      </c>
      <c r="BE198" s="213">
        <f>IF(N198="základní",J198,0)</f>
        <v>0</v>
      </c>
      <c r="BF198" s="213">
        <f>IF(N198="snížená",J198,0)</f>
        <v>0</v>
      </c>
      <c r="BG198" s="213">
        <f>IF(N198="zákl. přenesená",J198,0)</f>
        <v>0</v>
      </c>
      <c r="BH198" s="213">
        <f>IF(N198="sníž. přenesená",J198,0)</f>
        <v>0</v>
      </c>
      <c r="BI198" s="213">
        <f>IF(N198="nulová",J198,0)</f>
        <v>0</v>
      </c>
      <c r="BJ198" s="20" t="s">
        <v>81</v>
      </c>
      <c r="BK198" s="213">
        <f>ROUND(I198*H198,2)</f>
        <v>0</v>
      </c>
      <c r="BL198" s="20" t="s">
        <v>142</v>
      </c>
      <c r="BM198" s="212" t="s">
        <v>1392</v>
      </c>
    </row>
    <row r="199" s="2" customFormat="1">
      <c r="A199" s="36"/>
      <c r="B199" s="37"/>
      <c r="C199" s="38"/>
      <c r="D199" s="214" t="s">
        <v>144</v>
      </c>
      <c r="E199" s="38"/>
      <c r="F199" s="215" t="s">
        <v>267</v>
      </c>
      <c r="G199" s="38"/>
      <c r="H199" s="38"/>
      <c r="I199" s="38"/>
      <c r="J199" s="38"/>
      <c r="K199" s="38"/>
      <c r="L199" s="42"/>
      <c r="M199" s="216"/>
      <c r="N199" s="217"/>
      <c r="O199" s="81"/>
      <c r="P199" s="81"/>
      <c r="Q199" s="81"/>
      <c r="R199" s="81"/>
      <c r="S199" s="81"/>
      <c r="T199" s="82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20" t="s">
        <v>144</v>
      </c>
      <c r="AU199" s="20" t="s">
        <v>84</v>
      </c>
    </row>
    <row r="200" s="14" customFormat="1">
      <c r="A200" s="14"/>
      <c r="B200" s="228"/>
      <c r="C200" s="229"/>
      <c r="D200" s="220" t="s">
        <v>146</v>
      </c>
      <c r="E200" s="230" t="s">
        <v>19</v>
      </c>
      <c r="F200" s="231" t="s">
        <v>1385</v>
      </c>
      <c r="G200" s="229"/>
      <c r="H200" s="232">
        <v>204.84899999999999</v>
      </c>
      <c r="I200" s="229"/>
      <c r="J200" s="229"/>
      <c r="K200" s="229"/>
      <c r="L200" s="233"/>
      <c r="M200" s="234"/>
      <c r="N200" s="235"/>
      <c r="O200" s="235"/>
      <c r="P200" s="235"/>
      <c r="Q200" s="235"/>
      <c r="R200" s="235"/>
      <c r="S200" s="235"/>
      <c r="T200" s="23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37" t="s">
        <v>146</v>
      </c>
      <c r="AU200" s="237" t="s">
        <v>84</v>
      </c>
      <c r="AV200" s="14" t="s">
        <v>84</v>
      </c>
      <c r="AW200" s="14" t="s">
        <v>34</v>
      </c>
      <c r="AX200" s="14" t="s">
        <v>73</v>
      </c>
      <c r="AY200" s="237" t="s">
        <v>135</v>
      </c>
    </row>
    <row r="201" s="13" customFormat="1">
      <c r="A201" s="13"/>
      <c r="B201" s="218"/>
      <c r="C201" s="219"/>
      <c r="D201" s="220" t="s">
        <v>146</v>
      </c>
      <c r="E201" s="221" t="s">
        <v>19</v>
      </c>
      <c r="F201" s="222" t="s">
        <v>1393</v>
      </c>
      <c r="G201" s="219"/>
      <c r="H201" s="221" t="s">
        <v>19</v>
      </c>
      <c r="I201" s="219"/>
      <c r="J201" s="219"/>
      <c r="K201" s="219"/>
      <c r="L201" s="223"/>
      <c r="M201" s="224"/>
      <c r="N201" s="225"/>
      <c r="O201" s="225"/>
      <c r="P201" s="225"/>
      <c r="Q201" s="225"/>
      <c r="R201" s="225"/>
      <c r="S201" s="225"/>
      <c r="T201" s="22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27" t="s">
        <v>146</v>
      </c>
      <c r="AU201" s="227" t="s">
        <v>84</v>
      </c>
      <c r="AV201" s="13" t="s">
        <v>81</v>
      </c>
      <c r="AW201" s="13" t="s">
        <v>34</v>
      </c>
      <c r="AX201" s="13" t="s">
        <v>73</v>
      </c>
      <c r="AY201" s="227" t="s">
        <v>135</v>
      </c>
    </row>
    <row r="202" s="14" customFormat="1">
      <c r="A202" s="14"/>
      <c r="B202" s="228"/>
      <c r="C202" s="229"/>
      <c r="D202" s="220" t="s">
        <v>146</v>
      </c>
      <c r="E202" s="230" t="s">
        <v>19</v>
      </c>
      <c r="F202" s="231" t="s">
        <v>1394</v>
      </c>
      <c r="G202" s="229"/>
      <c r="H202" s="232">
        <v>-63.313000000000002</v>
      </c>
      <c r="I202" s="229"/>
      <c r="J202" s="229"/>
      <c r="K202" s="229"/>
      <c r="L202" s="233"/>
      <c r="M202" s="234"/>
      <c r="N202" s="235"/>
      <c r="O202" s="235"/>
      <c r="P202" s="235"/>
      <c r="Q202" s="235"/>
      <c r="R202" s="235"/>
      <c r="S202" s="235"/>
      <c r="T202" s="23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37" t="s">
        <v>146</v>
      </c>
      <c r="AU202" s="237" t="s">
        <v>84</v>
      </c>
      <c r="AV202" s="14" t="s">
        <v>84</v>
      </c>
      <c r="AW202" s="14" t="s">
        <v>34</v>
      </c>
      <c r="AX202" s="14" t="s">
        <v>73</v>
      </c>
      <c r="AY202" s="237" t="s">
        <v>135</v>
      </c>
    </row>
    <row r="203" s="15" customFormat="1">
      <c r="A203" s="15"/>
      <c r="B203" s="238"/>
      <c r="C203" s="239"/>
      <c r="D203" s="220" t="s">
        <v>146</v>
      </c>
      <c r="E203" s="240" t="s">
        <v>19</v>
      </c>
      <c r="F203" s="241" t="s">
        <v>178</v>
      </c>
      <c r="G203" s="239"/>
      <c r="H203" s="242">
        <v>141.536</v>
      </c>
      <c r="I203" s="239"/>
      <c r="J203" s="239"/>
      <c r="K203" s="239"/>
      <c r="L203" s="243"/>
      <c r="M203" s="244"/>
      <c r="N203" s="245"/>
      <c r="O203" s="245"/>
      <c r="P203" s="245"/>
      <c r="Q203" s="245"/>
      <c r="R203" s="245"/>
      <c r="S203" s="245"/>
      <c r="T203" s="246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47" t="s">
        <v>146</v>
      </c>
      <c r="AU203" s="247" t="s">
        <v>84</v>
      </c>
      <c r="AV203" s="15" t="s">
        <v>142</v>
      </c>
      <c r="AW203" s="15" t="s">
        <v>34</v>
      </c>
      <c r="AX203" s="15" t="s">
        <v>81</v>
      </c>
      <c r="AY203" s="247" t="s">
        <v>135</v>
      </c>
    </row>
    <row r="204" s="2" customFormat="1" ht="16.5" customHeight="1">
      <c r="A204" s="36"/>
      <c r="B204" s="37"/>
      <c r="C204" s="258" t="s">
        <v>254</v>
      </c>
      <c r="D204" s="258" t="s">
        <v>274</v>
      </c>
      <c r="E204" s="259" t="s">
        <v>1395</v>
      </c>
      <c r="F204" s="260" t="s">
        <v>1396</v>
      </c>
      <c r="G204" s="261" t="s">
        <v>250</v>
      </c>
      <c r="H204" s="262">
        <v>283.072</v>
      </c>
      <c r="I204" s="263">
        <v>0</v>
      </c>
      <c r="J204" s="263">
        <f>ROUND(I204*H204,2)</f>
        <v>0</v>
      </c>
      <c r="K204" s="260" t="s">
        <v>141</v>
      </c>
      <c r="L204" s="264"/>
      <c r="M204" s="265" t="s">
        <v>19</v>
      </c>
      <c r="N204" s="266" t="s">
        <v>44</v>
      </c>
      <c r="O204" s="210">
        <v>0</v>
      </c>
      <c r="P204" s="210">
        <f>O204*H204</f>
        <v>0</v>
      </c>
      <c r="Q204" s="210">
        <v>1</v>
      </c>
      <c r="R204" s="210">
        <f>Q204*H204</f>
        <v>283.072</v>
      </c>
      <c r="S204" s="210">
        <v>0</v>
      </c>
      <c r="T204" s="211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12" t="s">
        <v>200</v>
      </c>
      <c r="AT204" s="212" t="s">
        <v>274</v>
      </c>
      <c r="AU204" s="212" t="s">
        <v>84</v>
      </c>
      <c r="AY204" s="20" t="s">
        <v>135</v>
      </c>
      <c r="BE204" s="213">
        <f>IF(N204="základní",J204,0)</f>
        <v>0</v>
      </c>
      <c r="BF204" s="213">
        <f>IF(N204="snížená",J204,0)</f>
        <v>0</v>
      </c>
      <c r="BG204" s="213">
        <f>IF(N204="zákl. přenesená",J204,0)</f>
        <v>0</v>
      </c>
      <c r="BH204" s="213">
        <f>IF(N204="sníž. přenesená",J204,0)</f>
        <v>0</v>
      </c>
      <c r="BI204" s="213">
        <f>IF(N204="nulová",J204,0)</f>
        <v>0</v>
      </c>
      <c r="BJ204" s="20" t="s">
        <v>81</v>
      </c>
      <c r="BK204" s="213">
        <f>ROUND(I204*H204,2)</f>
        <v>0</v>
      </c>
      <c r="BL204" s="20" t="s">
        <v>142</v>
      </c>
      <c r="BM204" s="212" t="s">
        <v>1397</v>
      </c>
    </row>
    <row r="205" s="14" customFormat="1">
      <c r="A205" s="14"/>
      <c r="B205" s="228"/>
      <c r="C205" s="229"/>
      <c r="D205" s="220" t="s">
        <v>146</v>
      </c>
      <c r="E205" s="230" t="s">
        <v>19</v>
      </c>
      <c r="F205" s="231" t="s">
        <v>1398</v>
      </c>
      <c r="G205" s="229"/>
      <c r="H205" s="232">
        <v>283.072</v>
      </c>
      <c r="I205" s="229"/>
      <c r="J205" s="229"/>
      <c r="K205" s="229"/>
      <c r="L205" s="233"/>
      <c r="M205" s="234"/>
      <c r="N205" s="235"/>
      <c r="O205" s="235"/>
      <c r="P205" s="235"/>
      <c r="Q205" s="235"/>
      <c r="R205" s="235"/>
      <c r="S205" s="235"/>
      <c r="T205" s="23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37" t="s">
        <v>146</v>
      </c>
      <c r="AU205" s="237" t="s">
        <v>84</v>
      </c>
      <c r="AV205" s="14" t="s">
        <v>84</v>
      </c>
      <c r="AW205" s="14" t="s">
        <v>34</v>
      </c>
      <c r="AX205" s="14" t="s">
        <v>81</v>
      </c>
      <c r="AY205" s="237" t="s">
        <v>135</v>
      </c>
    </row>
    <row r="206" s="2" customFormat="1" ht="37.8" customHeight="1">
      <c r="A206" s="36"/>
      <c r="B206" s="37"/>
      <c r="C206" s="202" t="s">
        <v>257</v>
      </c>
      <c r="D206" s="202" t="s">
        <v>137</v>
      </c>
      <c r="E206" s="203" t="s">
        <v>280</v>
      </c>
      <c r="F206" s="204" t="s">
        <v>281</v>
      </c>
      <c r="G206" s="205" t="s">
        <v>182</v>
      </c>
      <c r="H206" s="206">
        <v>60.255000000000003</v>
      </c>
      <c r="I206" s="207">
        <v>0</v>
      </c>
      <c r="J206" s="207">
        <f>ROUND(I206*H206,2)</f>
        <v>0</v>
      </c>
      <c r="K206" s="204" t="s">
        <v>141</v>
      </c>
      <c r="L206" s="42"/>
      <c r="M206" s="208" t="s">
        <v>19</v>
      </c>
      <c r="N206" s="209" t="s">
        <v>44</v>
      </c>
      <c r="O206" s="210">
        <v>0</v>
      </c>
      <c r="P206" s="210">
        <f>O206*H206</f>
        <v>0</v>
      </c>
      <c r="Q206" s="210">
        <v>0</v>
      </c>
      <c r="R206" s="210">
        <f>Q206*H206</f>
        <v>0</v>
      </c>
      <c r="S206" s="210">
        <v>0</v>
      </c>
      <c r="T206" s="211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12" t="s">
        <v>142</v>
      </c>
      <c r="AT206" s="212" t="s">
        <v>137</v>
      </c>
      <c r="AU206" s="212" t="s">
        <v>84</v>
      </c>
      <c r="AY206" s="20" t="s">
        <v>135</v>
      </c>
      <c r="BE206" s="213">
        <f>IF(N206="základní",J206,0)</f>
        <v>0</v>
      </c>
      <c r="BF206" s="213">
        <f>IF(N206="snížená",J206,0)</f>
        <v>0</v>
      </c>
      <c r="BG206" s="213">
        <f>IF(N206="zákl. přenesená",J206,0)</f>
        <v>0</v>
      </c>
      <c r="BH206" s="213">
        <f>IF(N206="sníž. přenesená",J206,0)</f>
        <v>0</v>
      </c>
      <c r="BI206" s="213">
        <f>IF(N206="nulová",J206,0)</f>
        <v>0</v>
      </c>
      <c r="BJ206" s="20" t="s">
        <v>81</v>
      </c>
      <c r="BK206" s="213">
        <f>ROUND(I206*H206,2)</f>
        <v>0</v>
      </c>
      <c r="BL206" s="20" t="s">
        <v>142</v>
      </c>
      <c r="BM206" s="212" t="s">
        <v>1399</v>
      </c>
    </row>
    <row r="207" s="2" customFormat="1">
      <c r="A207" s="36"/>
      <c r="B207" s="37"/>
      <c r="C207" s="38"/>
      <c r="D207" s="214" t="s">
        <v>144</v>
      </c>
      <c r="E207" s="38"/>
      <c r="F207" s="215" t="s">
        <v>283</v>
      </c>
      <c r="G207" s="38"/>
      <c r="H207" s="38"/>
      <c r="I207" s="38"/>
      <c r="J207" s="38"/>
      <c r="K207" s="38"/>
      <c r="L207" s="42"/>
      <c r="M207" s="216"/>
      <c r="N207" s="217"/>
      <c r="O207" s="81"/>
      <c r="P207" s="81"/>
      <c r="Q207" s="81"/>
      <c r="R207" s="81"/>
      <c r="S207" s="81"/>
      <c r="T207" s="82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20" t="s">
        <v>144</v>
      </c>
      <c r="AU207" s="20" t="s">
        <v>84</v>
      </c>
    </row>
    <row r="208" s="13" customFormat="1">
      <c r="A208" s="13"/>
      <c r="B208" s="218"/>
      <c r="C208" s="219"/>
      <c r="D208" s="220" t="s">
        <v>146</v>
      </c>
      <c r="E208" s="221" t="s">
        <v>19</v>
      </c>
      <c r="F208" s="222" t="s">
        <v>1393</v>
      </c>
      <c r="G208" s="219"/>
      <c r="H208" s="221" t="s">
        <v>19</v>
      </c>
      <c r="I208" s="219"/>
      <c r="J208" s="219"/>
      <c r="K208" s="219"/>
      <c r="L208" s="223"/>
      <c r="M208" s="224"/>
      <c r="N208" s="225"/>
      <c r="O208" s="225"/>
      <c r="P208" s="225"/>
      <c r="Q208" s="225"/>
      <c r="R208" s="225"/>
      <c r="S208" s="225"/>
      <c r="T208" s="22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27" t="s">
        <v>146</v>
      </c>
      <c r="AU208" s="227" t="s">
        <v>84</v>
      </c>
      <c r="AV208" s="13" t="s">
        <v>81</v>
      </c>
      <c r="AW208" s="13" t="s">
        <v>34</v>
      </c>
      <c r="AX208" s="13" t="s">
        <v>73</v>
      </c>
      <c r="AY208" s="227" t="s">
        <v>135</v>
      </c>
    </row>
    <row r="209" s="14" customFormat="1">
      <c r="A209" s="14"/>
      <c r="B209" s="228"/>
      <c r="C209" s="229"/>
      <c r="D209" s="220" t="s">
        <v>146</v>
      </c>
      <c r="E209" s="230" t="s">
        <v>19</v>
      </c>
      <c r="F209" s="231" t="s">
        <v>1400</v>
      </c>
      <c r="G209" s="229"/>
      <c r="H209" s="232">
        <v>60.255000000000003</v>
      </c>
      <c r="I209" s="229"/>
      <c r="J209" s="229"/>
      <c r="K209" s="229"/>
      <c r="L209" s="233"/>
      <c r="M209" s="234"/>
      <c r="N209" s="235"/>
      <c r="O209" s="235"/>
      <c r="P209" s="235"/>
      <c r="Q209" s="235"/>
      <c r="R209" s="235"/>
      <c r="S209" s="235"/>
      <c r="T209" s="23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37" t="s">
        <v>146</v>
      </c>
      <c r="AU209" s="237" t="s">
        <v>84</v>
      </c>
      <c r="AV209" s="14" t="s">
        <v>84</v>
      </c>
      <c r="AW209" s="14" t="s">
        <v>34</v>
      </c>
      <c r="AX209" s="14" t="s">
        <v>81</v>
      </c>
      <c r="AY209" s="237" t="s">
        <v>135</v>
      </c>
    </row>
    <row r="210" s="2" customFormat="1" ht="16.5" customHeight="1">
      <c r="A210" s="36"/>
      <c r="B210" s="37"/>
      <c r="C210" s="258" t="s">
        <v>263</v>
      </c>
      <c r="D210" s="258" t="s">
        <v>274</v>
      </c>
      <c r="E210" s="259" t="s">
        <v>286</v>
      </c>
      <c r="F210" s="260" t="s">
        <v>287</v>
      </c>
      <c r="G210" s="261" t="s">
        <v>250</v>
      </c>
      <c r="H210" s="262">
        <v>120.51000000000001</v>
      </c>
      <c r="I210" s="263">
        <v>0</v>
      </c>
      <c r="J210" s="263">
        <f>ROUND(I210*H210,2)</f>
        <v>0</v>
      </c>
      <c r="K210" s="260" t="s">
        <v>141</v>
      </c>
      <c r="L210" s="264"/>
      <c r="M210" s="265" t="s">
        <v>19</v>
      </c>
      <c r="N210" s="266" t="s">
        <v>44</v>
      </c>
      <c r="O210" s="210">
        <v>0</v>
      </c>
      <c r="P210" s="210">
        <f>O210*H210</f>
        <v>0</v>
      </c>
      <c r="Q210" s="210">
        <v>1</v>
      </c>
      <c r="R210" s="210">
        <f>Q210*H210</f>
        <v>120.51000000000001</v>
      </c>
      <c r="S210" s="210">
        <v>0</v>
      </c>
      <c r="T210" s="211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12" t="s">
        <v>200</v>
      </c>
      <c r="AT210" s="212" t="s">
        <v>274</v>
      </c>
      <c r="AU210" s="212" t="s">
        <v>84</v>
      </c>
      <c r="AY210" s="20" t="s">
        <v>135</v>
      </c>
      <c r="BE210" s="213">
        <f>IF(N210="základní",J210,0)</f>
        <v>0</v>
      </c>
      <c r="BF210" s="213">
        <f>IF(N210="snížená",J210,0)</f>
        <v>0</v>
      </c>
      <c r="BG210" s="213">
        <f>IF(N210="zákl. přenesená",J210,0)</f>
        <v>0</v>
      </c>
      <c r="BH210" s="213">
        <f>IF(N210="sníž. přenesená",J210,0)</f>
        <v>0</v>
      </c>
      <c r="BI210" s="213">
        <f>IF(N210="nulová",J210,0)</f>
        <v>0</v>
      </c>
      <c r="BJ210" s="20" t="s">
        <v>81</v>
      </c>
      <c r="BK210" s="213">
        <f>ROUND(I210*H210,2)</f>
        <v>0</v>
      </c>
      <c r="BL210" s="20" t="s">
        <v>142</v>
      </c>
      <c r="BM210" s="212" t="s">
        <v>1401</v>
      </c>
    </row>
    <row r="211" s="14" customFormat="1">
      <c r="A211" s="14"/>
      <c r="B211" s="228"/>
      <c r="C211" s="229"/>
      <c r="D211" s="220" t="s">
        <v>146</v>
      </c>
      <c r="E211" s="230" t="s">
        <v>19</v>
      </c>
      <c r="F211" s="231" t="s">
        <v>1402</v>
      </c>
      <c r="G211" s="229"/>
      <c r="H211" s="232">
        <v>120.51000000000001</v>
      </c>
      <c r="I211" s="229"/>
      <c r="J211" s="229"/>
      <c r="K211" s="229"/>
      <c r="L211" s="233"/>
      <c r="M211" s="234"/>
      <c r="N211" s="235"/>
      <c r="O211" s="235"/>
      <c r="P211" s="235"/>
      <c r="Q211" s="235"/>
      <c r="R211" s="235"/>
      <c r="S211" s="235"/>
      <c r="T211" s="23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37" t="s">
        <v>146</v>
      </c>
      <c r="AU211" s="237" t="s">
        <v>84</v>
      </c>
      <c r="AV211" s="14" t="s">
        <v>84</v>
      </c>
      <c r="AW211" s="14" t="s">
        <v>34</v>
      </c>
      <c r="AX211" s="14" t="s">
        <v>81</v>
      </c>
      <c r="AY211" s="237" t="s">
        <v>135</v>
      </c>
    </row>
    <row r="212" s="12" customFormat="1" ht="22.8" customHeight="1">
      <c r="A212" s="12"/>
      <c r="B212" s="187"/>
      <c r="C212" s="188"/>
      <c r="D212" s="189" t="s">
        <v>72</v>
      </c>
      <c r="E212" s="200" t="s">
        <v>155</v>
      </c>
      <c r="F212" s="200" t="s">
        <v>719</v>
      </c>
      <c r="G212" s="188"/>
      <c r="H212" s="188"/>
      <c r="I212" s="188"/>
      <c r="J212" s="201">
        <f>BK212</f>
        <v>0</v>
      </c>
      <c r="K212" s="188"/>
      <c r="L212" s="192"/>
      <c r="M212" s="193"/>
      <c r="N212" s="194"/>
      <c r="O212" s="194"/>
      <c r="P212" s="195">
        <f>SUM(P213:P214)</f>
        <v>0</v>
      </c>
      <c r="Q212" s="194"/>
      <c r="R212" s="195">
        <f>SUM(R213:R214)</f>
        <v>0</v>
      </c>
      <c r="S212" s="194"/>
      <c r="T212" s="196">
        <f>SUM(T213:T214)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97" t="s">
        <v>81</v>
      </c>
      <c r="AT212" s="198" t="s">
        <v>72</v>
      </c>
      <c r="AU212" s="198" t="s">
        <v>81</v>
      </c>
      <c r="AY212" s="197" t="s">
        <v>135</v>
      </c>
      <c r="BK212" s="199">
        <f>SUM(BK213:BK214)</f>
        <v>0</v>
      </c>
    </row>
    <row r="213" s="2" customFormat="1" ht="16.5" customHeight="1">
      <c r="A213" s="36"/>
      <c r="B213" s="37"/>
      <c r="C213" s="202" t="s">
        <v>273</v>
      </c>
      <c r="D213" s="202" t="s">
        <v>137</v>
      </c>
      <c r="E213" s="203" t="s">
        <v>720</v>
      </c>
      <c r="F213" s="204" t="s">
        <v>721</v>
      </c>
      <c r="G213" s="205" t="s">
        <v>158</v>
      </c>
      <c r="H213" s="206">
        <v>88.549999999999997</v>
      </c>
      <c r="I213" s="207">
        <v>0</v>
      </c>
      <c r="J213" s="207">
        <f>ROUND(I213*H213,2)</f>
        <v>0</v>
      </c>
      <c r="K213" s="204" t="s">
        <v>141</v>
      </c>
      <c r="L213" s="42"/>
      <c r="M213" s="208" t="s">
        <v>19</v>
      </c>
      <c r="N213" s="209" t="s">
        <v>44</v>
      </c>
      <c r="O213" s="210">
        <v>0</v>
      </c>
      <c r="P213" s="210">
        <f>O213*H213</f>
        <v>0</v>
      </c>
      <c r="Q213" s="210">
        <v>0</v>
      </c>
      <c r="R213" s="210">
        <f>Q213*H213</f>
        <v>0</v>
      </c>
      <c r="S213" s="210">
        <v>0</v>
      </c>
      <c r="T213" s="211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12" t="s">
        <v>142</v>
      </c>
      <c r="AT213" s="212" t="s">
        <v>137</v>
      </c>
      <c r="AU213" s="212" t="s">
        <v>84</v>
      </c>
      <c r="AY213" s="20" t="s">
        <v>135</v>
      </c>
      <c r="BE213" s="213">
        <f>IF(N213="základní",J213,0)</f>
        <v>0</v>
      </c>
      <c r="BF213" s="213">
        <f>IF(N213="snížená",J213,0)</f>
        <v>0</v>
      </c>
      <c r="BG213" s="213">
        <f>IF(N213="zákl. přenesená",J213,0)</f>
        <v>0</v>
      </c>
      <c r="BH213" s="213">
        <f>IF(N213="sníž. přenesená",J213,0)</f>
        <v>0</v>
      </c>
      <c r="BI213" s="213">
        <f>IF(N213="nulová",J213,0)</f>
        <v>0</v>
      </c>
      <c r="BJ213" s="20" t="s">
        <v>81</v>
      </c>
      <c r="BK213" s="213">
        <f>ROUND(I213*H213,2)</f>
        <v>0</v>
      </c>
      <c r="BL213" s="20" t="s">
        <v>142</v>
      </c>
      <c r="BM213" s="212" t="s">
        <v>1403</v>
      </c>
    </row>
    <row r="214" s="2" customFormat="1">
      <c r="A214" s="36"/>
      <c r="B214" s="37"/>
      <c r="C214" s="38"/>
      <c r="D214" s="214" t="s">
        <v>144</v>
      </c>
      <c r="E214" s="38"/>
      <c r="F214" s="215" t="s">
        <v>723</v>
      </c>
      <c r="G214" s="38"/>
      <c r="H214" s="38"/>
      <c r="I214" s="38"/>
      <c r="J214" s="38"/>
      <c r="K214" s="38"/>
      <c r="L214" s="42"/>
      <c r="M214" s="216"/>
      <c r="N214" s="217"/>
      <c r="O214" s="81"/>
      <c r="P214" s="81"/>
      <c r="Q214" s="81"/>
      <c r="R214" s="81"/>
      <c r="S214" s="81"/>
      <c r="T214" s="82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20" t="s">
        <v>144</v>
      </c>
      <c r="AU214" s="20" t="s">
        <v>84</v>
      </c>
    </row>
    <row r="215" s="12" customFormat="1" ht="22.8" customHeight="1">
      <c r="A215" s="12"/>
      <c r="B215" s="187"/>
      <c r="C215" s="188"/>
      <c r="D215" s="189" t="s">
        <v>72</v>
      </c>
      <c r="E215" s="200" t="s">
        <v>200</v>
      </c>
      <c r="F215" s="200" t="s">
        <v>337</v>
      </c>
      <c r="G215" s="188"/>
      <c r="H215" s="188"/>
      <c r="I215" s="188"/>
      <c r="J215" s="201">
        <f>BK215</f>
        <v>0</v>
      </c>
      <c r="K215" s="188"/>
      <c r="L215" s="192"/>
      <c r="M215" s="193"/>
      <c r="N215" s="194"/>
      <c r="O215" s="194"/>
      <c r="P215" s="195">
        <f>SUM(P216:P260)</f>
        <v>0</v>
      </c>
      <c r="Q215" s="194"/>
      <c r="R215" s="195">
        <f>SUM(R216:R260)</f>
        <v>16.942701799999998</v>
      </c>
      <c r="S215" s="194"/>
      <c r="T215" s="196">
        <f>SUM(T216:T260)</f>
        <v>11.20008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97" t="s">
        <v>81</v>
      </c>
      <c r="AT215" s="198" t="s">
        <v>72</v>
      </c>
      <c r="AU215" s="198" t="s">
        <v>81</v>
      </c>
      <c r="AY215" s="197" t="s">
        <v>135</v>
      </c>
      <c r="BK215" s="199">
        <f>SUM(BK216:BK260)</f>
        <v>0</v>
      </c>
    </row>
    <row r="216" s="2" customFormat="1" ht="16.5" customHeight="1">
      <c r="A216" s="36"/>
      <c r="B216" s="37"/>
      <c r="C216" s="202" t="s">
        <v>279</v>
      </c>
      <c r="D216" s="202" t="s">
        <v>137</v>
      </c>
      <c r="E216" s="203" t="s">
        <v>1404</v>
      </c>
      <c r="F216" s="204" t="s">
        <v>1405</v>
      </c>
      <c r="G216" s="205" t="s">
        <v>158</v>
      </c>
      <c r="H216" s="206">
        <v>86.549999999999997</v>
      </c>
      <c r="I216" s="207">
        <v>0</v>
      </c>
      <c r="J216" s="207">
        <f>ROUND(I216*H216,2)</f>
        <v>0</v>
      </c>
      <c r="K216" s="204" t="s">
        <v>141</v>
      </c>
      <c r="L216" s="42"/>
      <c r="M216" s="208" t="s">
        <v>19</v>
      </c>
      <c r="N216" s="209" t="s">
        <v>44</v>
      </c>
      <c r="O216" s="210">
        <v>0</v>
      </c>
      <c r="P216" s="210">
        <f>O216*H216</f>
        <v>0</v>
      </c>
      <c r="Q216" s="210">
        <v>1.0000000000000001E-05</v>
      </c>
      <c r="R216" s="210">
        <f>Q216*H216</f>
        <v>0.00086550000000000006</v>
      </c>
      <c r="S216" s="210">
        <v>0</v>
      </c>
      <c r="T216" s="211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12" t="s">
        <v>142</v>
      </c>
      <c r="AT216" s="212" t="s">
        <v>137</v>
      </c>
      <c r="AU216" s="212" t="s">
        <v>84</v>
      </c>
      <c r="AY216" s="20" t="s">
        <v>135</v>
      </c>
      <c r="BE216" s="213">
        <f>IF(N216="základní",J216,0)</f>
        <v>0</v>
      </c>
      <c r="BF216" s="213">
        <f>IF(N216="snížená",J216,0)</f>
        <v>0</v>
      </c>
      <c r="BG216" s="213">
        <f>IF(N216="zákl. přenesená",J216,0)</f>
        <v>0</v>
      </c>
      <c r="BH216" s="213">
        <f>IF(N216="sníž. přenesená",J216,0)</f>
        <v>0</v>
      </c>
      <c r="BI216" s="213">
        <f>IF(N216="nulová",J216,0)</f>
        <v>0</v>
      </c>
      <c r="BJ216" s="20" t="s">
        <v>81</v>
      </c>
      <c r="BK216" s="213">
        <f>ROUND(I216*H216,2)</f>
        <v>0</v>
      </c>
      <c r="BL216" s="20" t="s">
        <v>142</v>
      </c>
      <c r="BM216" s="212" t="s">
        <v>1406</v>
      </c>
    </row>
    <row r="217" s="2" customFormat="1">
      <c r="A217" s="36"/>
      <c r="B217" s="37"/>
      <c r="C217" s="38"/>
      <c r="D217" s="214" t="s">
        <v>144</v>
      </c>
      <c r="E217" s="38"/>
      <c r="F217" s="215" t="s">
        <v>1407</v>
      </c>
      <c r="G217" s="38"/>
      <c r="H217" s="38"/>
      <c r="I217" s="38"/>
      <c r="J217" s="38"/>
      <c r="K217" s="38"/>
      <c r="L217" s="42"/>
      <c r="M217" s="216"/>
      <c r="N217" s="217"/>
      <c r="O217" s="81"/>
      <c r="P217" s="81"/>
      <c r="Q217" s="81"/>
      <c r="R217" s="81"/>
      <c r="S217" s="81"/>
      <c r="T217" s="82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20" t="s">
        <v>144</v>
      </c>
      <c r="AU217" s="20" t="s">
        <v>84</v>
      </c>
    </row>
    <row r="218" s="2" customFormat="1" ht="16.5" customHeight="1">
      <c r="A218" s="36"/>
      <c r="B218" s="37"/>
      <c r="C218" s="258" t="s">
        <v>7</v>
      </c>
      <c r="D218" s="258" t="s">
        <v>274</v>
      </c>
      <c r="E218" s="259" t="s">
        <v>1408</v>
      </c>
      <c r="F218" s="260" t="s">
        <v>1409</v>
      </c>
      <c r="G218" s="261" t="s">
        <v>158</v>
      </c>
      <c r="H218" s="262">
        <v>87.847999999999999</v>
      </c>
      <c r="I218" s="263">
        <v>0</v>
      </c>
      <c r="J218" s="263">
        <f>ROUND(I218*H218,2)</f>
        <v>0</v>
      </c>
      <c r="K218" s="260" t="s">
        <v>141</v>
      </c>
      <c r="L218" s="264"/>
      <c r="M218" s="265" t="s">
        <v>19</v>
      </c>
      <c r="N218" s="266" t="s">
        <v>44</v>
      </c>
      <c r="O218" s="210">
        <v>0</v>
      </c>
      <c r="P218" s="210">
        <f>O218*H218</f>
        <v>0</v>
      </c>
      <c r="Q218" s="210">
        <v>0.0051000000000000004</v>
      </c>
      <c r="R218" s="210">
        <f>Q218*H218</f>
        <v>0.4480248</v>
      </c>
      <c r="S218" s="210">
        <v>0</v>
      </c>
      <c r="T218" s="211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12" t="s">
        <v>200</v>
      </c>
      <c r="AT218" s="212" t="s">
        <v>274</v>
      </c>
      <c r="AU218" s="212" t="s">
        <v>84</v>
      </c>
      <c r="AY218" s="20" t="s">
        <v>135</v>
      </c>
      <c r="BE218" s="213">
        <f>IF(N218="základní",J218,0)</f>
        <v>0</v>
      </c>
      <c r="BF218" s="213">
        <f>IF(N218="snížená",J218,0)</f>
        <v>0</v>
      </c>
      <c r="BG218" s="213">
        <f>IF(N218="zákl. přenesená",J218,0)</f>
        <v>0</v>
      </c>
      <c r="BH218" s="213">
        <f>IF(N218="sníž. přenesená",J218,0)</f>
        <v>0</v>
      </c>
      <c r="BI218" s="213">
        <f>IF(N218="nulová",J218,0)</f>
        <v>0</v>
      </c>
      <c r="BJ218" s="20" t="s">
        <v>81</v>
      </c>
      <c r="BK218" s="213">
        <f>ROUND(I218*H218,2)</f>
        <v>0</v>
      </c>
      <c r="BL218" s="20" t="s">
        <v>142</v>
      </c>
      <c r="BM218" s="212" t="s">
        <v>1410</v>
      </c>
    </row>
    <row r="219" s="14" customFormat="1">
      <c r="A219" s="14"/>
      <c r="B219" s="228"/>
      <c r="C219" s="229"/>
      <c r="D219" s="220" t="s">
        <v>146</v>
      </c>
      <c r="E219" s="230" t="s">
        <v>19</v>
      </c>
      <c r="F219" s="231" t="s">
        <v>1411</v>
      </c>
      <c r="G219" s="229"/>
      <c r="H219" s="232">
        <v>87.847999999999999</v>
      </c>
      <c r="I219" s="229"/>
      <c r="J219" s="229"/>
      <c r="K219" s="229"/>
      <c r="L219" s="233"/>
      <c r="M219" s="234"/>
      <c r="N219" s="235"/>
      <c r="O219" s="235"/>
      <c r="P219" s="235"/>
      <c r="Q219" s="235"/>
      <c r="R219" s="235"/>
      <c r="S219" s="235"/>
      <c r="T219" s="23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37" t="s">
        <v>146</v>
      </c>
      <c r="AU219" s="237" t="s">
        <v>84</v>
      </c>
      <c r="AV219" s="14" t="s">
        <v>84</v>
      </c>
      <c r="AW219" s="14" t="s">
        <v>34</v>
      </c>
      <c r="AX219" s="14" t="s">
        <v>81</v>
      </c>
      <c r="AY219" s="237" t="s">
        <v>135</v>
      </c>
    </row>
    <row r="220" s="2" customFormat="1" ht="16.5" customHeight="1">
      <c r="A220" s="36"/>
      <c r="B220" s="37"/>
      <c r="C220" s="202" t="s">
        <v>290</v>
      </c>
      <c r="D220" s="202" t="s">
        <v>137</v>
      </c>
      <c r="E220" s="203" t="s">
        <v>1261</v>
      </c>
      <c r="F220" s="204" t="s">
        <v>1262</v>
      </c>
      <c r="G220" s="205" t="s">
        <v>158</v>
      </c>
      <c r="H220" s="206">
        <v>2</v>
      </c>
      <c r="I220" s="207">
        <v>0</v>
      </c>
      <c r="J220" s="207">
        <f>ROUND(I220*H220,2)</f>
        <v>0</v>
      </c>
      <c r="K220" s="204" t="s">
        <v>141</v>
      </c>
      <c r="L220" s="42"/>
      <c r="M220" s="208" t="s">
        <v>19</v>
      </c>
      <c r="N220" s="209" t="s">
        <v>44</v>
      </c>
      <c r="O220" s="210">
        <v>0</v>
      </c>
      <c r="P220" s="210">
        <f>O220*H220</f>
        <v>0</v>
      </c>
      <c r="Q220" s="210">
        <v>2.0000000000000002E-05</v>
      </c>
      <c r="R220" s="210">
        <f>Q220*H220</f>
        <v>4.0000000000000003E-05</v>
      </c>
      <c r="S220" s="210">
        <v>0</v>
      </c>
      <c r="T220" s="211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12" t="s">
        <v>142</v>
      </c>
      <c r="AT220" s="212" t="s">
        <v>137</v>
      </c>
      <c r="AU220" s="212" t="s">
        <v>84</v>
      </c>
      <c r="AY220" s="20" t="s">
        <v>135</v>
      </c>
      <c r="BE220" s="213">
        <f>IF(N220="základní",J220,0)</f>
        <v>0</v>
      </c>
      <c r="BF220" s="213">
        <f>IF(N220="snížená",J220,0)</f>
        <v>0</v>
      </c>
      <c r="BG220" s="213">
        <f>IF(N220="zákl. přenesená",J220,0)</f>
        <v>0</v>
      </c>
      <c r="BH220" s="213">
        <f>IF(N220="sníž. přenesená",J220,0)</f>
        <v>0</v>
      </c>
      <c r="BI220" s="213">
        <f>IF(N220="nulová",J220,0)</f>
        <v>0</v>
      </c>
      <c r="BJ220" s="20" t="s">
        <v>81</v>
      </c>
      <c r="BK220" s="213">
        <f>ROUND(I220*H220,2)</f>
        <v>0</v>
      </c>
      <c r="BL220" s="20" t="s">
        <v>142</v>
      </c>
      <c r="BM220" s="212" t="s">
        <v>1412</v>
      </c>
    </row>
    <row r="221" s="2" customFormat="1">
      <c r="A221" s="36"/>
      <c r="B221" s="37"/>
      <c r="C221" s="38"/>
      <c r="D221" s="214" t="s">
        <v>144</v>
      </c>
      <c r="E221" s="38"/>
      <c r="F221" s="215" t="s">
        <v>1264</v>
      </c>
      <c r="G221" s="38"/>
      <c r="H221" s="38"/>
      <c r="I221" s="38"/>
      <c r="J221" s="38"/>
      <c r="K221" s="38"/>
      <c r="L221" s="42"/>
      <c r="M221" s="216"/>
      <c r="N221" s="217"/>
      <c r="O221" s="81"/>
      <c r="P221" s="81"/>
      <c r="Q221" s="81"/>
      <c r="R221" s="81"/>
      <c r="S221" s="81"/>
      <c r="T221" s="82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20" t="s">
        <v>144</v>
      </c>
      <c r="AU221" s="20" t="s">
        <v>84</v>
      </c>
    </row>
    <row r="222" s="2" customFormat="1" ht="16.5" customHeight="1">
      <c r="A222" s="36"/>
      <c r="B222" s="37"/>
      <c r="C222" s="258" t="s">
        <v>295</v>
      </c>
      <c r="D222" s="258" t="s">
        <v>274</v>
      </c>
      <c r="E222" s="259" t="s">
        <v>1265</v>
      </c>
      <c r="F222" s="260" t="s">
        <v>1266</v>
      </c>
      <c r="G222" s="261" t="s">
        <v>158</v>
      </c>
      <c r="H222" s="262">
        <v>2.0299999999999998</v>
      </c>
      <c r="I222" s="263">
        <v>0</v>
      </c>
      <c r="J222" s="263">
        <f>ROUND(I222*H222,2)</f>
        <v>0</v>
      </c>
      <c r="K222" s="260" t="s">
        <v>141</v>
      </c>
      <c r="L222" s="264"/>
      <c r="M222" s="265" t="s">
        <v>19</v>
      </c>
      <c r="N222" s="266" t="s">
        <v>44</v>
      </c>
      <c r="O222" s="210">
        <v>0</v>
      </c>
      <c r="P222" s="210">
        <f>O222*H222</f>
        <v>0</v>
      </c>
      <c r="Q222" s="210">
        <v>0.0080000000000000002</v>
      </c>
      <c r="R222" s="210">
        <f>Q222*H222</f>
        <v>0.016239999999999997</v>
      </c>
      <c r="S222" s="210">
        <v>0</v>
      </c>
      <c r="T222" s="211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12" t="s">
        <v>200</v>
      </c>
      <c r="AT222" s="212" t="s">
        <v>274</v>
      </c>
      <c r="AU222" s="212" t="s">
        <v>84</v>
      </c>
      <c r="AY222" s="20" t="s">
        <v>135</v>
      </c>
      <c r="BE222" s="213">
        <f>IF(N222="základní",J222,0)</f>
        <v>0</v>
      </c>
      <c r="BF222" s="213">
        <f>IF(N222="snížená",J222,0)</f>
        <v>0</v>
      </c>
      <c r="BG222" s="213">
        <f>IF(N222="zákl. přenesená",J222,0)</f>
        <v>0</v>
      </c>
      <c r="BH222" s="213">
        <f>IF(N222="sníž. přenesená",J222,0)</f>
        <v>0</v>
      </c>
      <c r="BI222" s="213">
        <f>IF(N222="nulová",J222,0)</f>
        <v>0</v>
      </c>
      <c r="BJ222" s="20" t="s">
        <v>81</v>
      </c>
      <c r="BK222" s="213">
        <f>ROUND(I222*H222,2)</f>
        <v>0</v>
      </c>
      <c r="BL222" s="20" t="s">
        <v>142</v>
      </c>
      <c r="BM222" s="212" t="s">
        <v>1413</v>
      </c>
    </row>
    <row r="223" s="14" customFormat="1">
      <c r="A223" s="14"/>
      <c r="B223" s="228"/>
      <c r="C223" s="229"/>
      <c r="D223" s="220" t="s">
        <v>146</v>
      </c>
      <c r="E223" s="230" t="s">
        <v>19</v>
      </c>
      <c r="F223" s="231" t="s">
        <v>784</v>
      </c>
      <c r="G223" s="229"/>
      <c r="H223" s="232">
        <v>2.0299999999999998</v>
      </c>
      <c r="I223" s="229"/>
      <c r="J223" s="229"/>
      <c r="K223" s="229"/>
      <c r="L223" s="233"/>
      <c r="M223" s="234"/>
      <c r="N223" s="235"/>
      <c r="O223" s="235"/>
      <c r="P223" s="235"/>
      <c r="Q223" s="235"/>
      <c r="R223" s="235"/>
      <c r="S223" s="235"/>
      <c r="T223" s="23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37" t="s">
        <v>146</v>
      </c>
      <c r="AU223" s="237" t="s">
        <v>84</v>
      </c>
      <c r="AV223" s="14" t="s">
        <v>84</v>
      </c>
      <c r="AW223" s="14" t="s">
        <v>34</v>
      </c>
      <c r="AX223" s="14" t="s">
        <v>81</v>
      </c>
      <c r="AY223" s="237" t="s">
        <v>135</v>
      </c>
    </row>
    <row r="224" s="2" customFormat="1" ht="24.15" customHeight="1">
      <c r="A224" s="36"/>
      <c r="B224" s="37"/>
      <c r="C224" s="202" t="s">
        <v>300</v>
      </c>
      <c r="D224" s="202" t="s">
        <v>137</v>
      </c>
      <c r="E224" s="203" t="s">
        <v>1414</v>
      </c>
      <c r="F224" s="204" t="s">
        <v>1415</v>
      </c>
      <c r="G224" s="205" t="s">
        <v>319</v>
      </c>
      <c r="H224" s="206">
        <v>12</v>
      </c>
      <c r="I224" s="207">
        <v>0</v>
      </c>
      <c r="J224" s="207">
        <f>ROUND(I224*H224,2)</f>
        <v>0</v>
      </c>
      <c r="K224" s="204" t="s">
        <v>141</v>
      </c>
      <c r="L224" s="42"/>
      <c r="M224" s="208" t="s">
        <v>19</v>
      </c>
      <c r="N224" s="209" t="s">
        <v>44</v>
      </c>
      <c r="O224" s="210">
        <v>0</v>
      </c>
      <c r="P224" s="210">
        <f>O224*H224</f>
        <v>0</v>
      </c>
      <c r="Q224" s="210">
        <v>0</v>
      </c>
      <c r="R224" s="210">
        <f>Q224*H224</f>
        <v>0</v>
      </c>
      <c r="S224" s="210">
        <v>0</v>
      </c>
      <c r="T224" s="211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12" t="s">
        <v>142</v>
      </c>
      <c r="AT224" s="212" t="s">
        <v>137</v>
      </c>
      <c r="AU224" s="212" t="s">
        <v>84</v>
      </c>
      <c r="AY224" s="20" t="s">
        <v>135</v>
      </c>
      <c r="BE224" s="213">
        <f>IF(N224="základní",J224,0)</f>
        <v>0</v>
      </c>
      <c r="BF224" s="213">
        <f>IF(N224="snížená",J224,0)</f>
        <v>0</v>
      </c>
      <c r="BG224" s="213">
        <f>IF(N224="zákl. přenesená",J224,0)</f>
        <v>0</v>
      </c>
      <c r="BH224" s="213">
        <f>IF(N224="sníž. přenesená",J224,0)</f>
        <v>0</v>
      </c>
      <c r="BI224" s="213">
        <f>IF(N224="nulová",J224,0)</f>
        <v>0</v>
      </c>
      <c r="BJ224" s="20" t="s">
        <v>81</v>
      </c>
      <c r="BK224" s="213">
        <f>ROUND(I224*H224,2)</f>
        <v>0</v>
      </c>
      <c r="BL224" s="20" t="s">
        <v>142</v>
      </c>
      <c r="BM224" s="212" t="s">
        <v>1416</v>
      </c>
    </row>
    <row r="225" s="2" customFormat="1">
      <c r="A225" s="36"/>
      <c r="B225" s="37"/>
      <c r="C225" s="38"/>
      <c r="D225" s="214" t="s">
        <v>144</v>
      </c>
      <c r="E225" s="38"/>
      <c r="F225" s="215" t="s">
        <v>1417</v>
      </c>
      <c r="G225" s="38"/>
      <c r="H225" s="38"/>
      <c r="I225" s="38"/>
      <c r="J225" s="38"/>
      <c r="K225" s="38"/>
      <c r="L225" s="42"/>
      <c r="M225" s="216"/>
      <c r="N225" s="217"/>
      <c r="O225" s="81"/>
      <c r="P225" s="81"/>
      <c r="Q225" s="81"/>
      <c r="R225" s="81"/>
      <c r="S225" s="81"/>
      <c r="T225" s="82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20" t="s">
        <v>144</v>
      </c>
      <c r="AU225" s="20" t="s">
        <v>84</v>
      </c>
    </row>
    <row r="226" s="2" customFormat="1" ht="16.5" customHeight="1">
      <c r="A226" s="36"/>
      <c r="B226" s="37"/>
      <c r="C226" s="258" t="s">
        <v>306</v>
      </c>
      <c r="D226" s="258" t="s">
        <v>274</v>
      </c>
      <c r="E226" s="259" t="s">
        <v>1418</v>
      </c>
      <c r="F226" s="260" t="s">
        <v>1419</v>
      </c>
      <c r="G226" s="261" t="s">
        <v>319</v>
      </c>
      <c r="H226" s="262">
        <v>12</v>
      </c>
      <c r="I226" s="263">
        <v>0</v>
      </c>
      <c r="J226" s="263">
        <f>ROUND(I226*H226,2)</f>
        <v>0</v>
      </c>
      <c r="K226" s="260" t="s">
        <v>141</v>
      </c>
      <c r="L226" s="264"/>
      <c r="M226" s="265" t="s">
        <v>19</v>
      </c>
      <c r="N226" s="266" t="s">
        <v>44</v>
      </c>
      <c r="O226" s="210">
        <v>0</v>
      </c>
      <c r="P226" s="210">
        <f>O226*H226</f>
        <v>0</v>
      </c>
      <c r="Q226" s="210">
        <v>0.0018</v>
      </c>
      <c r="R226" s="210">
        <f>Q226*H226</f>
        <v>0.021600000000000001</v>
      </c>
      <c r="S226" s="210">
        <v>0</v>
      </c>
      <c r="T226" s="211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12" t="s">
        <v>200</v>
      </c>
      <c r="AT226" s="212" t="s">
        <v>274</v>
      </c>
      <c r="AU226" s="212" t="s">
        <v>84</v>
      </c>
      <c r="AY226" s="20" t="s">
        <v>135</v>
      </c>
      <c r="BE226" s="213">
        <f>IF(N226="základní",J226,0)</f>
        <v>0</v>
      </c>
      <c r="BF226" s="213">
        <f>IF(N226="snížená",J226,0)</f>
        <v>0</v>
      </c>
      <c r="BG226" s="213">
        <f>IF(N226="zákl. přenesená",J226,0)</f>
        <v>0</v>
      </c>
      <c r="BH226" s="213">
        <f>IF(N226="sníž. přenesená",J226,0)</f>
        <v>0</v>
      </c>
      <c r="BI226" s="213">
        <f>IF(N226="nulová",J226,0)</f>
        <v>0</v>
      </c>
      <c r="BJ226" s="20" t="s">
        <v>81</v>
      </c>
      <c r="BK226" s="213">
        <f>ROUND(I226*H226,2)</f>
        <v>0</v>
      </c>
      <c r="BL226" s="20" t="s">
        <v>142</v>
      </c>
      <c r="BM226" s="212" t="s">
        <v>1420</v>
      </c>
    </row>
    <row r="227" s="2" customFormat="1" ht="21.75" customHeight="1">
      <c r="A227" s="36"/>
      <c r="B227" s="37"/>
      <c r="C227" s="202" t="s">
        <v>311</v>
      </c>
      <c r="D227" s="202" t="s">
        <v>137</v>
      </c>
      <c r="E227" s="203" t="s">
        <v>1421</v>
      </c>
      <c r="F227" s="204" t="s">
        <v>1422</v>
      </c>
      <c r="G227" s="205" t="s">
        <v>182</v>
      </c>
      <c r="H227" s="206">
        <v>4.9740000000000002</v>
      </c>
      <c r="I227" s="207">
        <v>0</v>
      </c>
      <c r="J227" s="207">
        <f>ROUND(I227*H227,2)</f>
        <v>0</v>
      </c>
      <c r="K227" s="204" t="s">
        <v>141</v>
      </c>
      <c r="L227" s="42"/>
      <c r="M227" s="208" t="s">
        <v>19</v>
      </c>
      <c r="N227" s="209" t="s">
        <v>44</v>
      </c>
      <c r="O227" s="210">
        <v>0</v>
      </c>
      <c r="P227" s="210">
        <f>O227*H227</f>
        <v>0</v>
      </c>
      <c r="Q227" s="210">
        <v>0</v>
      </c>
      <c r="R227" s="210">
        <f>Q227*H227</f>
        <v>0</v>
      </c>
      <c r="S227" s="210">
        <v>1.9199999999999999</v>
      </c>
      <c r="T227" s="211">
        <f>S227*H227</f>
        <v>9.5500799999999995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12" t="s">
        <v>142</v>
      </c>
      <c r="AT227" s="212" t="s">
        <v>137</v>
      </c>
      <c r="AU227" s="212" t="s">
        <v>84</v>
      </c>
      <c r="AY227" s="20" t="s">
        <v>135</v>
      </c>
      <c r="BE227" s="213">
        <f>IF(N227="základní",J227,0)</f>
        <v>0</v>
      </c>
      <c r="BF227" s="213">
        <f>IF(N227="snížená",J227,0)</f>
        <v>0</v>
      </c>
      <c r="BG227" s="213">
        <f>IF(N227="zákl. přenesená",J227,0)</f>
        <v>0</v>
      </c>
      <c r="BH227" s="213">
        <f>IF(N227="sníž. přenesená",J227,0)</f>
        <v>0</v>
      </c>
      <c r="BI227" s="213">
        <f>IF(N227="nulová",J227,0)</f>
        <v>0</v>
      </c>
      <c r="BJ227" s="20" t="s">
        <v>81</v>
      </c>
      <c r="BK227" s="213">
        <f>ROUND(I227*H227,2)</f>
        <v>0</v>
      </c>
      <c r="BL227" s="20" t="s">
        <v>142</v>
      </c>
      <c r="BM227" s="212" t="s">
        <v>1423</v>
      </c>
    </row>
    <row r="228" s="2" customFormat="1">
      <c r="A228" s="36"/>
      <c r="B228" s="37"/>
      <c r="C228" s="38"/>
      <c r="D228" s="214" t="s">
        <v>144</v>
      </c>
      <c r="E228" s="38"/>
      <c r="F228" s="215" t="s">
        <v>1424</v>
      </c>
      <c r="G228" s="38"/>
      <c r="H228" s="38"/>
      <c r="I228" s="38"/>
      <c r="J228" s="38"/>
      <c r="K228" s="38"/>
      <c r="L228" s="42"/>
      <c r="M228" s="216"/>
      <c r="N228" s="217"/>
      <c r="O228" s="81"/>
      <c r="P228" s="81"/>
      <c r="Q228" s="81"/>
      <c r="R228" s="81"/>
      <c r="S228" s="81"/>
      <c r="T228" s="82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20" t="s">
        <v>144</v>
      </c>
      <c r="AU228" s="20" t="s">
        <v>84</v>
      </c>
    </row>
    <row r="229" s="13" customFormat="1">
      <c r="A229" s="13"/>
      <c r="B229" s="218"/>
      <c r="C229" s="219"/>
      <c r="D229" s="220" t="s">
        <v>146</v>
      </c>
      <c r="E229" s="221" t="s">
        <v>19</v>
      </c>
      <c r="F229" s="222" t="s">
        <v>1425</v>
      </c>
      <c r="G229" s="219"/>
      <c r="H229" s="221" t="s">
        <v>19</v>
      </c>
      <c r="I229" s="219"/>
      <c r="J229" s="219"/>
      <c r="K229" s="219"/>
      <c r="L229" s="223"/>
      <c r="M229" s="224"/>
      <c r="N229" s="225"/>
      <c r="O229" s="225"/>
      <c r="P229" s="225"/>
      <c r="Q229" s="225"/>
      <c r="R229" s="225"/>
      <c r="S229" s="225"/>
      <c r="T229" s="226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27" t="s">
        <v>146</v>
      </c>
      <c r="AU229" s="227" t="s">
        <v>84</v>
      </c>
      <c r="AV229" s="13" t="s">
        <v>81</v>
      </c>
      <c r="AW229" s="13" t="s">
        <v>34</v>
      </c>
      <c r="AX229" s="13" t="s">
        <v>73</v>
      </c>
      <c r="AY229" s="227" t="s">
        <v>135</v>
      </c>
    </row>
    <row r="230" s="14" customFormat="1">
      <c r="A230" s="14"/>
      <c r="B230" s="228"/>
      <c r="C230" s="229"/>
      <c r="D230" s="220" t="s">
        <v>146</v>
      </c>
      <c r="E230" s="230" t="s">
        <v>19</v>
      </c>
      <c r="F230" s="231" t="s">
        <v>1426</v>
      </c>
      <c r="G230" s="229"/>
      <c r="H230" s="232">
        <v>4.9740000000000002</v>
      </c>
      <c r="I230" s="229"/>
      <c r="J230" s="229"/>
      <c r="K230" s="229"/>
      <c r="L230" s="233"/>
      <c r="M230" s="234"/>
      <c r="N230" s="235"/>
      <c r="O230" s="235"/>
      <c r="P230" s="235"/>
      <c r="Q230" s="235"/>
      <c r="R230" s="235"/>
      <c r="S230" s="235"/>
      <c r="T230" s="23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37" t="s">
        <v>146</v>
      </c>
      <c r="AU230" s="237" t="s">
        <v>84</v>
      </c>
      <c r="AV230" s="14" t="s">
        <v>84</v>
      </c>
      <c r="AW230" s="14" t="s">
        <v>34</v>
      </c>
      <c r="AX230" s="14" t="s">
        <v>73</v>
      </c>
      <c r="AY230" s="237" t="s">
        <v>135</v>
      </c>
    </row>
    <row r="231" s="15" customFormat="1">
      <c r="A231" s="15"/>
      <c r="B231" s="238"/>
      <c r="C231" s="239"/>
      <c r="D231" s="220" t="s">
        <v>146</v>
      </c>
      <c r="E231" s="240" t="s">
        <v>19</v>
      </c>
      <c r="F231" s="241" t="s">
        <v>178</v>
      </c>
      <c r="G231" s="239"/>
      <c r="H231" s="242">
        <v>4.9740000000000002</v>
      </c>
      <c r="I231" s="239"/>
      <c r="J231" s="239"/>
      <c r="K231" s="239"/>
      <c r="L231" s="243"/>
      <c r="M231" s="244"/>
      <c r="N231" s="245"/>
      <c r="O231" s="245"/>
      <c r="P231" s="245"/>
      <c r="Q231" s="245"/>
      <c r="R231" s="245"/>
      <c r="S231" s="245"/>
      <c r="T231" s="246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47" t="s">
        <v>146</v>
      </c>
      <c r="AU231" s="247" t="s">
        <v>84</v>
      </c>
      <c r="AV231" s="15" t="s">
        <v>142</v>
      </c>
      <c r="AW231" s="15" t="s">
        <v>34</v>
      </c>
      <c r="AX231" s="15" t="s">
        <v>81</v>
      </c>
      <c r="AY231" s="247" t="s">
        <v>135</v>
      </c>
    </row>
    <row r="232" s="2" customFormat="1" ht="16.5" customHeight="1">
      <c r="A232" s="36"/>
      <c r="B232" s="37"/>
      <c r="C232" s="202" t="s">
        <v>316</v>
      </c>
      <c r="D232" s="202" t="s">
        <v>137</v>
      </c>
      <c r="E232" s="203" t="s">
        <v>1427</v>
      </c>
      <c r="F232" s="204" t="s">
        <v>1428</v>
      </c>
      <c r="G232" s="205" t="s">
        <v>158</v>
      </c>
      <c r="H232" s="206">
        <v>86.549999999999997</v>
      </c>
      <c r="I232" s="207">
        <v>0</v>
      </c>
      <c r="J232" s="207">
        <f>ROUND(I232*H232,2)</f>
        <v>0</v>
      </c>
      <c r="K232" s="204" t="s">
        <v>141</v>
      </c>
      <c r="L232" s="42"/>
      <c r="M232" s="208" t="s">
        <v>19</v>
      </c>
      <c r="N232" s="209" t="s">
        <v>44</v>
      </c>
      <c r="O232" s="210">
        <v>0</v>
      </c>
      <c r="P232" s="210">
        <f>O232*H232</f>
        <v>0</v>
      </c>
      <c r="Q232" s="210">
        <v>0</v>
      </c>
      <c r="R232" s="210">
        <f>Q232*H232</f>
        <v>0</v>
      </c>
      <c r="S232" s="210">
        <v>0</v>
      </c>
      <c r="T232" s="211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12" t="s">
        <v>142</v>
      </c>
      <c r="AT232" s="212" t="s">
        <v>137</v>
      </c>
      <c r="AU232" s="212" t="s">
        <v>84</v>
      </c>
      <c r="AY232" s="20" t="s">
        <v>135</v>
      </c>
      <c r="BE232" s="213">
        <f>IF(N232="základní",J232,0)</f>
        <v>0</v>
      </c>
      <c r="BF232" s="213">
        <f>IF(N232="snížená",J232,0)</f>
        <v>0</v>
      </c>
      <c r="BG232" s="213">
        <f>IF(N232="zákl. přenesená",J232,0)</f>
        <v>0</v>
      </c>
      <c r="BH232" s="213">
        <f>IF(N232="sníž. přenesená",J232,0)</f>
        <v>0</v>
      </c>
      <c r="BI232" s="213">
        <f>IF(N232="nulová",J232,0)</f>
        <v>0</v>
      </c>
      <c r="BJ232" s="20" t="s">
        <v>81</v>
      </c>
      <c r="BK232" s="213">
        <f>ROUND(I232*H232,2)</f>
        <v>0</v>
      </c>
      <c r="BL232" s="20" t="s">
        <v>142</v>
      </c>
      <c r="BM232" s="212" t="s">
        <v>1429</v>
      </c>
    </row>
    <row r="233" s="2" customFormat="1">
      <c r="A233" s="36"/>
      <c r="B233" s="37"/>
      <c r="C233" s="38"/>
      <c r="D233" s="214" t="s">
        <v>144</v>
      </c>
      <c r="E233" s="38"/>
      <c r="F233" s="215" t="s">
        <v>1430</v>
      </c>
      <c r="G233" s="38"/>
      <c r="H233" s="38"/>
      <c r="I233" s="38"/>
      <c r="J233" s="38"/>
      <c r="K233" s="38"/>
      <c r="L233" s="42"/>
      <c r="M233" s="216"/>
      <c r="N233" s="217"/>
      <c r="O233" s="81"/>
      <c r="P233" s="81"/>
      <c r="Q233" s="81"/>
      <c r="R233" s="81"/>
      <c r="S233" s="81"/>
      <c r="T233" s="82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20" t="s">
        <v>144</v>
      </c>
      <c r="AU233" s="20" t="s">
        <v>84</v>
      </c>
    </row>
    <row r="234" s="2" customFormat="1" ht="16.5" customHeight="1">
      <c r="A234" s="36"/>
      <c r="B234" s="37"/>
      <c r="C234" s="202" t="s">
        <v>323</v>
      </c>
      <c r="D234" s="202" t="s">
        <v>137</v>
      </c>
      <c r="E234" s="203" t="s">
        <v>492</v>
      </c>
      <c r="F234" s="204" t="s">
        <v>493</v>
      </c>
      <c r="G234" s="205" t="s">
        <v>158</v>
      </c>
      <c r="H234" s="206">
        <v>2</v>
      </c>
      <c r="I234" s="207">
        <v>0</v>
      </c>
      <c r="J234" s="207">
        <f>ROUND(I234*H234,2)</f>
        <v>0</v>
      </c>
      <c r="K234" s="204" t="s">
        <v>141</v>
      </c>
      <c r="L234" s="42"/>
      <c r="M234" s="208" t="s">
        <v>19</v>
      </c>
      <c r="N234" s="209" t="s">
        <v>44</v>
      </c>
      <c r="O234" s="210">
        <v>0</v>
      </c>
      <c r="P234" s="210">
        <f>O234*H234</f>
        <v>0</v>
      </c>
      <c r="Q234" s="210">
        <v>0</v>
      </c>
      <c r="R234" s="210">
        <f>Q234*H234</f>
        <v>0</v>
      </c>
      <c r="S234" s="210">
        <v>0</v>
      </c>
      <c r="T234" s="211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12" t="s">
        <v>142</v>
      </c>
      <c r="AT234" s="212" t="s">
        <v>137</v>
      </c>
      <c r="AU234" s="212" t="s">
        <v>84</v>
      </c>
      <c r="AY234" s="20" t="s">
        <v>135</v>
      </c>
      <c r="BE234" s="213">
        <f>IF(N234="základní",J234,0)</f>
        <v>0</v>
      </c>
      <c r="BF234" s="213">
        <f>IF(N234="snížená",J234,0)</f>
        <v>0</v>
      </c>
      <c r="BG234" s="213">
        <f>IF(N234="zákl. přenesená",J234,0)</f>
        <v>0</v>
      </c>
      <c r="BH234" s="213">
        <f>IF(N234="sníž. přenesená",J234,0)</f>
        <v>0</v>
      </c>
      <c r="BI234" s="213">
        <f>IF(N234="nulová",J234,0)</f>
        <v>0</v>
      </c>
      <c r="BJ234" s="20" t="s">
        <v>81</v>
      </c>
      <c r="BK234" s="213">
        <f>ROUND(I234*H234,2)</f>
        <v>0</v>
      </c>
      <c r="BL234" s="20" t="s">
        <v>142</v>
      </c>
      <c r="BM234" s="212" t="s">
        <v>1431</v>
      </c>
    </row>
    <row r="235" s="2" customFormat="1">
      <c r="A235" s="36"/>
      <c r="B235" s="37"/>
      <c r="C235" s="38"/>
      <c r="D235" s="214" t="s">
        <v>144</v>
      </c>
      <c r="E235" s="38"/>
      <c r="F235" s="215" t="s">
        <v>495</v>
      </c>
      <c r="G235" s="38"/>
      <c r="H235" s="38"/>
      <c r="I235" s="38"/>
      <c r="J235" s="38"/>
      <c r="K235" s="38"/>
      <c r="L235" s="42"/>
      <c r="M235" s="216"/>
      <c r="N235" s="217"/>
      <c r="O235" s="81"/>
      <c r="P235" s="81"/>
      <c r="Q235" s="81"/>
      <c r="R235" s="81"/>
      <c r="S235" s="81"/>
      <c r="T235" s="82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20" t="s">
        <v>144</v>
      </c>
      <c r="AU235" s="20" t="s">
        <v>84</v>
      </c>
    </row>
    <row r="236" s="2" customFormat="1" ht="16.5" customHeight="1">
      <c r="A236" s="36"/>
      <c r="B236" s="37"/>
      <c r="C236" s="202" t="s">
        <v>331</v>
      </c>
      <c r="D236" s="202" t="s">
        <v>137</v>
      </c>
      <c r="E236" s="203" t="s">
        <v>1432</v>
      </c>
      <c r="F236" s="204" t="s">
        <v>1433</v>
      </c>
      <c r="G236" s="205" t="s">
        <v>319</v>
      </c>
      <c r="H236" s="206">
        <v>11</v>
      </c>
      <c r="I236" s="207">
        <v>0</v>
      </c>
      <c r="J236" s="207">
        <f>ROUND(I236*H236,2)</f>
        <v>0</v>
      </c>
      <c r="K236" s="204" t="s">
        <v>141</v>
      </c>
      <c r="L236" s="42"/>
      <c r="M236" s="208" t="s">
        <v>19</v>
      </c>
      <c r="N236" s="209" t="s">
        <v>44</v>
      </c>
      <c r="O236" s="210">
        <v>0</v>
      </c>
      <c r="P236" s="210">
        <f>O236*H236</f>
        <v>0</v>
      </c>
      <c r="Q236" s="210">
        <v>0.12526000000000001</v>
      </c>
      <c r="R236" s="210">
        <f>Q236*H236</f>
        <v>1.3778600000000001</v>
      </c>
      <c r="S236" s="210">
        <v>0</v>
      </c>
      <c r="T236" s="211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12" t="s">
        <v>142</v>
      </c>
      <c r="AT236" s="212" t="s">
        <v>137</v>
      </c>
      <c r="AU236" s="212" t="s">
        <v>84</v>
      </c>
      <c r="AY236" s="20" t="s">
        <v>135</v>
      </c>
      <c r="BE236" s="213">
        <f>IF(N236="základní",J236,0)</f>
        <v>0</v>
      </c>
      <c r="BF236" s="213">
        <f>IF(N236="snížená",J236,0)</f>
        <v>0</v>
      </c>
      <c r="BG236" s="213">
        <f>IF(N236="zákl. přenesená",J236,0)</f>
        <v>0</v>
      </c>
      <c r="BH236" s="213">
        <f>IF(N236="sníž. přenesená",J236,0)</f>
        <v>0</v>
      </c>
      <c r="BI236" s="213">
        <f>IF(N236="nulová",J236,0)</f>
        <v>0</v>
      </c>
      <c r="BJ236" s="20" t="s">
        <v>81</v>
      </c>
      <c r="BK236" s="213">
        <f>ROUND(I236*H236,2)</f>
        <v>0</v>
      </c>
      <c r="BL236" s="20" t="s">
        <v>142</v>
      </c>
      <c r="BM236" s="212" t="s">
        <v>1434</v>
      </c>
    </row>
    <row r="237" s="2" customFormat="1">
      <c r="A237" s="36"/>
      <c r="B237" s="37"/>
      <c r="C237" s="38"/>
      <c r="D237" s="214" t="s">
        <v>144</v>
      </c>
      <c r="E237" s="38"/>
      <c r="F237" s="215" t="s">
        <v>1435</v>
      </c>
      <c r="G237" s="38"/>
      <c r="H237" s="38"/>
      <c r="I237" s="38"/>
      <c r="J237" s="38"/>
      <c r="K237" s="38"/>
      <c r="L237" s="42"/>
      <c r="M237" s="216"/>
      <c r="N237" s="217"/>
      <c r="O237" s="81"/>
      <c r="P237" s="81"/>
      <c r="Q237" s="81"/>
      <c r="R237" s="81"/>
      <c r="S237" s="81"/>
      <c r="T237" s="82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20" t="s">
        <v>144</v>
      </c>
      <c r="AU237" s="20" t="s">
        <v>84</v>
      </c>
    </row>
    <row r="238" s="2" customFormat="1" ht="16.5" customHeight="1">
      <c r="A238" s="36"/>
      <c r="B238" s="37"/>
      <c r="C238" s="258" t="s">
        <v>338</v>
      </c>
      <c r="D238" s="258" t="s">
        <v>274</v>
      </c>
      <c r="E238" s="259" t="s">
        <v>1436</v>
      </c>
      <c r="F238" s="260" t="s">
        <v>1437</v>
      </c>
      <c r="G238" s="261" t="s">
        <v>319</v>
      </c>
      <c r="H238" s="262">
        <v>11</v>
      </c>
      <c r="I238" s="263">
        <v>0</v>
      </c>
      <c r="J238" s="263">
        <f>ROUND(I238*H238,2)</f>
        <v>0</v>
      </c>
      <c r="K238" s="260" t="s">
        <v>141</v>
      </c>
      <c r="L238" s="264"/>
      <c r="M238" s="265" t="s">
        <v>19</v>
      </c>
      <c r="N238" s="266" t="s">
        <v>44</v>
      </c>
      <c r="O238" s="210">
        <v>0</v>
      </c>
      <c r="P238" s="210">
        <f>O238*H238</f>
        <v>0</v>
      </c>
      <c r="Q238" s="210">
        <v>0.10000000000000001</v>
      </c>
      <c r="R238" s="210">
        <f>Q238*H238</f>
        <v>1.1000000000000001</v>
      </c>
      <c r="S238" s="210">
        <v>0</v>
      </c>
      <c r="T238" s="211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12" t="s">
        <v>200</v>
      </c>
      <c r="AT238" s="212" t="s">
        <v>274</v>
      </c>
      <c r="AU238" s="212" t="s">
        <v>84</v>
      </c>
      <c r="AY238" s="20" t="s">
        <v>135</v>
      </c>
      <c r="BE238" s="213">
        <f>IF(N238="základní",J238,0)</f>
        <v>0</v>
      </c>
      <c r="BF238" s="213">
        <f>IF(N238="snížená",J238,0)</f>
        <v>0</v>
      </c>
      <c r="BG238" s="213">
        <f>IF(N238="zákl. přenesená",J238,0)</f>
        <v>0</v>
      </c>
      <c r="BH238" s="213">
        <f>IF(N238="sníž. přenesená",J238,0)</f>
        <v>0</v>
      </c>
      <c r="BI238" s="213">
        <f>IF(N238="nulová",J238,0)</f>
        <v>0</v>
      </c>
      <c r="BJ238" s="20" t="s">
        <v>81</v>
      </c>
      <c r="BK238" s="213">
        <f>ROUND(I238*H238,2)</f>
        <v>0</v>
      </c>
      <c r="BL238" s="20" t="s">
        <v>142</v>
      </c>
      <c r="BM238" s="212" t="s">
        <v>1438</v>
      </c>
    </row>
    <row r="239" s="2" customFormat="1" ht="16.5" customHeight="1">
      <c r="A239" s="36"/>
      <c r="B239" s="37"/>
      <c r="C239" s="202" t="s">
        <v>343</v>
      </c>
      <c r="D239" s="202" t="s">
        <v>137</v>
      </c>
      <c r="E239" s="203" t="s">
        <v>1439</v>
      </c>
      <c r="F239" s="204" t="s">
        <v>1440</v>
      </c>
      <c r="G239" s="205" t="s">
        <v>319</v>
      </c>
      <c r="H239" s="206">
        <v>11</v>
      </c>
      <c r="I239" s="207">
        <v>0</v>
      </c>
      <c r="J239" s="207">
        <f>ROUND(I239*H239,2)</f>
        <v>0</v>
      </c>
      <c r="K239" s="204" t="s">
        <v>141</v>
      </c>
      <c r="L239" s="42"/>
      <c r="M239" s="208" t="s">
        <v>19</v>
      </c>
      <c r="N239" s="209" t="s">
        <v>44</v>
      </c>
      <c r="O239" s="210">
        <v>0</v>
      </c>
      <c r="P239" s="210">
        <f>O239*H239</f>
        <v>0</v>
      </c>
      <c r="Q239" s="210">
        <v>0.030759999999999999</v>
      </c>
      <c r="R239" s="210">
        <f>Q239*H239</f>
        <v>0.33835999999999999</v>
      </c>
      <c r="S239" s="210">
        <v>0</v>
      </c>
      <c r="T239" s="211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12" t="s">
        <v>142</v>
      </c>
      <c r="AT239" s="212" t="s">
        <v>137</v>
      </c>
      <c r="AU239" s="212" t="s">
        <v>84</v>
      </c>
      <c r="AY239" s="20" t="s">
        <v>135</v>
      </c>
      <c r="BE239" s="213">
        <f>IF(N239="základní",J239,0)</f>
        <v>0</v>
      </c>
      <c r="BF239" s="213">
        <f>IF(N239="snížená",J239,0)</f>
        <v>0</v>
      </c>
      <c r="BG239" s="213">
        <f>IF(N239="zákl. přenesená",J239,0)</f>
        <v>0</v>
      </c>
      <c r="BH239" s="213">
        <f>IF(N239="sníž. přenesená",J239,0)</f>
        <v>0</v>
      </c>
      <c r="BI239" s="213">
        <f>IF(N239="nulová",J239,0)</f>
        <v>0</v>
      </c>
      <c r="BJ239" s="20" t="s">
        <v>81</v>
      </c>
      <c r="BK239" s="213">
        <f>ROUND(I239*H239,2)</f>
        <v>0</v>
      </c>
      <c r="BL239" s="20" t="s">
        <v>142</v>
      </c>
      <c r="BM239" s="212" t="s">
        <v>1441</v>
      </c>
    </row>
    <row r="240" s="2" customFormat="1">
      <c r="A240" s="36"/>
      <c r="B240" s="37"/>
      <c r="C240" s="38"/>
      <c r="D240" s="214" t="s">
        <v>144</v>
      </c>
      <c r="E240" s="38"/>
      <c r="F240" s="215" t="s">
        <v>1442</v>
      </c>
      <c r="G240" s="38"/>
      <c r="H240" s="38"/>
      <c r="I240" s="38"/>
      <c r="J240" s="38"/>
      <c r="K240" s="38"/>
      <c r="L240" s="42"/>
      <c r="M240" s="216"/>
      <c r="N240" s="217"/>
      <c r="O240" s="81"/>
      <c r="P240" s="81"/>
      <c r="Q240" s="81"/>
      <c r="R240" s="81"/>
      <c r="S240" s="81"/>
      <c r="T240" s="82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20" t="s">
        <v>144</v>
      </c>
      <c r="AU240" s="20" t="s">
        <v>84</v>
      </c>
    </row>
    <row r="241" s="2" customFormat="1" ht="16.5" customHeight="1">
      <c r="A241" s="36"/>
      <c r="B241" s="37"/>
      <c r="C241" s="258" t="s">
        <v>348</v>
      </c>
      <c r="D241" s="258" t="s">
        <v>274</v>
      </c>
      <c r="E241" s="259" t="s">
        <v>1443</v>
      </c>
      <c r="F241" s="260" t="s">
        <v>1444</v>
      </c>
      <c r="G241" s="261" t="s">
        <v>319</v>
      </c>
      <c r="H241" s="262">
        <v>11</v>
      </c>
      <c r="I241" s="263">
        <v>0</v>
      </c>
      <c r="J241" s="263">
        <f>ROUND(I241*H241,2)</f>
        <v>0</v>
      </c>
      <c r="K241" s="260" t="s">
        <v>141</v>
      </c>
      <c r="L241" s="264"/>
      <c r="M241" s="265" t="s">
        <v>19</v>
      </c>
      <c r="N241" s="266" t="s">
        <v>44</v>
      </c>
      <c r="O241" s="210">
        <v>0</v>
      </c>
      <c r="P241" s="210">
        <f>O241*H241</f>
        <v>0</v>
      </c>
      <c r="Q241" s="210">
        <v>0.070000000000000007</v>
      </c>
      <c r="R241" s="210">
        <f>Q241*H241</f>
        <v>0.77000000000000002</v>
      </c>
      <c r="S241" s="210">
        <v>0</v>
      </c>
      <c r="T241" s="211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12" t="s">
        <v>200</v>
      </c>
      <c r="AT241" s="212" t="s">
        <v>274</v>
      </c>
      <c r="AU241" s="212" t="s">
        <v>84</v>
      </c>
      <c r="AY241" s="20" t="s">
        <v>135</v>
      </c>
      <c r="BE241" s="213">
        <f>IF(N241="základní",J241,0)</f>
        <v>0</v>
      </c>
      <c r="BF241" s="213">
        <f>IF(N241="snížená",J241,0)</f>
        <v>0</v>
      </c>
      <c r="BG241" s="213">
        <f>IF(N241="zákl. přenesená",J241,0)</f>
        <v>0</v>
      </c>
      <c r="BH241" s="213">
        <f>IF(N241="sníž. přenesená",J241,0)</f>
        <v>0</v>
      </c>
      <c r="BI241" s="213">
        <f>IF(N241="nulová",J241,0)</f>
        <v>0</v>
      </c>
      <c r="BJ241" s="20" t="s">
        <v>81</v>
      </c>
      <c r="BK241" s="213">
        <f>ROUND(I241*H241,2)</f>
        <v>0</v>
      </c>
      <c r="BL241" s="20" t="s">
        <v>142</v>
      </c>
      <c r="BM241" s="212" t="s">
        <v>1445</v>
      </c>
    </row>
    <row r="242" s="2" customFormat="1" ht="16.5" customHeight="1">
      <c r="A242" s="36"/>
      <c r="B242" s="37"/>
      <c r="C242" s="202" t="s">
        <v>353</v>
      </c>
      <c r="D242" s="202" t="s">
        <v>137</v>
      </c>
      <c r="E242" s="203" t="s">
        <v>1446</v>
      </c>
      <c r="F242" s="204" t="s">
        <v>1447</v>
      </c>
      <c r="G242" s="205" t="s">
        <v>319</v>
      </c>
      <c r="H242" s="206">
        <v>6</v>
      </c>
      <c r="I242" s="207">
        <v>0</v>
      </c>
      <c r="J242" s="207">
        <f>ROUND(I242*H242,2)</f>
        <v>0</v>
      </c>
      <c r="K242" s="204" t="s">
        <v>141</v>
      </c>
      <c r="L242" s="42"/>
      <c r="M242" s="208" t="s">
        <v>19</v>
      </c>
      <c r="N242" s="209" t="s">
        <v>44</v>
      </c>
      <c r="O242" s="210">
        <v>0</v>
      </c>
      <c r="P242" s="210">
        <f>O242*H242</f>
        <v>0</v>
      </c>
      <c r="Q242" s="210">
        <v>0.030759999999999999</v>
      </c>
      <c r="R242" s="210">
        <f>Q242*H242</f>
        <v>0.18456</v>
      </c>
      <c r="S242" s="210">
        <v>0</v>
      </c>
      <c r="T242" s="211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12" t="s">
        <v>142</v>
      </c>
      <c r="AT242" s="212" t="s">
        <v>137</v>
      </c>
      <c r="AU242" s="212" t="s">
        <v>84</v>
      </c>
      <c r="AY242" s="20" t="s">
        <v>135</v>
      </c>
      <c r="BE242" s="213">
        <f>IF(N242="základní",J242,0)</f>
        <v>0</v>
      </c>
      <c r="BF242" s="213">
        <f>IF(N242="snížená",J242,0)</f>
        <v>0</v>
      </c>
      <c r="BG242" s="213">
        <f>IF(N242="zákl. přenesená",J242,0)</f>
        <v>0</v>
      </c>
      <c r="BH242" s="213">
        <f>IF(N242="sníž. přenesená",J242,0)</f>
        <v>0</v>
      </c>
      <c r="BI242" s="213">
        <f>IF(N242="nulová",J242,0)</f>
        <v>0</v>
      </c>
      <c r="BJ242" s="20" t="s">
        <v>81</v>
      </c>
      <c r="BK242" s="213">
        <f>ROUND(I242*H242,2)</f>
        <v>0</v>
      </c>
      <c r="BL242" s="20" t="s">
        <v>142</v>
      </c>
      <c r="BM242" s="212" t="s">
        <v>1448</v>
      </c>
    </row>
    <row r="243" s="2" customFormat="1">
      <c r="A243" s="36"/>
      <c r="B243" s="37"/>
      <c r="C243" s="38"/>
      <c r="D243" s="214" t="s">
        <v>144</v>
      </c>
      <c r="E243" s="38"/>
      <c r="F243" s="215" t="s">
        <v>1449</v>
      </c>
      <c r="G243" s="38"/>
      <c r="H243" s="38"/>
      <c r="I243" s="38"/>
      <c r="J243" s="38"/>
      <c r="K243" s="38"/>
      <c r="L243" s="42"/>
      <c r="M243" s="216"/>
      <c r="N243" s="217"/>
      <c r="O243" s="81"/>
      <c r="P243" s="81"/>
      <c r="Q243" s="81"/>
      <c r="R243" s="81"/>
      <c r="S243" s="81"/>
      <c r="T243" s="82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20" t="s">
        <v>144</v>
      </c>
      <c r="AU243" s="20" t="s">
        <v>84</v>
      </c>
    </row>
    <row r="244" s="2" customFormat="1" ht="16.5" customHeight="1">
      <c r="A244" s="36"/>
      <c r="B244" s="37"/>
      <c r="C244" s="258" t="s">
        <v>358</v>
      </c>
      <c r="D244" s="258" t="s">
        <v>274</v>
      </c>
      <c r="E244" s="259" t="s">
        <v>1450</v>
      </c>
      <c r="F244" s="260" t="s">
        <v>1451</v>
      </c>
      <c r="G244" s="261" t="s">
        <v>319</v>
      </c>
      <c r="H244" s="262">
        <v>6</v>
      </c>
      <c r="I244" s="263">
        <v>0</v>
      </c>
      <c r="J244" s="263">
        <f>ROUND(I244*H244,2)</f>
        <v>0</v>
      </c>
      <c r="K244" s="260" t="s">
        <v>141</v>
      </c>
      <c r="L244" s="264"/>
      <c r="M244" s="265" t="s">
        <v>19</v>
      </c>
      <c r="N244" s="266" t="s">
        <v>44</v>
      </c>
      <c r="O244" s="210">
        <v>0</v>
      </c>
      <c r="P244" s="210">
        <f>O244*H244</f>
        <v>0</v>
      </c>
      <c r="Q244" s="210">
        <v>0.075999999999999998</v>
      </c>
      <c r="R244" s="210">
        <f>Q244*H244</f>
        <v>0.45599999999999996</v>
      </c>
      <c r="S244" s="210">
        <v>0</v>
      </c>
      <c r="T244" s="211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12" t="s">
        <v>200</v>
      </c>
      <c r="AT244" s="212" t="s">
        <v>274</v>
      </c>
      <c r="AU244" s="212" t="s">
        <v>84</v>
      </c>
      <c r="AY244" s="20" t="s">
        <v>135</v>
      </c>
      <c r="BE244" s="213">
        <f>IF(N244="základní",J244,0)</f>
        <v>0</v>
      </c>
      <c r="BF244" s="213">
        <f>IF(N244="snížená",J244,0)</f>
        <v>0</v>
      </c>
      <c r="BG244" s="213">
        <f>IF(N244="zákl. přenesená",J244,0)</f>
        <v>0</v>
      </c>
      <c r="BH244" s="213">
        <f>IF(N244="sníž. přenesená",J244,0)</f>
        <v>0</v>
      </c>
      <c r="BI244" s="213">
        <f>IF(N244="nulová",J244,0)</f>
        <v>0</v>
      </c>
      <c r="BJ244" s="20" t="s">
        <v>81</v>
      </c>
      <c r="BK244" s="213">
        <f>ROUND(I244*H244,2)</f>
        <v>0</v>
      </c>
      <c r="BL244" s="20" t="s">
        <v>142</v>
      </c>
      <c r="BM244" s="212" t="s">
        <v>1452</v>
      </c>
    </row>
    <row r="245" s="2" customFormat="1" ht="16.5" customHeight="1">
      <c r="A245" s="36"/>
      <c r="B245" s="37"/>
      <c r="C245" s="202" t="s">
        <v>369</v>
      </c>
      <c r="D245" s="202" t="s">
        <v>137</v>
      </c>
      <c r="E245" s="203" t="s">
        <v>1453</v>
      </c>
      <c r="F245" s="204" t="s">
        <v>1454</v>
      </c>
      <c r="G245" s="205" t="s">
        <v>319</v>
      </c>
      <c r="H245" s="206">
        <v>30</v>
      </c>
      <c r="I245" s="207">
        <v>0</v>
      </c>
      <c r="J245" s="207">
        <f>ROUND(I245*H245,2)</f>
        <v>0</v>
      </c>
      <c r="K245" s="204" t="s">
        <v>141</v>
      </c>
      <c r="L245" s="42"/>
      <c r="M245" s="208" t="s">
        <v>19</v>
      </c>
      <c r="N245" s="209" t="s">
        <v>44</v>
      </c>
      <c r="O245" s="210">
        <v>0</v>
      </c>
      <c r="P245" s="210">
        <f>O245*H245</f>
        <v>0</v>
      </c>
      <c r="Q245" s="210">
        <v>0.030759999999999999</v>
      </c>
      <c r="R245" s="210">
        <f>Q245*H245</f>
        <v>0.92279999999999995</v>
      </c>
      <c r="S245" s="210">
        <v>0</v>
      </c>
      <c r="T245" s="211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212" t="s">
        <v>142</v>
      </c>
      <c r="AT245" s="212" t="s">
        <v>137</v>
      </c>
      <c r="AU245" s="212" t="s">
        <v>84</v>
      </c>
      <c r="AY245" s="20" t="s">
        <v>135</v>
      </c>
      <c r="BE245" s="213">
        <f>IF(N245="základní",J245,0)</f>
        <v>0</v>
      </c>
      <c r="BF245" s="213">
        <f>IF(N245="snížená",J245,0)</f>
        <v>0</v>
      </c>
      <c r="BG245" s="213">
        <f>IF(N245="zákl. přenesená",J245,0)</f>
        <v>0</v>
      </c>
      <c r="BH245" s="213">
        <f>IF(N245="sníž. přenesená",J245,0)</f>
        <v>0</v>
      </c>
      <c r="BI245" s="213">
        <f>IF(N245="nulová",J245,0)</f>
        <v>0</v>
      </c>
      <c r="BJ245" s="20" t="s">
        <v>81</v>
      </c>
      <c r="BK245" s="213">
        <f>ROUND(I245*H245,2)</f>
        <v>0</v>
      </c>
      <c r="BL245" s="20" t="s">
        <v>142</v>
      </c>
      <c r="BM245" s="212" t="s">
        <v>1455</v>
      </c>
    </row>
    <row r="246" s="2" customFormat="1">
      <c r="A246" s="36"/>
      <c r="B246" s="37"/>
      <c r="C246" s="38"/>
      <c r="D246" s="214" t="s">
        <v>144</v>
      </c>
      <c r="E246" s="38"/>
      <c r="F246" s="215" t="s">
        <v>1456</v>
      </c>
      <c r="G246" s="38"/>
      <c r="H246" s="38"/>
      <c r="I246" s="38"/>
      <c r="J246" s="38"/>
      <c r="K246" s="38"/>
      <c r="L246" s="42"/>
      <c r="M246" s="216"/>
      <c r="N246" s="217"/>
      <c r="O246" s="81"/>
      <c r="P246" s="81"/>
      <c r="Q246" s="81"/>
      <c r="R246" s="81"/>
      <c r="S246" s="81"/>
      <c r="T246" s="82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20" t="s">
        <v>144</v>
      </c>
      <c r="AU246" s="20" t="s">
        <v>84</v>
      </c>
    </row>
    <row r="247" s="2" customFormat="1" ht="16.5" customHeight="1">
      <c r="A247" s="36"/>
      <c r="B247" s="37"/>
      <c r="C247" s="258" t="s">
        <v>374</v>
      </c>
      <c r="D247" s="258" t="s">
        <v>274</v>
      </c>
      <c r="E247" s="259" t="s">
        <v>1457</v>
      </c>
      <c r="F247" s="260" t="s">
        <v>1458</v>
      </c>
      <c r="G247" s="261" t="s">
        <v>319</v>
      </c>
      <c r="H247" s="262">
        <v>30</v>
      </c>
      <c r="I247" s="263">
        <v>0</v>
      </c>
      <c r="J247" s="263">
        <f>ROUND(I247*H247,2)</f>
        <v>0</v>
      </c>
      <c r="K247" s="260" t="s">
        <v>141</v>
      </c>
      <c r="L247" s="264"/>
      <c r="M247" s="265" t="s">
        <v>19</v>
      </c>
      <c r="N247" s="266" t="s">
        <v>44</v>
      </c>
      <c r="O247" s="210">
        <v>0</v>
      </c>
      <c r="P247" s="210">
        <f>O247*H247</f>
        <v>0</v>
      </c>
      <c r="Q247" s="210">
        <v>0.155</v>
      </c>
      <c r="R247" s="210">
        <f>Q247*H247</f>
        <v>4.6500000000000004</v>
      </c>
      <c r="S247" s="210">
        <v>0</v>
      </c>
      <c r="T247" s="211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12" t="s">
        <v>200</v>
      </c>
      <c r="AT247" s="212" t="s">
        <v>274</v>
      </c>
      <c r="AU247" s="212" t="s">
        <v>84</v>
      </c>
      <c r="AY247" s="20" t="s">
        <v>135</v>
      </c>
      <c r="BE247" s="213">
        <f>IF(N247="základní",J247,0)</f>
        <v>0</v>
      </c>
      <c r="BF247" s="213">
        <f>IF(N247="snížená",J247,0)</f>
        <v>0</v>
      </c>
      <c r="BG247" s="213">
        <f>IF(N247="zákl. přenesená",J247,0)</f>
        <v>0</v>
      </c>
      <c r="BH247" s="213">
        <f>IF(N247="sníž. přenesená",J247,0)</f>
        <v>0</v>
      </c>
      <c r="BI247" s="213">
        <f>IF(N247="nulová",J247,0)</f>
        <v>0</v>
      </c>
      <c r="BJ247" s="20" t="s">
        <v>81</v>
      </c>
      <c r="BK247" s="213">
        <f>ROUND(I247*H247,2)</f>
        <v>0</v>
      </c>
      <c r="BL247" s="20" t="s">
        <v>142</v>
      </c>
      <c r="BM247" s="212" t="s">
        <v>1459</v>
      </c>
    </row>
    <row r="248" s="2" customFormat="1" ht="16.5" customHeight="1">
      <c r="A248" s="36"/>
      <c r="B248" s="37"/>
      <c r="C248" s="202" t="s">
        <v>379</v>
      </c>
      <c r="D248" s="202" t="s">
        <v>137</v>
      </c>
      <c r="E248" s="203" t="s">
        <v>1460</v>
      </c>
      <c r="F248" s="204" t="s">
        <v>1461</v>
      </c>
      <c r="G248" s="205" t="s">
        <v>319</v>
      </c>
      <c r="H248" s="206">
        <v>11</v>
      </c>
      <c r="I248" s="207">
        <v>0</v>
      </c>
      <c r="J248" s="207">
        <f>ROUND(I248*H248,2)</f>
        <v>0</v>
      </c>
      <c r="K248" s="204" t="s">
        <v>141</v>
      </c>
      <c r="L248" s="42"/>
      <c r="M248" s="208" t="s">
        <v>19</v>
      </c>
      <c r="N248" s="209" t="s">
        <v>44</v>
      </c>
      <c r="O248" s="210">
        <v>0</v>
      </c>
      <c r="P248" s="210">
        <f>O248*H248</f>
        <v>0</v>
      </c>
      <c r="Q248" s="210">
        <v>0.030759999999999999</v>
      </c>
      <c r="R248" s="210">
        <f>Q248*H248</f>
        <v>0.33835999999999999</v>
      </c>
      <c r="S248" s="210">
        <v>0</v>
      </c>
      <c r="T248" s="211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12" t="s">
        <v>142</v>
      </c>
      <c r="AT248" s="212" t="s">
        <v>137</v>
      </c>
      <c r="AU248" s="212" t="s">
        <v>84</v>
      </c>
      <c r="AY248" s="20" t="s">
        <v>135</v>
      </c>
      <c r="BE248" s="213">
        <f>IF(N248="základní",J248,0)</f>
        <v>0</v>
      </c>
      <c r="BF248" s="213">
        <f>IF(N248="snížená",J248,0)</f>
        <v>0</v>
      </c>
      <c r="BG248" s="213">
        <f>IF(N248="zákl. přenesená",J248,0)</f>
        <v>0</v>
      </c>
      <c r="BH248" s="213">
        <f>IF(N248="sníž. přenesená",J248,0)</f>
        <v>0</v>
      </c>
      <c r="BI248" s="213">
        <f>IF(N248="nulová",J248,0)</f>
        <v>0</v>
      </c>
      <c r="BJ248" s="20" t="s">
        <v>81</v>
      </c>
      <c r="BK248" s="213">
        <f>ROUND(I248*H248,2)</f>
        <v>0</v>
      </c>
      <c r="BL248" s="20" t="s">
        <v>142</v>
      </c>
      <c r="BM248" s="212" t="s">
        <v>1462</v>
      </c>
    </row>
    <row r="249" s="2" customFormat="1">
      <c r="A249" s="36"/>
      <c r="B249" s="37"/>
      <c r="C249" s="38"/>
      <c r="D249" s="214" t="s">
        <v>144</v>
      </c>
      <c r="E249" s="38"/>
      <c r="F249" s="215" t="s">
        <v>1463</v>
      </c>
      <c r="G249" s="38"/>
      <c r="H249" s="38"/>
      <c r="I249" s="38"/>
      <c r="J249" s="38"/>
      <c r="K249" s="38"/>
      <c r="L249" s="42"/>
      <c r="M249" s="216"/>
      <c r="N249" s="217"/>
      <c r="O249" s="81"/>
      <c r="P249" s="81"/>
      <c r="Q249" s="81"/>
      <c r="R249" s="81"/>
      <c r="S249" s="81"/>
      <c r="T249" s="82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20" t="s">
        <v>144</v>
      </c>
      <c r="AU249" s="20" t="s">
        <v>84</v>
      </c>
    </row>
    <row r="250" s="2" customFormat="1" ht="21.75" customHeight="1">
      <c r="A250" s="36"/>
      <c r="B250" s="37"/>
      <c r="C250" s="258" t="s">
        <v>383</v>
      </c>
      <c r="D250" s="258" t="s">
        <v>274</v>
      </c>
      <c r="E250" s="259" t="s">
        <v>1464</v>
      </c>
      <c r="F250" s="260" t="s">
        <v>1465</v>
      </c>
      <c r="G250" s="261" t="s">
        <v>319</v>
      </c>
      <c r="H250" s="262">
        <v>11</v>
      </c>
      <c r="I250" s="263">
        <v>0</v>
      </c>
      <c r="J250" s="263">
        <f>ROUND(I250*H250,2)</f>
        <v>0</v>
      </c>
      <c r="K250" s="260" t="s">
        <v>141</v>
      </c>
      <c r="L250" s="264"/>
      <c r="M250" s="265" t="s">
        <v>19</v>
      </c>
      <c r="N250" s="266" t="s">
        <v>44</v>
      </c>
      <c r="O250" s="210">
        <v>0</v>
      </c>
      <c r="P250" s="210">
        <f>O250*H250</f>
        <v>0</v>
      </c>
      <c r="Q250" s="210">
        <v>0.34999999999999998</v>
      </c>
      <c r="R250" s="210">
        <f>Q250*H250</f>
        <v>3.8499999999999996</v>
      </c>
      <c r="S250" s="210">
        <v>0</v>
      </c>
      <c r="T250" s="211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12" t="s">
        <v>200</v>
      </c>
      <c r="AT250" s="212" t="s">
        <v>274</v>
      </c>
      <c r="AU250" s="212" t="s">
        <v>84</v>
      </c>
      <c r="AY250" s="20" t="s">
        <v>135</v>
      </c>
      <c r="BE250" s="213">
        <f>IF(N250="základní",J250,0)</f>
        <v>0</v>
      </c>
      <c r="BF250" s="213">
        <f>IF(N250="snížená",J250,0)</f>
        <v>0</v>
      </c>
      <c r="BG250" s="213">
        <f>IF(N250="zákl. přenesená",J250,0)</f>
        <v>0</v>
      </c>
      <c r="BH250" s="213">
        <f>IF(N250="sníž. přenesená",J250,0)</f>
        <v>0</v>
      </c>
      <c r="BI250" s="213">
        <f>IF(N250="nulová",J250,0)</f>
        <v>0</v>
      </c>
      <c r="BJ250" s="20" t="s">
        <v>81</v>
      </c>
      <c r="BK250" s="213">
        <f>ROUND(I250*H250,2)</f>
        <v>0</v>
      </c>
      <c r="BL250" s="20" t="s">
        <v>142</v>
      </c>
      <c r="BM250" s="212" t="s">
        <v>1466</v>
      </c>
    </row>
    <row r="251" s="2" customFormat="1" ht="16.5" customHeight="1">
      <c r="A251" s="36"/>
      <c r="B251" s="37"/>
      <c r="C251" s="202" t="s">
        <v>387</v>
      </c>
      <c r="D251" s="202" t="s">
        <v>137</v>
      </c>
      <c r="E251" s="203" t="s">
        <v>1467</v>
      </c>
      <c r="F251" s="204" t="s">
        <v>1468</v>
      </c>
      <c r="G251" s="205" t="s">
        <v>319</v>
      </c>
      <c r="H251" s="206">
        <v>2</v>
      </c>
      <c r="I251" s="207">
        <v>0</v>
      </c>
      <c r="J251" s="207">
        <f>ROUND(I251*H251,2)</f>
        <v>0</v>
      </c>
      <c r="K251" s="204" t="s">
        <v>372</v>
      </c>
      <c r="L251" s="42"/>
      <c r="M251" s="208" t="s">
        <v>19</v>
      </c>
      <c r="N251" s="209" t="s">
        <v>44</v>
      </c>
      <c r="O251" s="210">
        <v>0</v>
      </c>
      <c r="P251" s="210">
        <f>O251*H251</f>
        <v>0</v>
      </c>
      <c r="Q251" s="210">
        <v>0</v>
      </c>
      <c r="R251" s="210">
        <f>Q251*H251</f>
        <v>0</v>
      </c>
      <c r="S251" s="210">
        <v>0</v>
      </c>
      <c r="T251" s="211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12" t="s">
        <v>142</v>
      </c>
      <c r="AT251" s="212" t="s">
        <v>137</v>
      </c>
      <c r="AU251" s="212" t="s">
        <v>84</v>
      </c>
      <c r="AY251" s="20" t="s">
        <v>135</v>
      </c>
      <c r="BE251" s="213">
        <f>IF(N251="základní",J251,0)</f>
        <v>0</v>
      </c>
      <c r="BF251" s="213">
        <f>IF(N251="snížená",J251,0)</f>
        <v>0</v>
      </c>
      <c r="BG251" s="213">
        <f>IF(N251="zákl. přenesená",J251,0)</f>
        <v>0</v>
      </c>
      <c r="BH251" s="213">
        <f>IF(N251="sníž. přenesená",J251,0)</f>
        <v>0</v>
      </c>
      <c r="BI251" s="213">
        <f>IF(N251="nulová",J251,0)</f>
        <v>0</v>
      </c>
      <c r="BJ251" s="20" t="s">
        <v>81</v>
      </c>
      <c r="BK251" s="213">
        <f>ROUND(I251*H251,2)</f>
        <v>0</v>
      </c>
      <c r="BL251" s="20" t="s">
        <v>142</v>
      </c>
      <c r="BM251" s="212" t="s">
        <v>1469</v>
      </c>
    </row>
    <row r="252" s="2" customFormat="1" ht="16.5" customHeight="1">
      <c r="A252" s="36"/>
      <c r="B252" s="37"/>
      <c r="C252" s="202" t="s">
        <v>391</v>
      </c>
      <c r="D252" s="202" t="s">
        <v>137</v>
      </c>
      <c r="E252" s="203" t="s">
        <v>1470</v>
      </c>
      <c r="F252" s="204" t="s">
        <v>1471</v>
      </c>
      <c r="G252" s="205" t="s">
        <v>377</v>
      </c>
      <c r="H252" s="206">
        <v>12</v>
      </c>
      <c r="I252" s="207">
        <v>0</v>
      </c>
      <c r="J252" s="207">
        <f>ROUND(I252*H252,2)</f>
        <v>0</v>
      </c>
      <c r="K252" s="204" t="s">
        <v>372</v>
      </c>
      <c r="L252" s="42"/>
      <c r="M252" s="208" t="s">
        <v>19</v>
      </c>
      <c r="N252" s="209" t="s">
        <v>44</v>
      </c>
      <c r="O252" s="210">
        <v>0</v>
      </c>
      <c r="P252" s="210">
        <f>O252*H252</f>
        <v>0</v>
      </c>
      <c r="Q252" s="210">
        <v>0</v>
      </c>
      <c r="R252" s="210">
        <f>Q252*H252</f>
        <v>0</v>
      </c>
      <c r="S252" s="210">
        <v>0</v>
      </c>
      <c r="T252" s="211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12" t="s">
        <v>142</v>
      </c>
      <c r="AT252" s="212" t="s">
        <v>137</v>
      </c>
      <c r="AU252" s="212" t="s">
        <v>84</v>
      </c>
      <c r="AY252" s="20" t="s">
        <v>135</v>
      </c>
      <c r="BE252" s="213">
        <f>IF(N252="základní",J252,0)</f>
        <v>0</v>
      </c>
      <c r="BF252" s="213">
        <f>IF(N252="snížená",J252,0)</f>
        <v>0</v>
      </c>
      <c r="BG252" s="213">
        <f>IF(N252="zákl. přenesená",J252,0)</f>
        <v>0</v>
      </c>
      <c r="BH252" s="213">
        <f>IF(N252="sníž. přenesená",J252,0)</f>
        <v>0</v>
      </c>
      <c r="BI252" s="213">
        <f>IF(N252="nulová",J252,0)</f>
        <v>0</v>
      </c>
      <c r="BJ252" s="20" t="s">
        <v>81</v>
      </c>
      <c r="BK252" s="213">
        <f>ROUND(I252*H252,2)</f>
        <v>0</v>
      </c>
      <c r="BL252" s="20" t="s">
        <v>142</v>
      </c>
      <c r="BM252" s="212" t="s">
        <v>1472</v>
      </c>
    </row>
    <row r="253" s="2" customFormat="1" ht="16.5" customHeight="1">
      <c r="A253" s="36"/>
      <c r="B253" s="37"/>
      <c r="C253" s="202" t="s">
        <v>395</v>
      </c>
      <c r="D253" s="202" t="s">
        <v>137</v>
      </c>
      <c r="E253" s="203" t="s">
        <v>1473</v>
      </c>
      <c r="F253" s="204" t="s">
        <v>1474</v>
      </c>
      <c r="G253" s="205" t="s">
        <v>319</v>
      </c>
      <c r="H253" s="206">
        <v>11</v>
      </c>
      <c r="I253" s="207">
        <v>0</v>
      </c>
      <c r="J253" s="207">
        <f>ROUND(I253*H253,2)</f>
        <v>0</v>
      </c>
      <c r="K253" s="204" t="s">
        <v>141</v>
      </c>
      <c r="L253" s="42"/>
      <c r="M253" s="208" t="s">
        <v>19</v>
      </c>
      <c r="N253" s="209" t="s">
        <v>44</v>
      </c>
      <c r="O253" s="210">
        <v>0</v>
      </c>
      <c r="P253" s="210">
        <f>O253*H253</f>
        <v>0</v>
      </c>
      <c r="Q253" s="210">
        <v>0</v>
      </c>
      <c r="R253" s="210">
        <f>Q253*H253</f>
        <v>0</v>
      </c>
      <c r="S253" s="210">
        <v>0.14999999999999999</v>
      </c>
      <c r="T253" s="211">
        <f>S253*H253</f>
        <v>1.6499999999999999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12" t="s">
        <v>142</v>
      </c>
      <c r="AT253" s="212" t="s">
        <v>137</v>
      </c>
      <c r="AU253" s="212" t="s">
        <v>84</v>
      </c>
      <c r="AY253" s="20" t="s">
        <v>135</v>
      </c>
      <c r="BE253" s="213">
        <f>IF(N253="základní",J253,0)</f>
        <v>0</v>
      </c>
      <c r="BF253" s="213">
        <f>IF(N253="snížená",J253,0)</f>
        <v>0</v>
      </c>
      <c r="BG253" s="213">
        <f>IF(N253="zákl. přenesená",J253,0)</f>
        <v>0</v>
      </c>
      <c r="BH253" s="213">
        <f>IF(N253="sníž. přenesená",J253,0)</f>
        <v>0</v>
      </c>
      <c r="BI253" s="213">
        <f>IF(N253="nulová",J253,0)</f>
        <v>0</v>
      </c>
      <c r="BJ253" s="20" t="s">
        <v>81</v>
      </c>
      <c r="BK253" s="213">
        <f>ROUND(I253*H253,2)</f>
        <v>0</v>
      </c>
      <c r="BL253" s="20" t="s">
        <v>142</v>
      </c>
      <c r="BM253" s="212" t="s">
        <v>1475</v>
      </c>
    </row>
    <row r="254" s="2" customFormat="1">
      <c r="A254" s="36"/>
      <c r="B254" s="37"/>
      <c r="C254" s="38"/>
      <c r="D254" s="214" t="s">
        <v>144</v>
      </c>
      <c r="E254" s="38"/>
      <c r="F254" s="215" t="s">
        <v>1476</v>
      </c>
      <c r="G254" s="38"/>
      <c r="H254" s="38"/>
      <c r="I254" s="38"/>
      <c r="J254" s="38"/>
      <c r="K254" s="38"/>
      <c r="L254" s="42"/>
      <c r="M254" s="216"/>
      <c r="N254" s="217"/>
      <c r="O254" s="81"/>
      <c r="P254" s="81"/>
      <c r="Q254" s="81"/>
      <c r="R254" s="81"/>
      <c r="S254" s="81"/>
      <c r="T254" s="82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20" t="s">
        <v>144</v>
      </c>
      <c r="AU254" s="20" t="s">
        <v>84</v>
      </c>
    </row>
    <row r="255" s="2" customFormat="1" ht="16.5" customHeight="1">
      <c r="A255" s="36"/>
      <c r="B255" s="37"/>
      <c r="C255" s="202" t="s">
        <v>400</v>
      </c>
      <c r="D255" s="202" t="s">
        <v>137</v>
      </c>
      <c r="E255" s="203" t="s">
        <v>1477</v>
      </c>
      <c r="F255" s="204" t="s">
        <v>1478</v>
      </c>
      <c r="G255" s="205" t="s">
        <v>319</v>
      </c>
      <c r="H255" s="206">
        <v>11</v>
      </c>
      <c r="I255" s="207">
        <v>0</v>
      </c>
      <c r="J255" s="207">
        <f>ROUND(I255*H255,2)</f>
        <v>0</v>
      </c>
      <c r="K255" s="204" t="s">
        <v>141</v>
      </c>
      <c r="L255" s="42"/>
      <c r="M255" s="208" t="s">
        <v>19</v>
      </c>
      <c r="N255" s="209" t="s">
        <v>44</v>
      </c>
      <c r="O255" s="210">
        <v>0</v>
      </c>
      <c r="P255" s="210">
        <f>O255*H255</f>
        <v>0</v>
      </c>
      <c r="Q255" s="210">
        <v>0.21734000000000001</v>
      </c>
      <c r="R255" s="210">
        <f>Q255*H255</f>
        <v>2.3907400000000001</v>
      </c>
      <c r="S255" s="210">
        <v>0</v>
      </c>
      <c r="T255" s="211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12" t="s">
        <v>142</v>
      </c>
      <c r="AT255" s="212" t="s">
        <v>137</v>
      </c>
      <c r="AU255" s="212" t="s">
        <v>84</v>
      </c>
      <c r="AY255" s="20" t="s">
        <v>135</v>
      </c>
      <c r="BE255" s="213">
        <f>IF(N255="základní",J255,0)</f>
        <v>0</v>
      </c>
      <c r="BF255" s="213">
        <f>IF(N255="snížená",J255,0)</f>
        <v>0</v>
      </c>
      <c r="BG255" s="213">
        <f>IF(N255="zákl. přenesená",J255,0)</f>
        <v>0</v>
      </c>
      <c r="BH255" s="213">
        <f>IF(N255="sníž. přenesená",J255,0)</f>
        <v>0</v>
      </c>
      <c r="BI255" s="213">
        <f>IF(N255="nulová",J255,0)</f>
        <v>0</v>
      </c>
      <c r="BJ255" s="20" t="s">
        <v>81</v>
      </c>
      <c r="BK255" s="213">
        <f>ROUND(I255*H255,2)</f>
        <v>0</v>
      </c>
      <c r="BL255" s="20" t="s">
        <v>142</v>
      </c>
      <c r="BM255" s="212" t="s">
        <v>1479</v>
      </c>
    </row>
    <row r="256" s="2" customFormat="1">
      <c r="A256" s="36"/>
      <c r="B256" s="37"/>
      <c r="C256" s="38"/>
      <c r="D256" s="214" t="s">
        <v>144</v>
      </c>
      <c r="E256" s="38"/>
      <c r="F256" s="215" t="s">
        <v>1480</v>
      </c>
      <c r="G256" s="38"/>
      <c r="H256" s="38"/>
      <c r="I256" s="38"/>
      <c r="J256" s="38"/>
      <c r="K256" s="38"/>
      <c r="L256" s="42"/>
      <c r="M256" s="216"/>
      <c r="N256" s="217"/>
      <c r="O256" s="81"/>
      <c r="P256" s="81"/>
      <c r="Q256" s="81"/>
      <c r="R256" s="81"/>
      <c r="S256" s="81"/>
      <c r="T256" s="82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20" t="s">
        <v>144</v>
      </c>
      <c r="AU256" s="20" t="s">
        <v>84</v>
      </c>
    </row>
    <row r="257" s="2" customFormat="1" ht="16.5" customHeight="1">
      <c r="A257" s="36"/>
      <c r="B257" s="37"/>
      <c r="C257" s="258" t="s">
        <v>404</v>
      </c>
      <c r="D257" s="258" t="s">
        <v>274</v>
      </c>
      <c r="E257" s="259" t="s">
        <v>1481</v>
      </c>
      <c r="F257" s="260" t="s">
        <v>1482</v>
      </c>
      <c r="G257" s="261" t="s">
        <v>319</v>
      </c>
      <c r="H257" s="262">
        <v>11</v>
      </c>
      <c r="I257" s="263">
        <v>0</v>
      </c>
      <c r="J257" s="263">
        <f>ROUND(I257*H257,2)</f>
        <v>0</v>
      </c>
      <c r="K257" s="260" t="s">
        <v>141</v>
      </c>
      <c r="L257" s="264"/>
      <c r="M257" s="265" t="s">
        <v>19</v>
      </c>
      <c r="N257" s="266" t="s">
        <v>44</v>
      </c>
      <c r="O257" s="210">
        <v>0</v>
      </c>
      <c r="P257" s="210">
        <f>O257*H257</f>
        <v>0</v>
      </c>
      <c r="Q257" s="210">
        <v>0.0060000000000000001</v>
      </c>
      <c r="R257" s="210">
        <f>Q257*H257</f>
        <v>0.066000000000000003</v>
      </c>
      <c r="S257" s="210">
        <v>0</v>
      </c>
      <c r="T257" s="211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12" t="s">
        <v>200</v>
      </c>
      <c r="AT257" s="212" t="s">
        <v>274</v>
      </c>
      <c r="AU257" s="212" t="s">
        <v>84</v>
      </c>
      <c r="AY257" s="20" t="s">
        <v>135</v>
      </c>
      <c r="BE257" s="213">
        <f>IF(N257="základní",J257,0)</f>
        <v>0</v>
      </c>
      <c r="BF257" s="213">
        <f>IF(N257="snížená",J257,0)</f>
        <v>0</v>
      </c>
      <c r="BG257" s="213">
        <f>IF(N257="zákl. přenesená",J257,0)</f>
        <v>0</v>
      </c>
      <c r="BH257" s="213">
        <f>IF(N257="sníž. přenesená",J257,0)</f>
        <v>0</v>
      </c>
      <c r="BI257" s="213">
        <f>IF(N257="nulová",J257,0)</f>
        <v>0</v>
      </c>
      <c r="BJ257" s="20" t="s">
        <v>81</v>
      </c>
      <c r="BK257" s="213">
        <f>ROUND(I257*H257,2)</f>
        <v>0</v>
      </c>
      <c r="BL257" s="20" t="s">
        <v>142</v>
      </c>
      <c r="BM257" s="212" t="s">
        <v>1483</v>
      </c>
    </row>
    <row r="258" s="2" customFormat="1" ht="16.5" customHeight="1">
      <c r="A258" s="36"/>
      <c r="B258" s="37"/>
      <c r="C258" s="258" t="s">
        <v>409</v>
      </c>
      <c r="D258" s="258" t="s">
        <v>274</v>
      </c>
      <c r="E258" s="259" t="s">
        <v>1484</v>
      </c>
      <c r="F258" s="260" t="s">
        <v>1485</v>
      </c>
      <c r="G258" s="261" t="s">
        <v>377</v>
      </c>
      <c r="H258" s="262">
        <v>11</v>
      </c>
      <c r="I258" s="263">
        <v>0</v>
      </c>
      <c r="J258" s="263">
        <f>ROUND(I258*H258,2)</f>
        <v>0</v>
      </c>
      <c r="K258" s="260" t="s">
        <v>372</v>
      </c>
      <c r="L258" s="264"/>
      <c r="M258" s="265" t="s">
        <v>19</v>
      </c>
      <c r="N258" s="266" t="s">
        <v>44</v>
      </c>
      <c r="O258" s="210">
        <v>0</v>
      </c>
      <c r="P258" s="210">
        <f>O258*H258</f>
        <v>0</v>
      </c>
      <c r="Q258" s="210">
        <v>0</v>
      </c>
      <c r="R258" s="210">
        <f>Q258*H258</f>
        <v>0</v>
      </c>
      <c r="S258" s="210">
        <v>0</v>
      </c>
      <c r="T258" s="211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12" t="s">
        <v>200</v>
      </c>
      <c r="AT258" s="212" t="s">
        <v>274</v>
      </c>
      <c r="AU258" s="212" t="s">
        <v>84</v>
      </c>
      <c r="AY258" s="20" t="s">
        <v>135</v>
      </c>
      <c r="BE258" s="213">
        <f>IF(N258="základní",J258,0)</f>
        <v>0</v>
      </c>
      <c r="BF258" s="213">
        <f>IF(N258="snížená",J258,0)</f>
        <v>0</v>
      </c>
      <c r="BG258" s="213">
        <f>IF(N258="zákl. přenesená",J258,0)</f>
        <v>0</v>
      </c>
      <c r="BH258" s="213">
        <f>IF(N258="sníž. přenesená",J258,0)</f>
        <v>0</v>
      </c>
      <c r="BI258" s="213">
        <f>IF(N258="nulová",J258,0)</f>
        <v>0</v>
      </c>
      <c r="BJ258" s="20" t="s">
        <v>81</v>
      </c>
      <c r="BK258" s="213">
        <f>ROUND(I258*H258,2)</f>
        <v>0</v>
      </c>
      <c r="BL258" s="20" t="s">
        <v>142</v>
      </c>
      <c r="BM258" s="212" t="s">
        <v>1486</v>
      </c>
    </row>
    <row r="259" s="2" customFormat="1" ht="16.5" customHeight="1">
      <c r="A259" s="36"/>
      <c r="B259" s="37"/>
      <c r="C259" s="202" t="s">
        <v>413</v>
      </c>
      <c r="D259" s="202" t="s">
        <v>137</v>
      </c>
      <c r="E259" s="203" t="s">
        <v>1106</v>
      </c>
      <c r="F259" s="204" t="s">
        <v>1107</v>
      </c>
      <c r="G259" s="205" t="s">
        <v>158</v>
      </c>
      <c r="H259" s="206">
        <v>86.549999999999997</v>
      </c>
      <c r="I259" s="207">
        <v>0</v>
      </c>
      <c r="J259" s="207">
        <f>ROUND(I259*H259,2)</f>
        <v>0</v>
      </c>
      <c r="K259" s="204" t="s">
        <v>141</v>
      </c>
      <c r="L259" s="42"/>
      <c r="M259" s="208" t="s">
        <v>19</v>
      </c>
      <c r="N259" s="209" t="s">
        <v>44</v>
      </c>
      <c r="O259" s="210">
        <v>0</v>
      </c>
      <c r="P259" s="210">
        <f>O259*H259</f>
        <v>0</v>
      </c>
      <c r="Q259" s="210">
        <v>0.00012999999999999999</v>
      </c>
      <c r="R259" s="210">
        <f>Q259*H259</f>
        <v>0.011251499999999999</v>
      </c>
      <c r="S259" s="210">
        <v>0</v>
      </c>
      <c r="T259" s="211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12" t="s">
        <v>142</v>
      </c>
      <c r="AT259" s="212" t="s">
        <v>137</v>
      </c>
      <c r="AU259" s="212" t="s">
        <v>84</v>
      </c>
      <c r="AY259" s="20" t="s">
        <v>135</v>
      </c>
      <c r="BE259" s="213">
        <f>IF(N259="základní",J259,0)</f>
        <v>0</v>
      </c>
      <c r="BF259" s="213">
        <f>IF(N259="snížená",J259,0)</f>
        <v>0</v>
      </c>
      <c r="BG259" s="213">
        <f>IF(N259="zákl. přenesená",J259,0)</f>
        <v>0</v>
      </c>
      <c r="BH259" s="213">
        <f>IF(N259="sníž. přenesená",J259,0)</f>
        <v>0</v>
      </c>
      <c r="BI259" s="213">
        <f>IF(N259="nulová",J259,0)</f>
        <v>0</v>
      </c>
      <c r="BJ259" s="20" t="s">
        <v>81</v>
      </c>
      <c r="BK259" s="213">
        <f>ROUND(I259*H259,2)</f>
        <v>0</v>
      </c>
      <c r="BL259" s="20" t="s">
        <v>142</v>
      </c>
      <c r="BM259" s="212" t="s">
        <v>1487</v>
      </c>
    </row>
    <row r="260" s="2" customFormat="1">
      <c r="A260" s="36"/>
      <c r="B260" s="37"/>
      <c r="C260" s="38"/>
      <c r="D260" s="214" t="s">
        <v>144</v>
      </c>
      <c r="E260" s="38"/>
      <c r="F260" s="215" t="s">
        <v>1109</v>
      </c>
      <c r="G260" s="38"/>
      <c r="H260" s="38"/>
      <c r="I260" s="38"/>
      <c r="J260" s="38"/>
      <c r="K260" s="38"/>
      <c r="L260" s="42"/>
      <c r="M260" s="216"/>
      <c r="N260" s="217"/>
      <c r="O260" s="81"/>
      <c r="P260" s="81"/>
      <c r="Q260" s="81"/>
      <c r="R260" s="81"/>
      <c r="S260" s="81"/>
      <c r="T260" s="82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20" t="s">
        <v>144</v>
      </c>
      <c r="AU260" s="20" t="s">
        <v>84</v>
      </c>
    </row>
    <row r="261" s="12" customFormat="1" ht="22.8" customHeight="1">
      <c r="A261" s="12"/>
      <c r="B261" s="187"/>
      <c r="C261" s="188"/>
      <c r="D261" s="189" t="s">
        <v>72</v>
      </c>
      <c r="E261" s="200" t="s">
        <v>1488</v>
      </c>
      <c r="F261" s="200" t="s">
        <v>1489</v>
      </c>
      <c r="G261" s="188"/>
      <c r="H261" s="188"/>
      <c r="I261" s="188"/>
      <c r="J261" s="201">
        <f>BK261</f>
        <v>0</v>
      </c>
      <c r="K261" s="188"/>
      <c r="L261" s="192"/>
      <c r="M261" s="193"/>
      <c r="N261" s="194"/>
      <c r="O261" s="194"/>
      <c r="P261" s="195">
        <f>SUM(P262:P268)</f>
        <v>0</v>
      </c>
      <c r="Q261" s="194"/>
      <c r="R261" s="195">
        <f>SUM(R262:R268)</f>
        <v>0</v>
      </c>
      <c r="S261" s="194"/>
      <c r="T261" s="196">
        <f>SUM(T262:T268)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197" t="s">
        <v>81</v>
      </c>
      <c r="AT261" s="198" t="s">
        <v>72</v>
      </c>
      <c r="AU261" s="198" t="s">
        <v>81</v>
      </c>
      <c r="AY261" s="197" t="s">
        <v>135</v>
      </c>
      <c r="BK261" s="199">
        <f>SUM(BK262:BK268)</f>
        <v>0</v>
      </c>
    </row>
    <row r="262" s="2" customFormat="1" ht="21.75" customHeight="1">
      <c r="A262" s="36"/>
      <c r="B262" s="37"/>
      <c r="C262" s="202" t="s">
        <v>417</v>
      </c>
      <c r="D262" s="202" t="s">
        <v>137</v>
      </c>
      <c r="E262" s="203" t="s">
        <v>1490</v>
      </c>
      <c r="F262" s="204" t="s">
        <v>1491</v>
      </c>
      <c r="G262" s="205" t="s">
        <v>250</v>
      </c>
      <c r="H262" s="206">
        <v>11.199999999999999</v>
      </c>
      <c r="I262" s="207">
        <v>0</v>
      </c>
      <c r="J262" s="207">
        <f>ROUND(I262*H262,2)</f>
        <v>0</v>
      </c>
      <c r="K262" s="204" t="s">
        <v>141</v>
      </c>
      <c r="L262" s="42"/>
      <c r="M262" s="208" t="s">
        <v>19</v>
      </c>
      <c r="N262" s="209" t="s">
        <v>44</v>
      </c>
      <c r="O262" s="210">
        <v>0</v>
      </c>
      <c r="P262" s="210">
        <f>O262*H262</f>
        <v>0</v>
      </c>
      <c r="Q262" s="210">
        <v>0</v>
      </c>
      <c r="R262" s="210">
        <f>Q262*H262</f>
        <v>0</v>
      </c>
      <c r="S262" s="210">
        <v>0</v>
      </c>
      <c r="T262" s="211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12" t="s">
        <v>142</v>
      </c>
      <c r="AT262" s="212" t="s">
        <v>137</v>
      </c>
      <c r="AU262" s="212" t="s">
        <v>84</v>
      </c>
      <c r="AY262" s="20" t="s">
        <v>135</v>
      </c>
      <c r="BE262" s="213">
        <f>IF(N262="základní",J262,0)</f>
        <v>0</v>
      </c>
      <c r="BF262" s="213">
        <f>IF(N262="snížená",J262,0)</f>
        <v>0</v>
      </c>
      <c r="BG262" s="213">
        <f>IF(N262="zákl. přenesená",J262,0)</f>
        <v>0</v>
      </c>
      <c r="BH262" s="213">
        <f>IF(N262="sníž. přenesená",J262,0)</f>
        <v>0</v>
      </c>
      <c r="BI262" s="213">
        <f>IF(N262="nulová",J262,0)</f>
        <v>0</v>
      </c>
      <c r="BJ262" s="20" t="s">
        <v>81</v>
      </c>
      <c r="BK262" s="213">
        <f>ROUND(I262*H262,2)</f>
        <v>0</v>
      </c>
      <c r="BL262" s="20" t="s">
        <v>142</v>
      </c>
      <c r="BM262" s="212" t="s">
        <v>1492</v>
      </c>
    </row>
    <row r="263" s="2" customFormat="1">
      <c r="A263" s="36"/>
      <c r="B263" s="37"/>
      <c r="C263" s="38"/>
      <c r="D263" s="214" t="s">
        <v>144</v>
      </c>
      <c r="E263" s="38"/>
      <c r="F263" s="215" t="s">
        <v>1493</v>
      </c>
      <c r="G263" s="38"/>
      <c r="H263" s="38"/>
      <c r="I263" s="38"/>
      <c r="J263" s="38"/>
      <c r="K263" s="38"/>
      <c r="L263" s="42"/>
      <c r="M263" s="216"/>
      <c r="N263" s="217"/>
      <c r="O263" s="81"/>
      <c r="P263" s="81"/>
      <c r="Q263" s="81"/>
      <c r="R263" s="81"/>
      <c r="S263" s="81"/>
      <c r="T263" s="82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20" t="s">
        <v>144</v>
      </c>
      <c r="AU263" s="20" t="s">
        <v>84</v>
      </c>
    </row>
    <row r="264" s="2" customFormat="1" ht="24.15" customHeight="1">
      <c r="A264" s="36"/>
      <c r="B264" s="37"/>
      <c r="C264" s="202" t="s">
        <v>422</v>
      </c>
      <c r="D264" s="202" t="s">
        <v>137</v>
      </c>
      <c r="E264" s="203" t="s">
        <v>1494</v>
      </c>
      <c r="F264" s="204" t="s">
        <v>1495</v>
      </c>
      <c r="G264" s="205" t="s">
        <v>250</v>
      </c>
      <c r="H264" s="206">
        <v>44.799999999999997</v>
      </c>
      <c r="I264" s="207">
        <v>0</v>
      </c>
      <c r="J264" s="207">
        <f>ROUND(I264*H264,2)</f>
        <v>0</v>
      </c>
      <c r="K264" s="204" t="s">
        <v>141</v>
      </c>
      <c r="L264" s="42"/>
      <c r="M264" s="208" t="s">
        <v>19</v>
      </c>
      <c r="N264" s="209" t="s">
        <v>44</v>
      </c>
      <c r="O264" s="210">
        <v>0</v>
      </c>
      <c r="P264" s="210">
        <f>O264*H264</f>
        <v>0</v>
      </c>
      <c r="Q264" s="210">
        <v>0</v>
      </c>
      <c r="R264" s="210">
        <f>Q264*H264</f>
        <v>0</v>
      </c>
      <c r="S264" s="210">
        <v>0</v>
      </c>
      <c r="T264" s="211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12" t="s">
        <v>142</v>
      </c>
      <c r="AT264" s="212" t="s">
        <v>137</v>
      </c>
      <c r="AU264" s="212" t="s">
        <v>84</v>
      </c>
      <c r="AY264" s="20" t="s">
        <v>135</v>
      </c>
      <c r="BE264" s="213">
        <f>IF(N264="základní",J264,0)</f>
        <v>0</v>
      </c>
      <c r="BF264" s="213">
        <f>IF(N264="snížená",J264,0)</f>
        <v>0</v>
      </c>
      <c r="BG264" s="213">
        <f>IF(N264="zákl. přenesená",J264,0)</f>
        <v>0</v>
      </c>
      <c r="BH264" s="213">
        <f>IF(N264="sníž. přenesená",J264,0)</f>
        <v>0</v>
      </c>
      <c r="BI264" s="213">
        <f>IF(N264="nulová",J264,0)</f>
        <v>0</v>
      </c>
      <c r="BJ264" s="20" t="s">
        <v>81</v>
      </c>
      <c r="BK264" s="213">
        <f>ROUND(I264*H264,2)</f>
        <v>0</v>
      </c>
      <c r="BL264" s="20" t="s">
        <v>142</v>
      </c>
      <c r="BM264" s="212" t="s">
        <v>1496</v>
      </c>
    </row>
    <row r="265" s="2" customFormat="1">
      <c r="A265" s="36"/>
      <c r="B265" s="37"/>
      <c r="C265" s="38"/>
      <c r="D265" s="214" t="s">
        <v>144</v>
      </c>
      <c r="E265" s="38"/>
      <c r="F265" s="215" t="s">
        <v>1497</v>
      </c>
      <c r="G265" s="38"/>
      <c r="H265" s="38"/>
      <c r="I265" s="38"/>
      <c r="J265" s="38"/>
      <c r="K265" s="38"/>
      <c r="L265" s="42"/>
      <c r="M265" s="216"/>
      <c r="N265" s="217"/>
      <c r="O265" s="81"/>
      <c r="P265" s="81"/>
      <c r="Q265" s="81"/>
      <c r="R265" s="81"/>
      <c r="S265" s="81"/>
      <c r="T265" s="82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20" t="s">
        <v>144</v>
      </c>
      <c r="AU265" s="20" t="s">
        <v>84</v>
      </c>
    </row>
    <row r="266" s="14" customFormat="1">
      <c r="A266" s="14"/>
      <c r="B266" s="228"/>
      <c r="C266" s="229"/>
      <c r="D266" s="220" t="s">
        <v>146</v>
      </c>
      <c r="E266" s="230" t="s">
        <v>19</v>
      </c>
      <c r="F266" s="231" t="s">
        <v>1498</v>
      </c>
      <c r="G266" s="229"/>
      <c r="H266" s="232">
        <v>44.799999999999997</v>
      </c>
      <c r="I266" s="229"/>
      <c r="J266" s="229"/>
      <c r="K266" s="229"/>
      <c r="L266" s="233"/>
      <c r="M266" s="234"/>
      <c r="N266" s="235"/>
      <c r="O266" s="235"/>
      <c r="P266" s="235"/>
      <c r="Q266" s="235"/>
      <c r="R266" s="235"/>
      <c r="S266" s="235"/>
      <c r="T266" s="23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37" t="s">
        <v>146</v>
      </c>
      <c r="AU266" s="237" t="s">
        <v>84</v>
      </c>
      <c r="AV266" s="14" t="s">
        <v>84</v>
      </c>
      <c r="AW266" s="14" t="s">
        <v>34</v>
      </c>
      <c r="AX266" s="14" t="s">
        <v>81</v>
      </c>
      <c r="AY266" s="237" t="s">
        <v>135</v>
      </c>
    </row>
    <row r="267" s="2" customFormat="1" ht="24.15" customHeight="1">
      <c r="A267" s="36"/>
      <c r="B267" s="37"/>
      <c r="C267" s="202" t="s">
        <v>426</v>
      </c>
      <c r="D267" s="202" t="s">
        <v>137</v>
      </c>
      <c r="E267" s="203" t="s">
        <v>1499</v>
      </c>
      <c r="F267" s="204" t="s">
        <v>1500</v>
      </c>
      <c r="G267" s="205" t="s">
        <v>250</v>
      </c>
      <c r="H267" s="206">
        <v>9.5500000000000007</v>
      </c>
      <c r="I267" s="207">
        <v>0</v>
      </c>
      <c r="J267" s="207">
        <f>ROUND(I267*H267,2)</f>
        <v>0</v>
      </c>
      <c r="K267" s="204" t="s">
        <v>141</v>
      </c>
      <c r="L267" s="42"/>
      <c r="M267" s="208" t="s">
        <v>19</v>
      </c>
      <c r="N267" s="209" t="s">
        <v>44</v>
      </c>
      <c r="O267" s="210">
        <v>0</v>
      </c>
      <c r="P267" s="210">
        <f>O267*H267</f>
        <v>0</v>
      </c>
      <c r="Q267" s="210">
        <v>0</v>
      </c>
      <c r="R267" s="210">
        <f>Q267*H267</f>
        <v>0</v>
      </c>
      <c r="S267" s="210">
        <v>0</v>
      </c>
      <c r="T267" s="211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212" t="s">
        <v>142</v>
      </c>
      <c r="AT267" s="212" t="s">
        <v>137</v>
      </c>
      <c r="AU267" s="212" t="s">
        <v>84</v>
      </c>
      <c r="AY267" s="20" t="s">
        <v>135</v>
      </c>
      <c r="BE267" s="213">
        <f>IF(N267="základní",J267,0)</f>
        <v>0</v>
      </c>
      <c r="BF267" s="213">
        <f>IF(N267="snížená",J267,0)</f>
        <v>0</v>
      </c>
      <c r="BG267" s="213">
        <f>IF(N267="zákl. přenesená",J267,0)</f>
        <v>0</v>
      </c>
      <c r="BH267" s="213">
        <f>IF(N267="sníž. přenesená",J267,0)</f>
        <v>0</v>
      </c>
      <c r="BI267" s="213">
        <f>IF(N267="nulová",J267,0)</f>
        <v>0</v>
      </c>
      <c r="BJ267" s="20" t="s">
        <v>81</v>
      </c>
      <c r="BK267" s="213">
        <f>ROUND(I267*H267,2)</f>
        <v>0</v>
      </c>
      <c r="BL267" s="20" t="s">
        <v>142</v>
      </c>
      <c r="BM267" s="212" t="s">
        <v>1501</v>
      </c>
    </row>
    <row r="268" s="2" customFormat="1">
      <c r="A268" s="36"/>
      <c r="B268" s="37"/>
      <c r="C268" s="38"/>
      <c r="D268" s="214" t="s">
        <v>144</v>
      </c>
      <c r="E268" s="38"/>
      <c r="F268" s="215" t="s">
        <v>1502</v>
      </c>
      <c r="G268" s="38"/>
      <c r="H268" s="38"/>
      <c r="I268" s="38"/>
      <c r="J268" s="38"/>
      <c r="K268" s="38"/>
      <c r="L268" s="42"/>
      <c r="M268" s="267"/>
      <c r="N268" s="268"/>
      <c r="O268" s="269"/>
      <c r="P268" s="269"/>
      <c r="Q268" s="269"/>
      <c r="R268" s="269"/>
      <c r="S268" s="269"/>
      <c r="T268" s="270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20" t="s">
        <v>144</v>
      </c>
      <c r="AU268" s="20" t="s">
        <v>84</v>
      </c>
    </row>
    <row r="269" s="2" customFormat="1" ht="6.96" customHeight="1">
      <c r="A269" s="36"/>
      <c r="B269" s="56"/>
      <c r="C269" s="57"/>
      <c r="D269" s="57"/>
      <c r="E269" s="57"/>
      <c r="F269" s="57"/>
      <c r="G269" s="57"/>
      <c r="H269" s="57"/>
      <c r="I269" s="57"/>
      <c r="J269" s="57"/>
      <c r="K269" s="57"/>
      <c r="L269" s="42"/>
      <c r="M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</row>
  </sheetData>
  <sheetProtection sheet="1" autoFilter="0" formatColumns="0" formatRows="0" objects="1" scenarios="1" spinCount="100000" saltValue="x9xhJhq0DxSYdbrkFCJw9YrMfD/cgH8KU3vAbqQE0rrn+pZKdbv9tV2N2MIUz8YOBO8X0+bodIEhHacr659IAQ==" hashValue="1cwdUL76Gc+Ggoj5d9fTYbc/0d9HqLkl866w8zsdl20suRAOZdQbG0P5Mspd5Iry3HA0XdrJmvYaxBvC7hR0Fg==" algorithmName="SHA-512" password="CC35"/>
  <autoFilter ref="C83:K26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2/115101201"/>
    <hyperlink ref="F90" r:id="rId2" display="https://podminky.urs.cz/item/CS_URS_2025_02/115101301"/>
    <hyperlink ref="F92" r:id="rId3" display="https://podminky.urs.cz/item/CS_URS_2025_02/132251251"/>
    <hyperlink ref="F117" r:id="rId4" display="https://podminky.urs.cz/item/CS_URS_2025_02/133251101"/>
    <hyperlink ref="F132" r:id="rId5" display="https://podminky.urs.cz/item/CS_URS_2025_02/151101102"/>
    <hyperlink ref="F164" r:id="rId6" display="https://podminky.urs.cz/item/CS_URS_2025_02/151101112"/>
    <hyperlink ref="F166" r:id="rId7" display="https://podminky.urs.cz/item/CS_URS_2025_02/151811132"/>
    <hyperlink ref="F173" r:id="rId8" display="https://podminky.urs.cz/item/CS_URS_2025_02/151811133"/>
    <hyperlink ref="F180" r:id="rId9" display="https://podminky.urs.cz/item/CS_URS_2025_02/151811232"/>
    <hyperlink ref="F183" r:id="rId10" display="https://podminky.urs.cz/item/CS_URS_2025_02/151811233"/>
    <hyperlink ref="F186" r:id="rId11" display="https://podminky.urs.cz/item/CS_URS_2025_02/162751117"/>
    <hyperlink ref="F190" r:id="rId12" display="https://podminky.urs.cz/item/CS_URS_2025_02/162751119"/>
    <hyperlink ref="F193" r:id="rId13" display="https://podminky.urs.cz/item/CS_URS_2025_02/171201231"/>
    <hyperlink ref="F196" r:id="rId14" display="https://podminky.urs.cz/item/CS_URS_2025_02/171251201"/>
    <hyperlink ref="F199" r:id="rId15" display="https://podminky.urs.cz/item/CS_URS_2025_02/174151101"/>
    <hyperlink ref="F207" r:id="rId16" display="https://podminky.urs.cz/item/CS_URS_2025_02/175151101"/>
    <hyperlink ref="F214" r:id="rId17" display="https://podminky.urs.cz/item/CS_URS_2025_02/359901211"/>
    <hyperlink ref="F217" r:id="rId18" display="https://podminky.urs.cz/item/CS_URS_2025_02/871350320"/>
    <hyperlink ref="F221" r:id="rId19" display="https://podminky.urs.cz/item/CS_URS_2025_02/871360320"/>
    <hyperlink ref="F225" r:id="rId20" display="https://podminky.urs.cz/item/CS_URS_2025_02/877350330"/>
    <hyperlink ref="F228" r:id="rId21" display="https://podminky.urs.cz/item/CS_URS_2025_02/890411851"/>
    <hyperlink ref="F233" r:id="rId22" display="https://podminky.urs.cz/item/CS_URS_2025_02/892351111"/>
    <hyperlink ref="F235" r:id="rId23" display="https://podminky.urs.cz/item/CS_URS_2025_02/892381111"/>
    <hyperlink ref="F237" r:id="rId24" display="https://podminky.urs.cz/item/CS_URS_2025_02/895941342"/>
    <hyperlink ref="F240" r:id="rId25" display="https://podminky.urs.cz/item/CS_URS_2025_02/895941351"/>
    <hyperlink ref="F243" r:id="rId26" display="https://podminky.urs.cz/item/CS_URS_2025_02/895941361"/>
    <hyperlink ref="F246" r:id="rId27" display="https://podminky.urs.cz/item/CS_URS_2025_02/895941362"/>
    <hyperlink ref="F249" r:id="rId28" display="https://podminky.urs.cz/item/CS_URS_2025_02/895941367"/>
    <hyperlink ref="F254" r:id="rId29" display="https://podminky.urs.cz/item/CS_URS_2025_02/899203211"/>
    <hyperlink ref="F256" r:id="rId30" display="https://podminky.urs.cz/item/CS_URS_2025_02/899204112"/>
    <hyperlink ref="F260" r:id="rId31" display="https://podminky.urs.cz/item/CS_URS_2025_02/899722114"/>
    <hyperlink ref="F263" r:id="rId32" display="https://podminky.urs.cz/item/CS_URS_2025_02/997013501"/>
    <hyperlink ref="F265" r:id="rId33" display="https://podminky.urs.cz/item/CS_URS_2025_02/997013509"/>
    <hyperlink ref="F268" r:id="rId34" display="https://podminky.urs.cz/item/CS_URS_2025_02/99701386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5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5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96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3"/>
      <c r="AT3" s="20" t="s">
        <v>84</v>
      </c>
    </row>
    <row r="4" s="1" customFormat="1" ht="24.96" customHeight="1">
      <c r="B4" s="23"/>
      <c r="D4" s="127" t="s">
        <v>106</v>
      </c>
      <c r="L4" s="23"/>
      <c r="M4" s="128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29" t="s">
        <v>14</v>
      </c>
      <c r="L6" s="23"/>
    </row>
    <row r="7" s="1" customFormat="1" ht="16.5" customHeight="1">
      <c r="B7" s="23"/>
      <c r="E7" s="130" t="str">
        <f>'Rekapitulace stavby'!K6</f>
        <v>Rekonstrukce vodovodu a kanalizace ul.Vítkovická</v>
      </c>
      <c r="F7" s="129"/>
      <c r="G7" s="129"/>
      <c r="H7" s="129"/>
      <c r="L7" s="23"/>
    </row>
    <row r="8" s="2" customFormat="1" ht="12" customHeight="1">
      <c r="A8" s="36"/>
      <c r="B8" s="42"/>
      <c r="C8" s="36"/>
      <c r="D8" s="129" t="s">
        <v>107</v>
      </c>
      <c r="E8" s="36"/>
      <c r="F8" s="36"/>
      <c r="G8" s="36"/>
      <c r="H8" s="36"/>
      <c r="I8" s="36"/>
      <c r="J8" s="36"/>
      <c r="K8" s="36"/>
      <c r="L8" s="13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32" t="s">
        <v>1503</v>
      </c>
      <c r="F9" s="36"/>
      <c r="G9" s="36"/>
      <c r="H9" s="36"/>
      <c r="I9" s="36"/>
      <c r="J9" s="36"/>
      <c r="K9" s="36"/>
      <c r="L9" s="13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13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29" t="s">
        <v>16</v>
      </c>
      <c r="E11" s="36"/>
      <c r="F11" s="133" t="s">
        <v>17</v>
      </c>
      <c r="G11" s="36"/>
      <c r="H11" s="36"/>
      <c r="I11" s="129" t="s">
        <v>18</v>
      </c>
      <c r="J11" s="133" t="s">
        <v>19</v>
      </c>
      <c r="K11" s="36"/>
      <c r="L11" s="13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29" t="s">
        <v>20</v>
      </c>
      <c r="E12" s="36"/>
      <c r="F12" s="133" t="s">
        <v>21</v>
      </c>
      <c r="G12" s="36"/>
      <c r="H12" s="36"/>
      <c r="I12" s="129" t="s">
        <v>22</v>
      </c>
      <c r="J12" s="134" t="str">
        <f>'Rekapitulace stavby'!AN8</f>
        <v>10. 9. 2025</v>
      </c>
      <c r="K12" s="36"/>
      <c r="L12" s="13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21.84" customHeight="1">
      <c r="A13" s="36"/>
      <c r="B13" s="42"/>
      <c r="C13" s="36"/>
      <c r="D13" s="135" t="s">
        <v>24</v>
      </c>
      <c r="E13" s="36"/>
      <c r="F13" s="136" t="s">
        <v>1504</v>
      </c>
      <c r="G13" s="36"/>
      <c r="H13" s="36"/>
      <c r="I13" s="36"/>
      <c r="J13" s="36"/>
      <c r="K13" s="36"/>
      <c r="L13" s="13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29" t="s">
        <v>26</v>
      </c>
      <c r="E14" s="36"/>
      <c r="F14" s="36"/>
      <c r="G14" s="36"/>
      <c r="H14" s="36"/>
      <c r="I14" s="129" t="s">
        <v>27</v>
      </c>
      <c r="J14" s="133" t="s">
        <v>19</v>
      </c>
      <c r="K14" s="36"/>
      <c r="L14" s="13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33" t="s">
        <v>28</v>
      </c>
      <c r="F15" s="36"/>
      <c r="G15" s="36"/>
      <c r="H15" s="36"/>
      <c r="I15" s="129" t="s">
        <v>29</v>
      </c>
      <c r="J15" s="133" t="s">
        <v>19</v>
      </c>
      <c r="K15" s="36"/>
      <c r="L15" s="13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13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29" t="s">
        <v>30</v>
      </c>
      <c r="E17" s="36"/>
      <c r="F17" s="36"/>
      <c r="G17" s="36"/>
      <c r="H17" s="36"/>
      <c r="I17" s="129" t="s">
        <v>27</v>
      </c>
      <c r="J17" s="133" t="str">
        <f>'Rekapitulace stavby'!AN13</f>
        <v/>
      </c>
      <c r="K17" s="36"/>
      <c r="L17" s="13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133" t="str">
        <f>'Rekapitulace stavby'!E14</f>
        <v xml:space="preserve"> </v>
      </c>
      <c r="F18" s="133"/>
      <c r="G18" s="133"/>
      <c r="H18" s="133"/>
      <c r="I18" s="129" t="s">
        <v>29</v>
      </c>
      <c r="J18" s="133" t="str">
        <f>'Rekapitulace stavby'!AN14</f>
        <v/>
      </c>
      <c r="K18" s="36"/>
      <c r="L18" s="13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13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29" t="s">
        <v>32</v>
      </c>
      <c r="E20" s="36"/>
      <c r="F20" s="36"/>
      <c r="G20" s="36"/>
      <c r="H20" s="36"/>
      <c r="I20" s="129" t="s">
        <v>27</v>
      </c>
      <c r="J20" s="133" t="s">
        <v>19</v>
      </c>
      <c r="K20" s="36"/>
      <c r="L20" s="13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33" t="s">
        <v>33</v>
      </c>
      <c r="F21" s="36"/>
      <c r="G21" s="36"/>
      <c r="H21" s="36"/>
      <c r="I21" s="129" t="s">
        <v>29</v>
      </c>
      <c r="J21" s="133" t="s">
        <v>19</v>
      </c>
      <c r="K21" s="36"/>
      <c r="L21" s="13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13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29" t="s">
        <v>35</v>
      </c>
      <c r="E23" s="36"/>
      <c r="F23" s="36"/>
      <c r="G23" s="36"/>
      <c r="H23" s="36"/>
      <c r="I23" s="129" t="s">
        <v>27</v>
      </c>
      <c r="J23" s="133" t="s">
        <v>19</v>
      </c>
      <c r="K23" s="36"/>
      <c r="L23" s="13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33" t="s">
        <v>36</v>
      </c>
      <c r="F24" s="36"/>
      <c r="G24" s="36"/>
      <c r="H24" s="36"/>
      <c r="I24" s="129" t="s">
        <v>29</v>
      </c>
      <c r="J24" s="133" t="s">
        <v>19</v>
      </c>
      <c r="K24" s="36"/>
      <c r="L24" s="13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13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29" t="s">
        <v>37</v>
      </c>
      <c r="E26" s="36"/>
      <c r="F26" s="36"/>
      <c r="G26" s="36"/>
      <c r="H26" s="36"/>
      <c r="I26" s="36"/>
      <c r="J26" s="36"/>
      <c r="K26" s="36"/>
      <c r="L26" s="13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47.25" customHeight="1">
      <c r="A27" s="137"/>
      <c r="B27" s="138"/>
      <c r="C27" s="137"/>
      <c r="D27" s="137"/>
      <c r="E27" s="139" t="s">
        <v>38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13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13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2" t="s">
        <v>39</v>
      </c>
      <c r="E30" s="36"/>
      <c r="F30" s="36"/>
      <c r="G30" s="36"/>
      <c r="H30" s="36"/>
      <c r="I30" s="36"/>
      <c r="J30" s="143">
        <f>ROUND(J85, 2)</f>
        <v>0</v>
      </c>
      <c r="K30" s="36"/>
      <c r="L30" s="13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1"/>
      <c r="E31" s="141"/>
      <c r="F31" s="141"/>
      <c r="G31" s="141"/>
      <c r="H31" s="141"/>
      <c r="I31" s="141"/>
      <c r="J31" s="141"/>
      <c r="K31" s="141"/>
      <c r="L31" s="13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44" t="s">
        <v>41</v>
      </c>
      <c r="G32" s="36"/>
      <c r="H32" s="36"/>
      <c r="I32" s="144" t="s">
        <v>40</v>
      </c>
      <c r="J32" s="144" t="s">
        <v>42</v>
      </c>
      <c r="K32" s="36"/>
      <c r="L32" s="13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45" t="s">
        <v>43</v>
      </c>
      <c r="E33" s="129" t="s">
        <v>44</v>
      </c>
      <c r="F33" s="146">
        <f>ROUND((SUM(BE85:BE234)),  2)</f>
        <v>0</v>
      </c>
      <c r="G33" s="36"/>
      <c r="H33" s="36"/>
      <c r="I33" s="147">
        <v>0.20999999999999999</v>
      </c>
      <c r="J33" s="146">
        <f>ROUND(((SUM(BE85:BE234))*I33),  2)</f>
        <v>0</v>
      </c>
      <c r="K33" s="36"/>
      <c r="L33" s="13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29" t="s">
        <v>45</v>
      </c>
      <c r="F34" s="146">
        <f>ROUND((SUM(BF85:BF234)),  2)</f>
        <v>0</v>
      </c>
      <c r="G34" s="36"/>
      <c r="H34" s="36"/>
      <c r="I34" s="147">
        <v>0.12</v>
      </c>
      <c r="J34" s="146">
        <f>ROUND(((SUM(BF85:BF234))*I34),  2)</f>
        <v>0</v>
      </c>
      <c r="K34" s="36"/>
      <c r="L34" s="13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29" t="s">
        <v>46</v>
      </c>
      <c r="F35" s="146">
        <f>ROUND((SUM(BG85:BG234)),  2)</f>
        <v>0</v>
      </c>
      <c r="G35" s="36"/>
      <c r="H35" s="36"/>
      <c r="I35" s="147">
        <v>0.20999999999999999</v>
      </c>
      <c r="J35" s="146">
        <f>0</f>
        <v>0</v>
      </c>
      <c r="K35" s="36"/>
      <c r="L35" s="13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29" t="s">
        <v>47</v>
      </c>
      <c r="F36" s="146">
        <f>ROUND((SUM(BH85:BH234)),  2)</f>
        <v>0</v>
      </c>
      <c r="G36" s="36"/>
      <c r="H36" s="36"/>
      <c r="I36" s="147">
        <v>0.12</v>
      </c>
      <c r="J36" s="146">
        <f>0</f>
        <v>0</v>
      </c>
      <c r="K36" s="36"/>
      <c r="L36" s="13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29" t="s">
        <v>48</v>
      </c>
      <c r="F37" s="146">
        <f>ROUND((SUM(BI85:BI234)),  2)</f>
        <v>0</v>
      </c>
      <c r="G37" s="36"/>
      <c r="H37" s="36"/>
      <c r="I37" s="147">
        <v>0</v>
      </c>
      <c r="J37" s="146">
        <f>0</f>
        <v>0</v>
      </c>
      <c r="K37" s="36"/>
      <c r="L37" s="13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13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48"/>
      <c r="D39" s="149" t="s">
        <v>49</v>
      </c>
      <c r="E39" s="150"/>
      <c r="F39" s="150"/>
      <c r="G39" s="151" t="s">
        <v>50</v>
      </c>
      <c r="H39" s="152" t="s">
        <v>51</v>
      </c>
      <c r="I39" s="150"/>
      <c r="J39" s="153">
        <f>SUM(J30:J37)</f>
        <v>0</v>
      </c>
      <c r="K39" s="154"/>
      <c r="L39" s="13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="2" customFormat="1" ht="6.96" customHeight="1">
      <c r="A44" s="36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1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2" customFormat="1" ht="24.96" customHeight="1">
      <c r="A45" s="36"/>
      <c r="B45" s="37"/>
      <c r="C45" s="26" t="s">
        <v>109</v>
      </c>
      <c r="D45" s="38"/>
      <c r="E45" s="38"/>
      <c r="F45" s="38"/>
      <c r="G45" s="38"/>
      <c r="H45" s="38"/>
      <c r="I45" s="38"/>
      <c r="J45" s="38"/>
      <c r="K45" s="38"/>
      <c r="L45" s="131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31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12" customHeight="1">
      <c r="A47" s="36"/>
      <c r="B47" s="37"/>
      <c r="C47" s="32" t="s">
        <v>14</v>
      </c>
      <c r="D47" s="38"/>
      <c r="E47" s="38"/>
      <c r="F47" s="38"/>
      <c r="G47" s="38"/>
      <c r="H47" s="38"/>
      <c r="I47" s="38"/>
      <c r="J47" s="38"/>
      <c r="K47" s="38"/>
      <c r="L47" s="131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16.5" customHeight="1">
      <c r="A48" s="36"/>
      <c r="B48" s="37"/>
      <c r="C48" s="38"/>
      <c r="D48" s="38"/>
      <c r="E48" s="159" t="str">
        <f>E7</f>
        <v>Rekonstrukce vodovodu a kanalizace ul.Vítkovická</v>
      </c>
      <c r="F48" s="32"/>
      <c r="G48" s="32"/>
      <c r="H48" s="32"/>
      <c r="I48" s="38"/>
      <c r="J48" s="38"/>
      <c r="K48" s="38"/>
      <c r="L48" s="131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2" t="s">
        <v>107</v>
      </c>
      <c r="D49" s="38"/>
      <c r="E49" s="38"/>
      <c r="F49" s="38"/>
      <c r="G49" s="38"/>
      <c r="H49" s="38"/>
      <c r="I49" s="38"/>
      <c r="J49" s="38"/>
      <c r="K49" s="38"/>
      <c r="L49" s="131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8"/>
      <c r="D50" s="38"/>
      <c r="E50" s="66" t="str">
        <f>E9</f>
        <v>2504005 - IO 03 Oprava komunikace</v>
      </c>
      <c r="F50" s="38"/>
      <c r="G50" s="38"/>
      <c r="H50" s="38"/>
      <c r="I50" s="38"/>
      <c r="J50" s="38"/>
      <c r="K50" s="38"/>
      <c r="L50" s="131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6.96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31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2" customHeight="1">
      <c r="A52" s="36"/>
      <c r="B52" s="37"/>
      <c r="C52" s="32" t="s">
        <v>20</v>
      </c>
      <c r="D52" s="38"/>
      <c r="E52" s="38"/>
      <c r="F52" s="29" t="str">
        <f>F12</f>
        <v>Ostrava</v>
      </c>
      <c r="G52" s="38"/>
      <c r="H52" s="38"/>
      <c r="I52" s="32" t="s">
        <v>22</v>
      </c>
      <c r="J52" s="69" t="str">
        <f>IF(J12="","",J12)</f>
        <v>10. 9. 2025</v>
      </c>
      <c r="K52" s="38"/>
      <c r="L52" s="131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6.96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31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25.65" customHeight="1">
      <c r="A54" s="36"/>
      <c r="B54" s="37"/>
      <c r="C54" s="32" t="s">
        <v>26</v>
      </c>
      <c r="D54" s="38"/>
      <c r="E54" s="38"/>
      <c r="F54" s="29" t="str">
        <f>E15</f>
        <v>Statutární město Ostrava</v>
      </c>
      <c r="G54" s="38"/>
      <c r="H54" s="38"/>
      <c r="I54" s="32" t="s">
        <v>32</v>
      </c>
      <c r="J54" s="34" t="str">
        <f>E21</f>
        <v>Báňské projekty Ostrava s.r.o</v>
      </c>
      <c r="K54" s="38"/>
      <c r="L54" s="131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15.15" customHeight="1">
      <c r="A55" s="36"/>
      <c r="B55" s="37"/>
      <c r="C55" s="32" t="s">
        <v>30</v>
      </c>
      <c r="D55" s="38"/>
      <c r="E55" s="38"/>
      <c r="F55" s="29" t="str">
        <f>IF(E18="","",E18)</f>
        <v xml:space="preserve"> </v>
      </c>
      <c r="G55" s="38"/>
      <c r="H55" s="38"/>
      <c r="I55" s="32" t="s">
        <v>35</v>
      </c>
      <c r="J55" s="34" t="str">
        <f>E24</f>
        <v>Anna Mužná</v>
      </c>
      <c r="K55" s="38"/>
      <c r="L55" s="131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0.32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31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29.28" customHeight="1">
      <c r="A57" s="36"/>
      <c r="B57" s="37"/>
      <c r="C57" s="160" t="s">
        <v>110</v>
      </c>
      <c r="D57" s="161"/>
      <c r="E57" s="161"/>
      <c r="F57" s="161"/>
      <c r="G57" s="161"/>
      <c r="H57" s="161"/>
      <c r="I57" s="161"/>
      <c r="J57" s="162" t="s">
        <v>111</v>
      </c>
      <c r="K57" s="161"/>
      <c r="L57" s="131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0.32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31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22.8" customHeight="1">
      <c r="A59" s="36"/>
      <c r="B59" s="37"/>
      <c r="C59" s="163" t="s">
        <v>71</v>
      </c>
      <c r="D59" s="38"/>
      <c r="E59" s="38"/>
      <c r="F59" s="38"/>
      <c r="G59" s="38"/>
      <c r="H59" s="38"/>
      <c r="I59" s="38"/>
      <c r="J59" s="99">
        <f>J85</f>
        <v>0</v>
      </c>
      <c r="K59" s="38"/>
      <c r="L59" s="131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20" t="s">
        <v>112</v>
      </c>
    </row>
    <row r="60" s="9" customFormat="1" ht="24.96" customHeight="1">
      <c r="A60" s="9"/>
      <c r="B60" s="164"/>
      <c r="C60" s="165"/>
      <c r="D60" s="166" t="s">
        <v>113</v>
      </c>
      <c r="E60" s="167"/>
      <c r="F60" s="167"/>
      <c r="G60" s="167"/>
      <c r="H60" s="167"/>
      <c r="I60" s="167"/>
      <c r="J60" s="168">
        <f>J86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114</v>
      </c>
      <c r="E61" s="173"/>
      <c r="F61" s="173"/>
      <c r="G61" s="173"/>
      <c r="H61" s="173"/>
      <c r="I61" s="173"/>
      <c r="J61" s="174">
        <f>J87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115</v>
      </c>
      <c r="E62" s="173"/>
      <c r="F62" s="173"/>
      <c r="G62" s="173"/>
      <c r="H62" s="173"/>
      <c r="I62" s="173"/>
      <c r="J62" s="174">
        <f>J154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1505</v>
      </c>
      <c r="E63" s="173"/>
      <c r="F63" s="173"/>
      <c r="G63" s="173"/>
      <c r="H63" s="173"/>
      <c r="I63" s="173"/>
      <c r="J63" s="174">
        <f>J169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118</v>
      </c>
      <c r="E64" s="173"/>
      <c r="F64" s="173"/>
      <c r="G64" s="173"/>
      <c r="H64" s="173"/>
      <c r="I64" s="173"/>
      <c r="J64" s="174">
        <f>J200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0"/>
      <c r="C65" s="171"/>
      <c r="D65" s="172" t="s">
        <v>1301</v>
      </c>
      <c r="E65" s="173"/>
      <c r="F65" s="173"/>
      <c r="G65" s="173"/>
      <c r="H65" s="173"/>
      <c r="I65" s="173"/>
      <c r="J65" s="174">
        <f>J221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31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="2" customFormat="1" ht="6.96" customHeight="1">
      <c r="A67" s="36"/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131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="2" customFormat="1" ht="6.96" customHeight="1">
      <c r="A71" s="36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131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24.96" customHeight="1">
      <c r="A72" s="36"/>
      <c r="B72" s="37"/>
      <c r="C72" s="26" t="s">
        <v>120</v>
      </c>
      <c r="D72" s="38"/>
      <c r="E72" s="38"/>
      <c r="F72" s="38"/>
      <c r="G72" s="38"/>
      <c r="H72" s="38"/>
      <c r="I72" s="38"/>
      <c r="J72" s="38"/>
      <c r="K72" s="38"/>
      <c r="L72" s="131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6.96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31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12" customHeight="1">
      <c r="A74" s="36"/>
      <c r="B74" s="37"/>
      <c r="C74" s="32" t="s">
        <v>14</v>
      </c>
      <c r="D74" s="38"/>
      <c r="E74" s="38"/>
      <c r="F74" s="38"/>
      <c r="G74" s="38"/>
      <c r="H74" s="38"/>
      <c r="I74" s="38"/>
      <c r="J74" s="38"/>
      <c r="K74" s="38"/>
      <c r="L74" s="131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2" customFormat="1" ht="16.5" customHeight="1">
      <c r="A75" s="36"/>
      <c r="B75" s="37"/>
      <c r="C75" s="38"/>
      <c r="D75" s="38"/>
      <c r="E75" s="159" t="str">
        <f>E7</f>
        <v>Rekonstrukce vodovodu a kanalizace ul.Vítkovická</v>
      </c>
      <c r="F75" s="32"/>
      <c r="G75" s="32"/>
      <c r="H75" s="32"/>
      <c r="I75" s="38"/>
      <c r="J75" s="38"/>
      <c r="K75" s="38"/>
      <c r="L75" s="131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12" customHeight="1">
      <c r="A76" s="36"/>
      <c r="B76" s="37"/>
      <c r="C76" s="32" t="s">
        <v>107</v>
      </c>
      <c r="D76" s="38"/>
      <c r="E76" s="38"/>
      <c r="F76" s="38"/>
      <c r="G76" s="38"/>
      <c r="H76" s="38"/>
      <c r="I76" s="38"/>
      <c r="J76" s="38"/>
      <c r="K76" s="38"/>
      <c r="L76" s="13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6.5" customHeight="1">
      <c r="A77" s="36"/>
      <c r="B77" s="37"/>
      <c r="C77" s="38"/>
      <c r="D77" s="38"/>
      <c r="E77" s="66" t="str">
        <f>E9</f>
        <v>2504005 - IO 03 Oprava komunikace</v>
      </c>
      <c r="F77" s="38"/>
      <c r="G77" s="38"/>
      <c r="H77" s="38"/>
      <c r="I77" s="38"/>
      <c r="J77" s="38"/>
      <c r="K77" s="38"/>
      <c r="L77" s="13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6.96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31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12" customHeight="1">
      <c r="A79" s="36"/>
      <c r="B79" s="37"/>
      <c r="C79" s="32" t="s">
        <v>20</v>
      </c>
      <c r="D79" s="38"/>
      <c r="E79" s="38"/>
      <c r="F79" s="29" t="str">
        <f>F12</f>
        <v>Ostrava</v>
      </c>
      <c r="G79" s="38"/>
      <c r="H79" s="38"/>
      <c r="I79" s="32" t="s">
        <v>22</v>
      </c>
      <c r="J79" s="69" t="str">
        <f>IF(J12="","",J12)</f>
        <v>10. 9. 2025</v>
      </c>
      <c r="K79" s="38"/>
      <c r="L79" s="131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2" customFormat="1" ht="6.96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31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2" customFormat="1" ht="25.65" customHeight="1">
      <c r="A81" s="36"/>
      <c r="B81" s="37"/>
      <c r="C81" s="32" t="s">
        <v>26</v>
      </c>
      <c r="D81" s="38"/>
      <c r="E81" s="38"/>
      <c r="F81" s="29" t="str">
        <f>E15</f>
        <v>Statutární město Ostrava</v>
      </c>
      <c r="G81" s="38"/>
      <c r="H81" s="38"/>
      <c r="I81" s="32" t="s">
        <v>32</v>
      </c>
      <c r="J81" s="34" t="str">
        <f>E21</f>
        <v>Báňské projekty Ostrava s.r.o</v>
      </c>
      <c r="K81" s="38"/>
      <c r="L81" s="13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15.15" customHeight="1">
      <c r="A82" s="36"/>
      <c r="B82" s="37"/>
      <c r="C82" s="32" t="s">
        <v>30</v>
      </c>
      <c r="D82" s="38"/>
      <c r="E82" s="38"/>
      <c r="F82" s="29" t="str">
        <f>IF(E18="","",E18)</f>
        <v xml:space="preserve"> </v>
      </c>
      <c r="G82" s="38"/>
      <c r="H82" s="38"/>
      <c r="I82" s="32" t="s">
        <v>35</v>
      </c>
      <c r="J82" s="34" t="str">
        <f>E24</f>
        <v>Anna Mužná</v>
      </c>
      <c r="K82" s="38"/>
      <c r="L82" s="13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10.32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3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11" customFormat="1" ht="29.28" customHeight="1">
      <c r="A84" s="176"/>
      <c r="B84" s="177"/>
      <c r="C84" s="178" t="s">
        <v>121</v>
      </c>
      <c r="D84" s="179" t="s">
        <v>58</v>
      </c>
      <c r="E84" s="179" t="s">
        <v>54</v>
      </c>
      <c r="F84" s="179" t="s">
        <v>55</v>
      </c>
      <c r="G84" s="179" t="s">
        <v>122</v>
      </c>
      <c r="H84" s="179" t="s">
        <v>123</v>
      </c>
      <c r="I84" s="179" t="s">
        <v>124</v>
      </c>
      <c r="J84" s="179" t="s">
        <v>111</v>
      </c>
      <c r="K84" s="180" t="s">
        <v>125</v>
      </c>
      <c r="L84" s="181"/>
      <c r="M84" s="89" t="s">
        <v>19</v>
      </c>
      <c r="N84" s="90" t="s">
        <v>43</v>
      </c>
      <c r="O84" s="90" t="s">
        <v>126</v>
      </c>
      <c r="P84" s="90" t="s">
        <v>127</v>
      </c>
      <c r="Q84" s="90" t="s">
        <v>128</v>
      </c>
      <c r="R84" s="90" t="s">
        <v>129</v>
      </c>
      <c r="S84" s="90" t="s">
        <v>130</v>
      </c>
      <c r="T84" s="91" t="s">
        <v>131</v>
      </c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</row>
    <row r="85" s="2" customFormat="1" ht="22.8" customHeight="1">
      <c r="A85" s="36"/>
      <c r="B85" s="37"/>
      <c r="C85" s="96" t="s">
        <v>132</v>
      </c>
      <c r="D85" s="38"/>
      <c r="E85" s="38"/>
      <c r="F85" s="38"/>
      <c r="G85" s="38"/>
      <c r="H85" s="38"/>
      <c r="I85" s="38"/>
      <c r="J85" s="182">
        <f>BK85</f>
        <v>0</v>
      </c>
      <c r="K85" s="38"/>
      <c r="L85" s="42"/>
      <c r="M85" s="92"/>
      <c r="N85" s="183"/>
      <c r="O85" s="93"/>
      <c r="P85" s="184">
        <f>P86</f>
        <v>0</v>
      </c>
      <c r="Q85" s="93"/>
      <c r="R85" s="184">
        <f>R86</f>
        <v>1356.5170066999999</v>
      </c>
      <c r="S85" s="93"/>
      <c r="T85" s="185">
        <f>T86</f>
        <v>1599.0782999999999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20" t="s">
        <v>72</v>
      </c>
      <c r="AU85" s="20" t="s">
        <v>112</v>
      </c>
      <c r="BK85" s="186">
        <f>BK86</f>
        <v>0</v>
      </c>
    </row>
    <row r="86" s="12" customFormat="1" ht="25.92" customHeight="1">
      <c r="A86" s="12"/>
      <c r="B86" s="187"/>
      <c r="C86" s="188"/>
      <c r="D86" s="189" t="s">
        <v>72</v>
      </c>
      <c r="E86" s="190" t="s">
        <v>133</v>
      </c>
      <c r="F86" s="190" t="s">
        <v>134</v>
      </c>
      <c r="G86" s="188"/>
      <c r="H86" s="188"/>
      <c r="I86" s="188"/>
      <c r="J86" s="191">
        <f>BK86</f>
        <v>0</v>
      </c>
      <c r="K86" s="188"/>
      <c r="L86" s="192"/>
      <c r="M86" s="193"/>
      <c r="N86" s="194"/>
      <c r="O86" s="194"/>
      <c r="P86" s="195">
        <f>P87+P154+P169+P200+P221</f>
        <v>0</v>
      </c>
      <c r="Q86" s="194"/>
      <c r="R86" s="195">
        <f>R87+R154+R169+R200+R221</f>
        <v>1356.5170066999999</v>
      </c>
      <c r="S86" s="194"/>
      <c r="T86" s="196">
        <f>T87+T154+T169+T200+T221</f>
        <v>1599.0782999999999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7" t="s">
        <v>81</v>
      </c>
      <c r="AT86" s="198" t="s">
        <v>72</v>
      </c>
      <c r="AU86" s="198" t="s">
        <v>73</v>
      </c>
      <c r="AY86" s="197" t="s">
        <v>135</v>
      </c>
      <c r="BK86" s="199">
        <f>BK87+BK154+BK169+BK200+BK221</f>
        <v>0</v>
      </c>
    </row>
    <row r="87" s="12" customFormat="1" ht="22.8" customHeight="1">
      <c r="A87" s="12"/>
      <c r="B87" s="187"/>
      <c r="C87" s="188"/>
      <c r="D87" s="189" t="s">
        <v>72</v>
      </c>
      <c r="E87" s="200" t="s">
        <v>81</v>
      </c>
      <c r="F87" s="200" t="s">
        <v>136</v>
      </c>
      <c r="G87" s="188"/>
      <c r="H87" s="188"/>
      <c r="I87" s="188"/>
      <c r="J87" s="201">
        <f>BK87</f>
        <v>0</v>
      </c>
      <c r="K87" s="188"/>
      <c r="L87" s="192"/>
      <c r="M87" s="193"/>
      <c r="N87" s="194"/>
      <c r="O87" s="194"/>
      <c r="P87" s="195">
        <f>SUM(P88:P153)</f>
        <v>0</v>
      </c>
      <c r="Q87" s="194"/>
      <c r="R87" s="195">
        <f>SUM(R88:R153)</f>
        <v>1241.1671459999998</v>
      </c>
      <c r="S87" s="194"/>
      <c r="T87" s="196">
        <f>SUM(T88:T153)</f>
        <v>1599.0782999999999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7" t="s">
        <v>81</v>
      </c>
      <c r="AT87" s="198" t="s">
        <v>72</v>
      </c>
      <c r="AU87" s="198" t="s">
        <v>81</v>
      </c>
      <c r="AY87" s="197" t="s">
        <v>135</v>
      </c>
      <c r="BK87" s="199">
        <f>SUM(BK88:BK153)</f>
        <v>0</v>
      </c>
    </row>
    <row r="88" s="2" customFormat="1" ht="37.8" customHeight="1">
      <c r="A88" s="36"/>
      <c r="B88" s="37"/>
      <c r="C88" s="202" t="s">
        <v>81</v>
      </c>
      <c r="D88" s="202" t="s">
        <v>137</v>
      </c>
      <c r="E88" s="203" t="s">
        <v>1506</v>
      </c>
      <c r="F88" s="204" t="s">
        <v>1507</v>
      </c>
      <c r="G88" s="205" t="s">
        <v>171</v>
      </c>
      <c r="H88" s="206">
        <v>1387.8</v>
      </c>
      <c r="I88" s="207">
        <v>0</v>
      </c>
      <c r="J88" s="207">
        <f>ROUND(I88*H88,2)</f>
        <v>0</v>
      </c>
      <c r="K88" s="204" t="s">
        <v>141</v>
      </c>
      <c r="L88" s="42"/>
      <c r="M88" s="208" t="s">
        <v>19</v>
      </c>
      <c r="N88" s="209" t="s">
        <v>44</v>
      </c>
      <c r="O88" s="210">
        <v>0</v>
      </c>
      <c r="P88" s="210">
        <f>O88*H88</f>
        <v>0</v>
      </c>
      <c r="Q88" s="210">
        <v>0</v>
      </c>
      <c r="R88" s="210">
        <f>Q88*H88</f>
        <v>0</v>
      </c>
      <c r="S88" s="210">
        <v>0.75</v>
      </c>
      <c r="T88" s="211">
        <f>S88*H88</f>
        <v>1040.8499999999999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212" t="s">
        <v>142</v>
      </c>
      <c r="AT88" s="212" t="s">
        <v>137</v>
      </c>
      <c r="AU88" s="212" t="s">
        <v>84</v>
      </c>
      <c r="AY88" s="20" t="s">
        <v>135</v>
      </c>
      <c r="BE88" s="213">
        <f>IF(N88="základní",J88,0)</f>
        <v>0</v>
      </c>
      <c r="BF88" s="213">
        <f>IF(N88="snížená",J88,0)</f>
        <v>0</v>
      </c>
      <c r="BG88" s="213">
        <f>IF(N88="zákl. přenesená",J88,0)</f>
        <v>0</v>
      </c>
      <c r="BH88" s="213">
        <f>IF(N88="sníž. přenesená",J88,0)</f>
        <v>0</v>
      </c>
      <c r="BI88" s="213">
        <f>IF(N88="nulová",J88,0)</f>
        <v>0</v>
      </c>
      <c r="BJ88" s="20" t="s">
        <v>81</v>
      </c>
      <c r="BK88" s="213">
        <f>ROUND(I88*H88,2)</f>
        <v>0</v>
      </c>
      <c r="BL88" s="20" t="s">
        <v>142</v>
      </c>
      <c r="BM88" s="212" t="s">
        <v>1508</v>
      </c>
    </row>
    <row r="89" s="2" customFormat="1">
      <c r="A89" s="36"/>
      <c r="B89" s="37"/>
      <c r="C89" s="38"/>
      <c r="D89" s="214" t="s">
        <v>144</v>
      </c>
      <c r="E89" s="38"/>
      <c r="F89" s="215" t="s">
        <v>1509</v>
      </c>
      <c r="G89" s="38"/>
      <c r="H89" s="38"/>
      <c r="I89" s="38"/>
      <c r="J89" s="38"/>
      <c r="K89" s="38"/>
      <c r="L89" s="42"/>
      <c r="M89" s="216"/>
      <c r="N89" s="217"/>
      <c r="O89" s="81"/>
      <c r="P89" s="81"/>
      <c r="Q89" s="81"/>
      <c r="R89" s="81"/>
      <c r="S89" s="81"/>
      <c r="T89" s="82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20" t="s">
        <v>144</v>
      </c>
      <c r="AU89" s="20" t="s">
        <v>84</v>
      </c>
    </row>
    <row r="90" s="2" customFormat="1" ht="33" customHeight="1">
      <c r="A90" s="36"/>
      <c r="B90" s="37"/>
      <c r="C90" s="202" t="s">
        <v>84</v>
      </c>
      <c r="D90" s="202" t="s">
        <v>137</v>
      </c>
      <c r="E90" s="203" t="s">
        <v>1510</v>
      </c>
      <c r="F90" s="204" t="s">
        <v>1511</v>
      </c>
      <c r="G90" s="205" t="s">
        <v>171</v>
      </c>
      <c r="H90" s="206">
        <v>1387.8</v>
      </c>
      <c r="I90" s="207">
        <v>0</v>
      </c>
      <c r="J90" s="207">
        <f>ROUND(I90*H90,2)</f>
        <v>0</v>
      </c>
      <c r="K90" s="204" t="s">
        <v>141</v>
      </c>
      <c r="L90" s="42"/>
      <c r="M90" s="208" t="s">
        <v>19</v>
      </c>
      <c r="N90" s="209" t="s">
        <v>44</v>
      </c>
      <c r="O90" s="210">
        <v>0</v>
      </c>
      <c r="P90" s="210">
        <f>O90*H90</f>
        <v>0</v>
      </c>
      <c r="Q90" s="210">
        <v>0</v>
      </c>
      <c r="R90" s="210">
        <f>Q90*H90</f>
        <v>0</v>
      </c>
      <c r="S90" s="210">
        <v>0.22</v>
      </c>
      <c r="T90" s="211">
        <f>S90*H90</f>
        <v>305.31599999999997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212" t="s">
        <v>142</v>
      </c>
      <c r="AT90" s="212" t="s">
        <v>137</v>
      </c>
      <c r="AU90" s="212" t="s">
        <v>84</v>
      </c>
      <c r="AY90" s="20" t="s">
        <v>135</v>
      </c>
      <c r="BE90" s="213">
        <f>IF(N90="základní",J90,0)</f>
        <v>0</v>
      </c>
      <c r="BF90" s="213">
        <f>IF(N90="snížená",J90,0)</f>
        <v>0</v>
      </c>
      <c r="BG90" s="213">
        <f>IF(N90="zákl. přenesená",J90,0)</f>
        <v>0</v>
      </c>
      <c r="BH90" s="213">
        <f>IF(N90="sníž. přenesená",J90,0)</f>
        <v>0</v>
      </c>
      <c r="BI90" s="213">
        <f>IF(N90="nulová",J90,0)</f>
        <v>0</v>
      </c>
      <c r="BJ90" s="20" t="s">
        <v>81</v>
      </c>
      <c r="BK90" s="213">
        <f>ROUND(I90*H90,2)</f>
        <v>0</v>
      </c>
      <c r="BL90" s="20" t="s">
        <v>142</v>
      </c>
      <c r="BM90" s="212" t="s">
        <v>1512</v>
      </c>
    </row>
    <row r="91" s="2" customFormat="1">
      <c r="A91" s="36"/>
      <c r="B91" s="37"/>
      <c r="C91" s="38"/>
      <c r="D91" s="214" t="s">
        <v>144</v>
      </c>
      <c r="E91" s="38"/>
      <c r="F91" s="215" t="s">
        <v>1513</v>
      </c>
      <c r="G91" s="38"/>
      <c r="H91" s="38"/>
      <c r="I91" s="38"/>
      <c r="J91" s="38"/>
      <c r="K91" s="38"/>
      <c r="L91" s="42"/>
      <c r="M91" s="216"/>
      <c r="N91" s="217"/>
      <c r="O91" s="81"/>
      <c r="P91" s="81"/>
      <c r="Q91" s="81"/>
      <c r="R91" s="81"/>
      <c r="S91" s="81"/>
      <c r="T91" s="82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20" t="s">
        <v>144</v>
      </c>
      <c r="AU91" s="20" t="s">
        <v>84</v>
      </c>
    </row>
    <row r="92" s="2" customFormat="1" ht="24.15" customHeight="1">
      <c r="A92" s="36"/>
      <c r="B92" s="37"/>
      <c r="C92" s="202" t="s">
        <v>155</v>
      </c>
      <c r="D92" s="202" t="s">
        <v>137</v>
      </c>
      <c r="E92" s="203" t="s">
        <v>1514</v>
      </c>
      <c r="F92" s="204" t="s">
        <v>1515</v>
      </c>
      <c r="G92" s="205" t="s">
        <v>171</v>
      </c>
      <c r="H92" s="206">
        <v>1536.4000000000001</v>
      </c>
      <c r="I92" s="207">
        <v>0</v>
      </c>
      <c r="J92" s="207">
        <f>ROUND(I92*H92,2)</f>
        <v>0</v>
      </c>
      <c r="K92" s="204" t="s">
        <v>141</v>
      </c>
      <c r="L92" s="42"/>
      <c r="M92" s="208" t="s">
        <v>19</v>
      </c>
      <c r="N92" s="209" t="s">
        <v>44</v>
      </c>
      <c r="O92" s="210">
        <v>0</v>
      </c>
      <c r="P92" s="210">
        <f>O92*H92</f>
        <v>0</v>
      </c>
      <c r="Q92" s="210">
        <v>1.0000000000000001E-05</v>
      </c>
      <c r="R92" s="210">
        <f>Q92*H92</f>
        <v>0.015364000000000003</v>
      </c>
      <c r="S92" s="210">
        <v>0.091999999999999998</v>
      </c>
      <c r="T92" s="211">
        <f>S92*H92</f>
        <v>141.34880000000001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212" t="s">
        <v>142</v>
      </c>
      <c r="AT92" s="212" t="s">
        <v>137</v>
      </c>
      <c r="AU92" s="212" t="s">
        <v>84</v>
      </c>
      <c r="AY92" s="20" t="s">
        <v>135</v>
      </c>
      <c r="BE92" s="213">
        <f>IF(N92="základní",J92,0)</f>
        <v>0</v>
      </c>
      <c r="BF92" s="213">
        <f>IF(N92="snížená",J92,0)</f>
        <v>0</v>
      </c>
      <c r="BG92" s="213">
        <f>IF(N92="zákl. přenesená",J92,0)</f>
        <v>0</v>
      </c>
      <c r="BH92" s="213">
        <f>IF(N92="sníž. přenesená",J92,0)</f>
        <v>0</v>
      </c>
      <c r="BI92" s="213">
        <f>IF(N92="nulová",J92,0)</f>
        <v>0</v>
      </c>
      <c r="BJ92" s="20" t="s">
        <v>81</v>
      </c>
      <c r="BK92" s="213">
        <f>ROUND(I92*H92,2)</f>
        <v>0</v>
      </c>
      <c r="BL92" s="20" t="s">
        <v>142</v>
      </c>
      <c r="BM92" s="212" t="s">
        <v>1516</v>
      </c>
    </row>
    <row r="93" s="2" customFormat="1">
      <c r="A93" s="36"/>
      <c r="B93" s="37"/>
      <c r="C93" s="38"/>
      <c r="D93" s="214" t="s">
        <v>144</v>
      </c>
      <c r="E93" s="38"/>
      <c r="F93" s="215" t="s">
        <v>1517</v>
      </c>
      <c r="G93" s="38"/>
      <c r="H93" s="38"/>
      <c r="I93" s="38"/>
      <c r="J93" s="38"/>
      <c r="K93" s="38"/>
      <c r="L93" s="42"/>
      <c r="M93" s="216"/>
      <c r="N93" s="217"/>
      <c r="O93" s="81"/>
      <c r="P93" s="81"/>
      <c r="Q93" s="81"/>
      <c r="R93" s="81"/>
      <c r="S93" s="81"/>
      <c r="T93" s="82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20" t="s">
        <v>144</v>
      </c>
      <c r="AU93" s="20" t="s">
        <v>84</v>
      </c>
    </row>
    <row r="94" s="2" customFormat="1" ht="24.15" customHeight="1">
      <c r="A94" s="36"/>
      <c r="B94" s="37"/>
      <c r="C94" s="202" t="s">
        <v>142</v>
      </c>
      <c r="D94" s="202" t="s">
        <v>137</v>
      </c>
      <c r="E94" s="203" t="s">
        <v>1518</v>
      </c>
      <c r="F94" s="204" t="s">
        <v>1519</v>
      </c>
      <c r="G94" s="205" t="s">
        <v>158</v>
      </c>
      <c r="H94" s="206">
        <v>233.09999999999999</v>
      </c>
      <c r="I94" s="207">
        <v>0</v>
      </c>
      <c r="J94" s="207">
        <f>ROUND(I94*H94,2)</f>
        <v>0</v>
      </c>
      <c r="K94" s="204" t="s">
        <v>141</v>
      </c>
      <c r="L94" s="42"/>
      <c r="M94" s="208" t="s">
        <v>19</v>
      </c>
      <c r="N94" s="209" t="s">
        <v>44</v>
      </c>
      <c r="O94" s="210">
        <v>0</v>
      </c>
      <c r="P94" s="210">
        <f>O94*H94</f>
        <v>0</v>
      </c>
      <c r="Q94" s="210">
        <v>0</v>
      </c>
      <c r="R94" s="210">
        <f>Q94*H94</f>
        <v>0</v>
      </c>
      <c r="S94" s="210">
        <v>0.28999999999999998</v>
      </c>
      <c r="T94" s="211">
        <f>S94*H94</f>
        <v>67.59899999999999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212" t="s">
        <v>142</v>
      </c>
      <c r="AT94" s="212" t="s">
        <v>137</v>
      </c>
      <c r="AU94" s="212" t="s">
        <v>84</v>
      </c>
      <c r="AY94" s="20" t="s">
        <v>135</v>
      </c>
      <c r="BE94" s="213">
        <f>IF(N94="základní",J94,0)</f>
        <v>0</v>
      </c>
      <c r="BF94" s="213">
        <f>IF(N94="snížená",J94,0)</f>
        <v>0</v>
      </c>
      <c r="BG94" s="213">
        <f>IF(N94="zákl. přenesená",J94,0)</f>
        <v>0</v>
      </c>
      <c r="BH94" s="213">
        <f>IF(N94="sníž. přenesená",J94,0)</f>
        <v>0</v>
      </c>
      <c r="BI94" s="213">
        <f>IF(N94="nulová",J94,0)</f>
        <v>0</v>
      </c>
      <c r="BJ94" s="20" t="s">
        <v>81</v>
      </c>
      <c r="BK94" s="213">
        <f>ROUND(I94*H94,2)</f>
        <v>0</v>
      </c>
      <c r="BL94" s="20" t="s">
        <v>142</v>
      </c>
      <c r="BM94" s="212" t="s">
        <v>1520</v>
      </c>
    </row>
    <row r="95" s="2" customFormat="1">
      <c r="A95" s="36"/>
      <c r="B95" s="37"/>
      <c r="C95" s="38"/>
      <c r="D95" s="214" t="s">
        <v>144</v>
      </c>
      <c r="E95" s="38"/>
      <c r="F95" s="215" t="s">
        <v>1521</v>
      </c>
      <c r="G95" s="38"/>
      <c r="H95" s="38"/>
      <c r="I95" s="38"/>
      <c r="J95" s="38"/>
      <c r="K95" s="38"/>
      <c r="L95" s="42"/>
      <c r="M95" s="216"/>
      <c r="N95" s="217"/>
      <c r="O95" s="81"/>
      <c r="P95" s="81"/>
      <c r="Q95" s="81"/>
      <c r="R95" s="81"/>
      <c r="S95" s="81"/>
      <c r="T95" s="82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20" t="s">
        <v>144</v>
      </c>
      <c r="AU95" s="20" t="s">
        <v>84</v>
      </c>
    </row>
    <row r="96" s="2" customFormat="1" ht="24.15" customHeight="1">
      <c r="A96" s="36"/>
      <c r="B96" s="37"/>
      <c r="C96" s="202" t="s">
        <v>168</v>
      </c>
      <c r="D96" s="202" t="s">
        <v>137</v>
      </c>
      <c r="E96" s="203" t="s">
        <v>1522</v>
      </c>
      <c r="F96" s="204" t="s">
        <v>1523</v>
      </c>
      <c r="G96" s="205" t="s">
        <v>158</v>
      </c>
      <c r="H96" s="206">
        <v>382.30000000000001</v>
      </c>
      <c r="I96" s="207">
        <v>0</v>
      </c>
      <c r="J96" s="207">
        <f>ROUND(I96*H96,2)</f>
        <v>0</v>
      </c>
      <c r="K96" s="204" t="s">
        <v>141</v>
      </c>
      <c r="L96" s="42"/>
      <c r="M96" s="208" t="s">
        <v>19</v>
      </c>
      <c r="N96" s="209" t="s">
        <v>44</v>
      </c>
      <c r="O96" s="210">
        <v>0</v>
      </c>
      <c r="P96" s="210">
        <f>O96*H96</f>
        <v>0</v>
      </c>
      <c r="Q96" s="210">
        <v>0</v>
      </c>
      <c r="R96" s="210">
        <f>Q96*H96</f>
        <v>0</v>
      </c>
      <c r="S96" s="210">
        <v>0.11500000000000001</v>
      </c>
      <c r="T96" s="211">
        <f>S96*H96</f>
        <v>43.964500000000001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212" t="s">
        <v>142</v>
      </c>
      <c r="AT96" s="212" t="s">
        <v>137</v>
      </c>
      <c r="AU96" s="212" t="s">
        <v>84</v>
      </c>
      <c r="AY96" s="20" t="s">
        <v>135</v>
      </c>
      <c r="BE96" s="213">
        <f>IF(N96="základní",J96,0)</f>
        <v>0</v>
      </c>
      <c r="BF96" s="213">
        <f>IF(N96="snížená",J96,0)</f>
        <v>0</v>
      </c>
      <c r="BG96" s="213">
        <f>IF(N96="zákl. přenesená",J96,0)</f>
        <v>0</v>
      </c>
      <c r="BH96" s="213">
        <f>IF(N96="sníž. přenesená",J96,0)</f>
        <v>0</v>
      </c>
      <c r="BI96" s="213">
        <f>IF(N96="nulová",J96,0)</f>
        <v>0</v>
      </c>
      <c r="BJ96" s="20" t="s">
        <v>81</v>
      </c>
      <c r="BK96" s="213">
        <f>ROUND(I96*H96,2)</f>
        <v>0</v>
      </c>
      <c r="BL96" s="20" t="s">
        <v>142</v>
      </c>
      <c r="BM96" s="212" t="s">
        <v>1524</v>
      </c>
    </row>
    <row r="97" s="2" customFormat="1">
      <c r="A97" s="36"/>
      <c r="B97" s="37"/>
      <c r="C97" s="38"/>
      <c r="D97" s="214" t="s">
        <v>144</v>
      </c>
      <c r="E97" s="38"/>
      <c r="F97" s="215" t="s">
        <v>1525</v>
      </c>
      <c r="G97" s="38"/>
      <c r="H97" s="38"/>
      <c r="I97" s="38"/>
      <c r="J97" s="38"/>
      <c r="K97" s="38"/>
      <c r="L97" s="42"/>
      <c r="M97" s="216"/>
      <c r="N97" s="217"/>
      <c r="O97" s="81"/>
      <c r="P97" s="81"/>
      <c r="Q97" s="81"/>
      <c r="R97" s="81"/>
      <c r="S97" s="81"/>
      <c r="T97" s="82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20" t="s">
        <v>144</v>
      </c>
      <c r="AU97" s="20" t="s">
        <v>84</v>
      </c>
    </row>
    <row r="98" s="14" customFormat="1">
      <c r="A98" s="14"/>
      <c r="B98" s="228"/>
      <c r="C98" s="229"/>
      <c r="D98" s="220" t="s">
        <v>146</v>
      </c>
      <c r="E98" s="230" t="s">
        <v>19</v>
      </c>
      <c r="F98" s="231" t="s">
        <v>1526</v>
      </c>
      <c r="G98" s="229"/>
      <c r="H98" s="232">
        <v>382.30000000000001</v>
      </c>
      <c r="I98" s="229"/>
      <c r="J98" s="229"/>
      <c r="K98" s="229"/>
      <c r="L98" s="233"/>
      <c r="M98" s="234"/>
      <c r="N98" s="235"/>
      <c r="O98" s="235"/>
      <c r="P98" s="235"/>
      <c r="Q98" s="235"/>
      <c r="R98" s="235"/>
      <c r="S98" s="235"/>
      <c r="T98" s="236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37" t="s">
        <v>146</v>
      </c>
      <c r="AU98" s="237" t="s">
        <v>84</v>
      </c>
      <c r="AV98" s="14" t="s">
        <v>84</v>
      </c>
      <c r="AW98" s="14" t="s">
        <v>34</v>
      </c>
      <c r="AX98" s="14" t="s">
        <v>81</v>
      </c>
      <c r="AY98" s="237" t="s">
        <v>135</v>
      </c>
    </row>
    <row r="99" s="2" customFormat="1" ht="16.5" customHeight="1">
      <c r="A99" s="36"/>
      <c r="B99" s="37"/>
      <c r="C99" s="202" t="s">
        <v>179</v>
      </c>
      <c r="D99" s="202" t="s">
        <v>137</v>
      </c>
      <c r="E99" s="203" t="s">
        <v>169</v>
      </c>
      <c r="F99" s="204" t="s">
        <v>170</v>
      </c>
      <c r="G99" s="205" t="s">
        <v>171</v>
      </c>
      <c r="H99" s="206">
        <v>116.59999999999999</v>
      </c>
      <c r="I99" s="207">
        <v>0</v>
      </c>
      <c r="J99" s="207">
        <f>ROUND(I99*H99,2)</f>
        <v>0</v>
      </c>
      <c r="K99" s="204" t="s">
        <v>141</v>
      </c>
      <c r="L99" s="42"/>
      <c r="M99" s="208" t="s">
        <v>19</v>
      </c>
      <c r="N99" s="209" t="s">
        <v>44</v>
      </c>
      <c r="O99" s="210">
        <v>0</v>
      </c>
      <c r="P99" s="210">
        <f>O99*H99</f>
        <v>0</v>
      </c>
      <c r="Q99" s="210">
        <v>0</v>
      </c>
      <c r="R99" s="210">
        <f>Q99*H99</f>
        <v>0</v>
      </c>
      <c r="S99" s="210">
        <v>0</v>
      </c>
      <c r="T99" s="211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212" t="s">
        <v>142</v>
      </c>
      <c r="AT99" s="212" t="s">
        <v>137</v>
      </c>
      <c r="AU99" s="212" t="s">
        <v>84</v>
      </c>
      <c r="AY99" s="20" t="s">
        <v>135</v>
      </c>
      <c r="BE99" s="213">
        <f>IF(N99="základní",J99,0)</f>
        <v>0</v>
      </c>
      <c r="BF99" s="213">
        <f>IF(N99="snížená",J99,0)</f>
        <v>0</v>
      </c>
      <c r="BG99" s="213">
        <f>IF(N99="zákl. přenesená",J99,0)</f>
        <v>0</v>
      </c>
      <c r="BH99" s="213">
        <f>IF(N99="sníž. přenesená",J99,0)</f>
        <v>0</v>
      </c>
      <c r="BI99" s="213">
        <f>IF(N99="nulová",J99,0)</f>
        <v>0</v>
      </c>
      <c r="BJ99" s="20" t="s">
        <v>81</v>
      </c>
      <c r="BK99" s="213">
        <f>ROUND(I99*H99,2)</f>
        <v>0</v>
      </c>
      <c r="BL99" s="20" t="s">
        <v>142</v>
      </c>
      <c r="BM99" s="212" t="s">
        <v>1527</v>
      </c>
    </row>
    <row r="100" s="2" customFormat="1">
      <c r="A100" s="36"/>
      <c r="B100" s="37"/>
      <c r="C100" s="38"/>
      <c r="D100" s="214" t="s">
        <v>144</v>
      </c>
      <c r="E100" s="38"/>
      <c r="F100" s="215" t="s">
        <v>173</v>
      </c>
      <c r="G100" s="38"/>
      <c r="H100" s="38"/>
      <c r="I100" s="38"/>
      <c r="J100" s="38"/>
      <c r="K100" s="38"/>
      <c r="L100" s="42"/>
      <c r="M100" s="216"/>
      <c r="N100" s="217"/>
      <c r="O100" s="81"/>
      <c r="P100" s="81"/>
      <c r="Q100" s="81"/>
      <c r="R100" s="81"/>
      <c r="S100" s="81"/>
      <c r="T100" s="82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20" t="s">
        <v>144</v>
      </c>
      <c r="AU100" s="20" t="s">
        <v>84</v>
      </c>
    </row>
    <row r="101" s="14" customFormat="1">
      <c r="A101" s="14"/>
      <c r="B101" s="228"/>
      <c r="C101" s="229"/>
      <c r="D101" s="220" t="s">
        <v>146</v>
      </c>
      <c r="E101" s="230" t="s">
        <v>19</v>
      </c>
      <c r="F101" s="231" t="s">
        <v>1528</v>
      </c>
      <c r="G101" s="229"/>
      <c r="H101" s="232">
        <v>116.59999999999999</v>
      </c>
      <c r="I101" s="229"/>
      <c r="J101" s="229"/>
      <c r="K101" s="229"/>
      <c r="L101" s="233"/>
      <c r="M101" s="234"/>
      <c r="N101" s="235"/>
      <c r="O101" s="235"/>
      <c r="P101" s="235"/>
      <c r="Q101" s="235"/>
      <c r="R101" s="235"/>
      <c r="S101" s="235"/>
      <c r="T101" s="23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37" t="s">
        <v>146</v>
      </c>
      <c r="AU101" s="237" t="s">
        <v>84</v>
      </c>
      <c r="AV101" s="14" t="s">
        <v>84</v>
      </c>
      <c r="AW101" s="14" t="s">
        <v>34</v>
      </c>
      <c r="AX101" s="14" t="s">
        <v>81</v>
      </c>
      <c r="AY101" s="237" t="s">
        <v>135</v>
      </c>
    </row>
    <row r="102" s="2" customFormat="1" ht="24.15" customHeight="1">
      <c r="A102" s="36"/>
      <c r="B102" s="37"/>
      <c r="C102" s="202" t="s">
        <v>194</v>
      </c>
      <c r="D102" s="202" t="s">
        <v>137</v>
      </c>
      <c r="E102" s="203" t="s">
        <v>1529</v>
      </c>
      <c r="F102" s="204" t="s">
        <v>1530</v>
      </c>
      <c r="G102" s="205" t="s">
        <v>182</v>
      </c>
      <c r="H102" s="206">
        <v>620.5</v>
      </c>
      <c r="I102" s="207">
        <v>0</v>
      </c>
      <c r="J102" s="207">
        <f>ROUND(I102*H102,2)</f>
        <v>0</v>
      </c>
      <c r="K102" s="204" t="s">
        <v>141</v>
      </c>
      <c r="L102" s="42"/>
      <c r="M102" s="208" t="s">
        <v>19</v>
      </c>
      <c r="N102" s="209" t="s">
        <v>44</v>
      </c>
      <c r="O102" s="210">
        <v>0</v>
      </c>
      <c r="P102" s="210">
        <f>O102*H102</f>
        <v>0</v>
      </c>
      <c r="Q102" s="210">
        <v>0</v>
      </c>
      <c r="R102" s="210">
        <f>Q102*H102</f>
        <v>0</v>
      </c>
      <c r="S102" s="210">
        <v>0</v>
      </c>
      <c r="T102" s="211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212" t="s">
        <v>142</v>
      </c>
      <c r="AT102" s="212" t="s">
        <v>137</v>
      </c>
      <c r="AU102" s="212" t="s">
        <v>84</v>
      </c>
      <c r="AY102" s="20" t="s">
        <v>135</v>
      </c>
      <c r="BE102" s="213">
        <f>IF(N102="základní",J102,0)</f>
        <v>0</v>
      </c>
      <c r="BF102" s="213">
        <f>IF(N102="snížená",J102,0)</f>
        <v>0</v>
      </c>
      <c r="BG102" s="213">
        <f>IF(N102="zákl. přenesená",J102,0)</f>
        <v>0</v>
      </c>
      <c r="BH102" s="213">
        <f>IF(N102="sníž. přenesená",J102,0)</f>
        <v>0</v>
      </c>
      <c r="BI102" s="213">
        <f>IF(N102="nulová",J102,0)</f>
        <v>0</v>
      </c>
      <c r="BJ102" s="20" t="s">
        <v>81</v>
      </c>
      <c r="BK102" s="213">
        <f>ROUND(I102*H102,2)</f>
        <v>0</v>
      </c>
      <c r="BL102" s="20" t="s">
        <v>142</v>
      </c>
      <c r="BM102" s="212" t="s">
        <v>1531</v>
      </c>
    </row>
    <row r="103" s="2" customFormat="1">
      <c r="A103" s="36"/>
      <c r="B103" s="37"/>
      <c r="C103" s="38"/>
      <c r="D103" s="214" t="s">
        <v>144</v>
      </c>
      <c r="E103" s="38"/>
      <c r="F103" s="215" t="s">
        <v>1532</v>
      </c>
      <c r="G103" s="38"/>
      <c r="H103" s="38"/>
      <c r="I103" s="38"/>
      <c r="J103" s="38"/>
      <c r="K103" s="38"/>
      <c r="L103" s="42"/>
      <c r="M103" s="216"/>
      <c r="N103" s="217"/>
      <c r="O103" s="81"/>
      <c r="P103" s="81"/>
      <c r="Q103" s="81"/>
      <c r="R103" s="81"/>
      <c r="S103" s="81"/>
      <c r="T103" s="82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20" t="s">
        <v>144</v>
      </c>
      <c r="AU103" s="20" t="s">
        <v>84</v>
      </c>
    </row>
    <row r="104" s="13" customFormat="1">
      <c r="A104" s="13"/>
      <c r="B104" s="218"/>
      <c r="C104" s="219"/>
      <c r="D104" s="220" t="s">
        <v>146</v>
      </c>
      <c r="E104" s="221" t="s">
        <v>19</v>
      </c>
      <c r="F104" s="222" t="s">
        <v>1533</v>
      </c>
      <c r="G104" s="219"/>
      <c r="H104" s="221" t="s">
        <v>19</v>
      </c>
      <c r="I104" s="219"/>
      <c r="J104" s="219"/>
      <c r="K104" s="219"/>
      <c r="L104" s="223"/>
      <c r="M104" s="224"/>
      <c r="N104" s="225"/>
      <c r="O104" s="225"/>
      <c r="P104" s="225"/>
      <c r="Q104" s="225"/>
      <c r="R104" s="225"/>
      <c r="S104" s="225"/>
      <c r="T104" s="226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27" t="s">
        <v>146</v>
      </c>
      <c r="AU104" s="227" t="s">
        <v>84</v>
      </c>
      <c r="AV104" s="13" t="s">
        <v>81</v>
      </c>
      <c r="AW104" s="13" t="s">
        <v>34</v>
      </c>
      <c r="AX104" s="13" t="s">
        <v>73</v>
      </c>
      <c r="AY104" s="227" t="s">
        <v>135</v>
      </c>
    </row>
    <row r="105" s="14" customFormat="1">
      <c r="A105" s="14"/>
      <c r="B105" s="228"/>
      <c r="C105" s="229"/>
      <c r="D105" s="220" t="s">
        <v>146</v>
      </c>
      <c r="E105" s="230" t="s">
        <v>19</v>
      </c>
      <c r="F105" s="231" t="s">
        <v>1534</v>
      </c>
      <c r="G105" s="229"/>
      <c r="H105" s="232">
        <v>620.5</v>
      </c>
      <c r="I105" s="229"/>
      <c r="J105" s="229"/>
      <c r="K105" s="229"/>
      <c r="L105" s="233"/>
      <c r="M105" s="234"/>
      <c r="N105" s="235"/>
      <c r="O105" s="235"/>
      <c r="P105" s="235"/>
      <c r="Q105" s="235"/>
      <c r="R105" s="235"/>
      <c r="S105" s="235"/>
      <c r="T105" s="23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37" t="s">
        <v>146</v>
      </c>
      <c r="AU105" s="237" t="s">
        <v>84</v>
      </c>
      <c r="AV105" s="14" t="s">
        <v>84</v>
      </c>
      <c r="AW105" s="14" t="s">
        <v>34</v>
      </c>
      <c r="AX105" s="14" t="s">
        <v>81</v>
      </c>
      <c r="AY105" s="237" t="s">
        <v>135</v>
      </c>
    </row>
    <row r="106" s="2" customFormat="1" ht="24.15" customHeight="1">
      <c r="A106" s="36"/>
      <c r="B106" s="37"/>
      <c r="C106" s="202" t="s">
        <v>200</v>
      </c>
      <c r="D106" s="202" t="s">
        <v>137</v>
      </c>
      <c r="E106" s="203" t="s">
        <v>1535</v>
      </c>
      <c r="F106" s="204" t="s">
        <v>1536</v>
      </c>
      <c r="G106" s="205" t="s">
        <v>182</v>
      </c>
      <c r="H106" s="206">
        <v>46.600000000000001</v>
      </c>
      <c r="I106" s="207">
        <v>0</v>
      </c>
      <c r="J106" s="207">
        <f>ROUND(I106*H106,2)</f>
        <v>0</v>
      </c>
      <c r="K106" s="204" t="s">
        <v>141</v>
      </c>
      <c r="L106" s="42"/>
      <c r="M106" s="208" t="s">
        <v>19</v>
      </c>
      <c r="N106" s="209" t="s">
        <v>44</v>
      </c>
      <c r="O106" s="210">
        <v>0</v>
      </c>
      <c r="P106" s="210">
        <f>O106*H106</f>
        <v>0</v>
      </c>
      <c r="Q106" s="210">
        <v>0</v>
      </c>
      <c r="R106" s="210">
        <f>Q106*H106</f>
        <v>0</v>
      </c>
      <c r="S106" s="210">
        <v>0</v>
      </c>
      <c r="T106" s="211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212" t="s">
        <v>142</v>
      </c>
      <c r="AT106" s="212" t="s">
        <v>137</v>
      </c>
      <c r="AU106" s="212" t="s">
        <v>84</v>
      </c>
      <c r="AY106" s="20" t="s">
        <v>135</v>
      </c>
      <c r="BE106" s="213">
        <f>IF(N106="základní",J106,0)</f>
        <v>0</v>
      </c>
      <c r="BF106" s="213">
        <f>IF(N106="snížená",J106,0)</f>
        <v>0</v>
      </c>
      <c r="BG106" s="213">
        <f>IF(N106="zákl. přenesená",J106,0)</f>
        <v>0</v>
      </c>
      <c r="BH106" s="213">
        <f>IF(N106="sníž. přenesená",J106,0)</f>
        <v>0</v>
      </c>
      <c r="BI106" s="213">
        <f>IF(N106="nulová",J106,0)</f>
        <v>0</v>
      </c>
      <c r="BJ106" s="20" t="s">
        <v>81</v>
      </c>
      <c r="BK106" s="213">
        <f>ROUND(I106*H106,2)</f>
        <v>0</v>
      </c>
      <c r="BL106" s="20" t="s">
        <v>142</v>
      </c>
      <c r="BM106" s="212" t="s">
        <v>1537</v>
      </c>
    </row>
    <row r="107" s="2" customFormat="1">
      <c r="A107" s="36"/>
      <c r="B107" s="37"/>
      <c r="C107" s="38"/>
      <c r="D107" s="214" t="s">
        <v>144</v>
      </c>
      <c r="E107" s="38"/>
      <c r="F107" s="215" t="s">
        <v>1538</v>
      </c>
      <c r="G107" s="38"/>
      <c r="H107" s="38"/>
      <c r="I107" s="38"/>
      <c r="J107" s="38"/>
      <c r="K107" s="38"/>
      <c r="L107" s="42"/>
      <c r="M107" s="216"/>
      <c r="N107" s="217"/>
      <c r="O107" s="81"/>
      <c r="P107" s="81"/>
      <c r="Q107" s="81"/>
      <c r="R107" s="81"/>
      <c r="S107" s="81"/>
      <c r="T107" s="82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20" t="s">
        <v>144</v>
      </c>
      <c r="AU107" s="20" t="s">
        <v>84</v>
      </c>
    </row>
    <row r="108" s="13" customFormat="1">
      <c r="A108" s="13"/>
      <c r="B108" s="218"/>
      <c r="C108" s="219"/>
      <c r="D108" s="220" t="s">
        <v>146</v>
      </c>
      <c r="E108" s="221" t="s">
        <v>19</v>
      </c>
      <c r="F108" s="222" t="s">
        <v>1539</v>
      </c>
      <c r="G108" s="219"/>
      <c r="H108" s="221" t="s">
        <v>19</v>
      </c>
      <c r="I108" s="219"/>
      <c r="J108" s="219"/>
      <c r="K108" s="219"/>
      <c r="L108" s="223"/>
      <c r="M108" s="224"/>
      <c r="N108" s="225"/>
      <c r="O108" s="225"/>
      <c r="P108" s="225"/>
      <c r="Q108" s="225"/>
      <c r="R108" s="225"/>
      <c r="S108" s="225"/>
      <c r="T108" s="226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27" t="s">
        <v>146</v>
      </c>
      <c r="AU108" s="227" t="s">
        <v>84</v>
      </c>
      <c r="AV108" s="13" t="s">
        <v>81</v>
      </c>
      <c r="AW108" s="13" t="s">
        <v>34</v>
      </c>
      <c r="AX108" s="13" t="s">
        <v>73</v>
      </c>
      <c r="AY108" s="227" t="s">
        <v>135</v>
      </c>
    </row>
    <row r="109" s="14" customFormat="1">
      <c r="A109" s="14"/>
      <c r="B109" s="228"/>
      <c r="C109" s="229"/>
      <c r="D109" s="220" t="s">
        <v>146</v>
      </c>
      <c r="E109" s="230" t="s">
        <v>19</v>
      </c>
      <c r="F109" s="231" t="s">
        <v>1540</v>
      </c>
      <c r="G109" s="229"/>
      <c r="H109" s="232">
        <v>46.600000000000001</v>
      </c>
      <c r="I109" s="229"/>
      <c r="J109" s="229"/>
      <c r="K109" s="229"/>
      <c r="L109" s="233"/>
      <c r="M109" s="234"/>
      <c r="N109" s="235"/>
      <c r="O109" s="235"/>
      <c r="P109" s="235"/>
      <c r="Q109" s="235"/>
      <c r="R109" s="235"/>
      <c r="S109" s="235"/>
      <c r="T109" s="236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37" t="s">
        <v>146</v>
      </c>
      <c r="AU109" s="237" t="s">
        <v>84</v>
      </c>
      <c r="AV109" s="14" t="s">
        <v>84</v>
      </c>
      <c r="AW109" s="14" t="s">
        <v>34</v>
      </c>
      <c r="AX109" s="14" t="s">
        <v>81</v>
      </c>
      <c r="AY109" s="237" t="s">
        <v>135</v>
      </c>
    </row>
    <row r="110" s="2" customFormat="1" ht="37.8" customHeight="1">
      <c r="A110" s="36"/>
      <c r="B110" s="37"/>
      <c r="C110" s="202" t="s">
        <v>207</v>
      </c>
      <c r="D110" s="202" t="s">
        <v>137</v>
      </c>
      <c r="E110" s="203" t="s">
        <v>222</v>
      </c>
      <c r="F110" s="204" t="s">
        <v>223</v>
      </c>
      <c r="G110" s="205" t="s">
        <v>182</v>
      </c>
      <c r="H110" s="206">
        <v>34.979999999999997</v>
      </c>
      <c r="I110" s="207">
        <v>0</v>
      </c>
      <c r="J110" s="207">
        <f>ROUND(I110*H110,2)</f>
        <v>0</v>
      </c>
      <c r="K110" s="204" t="s">
        <v>141</v>
      </c>
      <c r="L110" s="42"/>
      <c r="M110" s="208" t="s">
        <v>19</v>
      </c>
      <c r="N110" s="209" t="s">
        <v>44</v>
      </c>
      <c r="O110" s="210">
        <v>0</v>
      </c>
      <c r="P110" s="210">
        <f>O110*H110</f>
        <v>0</v>
      </c>
      <c r="Q110" s="210">
        <v>0</v>
      </c>
      <c r="R110" s="210">
        <f>Q110*H110</f>
        <v>0</v>
      </c>
      <c r="S110" s="210">
        <v>0</v>
      </c>
      <c r="T110" s="211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212" t="s">
        <v>142</v>
      </c>
      <c r="AT110" s="212" t="s">
        <v>137</v>
      </c>
      <c r="AU110" s="212" t="s">
        <v>84</v>
      </c>
      <c r="AY110" s="20" t="s">
        <v>135</v>
      </c>
      <c r="BE110" s="213">
        <f>IF(N110="základní",J110,0)</f>
        <v>0</v>
      </c>
      <c r="BF110" s="213">
        <f>IF(N110="snížená",J110,0)</f>
        <v>0</v>
      </c>
      <c r="BG110" s="213">
        <f>IF(N110="zákl. přenesená",J110,0)</f>
        <v>0</v>
      </c>
      <c r="BH110" s="213">
        <f>IF(N110="sníž. přenesená",J110,0)</f>
        <v>0</v>
      </c>
      <c r="BI110" s="213">
        <f>IF(N110="nulová",J110,0)</f>
        <v>0</v>
      </c>
      <c r="BJ110" s="20" t="s">
        <v>81</v>
      </c>
      <c r="BK110" s="213">
        <f>ROUND(I110*H110,2)</f>
        <v>0</v>
      </c>
      <c r="BL110" s="20" t="s">
        <v>142</v>
      </c>
      <c r="BM110" s="212" t="s">
        <v>1541</v>
      </c>
    </row>
    <row r="111" s="2" customFormat="1">
      <c r="A111" s="36"/>
      <c r="B111" s="37"/>
      <c r="C111" s="38"/>
      <c r="D111" s="214" t="s">
        <v>144</v>
      </c>
      <c r="E111" s="38"/>
      <c r="F111" s="215" t="s">
        <v>225</v>
      </c>
      <c r="G111" s="38"/>
      <c r="H111" s="38"/>
      <c r="I111" s="38"/>
      <c r="J111" s="38"/>
      <c r="K111" s="38"/>
      <c r="L111" s="42"/>
      <c r="M111" s="216"/>
      <c r="N111" s="217"/>
      <c r="O111" s="81"/>
      <c r="P111" s="81"/>
      <c r="Q111" s="81"/>
      <c r="R111" s="81"/>
      <c r="S111" s="81"/>
      <c r="T111" s="82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20" t="s">
        <v>144</v>
      </c>
      <c r="AU111" s="20" t="s">
        <v>84</v>
      </c>
    </row>
    <row r="112" s="13" customFormat="1">
      <c r="A112" s="13"/>
      <c r="B112" s="218"/>
      <c r="C112" s="219"/>
      <c r="D112" s="220" t="s">
        <v>146</v>
      </c>
      <c r="E112" s="221" t="s">
        <v>19</v>
      </c>
      <c r="F112" s="222" t="s">
        <v>1542</v>
      </c>
      <c r="G112" s="219"/>
      <c r="H112" s="221" t="s">
        <v>19</v>
      </c>
      <c r="I112" s="219"/>
      <c r="J112" s="219"/>
      <c r="K112" s="219"/>
      <c r="L112" s="223"/>
      <c r="M112" s="224"/>
      <c r="N112" s="225"/>
      <c r="O112" s="225"/>
      <c r="P112" s="225"/>
      <c r="Q112" s="225"/>
      <c r="R112" s="225"/>
      <c r="S112" s="225"/>
      <c r="T112" s="226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27" t="s">
        <v>146</v>
      </c>
      <c r="AU112" s="227" t="s">
        <v>84</v>
      </c>
      <c r="AV112" s="13" t="s">
        <v>81</v>
      </c>
      <c r="AW112" s="13" t="s">
        <v>34</v>
      </c>
      <c r="AX112" s="13" t="s">
        <v>73</v>
      </c>
      <c r="AY112" s="227" t="s">
        <v>135</v>
      </c>
    </row>
    <row r="113" s="14" customFormat="1">
      <c r="A113" s="14"/>
      <c r="B113" s="228"/>
      <c r="C113" s="229"/>
      <c r="D113" s="220" t="s">
        <v>146</v>
      </c>
      <c r="E113" s="230" t="s">
        <v>19</v>
      </c>
      <c r="F113" s="231" t="s">
        <v>1543</v>
      </c>
      <c r="G113" s="229"/>
      <c r="H113" s="232">
        <v>34.979999999999997</v>
      </c>
      <c r="I113" s="229"/>
      <c r="J113" s="229"/>
      <c r="K113" s="229"/>
      <c r="L113" s="233"/>
      <c r="M113" s="234"/>
      <c r="N113" s="235"/>
      <c r="O113" s="235"/>
      <c r="P113" s="235"/>
      <c r="Q113" s="235"/>
      <c r="R113" s="235"/>
      <c r="S113" s="235"/>
      <c r="T113" s="236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37" t="s">
        <v>146</v>
      </c>
      <c r="AU113" s="237" t="s">
        <v>84</v>
      </c>
      <c r="AV113" s="14" t="s">
        <v>84</v>
      </c>
      <c r="AW113" s="14" t="s">
        <v>34</v>
      </c>
      <c r="AX113" s="14" t="s">
        <v>81</v>
      </c>
      <c r="AY113" s="237" t="s">
        <v>135</v>
      </c>
    </row>
    <row r="114" s="2" customFormat="1" ht="37.8" customHeight="1">
      <c r="A114" s="36"/>
      <c r="B114" s="37"/>
      <c r="C114" s="202" t="s">
        <v>216</v>
      </c>
      <c r="D114" s="202" t="s">
        <v>137</v>
      </c>
      <c r="E114" s="203" t="s">
        <v>228</v>
      </c>
      <c r="F114" s="204" t="s">
        <v>229</v>
      </c>
      <c r="G114" s="205" t="s">
        <v>182</v>
      </c>
      <c r="H114" s="206">
        <v>32.600000000000001</v>
      </c>
      <c r="I114" s="207">
        <v>0</v>
      </c>
      <c r="J114" s="207">
        <f>ROUND(I114*H114,2)</f>
        <v>0</v>
      </c>
      <c r="K114" s="204" t="s">
        <v>141</v>
      </c>
      <c r="L114" s="42"/>
      <c r="M114" s="208" t="s">
        <v>19</v>
      </c>
      <c r="N114" s="209" t="s">
        <v>44</v>
      </c>
      <c r="O114" s="210">
        <v>0</v>
      </c>
      <c r="P114" s="210">
        <f>O114*H114</f>
        <v>0</v>
      </c>
      <c r="Q114" s="210">
        <v>0</v>
      </c>
      <c r="R114" s="210">
        <f>Q114*H114</f>
        <v>0</v>
      </c>
      <c r="S114" s="210">
        <v>0</v>
      </c>
      <c r="T114" s="211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212" t="s">
        <v>142</v>
      </c>
      <c r="AT114" s="212" t="s">
        <v>137</v>
      </c>
      <c r="AU114" s="212" t="s">
        <v>84</v>
      </c>
      <c r="AY114" s="20" t="s">
        <v>135</v>
      </c>
      <c r="BE114" s="213">
        <f>IF(N114="základní",J114,0)</f>
        <v>0</v>
      </c>
      <c r="BF114" s="213">
        <f>IF(N114="snížená",J114,0)</f>
        <v>0</v>
      </c>
      <c r="BG114" s="213">
        <f>IF(N114="zákl. přenesená",J114,0)</f>
        <v>0</v>
      </c>
      <c r="BH114" s="213">
        <f>IF(N114="sníž. přenesená",J114,0)</f>
        <v>0</v>
      </c>
      <c r="BI114" s="213">
        <f>IF(N114="nulová",J114,0)</f>
        <v>0</v>
      </c>
      <c r="BJ114" s="20" t="s">
        <v>81</v>
      </c>
      <c r="BK114" s="213">
        <f>ROUND(I114*H114,2)</f>
        <v>0</v>
      </c>
      <c r="BL114" s="20" t="s">
        <v>142</v>
      </c>
      <c r="BM114" s="212" t="s">
        <v>1544</v>
      </c>
    </row>
    <row r="115" s="2" customFormat="1">
      <c r="A115" s="36"/>
      <c r="B115" s="37"/>
      <c r="C115" s="38"/>
      <c r="D115" s="214" t="s">
        <v>144</v>
      </c>
      <c r="E115" s="38"/>
      <c r="F115" s="215" t="s">
        <v>231</v>
      </c>
      <c r="G115" s="38"/>
      <c r="H115" s="38"/>
      <c r="I115" s="38"/>
      <c r="J115" s="38"/>
      <c r="K115" s="38"/>
      <c r="L115" s="42"/>
      <c r="M115" s="216"/>
      <c r="N115" s="217"/>
      <c r="O115" s="81"/>
      <c r="P115" s="81"/>
      <c r="Q115" s="81"/>
      <c r="R115" s="81"/>
      <c r="S115" s="81"/>
      <c r="T115" s="82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20" t="s">
        <v>144</v>
      </c>
      <c r="AU115" s="20" t="s">
        <v>84</v>
      </c>
    </row>
    <row r="116" s="13" customFormat="1">
      <c r="A116" s="13"/>
      <c r="B116" s="218"/>
      <c r="C116" s="219"/>
      <c r="D116" s="220" t="s">
        <v>146</v>
      </c>
      <c r="E116" s="221" t="s">
        <v>19</v>
      </c>
      <c r="F116" s="222" t="s">
        <v>1545</v>
      </c>
      <c r="G116" s="219"/>
      <c r="H116" s="221" t="s">
        <v>19</v>
      </c>
      <c r="I116" s="219"/>
      <c r="J116" s="219"/>
      <c r="K116" s="219"/>
      <c r="L116" s="223"/>
      <c r="M116" s="224"/>
      <c r="N116" s="225"/>
      <c r="O116" s="225"/>
      <c r="P116" s="225"/>
      <c r="Q116" s="225"/>
      <c r="R116" s="225"/>
      <c r="S116" s="225"/>
      <c r="T116" s="226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27" t="s">
        <v>146</v>
      </c>
      <c r="AU116" s="227" t="s">
        <v>84</v>
      </c>
      <c r="AV116" s="13" t="s">
        <v>81</v>
      </c>
      <c r="AW116" s="13" t="s">
        <v>34</v>
      </c>
      <c r="AX116" s="13" t="s">
        <v>73</v>
      </c>
      <c r="AY116" s="227" t="s">
        <v>135</v>
      </c>
    </row>
    <row r="117" s="14" customFormat="1">
      <c r="A117" s="14"/>
      <c r="B117" s="228"/>
      <c r="C117" s="229"/>
      <c r="D117" s="220" t="s">
        <v>146</v>
      </c>
      <c r="E117" s="230" t="s">
        <v>19</v>
      </c>
      <c r="F117" s="231" t="s">
        <v>1546</v>
      </c>
      <c r="G117" s="229"/>
      <c r="H117" s="232">
        <v>32.600000000000001</v>
      </c>
      <c r="I117" s="229"/>
      <c r="J117" s="229"/>
      <c r="K117" s="229"/>
      <c r="L117" s="233"/>
      <c r="M117" s="234"/>
      <c r="N117" s="235"/>
      <c r="O117" s="235"/>
      <c r="P117" s="235"/>
      <c r="Q117" s="235"/>
      <c r="R117" s="235"/>
      <c r="S117" s="235"/>
      <c r="T117" s="236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37" t="s">
        <v>146</v>
      </c>
      <c r="AU117" s="237" t="s">
        <v>84</v>
      </c>
      <c r="AV117" s="14" t="s">
        <v>84</v>
      </c>
      <c r="AW117" s="14" t="s">
        <v>34</v>
      </c>
      <c r="AX117" s="14" t="s">
        <v>81</v>
      </c>
      <c r="AY117" s="237" t="s">
        <v>135</v>
      </c>
    </row>
    <row r="118" s="2" customFormat="1" ht="37.8" customHeight="1">
      <c r="A118" s="36"/>
      <c r="B118" s="37"/>
      <c r="C118" s="202" t="s">
        <v>221</v>
      </c>
      <c r="D118" s="202" t="s">
        <v>137</v>
      </c>
      <c r="E118" s="203" t="s">
        <v>235</v>
      </c>
      <c r="F118" s="204" t="s">
        <v>236</v>
      </c>
      <c r="G118" s="205" t="s">
        <v>182</v>
      </c>
      <c r="H118" s="206">
        <v>130.40000000000001</v>
      </c>
      <c r="I118" s="207">
        <v>0</v>
      </c>
      <c r="J118" s="207">
        <f>ROUND(I118*H118,2)</f>
        <v>0</v>
      </c>
      <c r="K118" s="204" t="s">
        <v>141</v>
      </c>
      <c r="L118" s="42"/>
      <c r="M118" s="208" t="s">
        <v>19</v>
      </c>
      <c r="N118" s="209" t="s">
        <v>44</v>
      </c>
      <c r="O118" s="210">
        <v>0</v>
      </c>
      <c r="P118" s="210">
        <f>O118*H118</f>
        <v>0</v>
      </c>
      <c r="Q118" s="210">
        <v>0</v>
      </c>
      <c r="R118" s="210">
        <f>Q118*H118</f>
        <v>0</v>
      </c>
      <c r="S118" s="210">
        <v>0</v>
      </c>
      <c r="T118" s="211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212" t="s">
        <v>142</v>
      </c>
      <c r="AT118" s="212" t="s">
        <v>137</v>
      </c>
      <c r="AU118" s="212" t="s">
        <v>84</v>
      </c>
      <c r="AY118" s="20" t="s">
        <v>135</v>
      </c>
      <c r="BE118" s="213">
        <f>IF(N118="základní",J118,0)</f>
        <v>0</v>
      </c>
      <c r="BF118" s="213">
        <f>IF(N118="snížená",J118,0)</f>
        <v>0</v>
      </c>
      <c r="BG118" s="213">
        <f>IF(N118="zákl. přenesená",J118,0)</f>
        <v>0</v>
      </c>
      <c r="BH118" s="213">
        <f>IF(N118="sníž. přenesená",J118,0)</f>
        <v>0</v>
      </c>
      <c r="BI118" s="213">
        <f>IF(N118="nulová",J118,0)</f>
        <v>0</v>
      </c>
      <c r="BJ118" s="20" t="s">
        <v>81</v>
      </c>
      <c r="BK118" s="213">
        <f>ROUND(I118*H118,2)</f>
        <v>0</v>
      </c>
      <c r="BL118" s="20" t="s">
        <v>142</v>
      </c>
      <c r="BM118" s="212" t="s">
        <v>1547</v>
      </c>
    </row>
    <row r="119" s="2" customFormat="1">
      <c r="A119" s="36"/>
      <c r="B119" s="37"/>
      <c r="C119" s="38"/>
      <c r="D119" s="214" t="s">
        <v>144</v>
      </c>
      <c r="E119" s="38"/>
      <c r="F119" s="215" t="s">
        <v>238</v>
      </c>
      <c r="G119" s="38"/>
      <c r="H119" s="38"/>
      <c r="I119" s="38"/>
      <c r="J119" s="38"/>
      <c r="K119" s="38"/>
      <c r="L119" s="42"/>
      <c r="M119" s="216"/>
      <c r="N119" s="217"/>
      <c r="O119" s="81"/>
      <c r="P119" s="81"/>
      <c r="Q119" s="81"/>
      <c r="R119" s="81"/>
      <c r="S119" s="81"/>
      <c r="T119" s="82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20" t="s">
        <v>144</v>
      </c>
      <c r="AU119" s="20" t="s">
        <v>84</v>
      </c>
    </row>
    <row r="120" s="14" customFormat="1">
      <c r="A120" s="14"/>
      <c r="B120" s="228"/>
      <c r="C120" s="229"/>
      <c r="D120" s="220" t="s">
        <v>146</v>
      </c>
      <c r="E120" s="230" t="s">
        <v>19</v>
      </c>
      <c r="F120" s="231" t="s">
        <v>1548</v>
      </c>
      <c r="G120" s="229"/>
      <c r="H120" s="232">
        <v>130.40000000000001</v>
      </c>
      <c r="I120" s="229"/>
      <c r="J120" s="229"/>
      <c r="K120" s="229"/>
      <c r="L120" s="233"/>
      <c r="M120" s="234"/>
      <c r="N120" s="235"/>
      <c r="O120" s="235"/>
      <c r="P120" s="235"/>
      <c r="Q120" s="235"/>
      <c r="R120" s="235"/>
      <c r="S120" s="235"/>
      <c r="T120" s="23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37" t="s">
        <v>146</v>
      </c>
      <c r="AU120" s="237" t="s">
        <v>84</v>
      </c>
      <c r="AV120" s="14" t="s">
        <v>84</v>
      </c>
      <c r="AW120" s="14" t="s">
        <v>34</v>
      </c>
      <c r="AX120" s="14" t="s">
        <v>81</v>
      </c>
      <c r="AY120" s="237" t="s">
        <v>135</v>
      </c>
    </row>
    <row r="121" s="2" customFormat="1" ht="24.15" customHeight="1">
      <c r="A121" s="36"/>
      <c r="B121" s="37"/>
      <c r="C121" s="202" t="s">
        <v>8</v>
      </c>
      <c r="D121" s="202" t="s">
        <v>137</v>
      </c>
      <c r="E121" s="203" t="s">
        <v>1549</v>
      </c>
      <c r="F121" s="204" t="s">
        <v>1550</v>
      </c>
      <c r="G121" s="205" t="s">
        <v>182</v>
      </c>
      <c r="H121" s="206">
        <v>620.5</v>
      </c>
      <c r="I121" s="207">
        <v>0</v>
      </c>
      <c r="J121" s="207">
        <f>ROUND(I121*H121,2)</f>
        <v>0</v>
      </c>
      <c r="K121" s="204" t="s">
        <v>141</v>
      </c>
      <c r="L121" s="42"/>
      <c r="M121" s="208" t="s">
        <v>19</v>
      </c>
      <c r="N121" s="209" t="s">
        <v>44</v>
      </c>
      <c r="O121" s="210">
        <v>0</v>
      </c>
      <c r="P121" s="210">
        <f>O121*H121</f>
        <v>0</v>
      </c>
      <c r="Q121" s="210">
        <v>0</v>
      </c>
      <c r="R121" s="210">
        <f>Q121*H121</f>
        <v>0</v>
      </c>
      <c r="S121" s="210">
        <v>0</v>
      </c>
      <c r="T121" s="211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12" t="s">
        <v>142</v>
      </c>
      <c r="AT121" s="212" t="s">
        <v>137</v>
      </c>
      <c r="AU121" s="212" t="s">
        <v>84</v>
      </c>
      <c r="AY121" s="20" t="s">
        <v>135</v>
      </c>
      <c r="BE121" s="213">
        <f>IF(N121="základní",J121,0)</f>
        <v>0</v>
      </c>
      <c r="BF121" s="213">
        <f>IF(N121="snížená",J121,0)</f>
        <v>0</v>
      </c>
      <c r="BG121" s="213">
        <f>IF(N121="zákl. přenesená",J121,0)</f>
        <v>0</v>
      </c>
      <c r="BH121" s="213">
        <f>IF(N121="sníž. přenesená",J121,0)</f>
        <v>0</v>
      </c>
      <c r="BI121" s="213">
        <f>IF(N121="nulová",J121,0)</f>
        <v>0</v>
      </c>
      <c r="BJ121" s="20" t="s">
        <v>81</v>
      </c>
      <c r="BK121" s="213">
        <f>ROUND(I121*H121,2)</f>
        <v>0</v>
      </c>
      <c r="BL121" s="20" t="s">
        <v>142</v>
      </c>
      <c r="BM121" s="212" t="s">
        <v>1551</v>
      </c>
    </row>
    <row r="122" s="2" customFormat="1">
      <c r="A122" s="36"/>
      <c r="B122" s="37"/>
      <c r="C122" s="38"/>
      <c r="D122" s="214" t="s">
        <v>144</v>
      </c>
      <c r="E122" s="38"/>
      <c r="F122" s="215" t="s">
        <v>1552</v>
      </c>
      <c r="G122" s="38"/>
      <c r="H122" s="38"/>
      <c r="I122" s="38"/>
      <c r="J122" s="38"/>
      <c r="K122" s="38"/>
      <c r="L122" s="42"/>
      <c r="M122" s="216"/>
      <c r="N122" s="217"/>
      <c r="O122" s="81"/>
      <c r="P122" s="81"/>
      <c r="Q122" s="81"/>
      <c r="R122" s="81"/>
      <c r="S122" s="81"/>
      <c r="T122" s="82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20" t="s">
        <v>144</v>
      </c>
      <c r="AU122" s="20" t="s">
        <v>84</v>
      </c>
    </row>
    <row r="123" s="13" customFormat="1">
      <c r="A123" s="13"/>
      <c r="B123" s="218"/>
      <c r="C123" s="219"/>
      <c r="D123" s="220" t="s">
        <v>146</v>
      </c>
      <c r="E123" s="221" t="s">
        <v>19</v>
      </c>
      <c r="F123" s="222" t="s">
        <v>1553</v>
      </c>
      <c r="G123" s="219"/>
      <c r="H123" s="221" t="s">
        <v>19</v>
      </c>
      <c r="I123" s="219"/>
      <c r="J123" s="219"/>
      <c r="K123" s="219"/>
      <c r="L123" s="223"/>
      <c r="M123" s="224"/>
      <c r="N123" s="225"/>
      <c r="O123" s="225"/>
      <c r="P123" s="225"/>
      <c r="Q123" s="225"/>
      <c r="R123" s="225"/>
      <c r="S123" s="225"/>
      <c r="T123" s="226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27" t="s">
        <v>146</v>
      </c>
      <c r="AU123" s="227" t="s">
        <v>84</v>
      </c>
      <c r="AV123" s="13" t="s">
        <v>81</v>
      </c>
      <c r="AW123" s="13" t="s">
        <v>34</v>
      </c>
      <c r="AX123" s="13" t="s">
        <v>73</v>
      </c>
      <c r="AY123" s="227" t="s">
        <v>135</v>
      </c>
    </row>
    <row r="124" s="14" customFormat="1">
      <c r="A124" s="14"/>
      <c r="B124" s="228"/>
      <c r="C124" s="229"/>
      <c r="D124" s="220" t="s">
        <v>146</v>
      </c>
      <c r="E124" s="230" t="s">
        <v>19</v>
      </c>
      <c r="F124" s="231" t="s">
        <v>1534</v>
      </c>
      <c r="G124" s="229"/>
      <c r="H124" s="232">
        <v>620.5</v>
      </c>
      <c r="I124" s="229"/>
      <c r="J124" s="229"/>
      <c r="K124" s="229"/>
      <c r="L124" s="233"/>
      <c r="M124" s="234"/>
      <c r="N124" s="235"/>
      <c r="O124" s="235"/>
      <c r="P124" s="235"/>
      <c r="Q124" s="235"/>
      <c r="R124" s="235"/>
      <c r="S124" s="235"/>
      <c r="T124" s="23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37" t="s">
        <v>146</v>
      </c>
      <c r="AU124" s="237" t="s">
        <v>84</v>
      </c>
      <c r="AV124" s="14" t="s">
        <v>84</v>
      </c>
      <c r="AW124" s="14" t="s">
        <v>34</v>
      </c>
      <c r="AX124" s="14" t="s">
        <v>81</v>
      </c>
      <c r="AY124" s="237" t="s">
        <v>135</v>
      </c>
    </row>
    <row r="125" s="2" customFormat="1" ht="24.15" customHeight="1">
      <c r="A125" s="36"/>
      <c r="B125" s="37"/>
      <c r="C125" s="202" t="s">
        <v>234</v>
      </c>
      <c r="D125" s="202" t="s">
        <v>137</v>
      </c>
      <c r="E125" s="203" t="s">
        <v>248</v>
      </c>
      <c r="F125" s="204" t="s">
        <v>249</v>
      </c>
      <c r="G125" s="205" t="s">
        <v>250</v>
      </c>
      <c r="H125" s="206">
        <v>55.420000000000002</v>
      </c>
      <c r="I125" s="207">
        <v>0</v>
      </c>
      <c r="J125" s="207">
        <f>ROUND(I125*H125,2)</f>
        <v>0</v>
      </c>
      <c r="K125" s="204" t="s">
        <v>141</v>
      </c>
      <c r="L125" s="42"/>
      <c r="M125" s="208" t="s">
        <v>19</v>
      </c>
      <c r="N125" s="209" t="s">
        <v>44</v>
      </c>
      <c r="O125" s="210">
        <v>0</v>
      </c>
      <c r="P125" s="210">
        <f>O125*H125</f>
        <v>0</v>
      </c>
      <c r="Q125" s="210">
        <v>0</v>
      </c>
      <c r="R125" s="210">
        <f>Q125*H125</f>
        <v>0</v>
      </c>
      <c r="S125" s="210">
        <v>0</v>
      </c>
      <c r="T125" s="211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12" t="s">
        <v>142</v>
      </c>
      <c r="AT125" s="212" t="s">
        <v>137</v>
      </c>
      <c r="AU125" s="212" t="s">
        <v>84</v>
      </c>
      <c r="AY125" s="20" t="s">
        <v>135</v>
      </c>
      <c r="BE125" s="213">
        <f>IF(N125="základní",J125,0)</f>
        <v>0</v>
      </c>
      <c r="BF125" s="213">
        <f>IF(N125="snížená",J125,0)</f>
        <v>0</v>
      </c>
      <c r="BG125" s="213">
        <f>IF(N125="zákl. přenesená",J125,0)</f>
        <v>0</v>
      </c>
      <c r="BH125" s="213">
        <f>IF(N125="sníž. přenesená",J125,0)</f>
        <v>0</v>
      </c>
      <c r="BI125" s="213">
        <f>IF(N125="nulová",J125,0)</f>
        <v>0</v>
      </c>
      <c r="BJ125" s="20" t="s">
        <v>81</v>
      </c>
      <c r="BK125" s="213">
        <f>ROUND(I125*H125,2)</f>
        <v>0</v>
      </c>
      <c r="BL125" s="20" t="s">
        <v>142</v>
      </c>
      <c r="BM125" s="212" t="s">
        <v>1554</v>
      </c>
    </row>
    <row r="126" s="2" customFormat="1">
      <c r="A126" s="36"/>
      <c r="B126" s="37"/>
      <c r="C126" s="38"/>
      <c r="D126" s="214" t="s">
        <v>144</v>
      </c>
      <c r="E126" s="38"/>
      <c r="F126" s="215" t="s">
        <v>252</v>
      </c>
      <c r="G126" s="38"/>
      <c r="H126" s="38"/>
      <c r="I126" s="38"/>
      <c r="J126" s="38"/>
      <c r="K126" s="38"/>
      <c r="L126" s="42"/>
      <c r="M126" s="216"/>
      <c r="N126" s="217"/>
      <c r="O126" s="81"/>
      <c r="P126" s="81"/>
      <c r="Q126" s="81"/>
      <c r="R126" s="81"/>
      <c r="S126" s="81"/>
      <c r="T126" s="82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20" t="s">
        <v>144</v>
      </c>
      <c r="AU126" s="20" t="s">
        <v>84</v>
      </c>
    </row>
    <row r="127" s="14" customFormat="1">
      <c r="A127" s="14"/>
      <c r="B127" s="228"/>
      <c r="C127" s="229"/>
      <c r="D127" s="220" t="s">
        <v>146</v>
      </c>
      <c r="E127" s="230" t="s">
        <v>19</v>
      </c>
      <c r="F127" s="231" t="s">
        <v>1555</v>
      </c>
      <c r="G127" s="229"/>
      <c r="H127" s="232">
        <v>55.420000000000002</v>
      </c>
      <c r="I127" s="229"/>
      <c r="J127" s="229"/>
      <c r="K127" s="229"/>
      <c r="L127" s="233"/>
      <c r="M127" s="234"/>
      <c r="N127" s="235"/>
      <c r="O127" s="235"/>
      <c r="P127" s="235"/>
      <c r="Q127" s="235"/>
      <c r="R127" s="235"/>
      <c r="S127" s="235"/>
      <c r="T127" s="23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37" t="s">
        <v>146</v>
      </c>
      <c r="AU127" s="237" t="s">
        <v>84</v>
      </c>
      <c r="AV127" s="14" t="s">
        <v>84</v>
      </c>
      <c r="AW127" s="14" t="s">
        <v>34</v>
      </c>
      <c r="AX127" s="14" t="s">
        <v>81</v>
      </c>
      <c r="AY127" s="237" t="s">
        <v>135</v>
      </c>
    </row>
    <row r="128" s="2" customFormat="1" ht="24.15" customHeight="1">
      <c r="A128" s="36"/>
      <c r="B128" s="37"/>
      <c r="C128" s="202" t="s">
        <v>240</v>
      </c>
      <c r="D128" s="202" t="s">
        <v>137</v>
      </c>
      <c r="E128" s="203" t="s">
        <v>258</v>
      </c>
      <c r="F128" s="204" t="s">
        <v>259</v>
      </c>
      <c r="G128" s="205" t="s">
        <v>182</v>
      </c>
      <c r="H128" s="206">
        <v>17.489999999999998</v>
      </c>
      <c r="I128" s="207">
        <v>0</v>
      </c>
      <c r="J128" s="207">
        <f>ROUND(I128*H128,2)</f>
        <v>0</v>
      </c>
      <c r="K128" s="204" t="s">
        <v>141</v>
      </c>
      <c r="L128" s="42"/>
      <c r="M128" s="208" t="s">
        <v>19</v>
      </c>
      <c r="N128" s="209" t="s">
        <v>44</v>
      </c>
      <c r="O128" s="210">
        <v>0</v>
      </c>
      <c r="P128" s="210">
        <f>O128*H128</f>
        <v>0</v>
      </c>
      <c r="Q128" s="210">
        <v>0</v>
      </c>
      <c r="R128" s="210">
        <f>Q128*H128</f>
        <v>0</v>
      </c>
      <c r="S128" s="210">
        <v>0</v>
      </c>
      <c r="T128" s="211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12" t="s">
        <v>142</v>
      </c>
      <c r="AT128" s="212" t="s">
        <v>137</v>
      </c>
      <c r="AU128" s="212" t="s">
        <v>84</v>
      </c>
      <c r="AY128" s="20" t="s">
        <v>135</v>
      </c>
      <c r="BE128" s="213">
        <f>IF(N128="základní",J128,0)</f>
        <v>0</v>
      </c>
      <c r="BF128" s="213">
        <f>IF(N128="snížená",J128,0)</f>
        <v>0</v>
      </c>
      <c r="BG128" s="213">
        <f>IF(N128="zákl. přenesená",J128,0)</f>
        <v>0</v>
      </c>
      <c r="BH128" s="213">
        <f>IF(N128="sníž. přenesená",J128,0)</f>
        <v>0</v>
      </c>
      <c r="BI128" s="213">
        <f>IF(N128="nulová",J128,0)</f>
        <v>0</v>
      </c>
      <c r="BJ128" s="20" t="s">
        <v>81</v>
      </c>
      <c r="BK128" s="213">
        <f>ROUND(I128*H128,2)</f>
        <v>0</v>
      </c>
      <c r="BL128" s="20" t="s">
        <v>142</v>
      </c>
      <c r="BM128" s="212" t="s">
        <v>1556</v>
      </c>
    </row>
    <row r="129" s="2" customFormat="1">
      <c r="A129" s="36"/>
      <c r="B129" s="37"/>
      <c r="C129" s="38"/>
      <c r="D129" s="214" t="s">
        <v>144</v>
      </c>
      <c r="E129" s="38"/>
      <c r="F129" s="215" t="s">
        <v>261</v>
      </c>
      <c r="G129" s="38"/>
      <c r="H129" s="38"/>
      <c r="I129" s="38"/>
      <c r="J129" s="38"/>
      <c r="K129" s="38"/>
      <c r="L129" s="42"/>
      <c r="M129" s="216"/>
      <c r="N129" s="217"/>
      <c r="O129" s="81"/>
      <c r="P129" s="81"/>
      <c r="Q129" s="81"/>
      <c r="R129" s="81"/>
      <c r="S129" s="81"/>
      <c r="T129" s="82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20" t="s">
        <v>144</v>
      </c>
      <c r="AU129" s="20" t="s">
        <v>84</v>
      </c>
    </row>
    <row r="130" s="13" customFormat="1">
      <c r="A130" s="13"/>
      <c r="B130" s="218"/>
      <c r="C130" s="219"/>
      <c r="D130" s="220" t="s">
        <v>146</v>
      </c>
      <c r="E130" s="221" t="s">
        <v>19</v>
      </c>
      <c r="F130" s="222" t="s">
        <v>680</v>
      </c>
      <c r="G130" s="219"/>
      <c r="H130" s="221" t="s">
        <v>19</v>
      </c>
      <c r="I130" s="219"/>
      <c r="J130" s="219"/>
      <c r="K130" s="219"/>
      <c r="L130" s="223"/>
      <c r="M130" s="224"/>
      <c r="N130" s="225"/>
      <c r="O130" s="225"/>
      <c r="P130" s="225"/>
      <c r="Q130" s="225"/>
      <c r="R130" s="225"/>
      <c r="S130" s="225"/>
      <c r="T130" s="22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27" t="s">
        <v>146</v>
      </c>
      <c r="AU130" s="227" t="s">
        <v>84</v>
      </c>
      <c r="AV130" s="13" t="s">
        <v>81</v>
      </c>
      <c r="AW130" s="13" t="s">
        <v>34</v>
      </c>
      <c r="AX130" s="13" t="s">
        <v>73</v>
      </c>
      <c r="AY130" s="227" t="s">
        <v>135</v>
      </c>
    </row>
    <row r="131" s="14" customFormat="1">
      <c r="A131" s="14"/>
      <c r="B131" s="228"/>
      <c r="C131" s="229"/>
      <c r="D131" s="220" t="s">
        <v>146</v>
      </c>
      <c r="E131" s="230" t="s">
        <v>19</v>
      </c>
      <c r="F131" s="231" t="s">
        <v>1557</v>
      </c>
      <c r="G131" s="229"/>
      <c r="H131" s="232">
        <v>17.489999999999998</v>
      </c>
      <c r="I131" s="229"/>
      <c r="J131" s="229"/>
      <c r="K131" s="229"/>
      <c r="L131" s="233"/>
      <c r="M131" s="234"/>
      <c r="N131" s="235"/>
      <c r="O131" s="235"/>
      <c r="P131" s="235"/>
      <c r="Q131" s="235"/>
      <c r="R131" s="235"/>
      <c r="S131" s="235"/>
      <c r="T131" s="23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37" t="s">
        <v>146</v>
      </c>
      <c r="AU131" s="237" t="s">
        <v>84</v>
      </c>
      <c r="AV131" s="14" t="s">
        <v>84</v>
      </c>
      <c r="AW131" s="14" t="s">
        <v>34</v>
      </c>
      <c r="AX131" s="14" t="s">
        <v>81</v>
      </c>
      <c r="AY131" s="237" t="s">
        <v>135</v>
      </c>
    </row>
    <row r="132" s="2" customFormat="1" ht="24.15" customHeight="1">
      <c r="A132" s="36"/>
      <c r="B132" s="37"/>
      <c r="C132" s="202" t="s">
        <v>247</v>
      </c>
      <c r="D132" s="202" t="s">
        <v>137</v>
      </c>
      <c r="E132" s="203" t="s">
        <v>258</v>
      </c>
      <c r="F132" s="204" t="s">
        <v>259</v>
      </c>
      <c r="G132" s="205" t="s">
        <v>182</v>
      </c>
      <c r="H132" s="206">
        <v>32.600000000000001</v>
      </c>
      <c r="I132" s="207">
        <v>0</v>
      </c>
      <c r="J132" s="207">
        <f>ROUND(I132*H132,2)</f>
        <v>0</v>
      </c>
      <c r="K132" s="204" t="s">
        <v>141</v>
      </c>
      <c r="L132" s="42"/>
      <c r="M132" s="208" t="s">
        <v>19</v>
      </c>
      <c r="N132" s="209" t="s">
        <v>44</v>
      </c>
      <c r="O132" s="210">
        <v>0</v>
      </c>
      <c r="P132" s="210">
        <f>O132*H132</f>
        <v>0</v>
      </c>
      <c r="Q132" s="210">
        <v>0</v>
      </c>
      <c r="R132" s="210">
        <f>Q132*H132</f>
        <v>0</v>
      </c>
      <c r="S132" s="210">
        <v>0</v>
      </c>
      <c r="T132" s="211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12" t="s">
        <v>142</v>
      </c>
      <c r="AT132" s="212" t="s">
        <v>137</v>
      </c>
      <c r="AU132" s="212" t="s">
        <v>84</v>
      </c>
      <c r="AY132" s="20" t="s">
        <v>135</v>
      </c>
      <c r="BE132" s="213">
        <f>IF(N132="základní",J132,0)</f>
        <v>0</v>
      </c>
      <c r="BF132" s="213">
        <f>IF(N132="snížená",J132,0)</f>
        <v>0</v>
      </c>
      <c r="BG132" s="213">
        <f>IF(N132="zákl. přenesená",J132,0)</f>
        <v>0</v>
      </c>
      <c r="BH132" s="213">
        <f>IF(N132="sníž. přenesená",J132,0)</f>
        <v>0</v>
      </c>
      <c r="BI132" s="213">
        <f>IF(N132="nulová",J132,0)</f>
        <v>0</v>
      </c>
      <c r="BJ132" s="20" t="s">
        <v>81</v>
      </c>
      <c r="BK132" s="213">
        <f>ROUND(I132*H132,2)</f>
        <v>0</v>
      </c>
      <c r="BL132" s="20" t="s">
        <v>142</v>
      </c>
      <c r="BM132" s="212" t="s">
        <v>1558</v>
      </c>
    </row>
    <row r="133" s="2" customFormat="1">
      <c r="A133" s="36"/>
      <c r="B133" s="37"/>
      <c r="C133" s="38"/>
      <c r="D133" s="214" t="s">
        <v>144</v>
      </c>
      <c r="E133" s="38"/>
      <c r="F133" s="215" t="s">
        <v>261</v>
      </c>
      <c r="G133" s="38"/>
      <c r="H133" s="38"/>
      <c r="I133" s="38"/>
      <c r="J133" s="38"/>
      <c r="K133" s="38"/>
      <c r="L133" s="42"/>
      <c r="M133" s="216"/>
      <c r="N133" s="217"/>
      <c r="O133" s="81"/>
      <c r="P133" s="81"/>
      <c r="Q133" s="81"/>
      <c r="R133" s="81"/>
      <c r="S133" s="81"/>
      <c r="T133" s="82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20" t="s">
        <v>144</v>
      </c>
      <c r="AU133" s="20" t="s">
        <v>84</v>
      </c>
    </row>
    <row r="134" s="14" customFormat="1">
      <c r="A134" s="14"/>
      <c r="B134" s="228"/>
      <c r="C134" s="229"/>
      <c r="D134" s="220" t="s">
        <v>146</v>
      </c>
      <c r="E134" s="230" t="s">
        <v>19</v>
      </c>
      <c r="F134" s="231" t="s">
        <v>1559</v>
      </c>
      <c r="G134" s="229"/>
      <c r="H134" s="232">
        <v>32.600000000000001</v>
      </c>
      <c r="I134" s="229"/>
      <c r="J134" s="229"/>
      <c r="K134" s="229"/>
      <c r="L134" s="233"/>
      <c r="M134" s="234"/>
      <c r="N134" s="235"/>
      <c r="O134" s="235"/>
      <c r="P134" s="235"/>
      <c r="Q134" s="235"/>
      <c r="R134" s="235"/>
      <c r="S134" s="235"/>
      <c r="T134" s="23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37" t="s">
        <v>146</v>
      </c>
      <c r="AU134" s="237" t="s">
        <v>84</v>
      </c>
      <c r="AV134" s="14" t="s">
        <v>84</v>
      </c>
      <c r="AW134" s="14" t="s">
        <v>34</v>
      </c>
      <c r="AX134" s="14" t="s">
        <v>81</v>
      </c>
      <c r="AY134" s="237" t="s">
        <v>135</v>
      </c>
    </row>
    <row r="135" s="2" customFormat="1" ht="24.15" customHeight="1">
      <c r="A135" s="36"/>
      <c r="B135" s="37"/>
      <c r="C135" s="202" t="s">
        <v>254</v>
      </c>
      <c r="D135" s="202" t="s">
        <v>137</v>
      </c>
      <c r="E135" s="203" t="s">
        <v>1560</v>
      </c>
      <c r="F135" s="204" t="s">
        <v>1561</v>
      </c>
      <c r="G135" s="205" t="s">
        <v>182</v>
      </c>
      <c r="H135" s="206">
        <v>14</v>
      </c>
      <c r="I135" s="207">
        <v>0</v>
      </c>
      <c r="J135" s="207">
        <f>ROUND(I135*H135,2)</f>
        <v>0</v>
      </c>
      <c r="K135" s="204" t="s">
        <v>141</v>
      </c>
      <c r="L135" s="42"/>
      <c r="M135" s="208" t="s">
        <v>19</v>
      </c>
      <c r="N135" s="209" t="s">
        <v>44</v>
      </c>
      <c r="O135" s="210">
        <v>0</v>
      </c>
      <c r="P135" s="210">
        <f>O135*H135</f>
        <v>0</v>
      </c>
      <c r="Q135" s="210">
        <v>0</v>
      </c>
      <c r="R135" s="210">
        <f>Q135*H135</f>
        <v>0</v>
      </c>
      <c r="S135" s="210">
        <v>0</v>
      </c>
      <c r="T135" s="211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2" t="s">
        <v>142</v>
      </c>
      <c r="AT135" s="212" t="s">
        <v>137</v>
      </c>
      <c r="AU135" s="212" t="s">
        <v>84</v>
      </c>
      <c r="AY135" s="20" t="s">
        <v>135</v>
      </c>
      <c r="BE135" s="213">
        <f>IF(N135="základní",J135,0)</f>
        <v>0</v>
      </c>
      <c r="BF135" s="213">
        <f>IF(N135="snížená",J135,0)</f>
        <v>0</v>
      </c>
      <c r="BG135" s="213">
        <f>IF(N135="zákl. přenesená",J135,0)</f>
        <v>0</v>
      </c>
      <c r="BH135" s="213">
        <f>IF(N135="sníž. přenesená",J135,0)</f>
        <v>0</v>
      </c>
      <c r="BI135" s="213">
        <f>IF(N135="nulová",J135,0)</f>
        <v>0</v>
      </c>
      <c r="BJ135" s="20" t="s">
        <v>81</v>
      </c>
      <c r="BK135" s="213">
        <f>ROUND(I135*H135,2)</f>
        <v>0</v>
      </c>
      <c r="BL135" s="20" t="s">
        <v>142</v>
      </c>
      <c r="BM135" s="212" t="s">
        <v>1562</v>
      </c>
    </row>
    <row r="136" s="2" customFormat="1">
      <c r="A136" s="36"/>
      <c r="B136" s="37"/>
      <c r="C136" s="38"/>
      <c r="D136" s="214" t="s">
        <v>144</v>
      </c>
      <c r="E136" s="38"/>
      <c r="F136" s="215" t="s">
        <v>1563</v>
      </c>
      <c r="G136" s="38"/>
      <c r="H136" s="38"/>
      <c r="I136" s="38"/>
      <c r="J136" s="38"/>
      <c r="K136" s="38"/>
      <c r="L136" s="42"/>
      <c r="M136" s="216"/>
      <c r="N136" s="217"/>
      <c r="O136" s="81"/>
      <c r="P136" s="81"/>
      <c r="Q136" s="81"/>
      <c r="R136" s="81"/>
      <c r="S136" s="81"/>
      <c r="T136" s="82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20" t="s">
        <v>144</v>
      </c>
      <c r="AU136" s="20" t="s">
        <v>84</v>
      </c>
    </row>
    <row r="137" s="13" customFormat="1">
      <c r="A137" s="13"/>
      <c r="B137" s="218"/>
      <c r="C137" s="219"/>
      <c r="D137" s="220" t="s">
        <v>146</v>
      </c>
      <c r="E137" s="221" t="s">
        <v>19</v>
      </c>
      <c r="F137" s="222" t="s">
        <v>1564</v>
      </c>
      <c r="G137" s="219"/>
      <c r="H137" s="221" t="s">
        <v>19</v>
      </c>
      <c r="I137" s="219"/>
      <c r="J137" s="219"/>
      <c r="K137" s="219"/>
      <c r="L137" s="223"/>
      <c r="M137" s="224"/>
      <c r="N137" s="225"/>
      <c r="O137" s="225"/>
      <c r="P137" s="225"/>
      <c r="Q137" s="225"/>
      <c r="R137" s="225"/>
      <c r="S137" s="225"/>
      <c r="T137" s="22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27" t="s">
        <v>146</v>
      </c>
      <c r="AU137" s="227" t="s">
        <v>84</v>
      </c>
      <c r="AV137" s="13" t="s">
        <v>81</v>
      </c>
      <c r="AW137" s="13" t="s">
        <v>34</v>
      </c>
      <c r="AX137" s="13" t="s">
        <v>73</v>
      </c>
      <c r="AY137" s="227" t="s">
        <v>135</v>
      </c>
    </row>
    <row r="138" s="14" customFormat="1">
      <c r="A138" s="14"/>
      <c r="B138" s="228"/>
      <c r="C138" s="229"/>
      <c r="D138" s="220" t="s">
        <v>146</v>
      </c>
      <c r="E138" s="230" t="s">
        <v>19</v>
      </c>
      <c r="F138" s="231" t="s">
        <v>1565</v>
      </c>
      <c r="G138" s="229"/>
      <c r="H138" s="232">
        <v>14</v>
      </c>
      <c r="I138" s="229"/>
      <c r="J138" s="229"/>
      <c r="K138" s="229"/>
      <c r="L138" s="233"/>
      <c r="M138" s="234"/>
      <c r="N138" s="235"/>
      <c r="O138" s="235"/>
      <c r="P138" s="235"/>
      <c r="Q138" s="235"/>
      <c r="R138" s="235"/>
      <c r="S138" s="235"/>
      <c r="T138" s="23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37" t="s">
        <v>146</v>
      </c>
      <c r="AU138" s="237" t="s">
        <v>84</v>
      </c>
      <c r="AV138" s="14" t="s">
        <v>84</v>
      </c>
      <c r="AW138" s="14" t="s">
        <v>34</v>
      </c>
      <c r="AX138" s="14" t="s">
        <v>81</v>
      </c>
      <c r="AY138" s="237" t="s">
        <v>135</v>
      </c>
    </row>
    <row r="139" s="2" customFormat="1" ht="24.15" customHeight="1">
      <c r="A139" s="36"/>
      <c r="B139" s="37"/>
      <c r="C139" s="202" t="s">
        <v>257</v>
      </c>
      <c r="D139" s="202" t="s">
        <v>137</v>
      </c>
      <c r="E139" s="203" t="s">
        <v>291</v>
      </c>
      <c r="F139" s="204" t="s">
        <v>292</v>
      </c>
      <c r="G139" s="205" t="s">
        <v>171</v>
      </c>
      <c r="H139" s="206">
        <v>116.59999999999999</v>
      </c>
      <c r="I139" s="207">
        <v>0</v>
      </c>
      <c r="J139" s="207">
        <f>ROUND(I139*H139,2)</f>
        <v>0</v>
      </c>
      <c r="K139" s="204" t="s">
        <v>141</v>
      </c>
      <c r="L139" s="42"/>
      <c r="M139" s="208" t="s">
        <v>19</v>
      </c>
      <c r="N139" s="209" t="s">
        <v>44</v>
      </c>
      <c r="O139" s="210">
        <v>0</v>
      </c>
      <c r="P139" s="210">
        <f>O139*H139</f>
        <v>0</v>
      </c>
      <c r="Q139" s="210">
        <v>0</v>
      </c>
      <c r="R139" s="210">
        <f>Q139*H139</f>
        <v>0</v>
      </c>
      <c r="S139" s="210">
        <v>0</v>
      </c>
      <c r="T139" s="211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2" t="s">
        <v>142</v>
      </c>
      <c r="AT139" s="212" t="s">
        <v>137</v>
      </c>
      <c r="AU139" s="212" t="s">
        <v>84</v>
      </c>
      <c r="AY139" s="20" t="s">
        <v>135</v>
      </c>
      <c r="BE139" s="213">
        <f>IF(N139="základní",J139,0)</f>
        <v>0</v>
      </c>
      <c r="BF139" s="213">
        <f>IF(N139="snížená",J139,0)</f>
        <v>0</v>
      </c>
      <c r="BG139" s="213">
        <f>IF(N139="zákl. přenesená",J139,0)</f>
        <v>0</v>
      </c>
      <c r="BH139" s="213">
        <f>IF(N139="sníž. přenesená",J139,0)</f>
        <v>0</v>
      </c>
      <c r="BI139" s="213">
        <f>IF(N139="nulová",J139,0)</f>
        <v>0</v>
      </c>
      <c r="BJ139" s="20" t="s">
        <v>81</v>
      </c>
      <c r="BK139" s="213">
        <f>ROUND(I139*H139,2)</f>
        <v>0</v>
      </c>
      <c r="BL139" s="20" t="s">
        <v>142</v>
      </c>
      <c r="BM139" s="212" t="s">
        <v>1566</v>
      </c>
    </row>
    <row r="140" s="2" customFormat="1">
      <c r="A140" s="36"/>
      <c r="B140" s="37"/>
      <c r="C140" s="38"/>
      <c r="D140" s="214" t="s">
        <v>144</v>
      </c>
      <c r="E140" s="38"/>
      <c r="F140" s="215" t="s">
        <v>294</v>
      </c>
      <c r="G140" s="38"/>
      <c r="H140" s="38"/>
      <c r="I140" s="38"/>
      <c r="J140" s="38"/>
      <c r="K140" s="38"/>
      <c r="L140" s="42"/>
      <c r="M140" s="216"/>
      <c r="N140" s="217"/>
      <c r="O140" s="81"/>
      <c r="P140" s="81"/>
      <c r="Q140" s="81"/>
      <c r="R140" s="81"/>
      <c r="S140" s="81"/>
      <c r="T140" s="82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20" t="s">
        <v>144</v>
      </c>
      <c r="AU140" s="20" t="s">
        <v>84</v>
      </c>
    </row>
    <row r="141" s="2" customFormat="1" ht="24.15" customHeight="1">
      <c r="A141" s="36"/>
      <c r="B141" s="37"/>
      <c r="C141" s="202" t="s">
        <v>263</v>
      </c>
      <c r="D141" s="202" t="s">
        <v>137</v>
      </c>
      <c r="E141" s="203" t="s">
        <v>296</v>
      </c>
      <c r="F141" s="204" t="s">
        <v>297</v>
      </c>
      <c r="G141" s="205" t="s">
        <v>171</v>
      </c>
      <c r="H141" s="206">
        <v>116.59999999999999</v>
      </c>
      <c r="I141" s="207">
        <v>0</v>
      </c>
      <c r="J141" s="207">
        <f>ROUND(I141*H141,2)</f>
        <v>0</v>
      </c>
      <c r="K141" s="204" t="s">
        <v>141</v>
      </c>
      <c r="L141" s="42"/>
      <c r="M141" s="208" t="s">
        <v>19</v>
      </c>
      <c r="N141" s="209" t="s">
        <v>44</v>
      </c>
      <c r="O141" s="210">
        <v>0</v>
      </c>
      <c r="P141" s="210">
        <f>O141*H141</f>
        <v>0</v>
      </c>
      <c r="Q141" s="210">
        <v>0</v>
      </c>
      <c r="R141" s="210">
        <f>Q141*H141</f>
        <v>0</v>
      </c>
      <c r="S141" s="210">
        <v>0</v>
      </c>
      <c r="T141" s="211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2" t="s">
        <v>142</v>
      </c>
      <c r="AT141" s="212" t="s">
        <v>137</v>
      </c>
      <c r="AU141" s="212" t="s">
        <v>84</v>
      </c>
      <c r="AY141" s="20" t="s">
        <v>135</v>
      </c>
      <c r="BE141" s="213">
        <f>IF(N141="základní",J141,0)</f>
        <v>0</v>
      </c>
      <c r="BF141" s="213">
        <f>IF(N141="snížená",J141,0)</f>
        <v>0</v>
      </c>
      <c r="BG141" s="213">
        <f>IF(N141="zákl. přenesená",J141,0)</f>
        <v>0</v>
      </c>
      <c r="BH141" s="213">
        <f>IF(N141="sníž. přenesená",J141,0)</f>
        <v>0</v>
      </c>
      <c r="BI141" s="213">
        <f>IF(N141="nulová",J141,0)</f>
        <v>0</v>
      </c>
      <c r="BJ141" s="20" t="s">
        <v>81</v>
      </c>
      <c r="BK141" s="213">
        <f>ROUND(I141*H141,2)</f>
        <v>0</v>
      </c>
      <c r="BL141" s="20" t="s">
        <v>142</v>
      </c>
      <c r="BM141" s="212" t="s">
        <v>1567</v>
      </c>
    </row>
    <row r="142" s="2" customFormat="1">
      <c r="A142" s="36"/>
      <c r="B142" s="37"/>
      <c r="C142" s="38"/>
      <c r="D142" s="214" t="s">
        <v>144</v>
      </c>
      <c r="E142" s="38"/>
      <c r="F142" s="215" t="s">
        <v>299</v>
      </c>
      <c r="G142" s="38"/>
      <c r="H142" s="38"/>
      <c r="I142" s="38"/>
      <c r="J142" s="38"/>
      <c r="K142" s="38"/>
      <c r="L142" s="42"/>
      <c r="M142" s="216"/>
      <c r="N142" s="217"/>
      <c r="O142" s="81"/>
      <c r="P142" s="81"/>
      <c r="Q142" s="81"/>
      <c r="R142" s="81"/>
      <c r="S142" s="81"/>
      <c r="T142" s="82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20" t="s">
        <v>144</v>
      </c>
      <c r="AU142" s="20" t="s">
        <v>84</v>
      </c>
    </row>
    <row r="143" s="2" customFormat="1" ht="16.5" customHeight="1">
      <c r="A143" s="36"/>
      <c r="B143" s="37"/>
      <c r="C143" s="258" t="s">
        <v>273</v>
      </c>
      <c r="D143" s="258" t="s">
        <v>274</v>
      </c>
      <c r="E143" s="259" t="s">
        <v>301</v>
      </c>
      <c r="F143" s="260" t="s">
        <v>302</v>
      </c>
      <c r="G143" s="261" t="s">
        <v>303</v>
      </c>
      <c r="H143" s="262">
        <v>2.3319999999999999</v>
      </c>
      <c r="I143" s="263">
        <v>0</v>
      </c>
      <c r="J143" s="263">
        <f>ROUND(I143*H143,2)</f>
        <v>0</v>
      </c>
      <c r="K143" s="260" t="s">
        <v>141</v>
      </c>
      <c r="L143" s="264"/>
      <c r="M143" s="265" t="s">
        <v>19</v>
      </c>
      <c r="N143" s="266" t="s">
        <v>44</v>
      </c>
      <c r="O143" s="210">
        <v>0</v>
      </c>
      <c r="P143" s="210">
        <f>O143*H143</f>
        <v>0</v>
      </c>
      <c r="Q143" s="210">
        <v>0.001</v>
      </c>
      <c r="R143" s="210">
        <f>Q143*H143</f>
        <v>0.0023319999999999999</v>
      </c>
      <c r="S143" s="210">
        <v>0</v>
      </c>
      <c r="T143" s="211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2" t="s">
        <v>200</v>
      </c>
      <c r="AT143" s="212" t="s">
        <v>274</v>
      </c>
      <c r="AU143" s="212" t="s">
        <v>84</v>
      </c>
      <c r="AY143" s="20" t="s">
        <v>135</v>
      </c>
      <c r="BE143" s="213">
        <f>IF(N143="základní",J143,0)</f>
        <v>0</v>
      </c>
      <c r="BF143" s="213">
        <f>IF(N143="snížená",J143,0)</f>
        <v>0</v>
      </c>
      <c r="BG143" s="213">
        <f>IF(N143="zákl. přenesená",J143,0)</f>
        <v>0</v>
      </c>
      <c r="BH143" s="213">
        <f>IF(N143="sníž. přenesená",J143,0)</f>
        <v>0</v>
      </c>
      <c r="BI143" s="213">
        <f>IF(N143="nulová",J143,0)</f>
        <v>0</v>
      </c>
      <c r="BJ143" s="20" t="s">
        <v>81</v>
      </c>
      <c r="BK143" s="213">
        <f>ROUND(I143*H143,2)</f>
        <v>0</v>
      </c>
      <c r="BL143" s="20" t="s">
        <v>142</v>
      </c>
      <c r="BM143" s="212" t="s">
        <v>1568</v>
      </c>
    </row>
    <row r="144" s="14" customFormat="1">
      <c r="A144" s="14"/>
      <c r="B144" s="228"/>
      <c r="C144" s="229"/>
      <c r="D144" s="220" t="s">
        <v>146</v>
      </c>
      <c r="E144" s="230" t="s">
        <v>19</v>
      </c>
      <c r="F144" s="231" t="s">
        <v>1569</v>
      </c>
      <c r="G144" s="229"/>
      <c r="H144" s="232">
        <v>2.3319999999999999</v>
      </c>
      <c r="I144" s="229"/>
      <c r="J144" s="229"/>
      <c r="K144" s="229"/>
      <c r="L144" s="233"/>
      <c r="M144" s="234"/>
      <c r="N144" s="235"/>
      <c r="O144" s="235"/>
      <c r="P144" s="235"/>
      <c r="Q144" s="235"/>
      <c r="R144" s="235"/>
      <c r="S144" s="235"/>
      <c r="T144" s="23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37" t="s">
        <v>146</v>
      </c>
      <c r="AU144" s="237" t="s">
        <v>84</v>
      </c>
      <c r="AV144" s="14" t="s">
        <v>84</v>
      </c>
      <c r="AW144" s="14" t="s">
        <v>34</v>
      </c>
      <c r="AX144" s="14" t="s">
        <v>81</v>
      </c>
      <c r="AY144" s="237" t="s">
        <v>135</v>
      </c>
    </row>
    <row r="145" s="2" customFormat="1" ht="21.75" customHeight="1">
      <c r="A145" s="36"/>
      <c r="B145" s="37"/>
      <c r="C145" s="202" t="s">
        <v>279</v>
      </c>
      <c r="D145" s="202" t="s">
        <v>137</v>
      </c>
      <c r="E145" s="203" t="s">
        <v>1570</v>
      </c>
      <c r="F145" s="204" t="s">
        <v>1571</v>
      </c>
      <c r="G145" s="205" t="s">
        <v>171</v>
      </c>
      <c r="H145" s="206">
        <v>116.59999999999999</v>
      </c>
      <c r="I145" s="207">
        <v>0</v>
      </c>
      <c r="J145" s="207">
        <f>ROUND(I145*H145,2)</f>
        <v>0</v>
      </c>
      <c r="K145" s="204" t="s">
        <v>141</v>
      </c>
      <c r="L145" s="42"/>
      <c r="M145" s="208" t="s">
        <v>19</v>
      </c>
      <c r="N145" s="209" t="s">
        <v>44</v>
      </c>
      <c r="O145" s="210">
        <v>0</v>
      </c>
      <c r="P145" s="210">
        <f>O145*H145</f>
        <v>0</v>
      </c>
      <c r="Q145" s="210">
        <v>0</v>
      </c>
      <c r="R145" s="210">
        <f>Q145*H145</f>
        <v>0</v>
      </c>
      <c r="S145" s="210">
        <v>0</v>
      </c>
      <c r="T145" s="211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2" t="s">
        <v>142</v>
      </c>
      <c r="AT145" s="212" t="s">
        <v>137</v>
      </c>
      <c r="AU145" s="212" t="s">
        <v>84</v>
      </c>
      <c r="AY145" s="20" t="s">
        <v>135</v>
      </c>
      <c r="BE145" s="213">
        <f>IF(N145="základní",J145,0)</f>
        <v>0</v>
      </c>
      <c r="BF145" s="213">
        <f>IF(N145="snížená",J145,0)</f>
        <v>0</v>
      </c>
      <c r="BG145" s="213">
        <f>IF(N145="zákl. přenesená",J145,0)</f>
        <v>0</v>
      </c>
      <c r="BH145" s="213">
        <f>IF(N145="sníž. přenesená",J145,0)</f>
        <v>0</v>
      </c>
      <c r="BI145" s="213">
        <f>IF(N145="nulová",J145,0)</f>
        <v>0</v>
      </c>
      <c r="BJ145" s="20" t="s">
        <v>81</v>
      </c>
      <c r="BK145" s="213">
        <f>ROUND(I145*H145,2)</f>
        <v>0</v>
      </c>
      <c r="BL145" s="20" t="s">
        <v>142</v>
      </c>
      <c r="BM145" s="212" t="s">
        <v>1572</v>
      </c>
    </row>
    <row r="146" s="2" customFormat="1">
      <c r="A146" s="36"/>
      <c r="B146" s="37"/>
      <c r="C146" s="38"/>
      <c r="D146" s="214" t="s">
        <v>144</v>
      </c>
      <c r="E146" s="38"/>
      <c r="F146" s="215" t="s">
        <v>1573</v>
      </c>
      <c r="G146" s="38"/>
      <c r="H146" s="38"/>
      <c r="I146" s="38"/>
      <c r="J146" s="38"/>
      <c r="K146" s="38"/>
      <c r="L146" s="42"/>
      <c r="M146" s="216"/>
      <c r="N146" s="217"/>
      <c r="O146" s="81"/>
      <c r="P146" s="81"/>
      <c r="Q146" s="81"/>
      <c r="R146" s="81"/>
      <c r="S146" s="81"/>
      <c r="T146" s="82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20" t="s">
        <v>144</v>
      </c>
      <c r="AU146" s="20" t="s">
        <v>84</v>
      </c>
    </row>
    <row r="147" s="2" customFormat="1" ht="21.75" customHeight="1">
      <c r="A147" s="36"/>
      <c r="B147" s="37"/>
      <c r="C147" s="202" t="s">
        <v>7</v>
      </c>
      <c r="D147" s="202" t="s">
        <v>137</v>
      </c>
      <c r="E147" s="203" t="s">
        <v>1574</v>
      </c>
      <c r="F147" s="204" t="s">
        <v>1575</v>
      </c>
      <c r="G147" s="205" t="s">
        <v>171</v>
      </c>
      <c r="H147" s="206">
        <v>1504.4000000000001</v>
      </c>
      <c r="I147" s="207">
        <v>0</v>
      </c>
      <c r="J147" s="207">
        <f>ROUND(I147*H147,2)</f>
        <v>0</v>
      </c>
      <c r="K147" s="204" t="s">
        <v>141</v>
      </c>
      <c r="L147" s="42"/>
      <c r="M147" s="208" t="s">
        <v>19</v>
      </c>
      <c r="N147" s="209" t="s">
        <v>44</v>
      </c>
      <c r="O147" s="210">
        <v>0</v>
      </c>
      <c r="P147" s="210">
        <f>O147*H147</f>
        <v>0</v>
      </c>
      <c r="Q147" s="210">
        <v>0</v>
      </c>
      <c r="R147" s="210">
        <f>Q147*H147</f>
        <v>0</v>
      </c>
      <c r="S147" s="210">
        <v>0</v>
      </c>
      <c r="T147" s="211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2" t="s">
        <v>142</v>
      </c>
      <c r="AT147" s="212" t="s">
        <v>137</v>
      </c>
      <c r="AU147" s="212" t="s">
        <v>84</v>
      </c>
      <c r="AY147" s="20" t="s">
        <v>135</v>
      </c>
      <c r="BE147" s="213">
        <f>IF(N147="základní",J147,0)</f>
        <v>0</v>
      </c>
      <c r="BF147" s="213">
        <f>IF(N147="snížená",J147,0)</f>
        <v>0</v>
      </c>
      <c r="BG147" s="213">
        <f>IF(N147="zákl. přenesená",J147,0)</f>
        <v>0</v>
      </c>
      <c r="BH147" s="213">
        <f>IF(N147="sníž. přenesená",J147,0)</f>
        <v>0</v>
      </c>
      <c r="BI147" s="213">
        <f>IF(N147="nulová",J147,0)</f>
        <v>0</v>
      </c>
      <c r="BJ147" s="20" t="s">
        <v>81</v>
      </c>
      <c r="BK147" s="213">
        <f>ROUND(I147*H147,2)</f>
        <v>0</v>
      </c>
      <c r="BL147" s="20" t="s">
        <v>142</v>
      </c>
      <c r="BM147" s="212" t="s">
        <v>1576</v>
      </c>
    </row>
    <row r="148" s="2" customFormat="1">
      <c r="A148" s="36"/>
      <c r="B148" s="37"/>
      <c r="C148" s="38"/>
      <c r="D148" s="214" t="s">
        <v>144</v>
      </c>
      <c r="E148" s="38"/>
      <c r="F148" s="215" t="s">
        <v>1577</v>
      </c>
      <c r="G148" s="38"/>
      <c r="H148" s="38"/>
      <c r="I148" s="38"/>
      <c r="J148" s="38"/>
      <c r="K148" s="38"/>
      <c r="L148" s="42"/>
      <c r="M148" s="216"/>
      <c r="N148" s="217"/>
      <c r="O148" s="81"/>
      <c r="P148" s="81"/>
      <c r="Q148" s="81"/>
      <c r="R148" s="81"/>
      <c r="S148" s="81"/>
      <c r="T148" s="82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20" t="s">
        <v>144</v>
      </c>
      <c r="AU148" s="20" t="s">
        <v>84</v>
      </c>
    </row>
    <row r="149" s="14" customFormat="1">
      <c r="A149" s="14"/>
      <c r="B149" s="228"/>
      <c r="C149" s="229"/>
      <c r="D149" s="220" t="s">
        <v>146</v>
      </c>
      <c r="E149" s="230" t="s">
        <v>19</v>
      </c>
      <c r="F149" s="231" t="s">
        <v>1578</v>
      </c>
      <c r="G149" s="229"/>
      <c r="H149" s="232">
        <v>1504.4000000000001</v>
      </c>
      <c r="I149" s="229"/>
      <c r="J149" s="229"/>
      <c r="K149" s="229"/>
      <c r="L149" s="233"/>
      <c r="M149" s="234"/>
      <c r="N149" s="235"/>
      <c r="O149" s="235"/>
      <c r="P149" s="235"/>
      <c r="Q149" s="235"/>
      <c r="R149" s="235"/>
      <c r="S149" s="235"/>
      <c r="T149" s="23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37" t="s">
        <v>146</v>
      </c>
      <c r="AU149" s="237" t="s">
        <v>84</v>
      </c>
      <c r="AV149" s="14" t="s">
        <v>84</v>
      </c>
      <c r="AW149" s="14" t="s">
        <v>34</v>
      </c>
      <c r="AX149" s="14" t="s">
        <v>81</v>
      </c>
      <c r="AY149" s="237" t="s">
        <v>135</v>
      </c>
    </row>
    <row r="150" s="2" customFormat="1" ht="24.15" customHeight="1">
      <c r="A150" s="36"/>
      <c r="B150" s="37"/>
      <c r="C150" s="202" t="s">
        <v>290</v>
      </c>
      <c r="D150" s="202" t="s">
        <v>137</v>
      </c>
      <c r="E150" s="203" t="s">
        <v>317</v>
      </c>
      <c r="F150" s="204" t="s">
        <v>318</v>
      </c>
      <c r="G150" s="205" t="s">
        <v>319</v>
      </c>
      <c r="H150" s="206">
        <v>7</v>
      </c>
      <c r="I150" s="207">
        <v>0</v>
      </c>
      <c r="J150" s="207">
        <f>ROUND(I150*H150,2)</f>
        <v>0</v>
      </c>
      <c r="K150" s="204" t="s">
        <v>141</v>
      </c>
      <c r="L150" s="42"/>
      <c r="M150" s="208" t="s">
        <v>19</v>
      </c>
      <c r="N150" s="209" t="s">
        <v>44</v>
      </c>
      <c r="O150" s="210">
        <v>0</v>
      </c>
      <c r="P150" s="210">
        <f>O150*H150</f>
        <v>0</v>
      </c>
      <c r="Q150" s="210">
        <v>0.021350000000000001</v>
      </c>
      <c r="R150" s="210">
        <f>Q150*H150</f>
        <v>0.14945</v>
      </c>
      <c r="S150" s="210">
        <v>0</v>
      </c>
      <c r="T150" s="211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2" t="s">
        <v>142</v>
      </c>
      <c r="AT150" s="212" t="s">
        <v>137</v>
      </c>
      <c r="AU150" s="212" t="s">
        <v>84</v>
      </c>
      <c r="AY150" s="20" t="s">
        <v>135</v>
      </c>
      <c r="BE150" s="213">
        <f>IF(N150="základní",J150,0)</f>
        <v>0</v>
      </c>
      <c r="BF150" s="213">
        <f>IF(N150="snížená",J150,0)</f>
        <v>0</v>
      </c>
      <c r="BG150" s="213">
        <f>IF(N150="zákl. přenesená",J150,0)</f>
        <v>0</v>
      </c>
      <c r="BH150" s="213">
        <f>IF(N150="sníž. přenesená",J150,0)</f>
        <v>0</v>
      </c>
      <c r="BI150" s="213">
        <f>IF(N150="nulová",J150,0)</f>
        <v>0</v>
      </c>
      <c r="BJ150" s="20" t="s">
        <v>81</v>
      </c>
      <c r="BK150" s="213">
        <f>ROUND(I150*H150,2)</f>
        <v>0</v>
      </c>
      <c r="BL150" s="20" t="s">
        <v>142</v>
      </c>
      <c r="BM150" s="212" t="s">
        <v>1579</v>
      </c>
    </row>
    <row r="151" s="2" customFormat="1">
      <c r="A151" s="36"/>
      <c r="B151" s="37"/>
      <c r="C151" s="38"/>
      <c r="D151" s="214" t="s">
        <v>144</v>
      </c>
      <c r="E151" s="38"/>
      <c r="F151" s="215" t="s">
        <v>321</v>
      </c>
      <c r="G151" s="38"/>
      <c r="H151" s="38"/>
      <c r="I151" s="38"/>
      <c r="J151" s="38"/>
      <c r="K151" s="38"/>
      <c r="L151" s="42"/>
      <c r="M151" s="216"/>
      <c r="N151" s="217"/>
      <c r="O151" s="81"/>
      <c r="P151" s="81"/>
      <c r="Q151" s="81"/>
      <c r="R151" s="81"/>
      <c r="S151" s="81"/>
      <c r="T151" s="82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20" t="s">
        <v>144</v>
      </c>
      <c r="AU151" s="20" t="s">
        <v>84</v>
      </c>
    </row>
    <row r="152" s="2" customFormat="1" ht="16.5" customHeight="1">
      <c r="A152" s="36"/>
      <c r="B152" s="37"/>
      <c r="C152" s="258" t="s">
        <v>295</v>
      </c>
      <c r="D152" s="258" t="s">
        <v>274</v>
      </c>
      <c r="E152" s="259" t="s">
        <v>1580</v>
      </c>
      <c r="F152" s="260" t="s">
        <v>1581</v>
      </c>
      <c r="G152" s="261" t="s">
        <v>250</v>
      </c>
      <c r="H152" s="262">
        <v>1241</v>
      </c>
      <c r="I152" s="263">
        <v>0</v>
      </c>
      <c r="J152" s="263">
        <f>ROUND(I152*H152,2)</f>
        <v>0</v>
      </c>
      <c r="K152" s="260" t="s">
        <v>141</v>
      </c>
      <c r="L152" s="264"/>
      <c r="M152" s="265" t="s">
        <v>19</v>
      </c>
      <c r="N152" s="266" t="s">
        <v>44</v>
      </c>
      <c r="O152" s="210">
        <v>0</v>
      </c>
      <c r="P152" s="210">
        <f>O152*H152</f>
        <v>0</v>
      </c>
      <c r="Q152" s="210">
        <v>1</v>
      </c>
      <c r="R152" s="210">
        <f>Q152*H152</f>
        <v>1241</v>
      </c>
      <c r="S152" s="210">
        <v>0</v>
      </c>
      <c r="T152" s="211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2" t="s">
        <v>200</v>
      </c>
      <c r="AT152" s="212" t="s">
        <v>274</v>
      </c>
      <c r="AU152" s="212" t="s">
        <v>84</v>
      </c>
      <c r="AY152" s="20" t="s">
        <v>135</v>
      </c>
      <c r="BE152" s="213">
        <f>IF(N152="základní",J152,0)</f>
        <v>0</v>
      </c>
      <c r="BF152" s="213">
        <f>IF(N152="snížená",J152,0)</f>
        <v>0</v>
      </c>
      <c r="BG152" s="213">
        <f>IF(N152="zákl. přenesená",J152,0)</f>
        <v>0</v>
      </c>
      <c r="BH152" s="213">
        <f>IF(N152="sníž. přenesená",J152,0)</f>
        <v>0</v>
      </c>
      <c r="BI152" s="213">
        <f>IF(N152="nulová",J152,0)</f>
        <v>0</v>
      </c>
      <c r="BJ152" s="20" t="s">
        <v>81</v>
      </c>
      <c r="BK152" s="213">
        <f>ROUND(I152*H152,2)</f>
        <v>0</v>
      </c>
      <c r="BL152" s="20" t="s">
        <v>142</v>
      </c>
      <c r="BM152" s="212" t="s">
        <v>1582</v>
      </c>
    </row>
    <row r="153" s="14" customFormat="1">
      <c r="A153" s="14"/>
      <c r="B153" s="228"/>
      <c r="C153" s="229"/>
      <c r="D153" s="220" t="s">
        <v>146</v>
      </c>
      <c r="E153" s="230" t="s">
        <v>19</v>
      </c>
      <c r="F153" s="231" t="s">
        <v>1583</v>
      </c>
      <c r="G153" s="229"/>
      <c r="H153" s="232">
        <v>1241</v>
      </c>
      <c r="I153" s="229"/>
      <c r="J153" s="229"/>
      <c r="K153" s="229"/>
      <c r="L153" s="233"/>
      <c r="M153" s="234"/>
      <c r="N153" s="235"/>
      <c r="O153" s="235"/>
      <c r="P153" s="235"/>
      <c r="Q153" s="235"/>
      <c r="R153" s="235"/>
      <c r="S153" s="235"/>
      <c r="T153" s="23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37" t="s">
        <v>146</v>
      </c>
      <c r="AU153" s="237" t="s">
        <v>84</v>
      </c>
      <c r="AV153" s="14" t="s">
        <v>84</v>
      </c>
      <c r="AW153" s="14" t="s">
        <v>34</v>
      </c>
      <c r="AX153" s="14" t="s">
        <v>81</v>
      </c>
      <c r="AY153" s="237" t="s">
        <v>135</v>
      </c>
    </row>
    <row r="154" s="12" customFormat="1" ht="22.8" customHeight="1">
      <c r="A154" s="12"/>
      <c r="B154" s="187"/>
      <c r="C154" s="188"/>
      <c r="D154" s="189" t="s">
        <v>72</v>
      </c>
      <c r="E154" s="200" t="s">
        <v>84</v>
      </c>
      <c r="F154" s="200" t="s">
        <v>322</v>
      </c>
      <c r="G154" s="188"/>
      <c r="H154" s="188"/>
      <c r="I154" s="188"/>
      <c r="J154" s="201">
        <f>BK154</f>
        <v>0</v>
      </c>
      <c r="K154" s="188"/>
      <c r="L154" s="192"/>
      <c r="M154" s="193"/>
      <c r="N154" s="194"/>
      <c r="O154" s="194"/>
      <c r="P154" s="195">
        <f>SUM(P155:P168)</f>
        <v>0</v>
      </c>
      <c r="Q154" s="194"/>
      <c r="R154" s="195">
        <f>SUM(R155:R168)</f>
        <v>0.31993769999999999</v>
      </c>
      <c r="S154" s="194"/>
      <c r="T154" s="196">
        <f>SUM(T155:T168)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97" t="s">
        <v>81</v>
      </c>
      <c r="AT154" s="198" t="s">
        <v>72</v>
      </c>
      <c r="AU154" s="198" t="s">
        <v>81</v>
      </c>
      <c r="AY154" s="197" t="s">
        <v>135</v>
      </c>
      <c r="BK154" s="199">
        <f>SUM(BK155:BK168)</f>
        <v>0</v>
      </c>
    </row>
    <row r="155" s="2" customFormat="1" ht="24.15" customHeight="1">
      <c r="A155" s="36"/>
      <c r="B155" s="37"/>
      <c r="C155" s="202" t="s">
        <v>300</v>
      </c>
      <c r="D155" s="202" t="s">
        <v>137</v>
      </c>
      <c r="E155" s="203" t="s">
        <v>1584</v>
      </c>
      <c r="F155" s="204" t="s">
        <v>1585</v>
      </c>
      <c r="G155" s="205" t="s">
        <v>182</v>
      </c>
      <c r="H155" s="206">
        <v>38.274999999999999</v>
      </c>
      <c r="I155" s="207">
        <v>0</v>
      </c>
      <c r="J155" s="207">
        <f>ROUND(I155*H155,2)</f>
        <v>0</v>
      </c>
      <c r="K155" s="204" t="s">
        <v>141</v>
      </c>
      <c r="L155" s="42"/>
      <c r="M155" s="208" t="s">
        <v>19</v>
      </c>
      <c r="N155" s="209" t="s">
        <v>44</v>
      </c>
      <c r="O155" s="210">
        <v>0</v>
      </c>
      <c r="P155" s="210">
        <f>O155*H155</f>
        <v>0</v>
      </c>
      <c r="Q155" s="210">
        <v>0</v>
      </c>
      <c r="R155" s="210">
        <f>Q155*H155</f>
        <v>0</v>
      </c>
      <c r="S155" s="210">
        <v>0</v>
      </c>
      <c r="T155" s="211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2" t="s">
        <v>142</v>
      </c>
      <c r="AT155" s="212" t="s">
        <v>137</v>
      </c>
      <c r="AU155" s="212" t="s">
        <v>84</v>
      </c>
      <c r="AY155" s="20" t="s">
        <v>135</v>
      </c>
      <c r="BE155" s="213">
        <f>IF(N155="základní",J155,0)</f>
        <v>0</v>
      </c>
      <c r="BF155" s="213">
        <f>IF(N155="snížená",J155,0)</f>
        <v>0</v>
      </c>
      <c r="BG155" s="213">
        <f>IF(N155="zákl. přenesená",J155,0)</f>
        <v>0</v>
      </c>
      <c r="BH155" s="213">
        <f>IF(N155="sníž. přenesená",J155,0)</f>
        <v>0</v>
      </c>
      <c r="BI155" s="213">
        <f>IF(N155="nulová",J155,0)</f>
        <v>0</v>
      </c>
      <c r="BJ155" s="20" t="s">
        <v>81</v>
      </c>
      <c r="BK155" s="213">
        <f>ROUND(I155*H155,2)</f>
        <v>0</v>
      </c>
      <c r="BL155" s="20" t="s">
        <v>142</v>
      </c>
      <c r="BM155" s="212" t="s">
        <v>1586</v>
      </c>
    </row>
    <row r="156" s="2" customFormat="1">
      <c r="A156" s="36"/>
      <c r="B156" s="37"/>
      <c r="C156" s="38"/>
      <c r="D156" s="214" t="s">
        <v>144</v>
      </c>
      <c r="E156" s="38"/>
      <c r="F156" s="215" t="s">
        <v>1587</v>
      </c>
      <c r="G156" s="38"/>
      <c r="H156" s="38"/>
      <c r="I156" s="38"/>
      <c r="J156" s="38"/>
      <c r="K156" s="38"/>
      <c r="L156" s="42"/>
      <c r="M156" s="216"/>
      <c r="N156" s="217"/>
      <c r="O156" s="81"/>
      <c r="P156" s="81"/>
      <c r="Q156" s="81"/>
      <c r="R156" s="81"/>
      <c r="S156" s="81"/>
      <c r="T156" s="82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20" t="s">
        <v>144</v>
      </c>
      <c r="AU156" s="20" t="s">
        <v>84</v>
      </c>
    </row>
    <row r="157" s="14" customFormat="1">
      <c r="A157" s="14"/>
      <c r="B157" s="228"/>
      <c r="C157" s="229"/>
      <c r="D157" s="220" t="s">
        <v>146</v>
      </c>
      <c r="E157" s="230" t="s">
        <v>19</v>
      </c>
      <c r="F157" s="231" t="s">
        <v>1588</v>
      </c>
      <c r="G157" s="229"/>
      <c r="H157" s="232">
        <v>38.274999999999999</v>
      </c>
      <c r="I157" s="229"/>
      <c r="J157" s="229"/>
      <c r="K157" s="229"/>
      <c r="L157" s="233"/>
      <c r="M157" s="234"/>
      <c r="N157" s="235"/>
      <c r="O157" s="235"/>
      <c r="P157" s="235"/>
      <c r="Q157" s="235"/>
      <c r="R157" s="235"/>
      <c r="S157" s="235"/>
      <c r="T157" s="23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37" t="s">
        <v>146</v>
      </c>
      <c r="AU157" s="237" t="s">
        <v>84</v>
      </c>
      <c r="AV157" s="14" t="s">
        <v>84</v>
      </c>
      <c r="AW157" s="14" t="s">
        <v>34</v>
      </c>
      <c r="AX157" s="14" t="s">
        <v>81</v>
      </c>
      <c r="AY157" s="237" t="s">
        <v>135</v>
      </c>
    </row>
    <row r="158" s="2" customFormat="1" ht="24.15" customHeight="1">
      <c r="A158" s="36"/>
      <c r="B158" s="37"/>
      <c r="C158" s="202" t="s">
        <v>306</v>
      </c>
      <c r="D158" s="202" t="s">
        <v>137</v>
      </c>
      <c r="E158" s="203" t="s">
        <v>1589</v>
      </c>
      <c r="F158" s="204" t="s">
        <v>1590</v>
      </c>
      <c r="G158" s="205" t="s">
        <v>171</v>
      </c>
      <c r="H158" s="206">
        <v>260.26999999999998</v>
      </c>
      <c r="I158" s="207">
        <v>0</v>
      </c>
      <c r="J158" s="207">
        <f>ROUND(I158*H158,2)</f>
        <v>0</v>
      </c>
      <c r="K158" s="204" t="s">
        <v>141</v>
      </c>
      <c r="L158" s="42"/>
      <c r="M158" s="208" t="s">
        <v>19</v>
      </c>
      <c r="N158" s="209" t="s">
        <v>44</v>
      </c>
      <c r="O158" s="210">
        <v>0</v>
      </c>
      <c r="P158" s="210">
        <f>O158*H158</f>
        <v>0</v>
      </c>
      <c r="Q158" s="210">
        <v>0.00031</v>
      </c>
      <c r="R158" s="210">
        <f>Q158*H158</f>
        <v>0.080683699999999997</v>
      </c>
      <c r="S158" s="210">
        <v>0</v>
      </c>
      <c r="T158" s="211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2" t="s">
        <v>142</v>
      </c>
      <c r="AT158" s="212" t="s">
        <v>137</v>
      </c>
      <c r="AU158" s="212" t="s">
        <v>84</v>
      </c>
      <c r="AY158" s="20" t="s">
        <v>135</v>
      </c>
      <c r="BE158" s="213">
        <f>IF(N158="základní",J158,0)</f>
        <v>0</v>
      </c>
      <c r="BF158" s="213">
        <f>IF(N158="snížená",J158,0)</f>
        <v>0</v>
      </c>
      <c r="BG158" s="213">
        <f>IF(N158="zákl. přenesená",J158,0)</f>
        <v>0</v>
      </c>
      <c r="BH158" s="213">
        <f>IF(N158="sníž. přenesená",J158,0)</f>
        <v>0</v>
      </c>
      <c r="BI158" s="213">
        <f>IF(N158="nulová",J158,0)</f>
        <v>0</v>
      </c>
      <c r="BJ158" s="20" t="s">
        <v>81</v>
      </c>
      <c r="BK158" s="213">
        <f>ROUND(I158*H158,2)</f>
        <v>0</v>
      </c>
      <c r="BL158" s="20" t="s">
        <v>142</v>
      </c>
      <c r="BM158" s="212" t="s">
        <v>1591</v>
      </c>
    </row>
    <row r="159" s="2" customFormat="1">
      <c r="A159" s="36"/>
      <c r="B159" s="37"/>
      <c r="C159" s="38"/>
      <c r="D159" s="214" t="s">
        <v>144</v>
      </c>
      <c r="E159" s="38"/>
      <c r="F159" s="215" t="s">
        <v>1592</v>
      </c>
      <c r="G159" s="38"/>
      <c r="H159" s="38"/>
      <c r="I159" s="38"/>
      <c r="J159" s="38"/>
      <c r="K159" s="38"/>
      <c r="L159" s="42"/>
      <c r="M159" s="216"/>
      <c r="N159" s="217"/>
      <c r="O159" s="81"/>
      <c r="P159" s="81"/>
      <c r="Q159" s="81"/>
      <c r="R159" s="81"/>
      <c r="S159" s="81"/>
      <c r="T159" s="82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20" t="s">
        <v>144</v>
      </c>
      <c r="AU159" s="20" t="s">
        <v>84</v>
      </c>
    </row>
    <row r="160" s="14" customFormat="1">
      <c r="A160" s="14"/>
      <c r="B160" s="228"/>
      <c r="C160" s="229"/>
      <c r="D160" s="220" t="s">
        <v>146</v>
      </c>
      <c r="E160" s="230" t="s">
        <v>19</v>
      </c>
      <c r="F160" s="231" t="s">
        <v>1593</v>
      </c>
      <c r="G160" s="229"/>
      <c r="H160" s="232">
        <v>260.26999999999998</v>
      </c>
      <c r="I160" s="229"/>
      <c r="J160" s="229"/>
      <c r="K160" s="229"/>
      <c r="L160" s="233"/>
      <c r="M160" s="234"/>
      <c r="N160" s="235"/>
      <c r="O160" s="235"/>
      <c r="P160" s="235"/>
      <c r="Q160" s="235"/>
      <c r="R160" s="235"/>
      <c r="S160" s="235"/>
      <c r="T160" s="23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37" t="s">
        <v>146</v>
      </c>
      <c r="AU160" s="237" t="s">
        <v>84</v>
      </c>
      <c r="AV160" s="14" t="s">
        <v>84</v>
      </c>
      <c r="AW160" s="14" t="s">
        <v>34</v>
      </c>
      <c r="AX160" s="14" t="s">
        <v>81</v>
      </c>
      <c r="AY160" s="237" t="s">
        <v>135</v>
      </c>
    </row>
    <row r="161" s="2" customFormat="1" ht="16.5" customHeight="1">
      <c r="A161" s="36"/>
      <c r="B161" s="37"/>
      <c r="C161" s="258" t="s">
        <v>311</v>
      </c>
      <c r="D161" s="258" t="s">
        <v>274</v>
      </c>
      <c r="E161" s="259" t="s">
        <v>1594</v>
      </c>
      <c r="F161" s="260" t="s">
        <v>1595</v>
      </c>
      <c r="G161" s="261" t="s">
        <v>171</v>
      </c>
      <c r="H161" s="262">
        <v>308.29000000000002</v>
      </c>
      <c r="I161" s="263">
        <v>0</v>
      </c>
      <c r="J161" s="263">
        <f>ROUND(I161*H161,2)</f>
        <v>0</v>
      </c>
      <c r="K161" s="260" t="s">
        <v>141</v>
      </c>
      <c r="L161" s="264"/>
      <c r="M161" s="265" t="s">
        <v>19</v>
      </c>
      <c r="N161" s="266" t="s">
        <v>44</v>
      </c>
      <c r="O161" s="210">
        <v>0</v>
      </c>
      <c r="P161" s="210">
        <f>O161*H161</f>
        <v>0</v>
      </c>
      <c r="Q161" s="210">
        <v>0.00020000000000000001</v>
      </c>
      <c r="R161" s="210">
        <f>Q161*H161</f>
        <v>0.061658000000000004</v>
      </c>
      <c r="S161" s="210">
        <v>0</v>
      </c>
      <c r="T161" s="211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2" t="s">
        <v>200</v>
      </c>
      <c r="AT161" s="212" t="s">
        <v>274</v>
      </c>
      <c r="AU161" s="212" t="s">
        <v>84</v>
      </c>
      <c r="AY161" s="20" t="s">
        <v>135</v>
      </c>
      <c r="BE161" s="213">
        <f>IF(N161="základní",J161,0)</f>
        <v>0</v>
      </c>
      <c r="BF161" s="213">
        <f>IF(N161="snížená",J161,0)</f>
        <v>0</v>
      </c>
      <c r="BG161" s="213">
        <f>IF(N161="zákl. přenesená",J161,0)</f>
        <v>0</v>
      </c>
      <c r="BH161" s="213">
        <f>IF(N161="sníž. přenesená",J161,0)</f>
        <v>0</v>
      </c>
      <c r="BI161" s="213">
        <f>IF(N161="nulová",J161,0)</f>
        <v>0</v>
      </c>
      <c r="BJ161" s="20" t="s">
        <v>81</v>
      </c>
      <c r="BK161" s="213">
        <f>ROUND(I161*H161,2)</f>
        <v>0</v>
      </c>
      <c r="BL161" s="20" t="s">
        <v>142</v>
      </c>
      <c r="BM161" s="212" t="s">
        <v>1596</v>
      </c>
    </row>
    <row r="162" s="14" customFormat="1">
      <c r="A162" s="14"/>
      <c r="B162" s="228"/>
      <c r="C162" s="229"/>
      <c r="D162" s="220" t="s">
        <v>146</v>
      </c>
      <c r="E162" s="230" t="s">
        <v>19</v>
      </c>
      <c r="F162" s="231" t="s">
        <v>1597</v>
      </c>
      <c r="G162" s="229"/>
      <c r="H162" s="232">
        <v>308.29000000000002</v>
      </c>
      <c r="I162" s="229"/>
      <c r="J162" s="229"/>
      <c r="K162" s="229"/>
      <c r="L162" s="233"/>
      <c r="M162" s="234"/>
      <c r="N162" s="235"/>
      <c r="O162" s="235"/>
      <c r="P162" s="235"/>
      <c r="Q162" s="235"/>
      <c r="R162" s="235"/>
      <c r="S162" s="235"/>
      <c r="T162" s="23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37" t="s">
        <v>146</v>
      </c>
      <c r="AU162" s="237" t="s">
        <v>84</v>
      </c>
      <c r="AV162" s="14" t="s">
        <v>84</v>
      </c>
      <c r="AW162" s="14" t="s">
        <v>34</v>
      </c>
      <c r="AX162" s="14" t="s">
        <v>81</v>
      </c>
      <c r="AY162" s="237" t="s">
        <v>135</v>
      </c>
    </row>
    <row r="163" s="2" customFormat="1" ht="16.5" customHeight="1">
      <c r="A163" s="36"/>
      <c r="B163" s="37"/>
      <c r="C163" s="202" t="s">
        <v>316</v>
      </c>
      <c r="D163" s="202" t="s">
        <v>137</v>
      </c>
      <c r="E163" s="203" t="s">
        <v>1598</v>
      </c>
      <c r="F163" s="204" t="s">
        <v>1599</v>
      </c>
      <c r="G163" s="205" t="s">
        <v>158</v>
      </c>
      <c r="H163" s="206">
        <v>153.09999999999999</v>
      </c>
      <c r="I163" s="207">
        <v>0</v>
      </c>
      <c r="J163" s="207">
        <f>ROUND(I163*H163,2)</f>
        <v>0</v>
      </c>
      <c r="K163" s="204" t="s">
        <v>141</v>
      </c>
      <c r="L163" s="42"/>
      <c r="M163" s="208" t="s">
        <v>19</v>
      </c>
      <c r="N163" s="209" t="s">
        <v>44</v>
      </c>
      <c r="O163" s="210">
        <v>0</v>
      </c>
      <c r="P163" s="210">
        <f>O163*H163</f>
        <v>0</v>
      </c>
      <c r="Q163" s="210">
        <v>0.00116</v>
      </c>
      <c r="R163" s="210">
        <f>Q163*H163</f>
        <v>0.177596</v>
      </c>
      <c r="S163" s="210">
        <v>0</v>
      </c>
      <c r="T163" s="211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2" t="s">
        <v>142</v>
      </c>
      <c r="AT163" s="212" t="s">
        <v>137</v>
      </c>
      <c r="AU163" s="212" t="s">
        <v>84</v>
      </c>
      <c r="AY163" s="20" t="s">
        <v>135</v>
      </c>
      <c r="BE163" s="213">
        <f>IF(N163="základní",J163,0)</f>
        <v>0</v>
      </c>
      <c r="BF163" s="213">
        <f>IF(N163="snížená",J163,0)</f>
        <v>0</v>
      </c>
      <c r="BG163" s="213">
        <f>IF(N163="zákl. přenesená",J163,0)</f>
        <v>0</v>
      </c>
      <c r="BH163" s="213">
        <f>IF(N163="sníž. přenesená",J163,0)</f>
        <v>0</v>
      </c>
      <c r="BI163" s="213">
        <f>IF(N163="nulová",J163,0)</f>
        <v>0</v>
      </c>
      <c r="BJ163" s="20" t="s">
        <v>81</v>
      </c>
      <c r="BK163" s="213">
        <f>ROUND(I163*H163,2)</f>
        <v>0</v>
      </c>
      <c r="BL163" s="20" t="s">
        <v>142</v>
      </c>
      <c r="BM163" s="212" t="s">
        <v>1600</v>
      </c>
    </row>
    <row r="164" s="2" customFormat="1">
      <c r="A164" s="36"/>
      <c r="B164" s="37"/>
      <c r="C164" s="38"/>
      <c r="D164" s="214" t="s">
        <v>144</v>
      </c>
      <c r="E164" s="38"/>
      <c r="F164" s="215" t="s">
        <v>1601</v>
      </c>
      <c r="G164" s="38"/>
      <c r="H164" s="38"/>
      <c r="I164" s="38"/>
      <c r="J164" s="38"/>
      <c r="K164" s="38"/>
      <c r="L164" s="42"/>
      <c r="M164" s="216"/>
      <c r="N164" s="217"/>
      <c r="O164" s="81"/>
      <c r="P164" s="81"/>
      <c r="Q164" s="81"/>
      <c r="R164" s="81"/>
      <c r="S164" s="81"/>
      <c r="T164" s="82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20" t="s">
        <v>144</v>
      </c>
      <c r="AU164" s="20" t="s">
        <v>84</v>
      </c>
    </row>
    <row r="165" s="2" customFormat="1" ht="16.5" customHeight="1">
      <c r="A165" s="36"/>
      <c r="B165" s="37"/>
      <c r="C165" s="202" t="s">
        <v>323</v>
      </c>
      <c r="D165" s="202" t="s">
        <v>137</v>
      </c>
      <c r="E165" s="203" t="s">
        <v>1602</v>
      </c>
      <c r="F165" s="204" t="s">
        <v>1603</v>
      </c>
      <c r="G165" s="205" t="s">
        <v>182</v>
      </c>
      <c r="H165" s="206">
        <v>3.8279999999999998</v>
      </c>
      <c r="I165" s="207">
        <v>0</v>
      </c>
      <c r="J165" s="207">
        <f>ROUND(I165*H165,2)</f>
        <v>0</v>
      </c>
      <c r="K165" s="204" t="s">
        <v>141</v>
      </c>
      <c r="L165" s="42"/>
      <c r="M165" s="208" t="s">
        <v>19</v>
      </c>
      <c r="N165" s="209" t="s">
        <v>44</v>
      </c>
      <c r="O165" s="210">
        <v>0</v>
      </c>
      <c r="P165" s="210">
        <f>O165*H165</f>
        <v>0</v>
      </c>
      <c r="Q165" s="210">
        <v>0</v>
      </c>
      <c r="R165" s="210">
        <f>Q165*H165</f>
        <v>0</v>
      </c>
      <c r="S165" s="210">
        <v>0</v>
      </c>
      <c r="T165" s="211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2" t="s">
        <v>142</v>
      </c>
      <c r="AT165" s="212" t="s">
        <v>137</v>
      </c>
      <c r="AU165" s="212" t="s">
        <v>84</v>
      </c>
      <c r="AY165" s="20" t="s">
        <v>135</v>
      </c>
      <c r="BE165" s="213">
        <f>IF(N165="základní",J165,0)</f>
        <v>0</v>
      </c>
      <c r="BF165" s="213">
        <f>IF(N165="snížená",J165,0)</f>
        <v>0</v>
      </c>
      <c r="BG165" s="213">
        <f>IF(N165="zákl. přenesená",J165,0)</f>
        <v>0</v>
      </c>
      <c r="BH165" s="213">
        <f>IF(N165="sníž. přenesená",J165,0)</f>
        <v>0</v>
      </c>
      <c r="BI165" s="213">
        <f>IF(N165="nulová",J165,0)</f>
        <v>0</v>
      </c>
      <c r="BJ165" s="20" t="s">
        <v>81</v>
      </c>
      <c r="BK165" s="213">
        <f>ROUND(I165*H165,2)</f>
        <v>0</v>
      </c>
      <c r="BL165" s="20" t="s">
        <v>142</v>
      </c>
      <c r="BM165" s="212" t="s">
        <v>1604</v>
      </c>
    </row>
    <row r="166" s="2" customFormat="1">
      <c r="A166" s="36"/>
      <c r="B166" s="37"/>
      <c r="C166" s="38"/>
      <c r="D166" s="214" t="s">
        <v>144</v>
      </c>
      <c r="E166" s="38"/>
      <c r="F166" s="215" t="s">
        <v>1605</v>
      </c>
      <c r="G166" s="38"/>
      <c r="H166" s="38"/>
      <c r="I166" s="38"/>
      <c r="J166" s="38"/>
      <c r="K166" s="38"/>
      <c r="L166" s="42"/>
      <c r="M166" s="216"/>
      <c r="N166" s="217"/>
      <c r="O166" s="81"/>
      <c r="P166" s="81"/>
      <c r="Q166" s="81"/>
      <c r="R166" s="81"/>
      <c r="S166" s="81"/>
      <c r="T166" s="82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20" t="s">
        <v>144</v>
      </c>
      <c r="AU166" s="20" t="s">
        <v>84</v>
      </c>
    </row>
    <row r="167" s="13" customFormat="1">
      <c r="A167" s="13"/>
      <c r="B167" s="218"/>
      <c r="C167" s="219"/>
      <c r="D167" s="220" t="s">
        <v>146</v>
      </c>
      <c r="E167" s="221" t="s">
        <v>19</v>
      </c>
      <c r="F167" s="222" t="s">
        <v>1606</v>
      </c>
      <c r="G167" s="219"/>
      <c r="H167" s="221" t="s">
        <v>19</v>
      </c>
      <c r="I167" s="219"/>
      <c r="J167" s="219"/>
      <c r="K167" s="219"/>
      <c r="L167" s="223"/>
      <c r="M167" s="224"/>
      <c r="N167" s="225"/>
      <c r="O167" s="225"/>
      <c r="P167" s="225"/>
      <c r="Q167" s="225"/>
      <c r="R167" s="225"/>
      <c r="S167" s="225"/>
      <c r="T167" s="22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27" t="s">
        <v>146</v>
      </c>
      <c r="AU167" s="227" t="s">
        <v>84</v>
      </c>
      <c r="AV167" s="13" t="s">
        <v>81</v>
      </c>
      <c r="AW167" s="13" t="s">
        <v>34</v>
      </c>
      <c r="AX167" s="13" t="s">
        <v>73</v>
      </c>
      <c r="AY167" s="227" t="s">
        <v>135</v>
      </c>
    </row>
    <row r="168" s="14" customFormat="1">
      <c r="A168" s="14"/>
      <c r="B168" s="228"/>
      <c r="C168" s="229"/>
      <c r="D168" s="220" t="s">
        <v>146</v>
      </c>
      <c r="E168" s="230" t="s">
        <v>19</v>
      </c>
      <c r="F168" s="231" t="s">
        <v>1607</v>
      </c>
      <c r="G168" s="229"/>
      <c r="H168" s="232">
        <v>3.8279999999999998</v>
      </c>
      <c r="I168" s="229"/>
      <c r="J168" s="229"/>
      <c r="K168" s="229"/>
      <c r="L168" s="233"/>
      <c r="M168" s="234"/>
      <c r="N168" s="235"/>
      <c r="O168" s="235"/>
      <c r="P168" s="235"/>
      <c r="Q168" s="235"/>
      <c r="R168" s="235"/>
      <c r="S168" s="235"/>
      <c r="T168" s="23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37" t="s">
        <v>146</v>
      </c>
      <c r="AU168" s="237" t="s">
        <v>84</v>
      </c>
      <c r="AV168" s="14" t="s">
        <v>84</v>
      </c>
      <c r="AW168" s="14" t="s">
        <v>34</v>
      </c>
      <c r="AX168" s="14" t="s">
        <v>81</v>
      </c>
      <c r="AY168" s="237" t="s">
        <v>135</v>
      </c>
    </row>
    <row r="169" s="12" customFormat="1" ht="22.8" customHeight="1">
      <c r="A169" s="12"/>
      <c r="B169" s="187"/>
      <c r="C169" s="188"/>
      <c r="D169" s="189" t="s">
        <v>72</v>
      </c>
      <c r="E169" s="200" t="s">
        <v>168</v>
      </c>
      <c r="F169" s="200" t="s">
        <v>1608</v>
      </c>
      <c r="G169" s="188"/>
      <c r="H169" s="188"/>
      <c r="I169" s="188"/>
      <c r="J169" s="201">
        <f>BK169</f>
        <v>0</v>
      </c>
      <c r="K169" s="188"/>
      <c r="L169" s="192"/>
      <c r="M169" s="193"/>
      <c r="N169" s="194"/>
      <c r="O169" s="194"/>
      <c r="P169" s="195">
        <f>SUM(P170:P199)</f>
        <v>0</v>
      </c>
      <c r="Q169" s="194"/>
      <c r="R169" s="195">
        <f>SUM(R170:R199)</f>
        <v>0</v>
      </c>
      <c r="S169" s="194"/>
      <c r="T169" s="196">
        <f>SUM(T170:T199)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97" t="s">
        <v>81</v>
      </c>
      <c r="AT169" s="198" t="s">
        <v>72</v>
      </c>
      <c r="AU169" s="198" t="s">
        <v>81</v>
      </c>
      <c r="AY169" s="197" t="s">
        <v>135</v>
      </c>
      <c r="BK169" s="199">
        <f>SUM(BK170:BK199)</f>
        <v>0</v>
      </c>
    </row>
    <row r="170" s="2" customFormat="1" ht="24.15" customHeight="1">
      <c r="A170" s="36"/>
      <c r="B170" s="37"/>
      <c r="C170" s="202" t="s">
        <v>331</v>
      </c>
      <c r="D170" s="202" t="s">
        <v>137</v>
      </c>
      <c r="E170" s="203" t="s">
        <v>1609</v>
      </c>
      <c r="F170" s="204" t="s">
        <v>1610</v>
      </c>
      <c r="G170" s="205" t="s">
        <v>171</v>
      </c>
      <c r="H170" s="206">
        <v>158.667</v>
      </c>
      <c r="I170" s="207">
        <v>0</v>
      </c>
      <c r="J170" s="207">
        <f>ROUND(I170*H170,2)</f>
        <v>0</v>
      </c>
      <c r="K170" s="204" t="s">
        <v>19</v>
      </c>
      <c r="L170" s="42"/>
      <c r="M170" s="208" t="s">
        <v>19</v>
      </c>
      <c r="N170" s="209" t="s">
        <v>44</v>
      </c>
      <c r="O170" s="210">
        <v>0</v>
      </c>
      <c r="P170" s="210">
        <f>O170*H170</f>
        <v>0</v>
      </c>
      <c r="Q170" s="210">
        <v>0</v>
      </c>
      <c r="R170" s="210">
        <f>Q170*H170</f>
        <v>0</v>
      </c>
      <c r="S170" s="210">
        <v>0</v>
      </c>
      <c r="T170" s="211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12" t="s">
        <v>142</v>
      </c>
      <c r="AT170" s="212" t="s">
        <v>137</v>
      </c>
      <c r="AU170" s="212" t="s">
        <v>84</v>
      </c>
      <c r="AY170" s="20" t="s">
        <v>135</v>
      </c>
      <c r="BE170" s="213">
        <f>IF(N170="základní",J170,0)</f>
        <v>0</v>
      </c>
      <c r="BF170" s="213">
        <f>IF(N170="snížená",J170,0)</f>
        <v>0</v>
      </c>
      <c r="BG170" s="213">
        <f>IF(N170="zákl. přenesená",J170,0)</f>
        <v>0</v>
      </c>
      <c r="BH170" s="213">
        <f>IF(N170="sníž. přenesená",J170,0)</f>
        <v>0</v>
      </c>
      <c r="BI170" s="213">
        <f>IF(N170="nulová",J170,0)</f>
        <v>0</v>
      </c>
      <c r="BJ170" s="20" t="s">
        <v>81</v>
      </c>
      <c r="BK170" s="213">
        <f>ROUND(I170*H170,2)</f>
        <v>0</v>
      </c>
      <c r="BL170" s="20" t="s">
        <v>142</v>
      </c>
      <c r="BM170" s="212" t="s">
        <v>1611</v>
      </c>
    </row>
    <row r="171" s="14" customFormat="1">
      <c r="A171" s="14"/>
      <c r="B171" s="228"/>
      <c r="C171" s="229"/>
      <c r="D171" s="220" t="s">
        <v>146</v>
      </c>
      <c r="E171" s="230" t="s">
        <v>19</v>
      </c>
      <c r="F171" s="231" t="s">
        <v>1612</v>
      </c>
      <c r="G171" s="229"/>
      <c r="H171" s="232">
        <v>158.667</v>
      </c>
      <c r="I171" s="229"/>
      <c r="J171" s="229"/>
      <c r="K171" s="229"/>
      <c r="L171" s="233"/>
      <c r="M171" s="234"/>
      <c r="N171" s="235"/>
      <c r="O171" s="235"/>
      <c r="P171" s="235"/>
      <c r="Q171" s="235"/>
      <c r="R171" s="235"/>
      <c r="S171" s="235"/>
      <c r="T171" s="23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37" t="s">
        <v>146</v>
      </c>
      <c r="AU171" s="237" t="s">
        <v>84</v>
      </c>
      <c r="AV171" s="14" t="s">
        <v>84</v>
      </c>
      <c r="AW171" s="14" t="s">
        <v>34</v>
      </c>
      <c r="AX171" s="14" t="s">
        <v>81</v>
      </c>
      <c r="AY171" s="237" t="s">
        <v>135</v>
      </c>
    </row>
    <row r="172" s="2" customFormat="1" ht="24.15" customHeight="1">
      <c r="A172" s="36"/>
      <c r="B172" s="37"/>
      <c r="C172" s="202" t="s">
        <v>338</v>
      </c>
      <c r="D172" s="202" t="s">
        <v>137</v>
      </c>
      <c r="E172" s="203" t="s">
        <v>1613</v>
      </c>
      <c r="F172" s="204" t="s">
        <v>1614</v>
      </c>
      <c r="G172" s="205" t="s">
        <v>171</v>
      </c>
      <c r="H172" s="206">
        <v>1340.6669999999999</v>
      </c>
      <c r="I172" s="207">
        <v>0</v>
      </c>
      <c r="J172" s="207">
        <f>ROUND(I172*H172,2)</f>
        <v>0</v>
      </c>
      <c r="K172" s="204" t="s">
        <v>19</v>
      </c>
      <c r="L172" s="42"/>
      <c r="M172" s="208" t="s">
        <v>19</v>
      </c>
      <c r="N172" s="209" t="s">
        <v>44</v>
      </c>
      <c r="O172" s="210">
        <v>0</v>
      </c>
      <c r="P172" s="210">
        <f>O172*H172</f>
        <v>0</v>
      </c>
      <c r="Q172" s="210">
        <v>0</v>
      </c>
      <c r="R172" s="210">
        <f>Q172*H172</f>
        <v>0</v>
      </c>
      <c r="S172" s="210">
        <v>0</v>
      </c>
      <c r="T172" s="211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12" t="s">
        <v>142</v>
      </c>
      <c r="AT172" s="212" t="s">
        <v>137</v>
      </c>
      <c r="AU172" s="212" t="s">
        <v>84</v>
      </c>
      <c r="AY172" s="20" t="s">
        <v>135</v>
      </c>
      <c r="BE172" s="213">
        <f>IF(N172="základní",J172,0)</f>
        <v>0</v>
      </c>
      <c r="BF172" s="213">
        <f>IF(N172="snížená",J172,0)</f>
        <v>0</v>
      </c>
      <c r="BG172" s="213">
        <f>IF(N172="zákl. přenesená",J172,0)</f>
        <v>0</v>
      </c>
      <c r="BH172" s="213">
        <f>IF(N172="sníž. přenesená",J172,0)</f>
        <v>0</v>
      </c>
      <c r="BI172" s="213">
        <f>IF(N172="nulová",J172,0)</f>
        <v>0</v>
      </c>
      <c r="BJ172" s="20" t="s">
        <v>81</v>
      </c>
      <c r="BK172" s="213">
        <f>ROUND(I172*H172,2)</f>
        <v>0</v>
      </c>
      <c r="BL172" s="20" t="s">
        <v>142</v>
      </c>
      <c r="BM172" s="212" t="s">
        <v>1615</v>
      </c>
    </row>
    <row r="173" s="14" customFormat="1">
      <c r="A173" s="14"/>
      <c r="B173" s="228"/>
      <c r="C173" s="229"/>
      <c r="D173" s="220" t="s">
        <v>146</v>
      </c>
      <c r="E173" s="230" t="s">
        <v>19</v>
      </c>
      <c r="F173" s="231" t="s">
        <v>1616</v>
      </c>
      <c r="G173" s="229"/>
      <c r="H173" s="232">
        <v>1340.6669999999999</v>
      </c>
      <c r="I173" s="229"/>
      <c r="J173" s="229"/>
      <c r="K173" s="229"/>
      <c r="L173" s="233"/>
      <c r="M173" s="234"/>
      <c r="N173" s="235"/>
      <c r="O173" s="235"/>
      <c r="P173" s="235"/>
      <c r="Q173" s="235"/>
      <c r="R173" s="235"/>
      <c r="S173" s="235"/>
      <c r="T173" s="23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37" t="s">
        <v>146</v>
      </c>
      <c r="AU173" s="237" t="s">
        <v>84</v>
      </c>
      <c r="AV173" s="14" t="s">
        <v>84</v>
      </c>
      <c r="AW173" s="14" t="s">
        <v>34</v>
      </c>
      <c r="AX173" s="14" t="s">
        <v>81</v>
      </c>
      <c r="AY173" s="237" t="s">
        <v>135</v>
      </c>
    </row>
    <row r="174" s="2" customFormat="1" ht="24.15" customHeight="1">
      <c r="A174" s="36"/>
      <c r="B174" s="37"/>
      <c r="C174" s="202" t="s">
        <v>343</v>
      </c>
      <c r="D174" s="202" t="s">
        <v>137</v>
      </c>
      <c r="E174" s="203" t="s">
        <v>1617</v>
      </c>
      <c r="F174" s="204" t="s">
        <v>1618</v>
      </c>
      <c r="G174" s="205" t="s">
        <v>171</v>
      </c>
      <c r="H174" s="206">
        <v>146.5</v>
      </c>
      <c r="I174" s="207">
        <v>0</v>
      </c>
      <c r="J174" s="207">
        <f>ROUND(I174*H174,2)</f>
        <v>0</v>
      </c>
      <c r="K174" s="204" t="s">
        <v>19</v>
      </c>
      <c r="L174" s="42"/>
      <c r="M174" s="208" t="s">
        <v>19</v>
      </c>
      <c r="N174" s="209" t="s">
        <v>44</v>
      </c>
      <c r="O174" s="210">
        <v>0</v>
      </c>
      <c r="P174" s="210">
        <f>O174*H174</f>
        <v>0</v>
      </c>
      <c r="Q174" s="210">
        <v>0</v>
      </c>
      <c r="R174" s="210">
        <f>Q174*H174</f>
        <v>0</v>
      </c>
      <c r="S174" s="210">
        <v>0</v>
      </c>
      <c r="T174" s="211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12" t="s">
        <v>142</v>
      </c>
      <c r="AT174" s="212" t="s">
        <v>137</v>
      </c>
      <c r="AU174" s="212" t="s">
        <v>84</v>
      </c>
      <c r="AY174" s="20" t="s">
        <v>135</v>
      </c>
      <c r="BE174" s="213">
        <f>IF(N174="základní",J174,0)</f>
        <v>0</v>
      </c>
      <c r="BF174" s="213">
        <f>IF(N174="snížená",J174,0)</f>
        <v>0</v>
      </c>
      <c r="BG174" s="213">
        <f>IF(N174="zákl. přenesená",J174,0)</f>
        <v>0</v>
      </c>
      <c r="BH174" s="213">
        <f>IF(N174="sníž. přenesená",J174,0)</f>
        <v>0</v>
      </c>
      <c r="BI174" s="213">
        <f>IF(N174="nulová",J174,0)</f>
        <v>0</v>
      </c>
      <c r="BJ174" s="20" t="s">
        <v>81</v>
      </c>
      <c r="BK174" s="213">
        <f>ROUND(I174*H174,2)</f>
        <v>0</v>
      </c>
      <c r="BL174" s="20" t="s">
        <v>142</v>
      </c>
      <c r="BM174" s="212" t="s">
        <v>1619</v>
      </c>
    </row>
    <row r="175" s="14" customFormat="1">
      <c r="A175" s="14"/>
      <c r="B175" s="228"/>
      <c r="C175" s="229"/>
      <c r="D175" s="220" t="s">
        <v>146</v>
      </c>
      <c r="E175" s="230" t="s">
        <v>19</v>
      </c>
      <c r="F175" s="231" t="s">
        <v>1620</v>
      </c>
      <c r="G175" s="229"/>
      <c r="H175" s="232">
        <v>146.5</v>
      </c>
      <c r="I175" s="229"/>
      <c r="J175" s="229"/>
      <c r="K175" s="229"/>
      <c r="L175" s="233"/>
      <c r="M175" s="234"/>
      <c r="N175" s="235"/>
      <c r="O175" s="235"/>
      <c r="P175" s="235"/>
      <c r="Q175" s="235"/>
      <c r="R175" s="235"/>
      <c r="S175" s="235"/>
      <c r="T175" s="23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37" t="s">
        <v>146</v>
      </c>
      <c r="AU175" s="237" t="s">
        <v>84</v>
      </c>
      <c r="AV175" s="14" t="s">
        <v>84</v>
      </c>
      <c r="AW175" s="14" t="s">
        <v>34</v>
      </c>
      <c r="AX175" s="14" t="s">
        <v>81</v>
      </c>
      <c r="AY175" s="237" t="s">
        <v>135</v>
      </c>
    </row>
    <row r="176" s="2" customFormat="1" ht="24.15" customHeight="1">
      <c r="A176" s="36"/>
      <c r="B176" s="37"/>
      <c r="C176" s="202" t="s">
        <v>348</v>
      </c>
      <c r="D176" s="202" t="s">
        <v>137</v>
      </c>
      <c r="E176" s="203" t="s">
        <v>1621</v>
      </c>
      <c r="F176" s="204" t="s">
        <v>1622</v>
      </c>
      <c r="G176" s="205" t="s">
        <v>171</v>
      </c>
      <c r="H176" s="206">
        <v>1241</v>
      </c>
      <c r="I176" s="207">
        <v>0</v>
      </c>
      <c r="J176" s="207">
        <f>ROUND(I176*H176,2)</f>
        <v>0</v>
      </c>
      <c r="K176" s="204" t="s">
        <v>19</v>
      </c>
      <c r="L176" s="42"/>
      <c r="M176" s="208" t="s">
        <v>19</v>
      </c>
      <c r="N176" s="209" t="s">
        <v>44</v>
      </c>
      <c r="O176" s="210">
        <v>0</v>
      </c>
      <c r="P176" s="210">
        <f>O176*H176</f>
        <v>0</v>
      </c>
      <c r="Q176" s="210">
        <v>0</v>
      </c>
      <c r="R176" s="210">
        <f>Q176*H176</f>
        <v>0</v>
      </c>
      <c r="S176" s="210">
        <v>0</v>
      </c>
      <c r="T176" s="211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12" t="s">
        <v>142</v>
      </c>
      <c r="AT176" s="212" t="s">
        <v>137</v>
      </c>
      <c r="AU176" s="212" t="s">
        <v>84</v>
      </c>
      <c r="AY176" s="20" t="s">
        <v>135</v>
      </c>
      <c r="BE176" s="213">
        <f>IF(N176="základní",J176,0)</f>
        <v>0</v>
      </c>
      <c r="BF176" s="213">
        <f>IF(N176="snížená",J176,0)</f>
        <v>0</v>
      </c>
      <c r="BG176" s="213">
        <f>IF(N176="zákl. přenesená",J176,0)</f>
        <v>0</v>
      </c>
      <c r="BH176" s="213">
        <f>IF(N176="sníž. přenesená",J176,0)</f>
        <v>0</v>
      </c>
      <c r="BI176" s="213">
        <f>IF(N176="nulová",J176,0)</f>
        <v>0</v>
      </c>
      <c r="BJ176" s="20" t="s">
        <v>81</v>
      </c>
      <c r="BK176" s="213">
        <f>ROUND(I176*H176,2)</f>
        <v>0</v>
      </c>
      <c r="BL176" s="20" t="s">
        <v>142</v>
      </c>
      <c r="BM176" s="212" t="s">
        <v>1623</v>
      </c>
    </row>
    <row r="177" s="14" customFormat="1">
      <c r="A177" s="14"/>
      <c r="B177" s="228"/>
      <c r="C177" s="229"/>
      <c r="D177" s="220" t="s">
        <v>146</v>
      </c>
      <c r="E177" s="230" t="s">
        <v>19</v>
      </c>
      <c r="F177" s="231" t="s">
        <v>1624</v>
      </c>
      <c r="G177" s="229"/>
      <c r="H177" s="232">
        <v>1241</v>
      </c>
      <c r="I177" s="229"/>
      <c r="J177" s="229"/>
      <c r="K177" s="229"/>
      <c r="L177" s="233"/>
      <c r="M177" s="234"/>
      <c r="N177" s="235"/>
      <c r="O177" s="235"/>
      <c r="P177" s="235"/>
      <c r="Q177" s="235"/>
      <c r="R177" s="235"/>
      <c r="S177" s="235"/>
      <c r="T177" s="23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37" t="s">
        <v>146</v>
      </c>
      <c r="AU177" s="237" t="s">
        <v>84</v>
      </c>
      <c r="AV177" s="14" t="s">
        <v>84</v>
      </c>
      <c r="AW177" s="14" t="s">
        <v>34</v>
      </c>
      <c r="AX177" s="14" t="s">
        <v>81</v>
      </c>
      <c r="AY177" s="237" t="s">
        <v>135</v>
      </c>
    </row>
    <row r="178" s="2" customFormat="1" ht="24.15" customHeight="1">
      <c r="A178" s="36"/>
      <c r="B178" s="37"/>
      <c r="C178" s="202" t="s">
        <v>353</v>
      </c>
      <c r="D178" s="202" t="s">
        <v>137</v>
      </c>
      <c r="E178" s="203" t="s">
        <v>1625</v>
      </c>
      <c r="F178" s="204" t="s">
        <v>1626</v>
      </c>
      <c r="G178" s="205" t="s">
        <v>171</v>
      </c>
      <c r="H178" s="206">
        <v>146.69999999999999</v>
      </c>
      <c r="I178" s="207">
        <v>0</v>
      </c>
      <c r="J178" s="207">
        <f>ROUND(I178*H178,2)</f>
        <v>0</v>
      </c>
      <c r="K178" s="204" t="s">
        <v>141</v>
      </c>
      <c r="L178" s="42"/>
      <c r="M178" s="208" t="s">
        <v>19</v>
      </c>
      <c r="N178" s="209" t="s">
        <v>44</v>
      </c>
      <c r="O178" s="210">
        <v>0</v>
      </c>
      <c r="P178" s="210">
        <f>O178*H178</f>
        <v>0</v>
      </c>
      <c r="Q178" s="210">
        <v>0</v>
      </c>
      <c r="R178" s="210">
        <f>Q178*H178</f>
        <v>0</v>
      </c>
      <c r="S178" s="210">
        <v>0</v>
      </c>
      <c r="T178" s="211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12" t="s">
        <v>142</v>
      </c>
      <c r="AT178" s="212" t="s">
        <v>137</v>
      </c>
      <c r="AU178" s="212" t="s">
        <v>84</v>
      </c>
      <c r="AY178" s="20" t="s">
        <v>135</v>
      </c>
      <c r="BE178" s="213">
        <f>IF(N178="základní",J178,0)</f>
        <v>0</v>
      </c>
      <c r="BF178" s="213">
        <f>IF(N178="snížená",J178,0)</f>
        <v>0</v>
      </c>
      <c r="BG178" s="213">
        <f>IF(N178="zákl. přenesená",J178,0)</f>
        <v>0</v>
      </c>
      <c r="BH178" s="213">
        <f>IF(N178="sníž. přenesená",J178,0)</f>
        <v>0</v>
      </c>
      <c r="BI178" s="213">
        <f>IF(N178="nulová",J178,0)</f>
        <v>0</v>
      </c>
      <c r="BJ178" s="20" t="s">
        <v>81</v>
      </c>
      <c r="BK178" s="213">
        <f>ROUND(I178*H178,2)</f>
        <v>0</v>
      </c>
      <c r="BL178" s="20" t="s">
        <v>142</v>
      </c>
      <c r="BM178" s="212" t="s">
        <v>1627</v>
      </c>
    </row>
    <row r="179" s="2" customFormat="1">
      <c r="A179" s="36"/>
      <c r="B179" s="37"/>
      <c r="C179" s="38"/>
      <c r="D179" s="214" t="s">
        <v>144</v>
      </c>
      <c r="E179" s="38"/>
      <c r="F179" s="215" t="s">
        <v>1628</v>
      </c>
      <c r="G179" s="38"/>
      <c r="H179" s="38"/>
      <c r="I179" s="38"/>
      <c r="J179" s="38"/>
      <c r="K179" s="38"/>
      <c r="L179" s="42"/>
      <c r="M179" s="216"/>
      <c r="N179" s="217"/>
      <c r="O179" s="81"/>
      <c r="P179" s="81"/>
      <c r="Q179" s="81"/>
      <c r="R179" s="81"/>
      <c r="S179" s="81"/>
      <c r="T179" s="82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20" t="s">
        <v>144</v>
      </c>
      <c r="AU179" s="20" t="s">
        <v>84</v>
      </c>
    </row>
    <row r="180" s="2" customFormat="1" ht="24.15" customHeight="1">
      <c r="A180" s="36"/>
      <c r="B180" s="37"/>
      <c r="C180" s="202" t="s">
        <v>358</v>
      </c>
      <c r="D180" s="202" t="s">
        <v>137</v>
      </c>
      <c r="E180" s="203" t="s">
        <v>1629</v>
      </c>
      <c r="F180" s="204" t="s">
        <v>1630</v>
      </c>
      <c r="G180" s="205" t="s">
        <v>171</v>
      </c>
      <c r="H180" s="206">
        <v>1241.0999999999999</v>
      </c>
      <c r="I180" s="207">
        <v>0</v>
      </c>
      <c r="J180" s="207">
        <f>ROUND(I180*H180,2)</f>
        <v>0</v>
      </c>
      <c r="K180" s="204" t="s">
        <v>141</v>
      </c>
      <c r="L180" s="42"/>
      <c r="M180" s="208" t="s">
        <v>19</v>
      </c>
      <c r="N180" s="209" t="s">
        <v>44</v>
      </c>
      <c r="O180" s="210">
        <v>0</v>
      </c>
      <c r="P180" s="210">
        <f>O180*H180</f>
        <v>0</v>
      </c>
      <c r="Q180" s="210">
        <v>0</v>
      </c>
      <c r="R180" s="210">
        <f>Q180*H180</f>
        <v>0</v>
      </c>
      <c r="S180" s="210">
        <v>0</v>
      </c>
      <c r="T180" s="211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12" t="s">
        <v>142</v>
      </c>
      <c r="AT180" s="212" t="s">
        <v>137</v>
      </c>
      <c r="AU180" s="212" t="s">
        <v>84</v>
      </c>
      <c r="AY180" s="20" t="s">
        <v>135</v>
      </c>
      <c r="BE180" s="213">
        <f>IF(N180="základní",J180,0)</f>
        <v>0</v>
      </c>
      <c r="BF180" s="213">
        <f>IF(N180="snížená",J180,0)</f>
        <v>0</v>
      </c>
      <c r="BG180" s="213">
        <f>IF(N180="zákl. přenesená",J180,0)</f>
        <v>0</v>
      </c>
      <c r="BH180" s="213">
        <f>IF(N180="sníž. přenesená",J180,0)</f>
        <v>0</v>
      </c>
      <c r="BI180" s="213">
        <f>IF(N180="nulová",J180,0)</f>
        <v>0</v>
      </c>
      <c r="BJ180" s="20" t="s">
        <v>81</v>
      </c>
      <c r="BK180" s="213">
        <f>ROUND(I180*H180,2)</f>
        <v>0</v>
      </c>
      <c r="BL180" s="20" t="s">
        <v>142</v>
      </c>
      <c r="BM180" s="212" t="s">
        <v>1631</v>
      </c>
    </row>
    <row r="181" s="2" customFormat="1">
      <c r="A181" s="36"/>
      <c r="B181" s="37"/>
      <c r="C181" s="38"/>
      <c r="D181" s="214" t="s">
        <v>144</v>
      </c>
      <c r="E181" s="38"/>
      <c r="F181" s="215" t="s">
        <v>1632</v>
      </c>
      <c r="G181" s="38"/>
      <c r="H181" s="38"/>
      <c r="I181" s="38"/>
      <c r="J181" s="38"/>
      <c r="K181" s="38"/>
      <c r="L181" s="42"/>
      <c r="M181" s="216"/>
      <c r="N181" s="217"/>
      <c r="O181" s="81"/>
      <c r="P181" s="81"/>
      <c r="Q181" s="81"/>
      <c r="R181" s="81"/>
      <c r="S181" s="81"/>
      <c r="T181" s="82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20" t="s">
        <v>144</v>
      </c>
      <c r="AU181" s="20" t="s">
        <v>84</v>
      </c>
    </row>
    <row r="182" s="2" customFormat="1" ht="16.5" customHeight="1">
      <c r="A182" s="36"/>
      <c r="B182" s="37"/>
      <c r="C182" s="202" t="s">
        <v>369</v>
      </c>
      <c r="D182" s="202" t="s">
        <v>137</v>
      </c>
      <c r="E182" s="203" t="s">
        <v>1633</v>
      </c>
      <c r="F182" s="204" t="s">
        <v>1634</v>
      </c>
      <c r="G182" s="205" t="s">
        <v>171</v>
      </c>
      <c r="H182" s="206">
        <v>1387.8</v>
      </c>
      <c r="I182" s="207">
        <v>0</v>
      </c>
      <c r="J182" s="207">
        <f>ROUND(I182*H182,2)</f>
        <v>0</v>
      </c>
      <c r="K182" s="204" t="s">
        <v>141</v>
      </c>
      <c r="L182" s="42"/>
      <c r="M182" s="208" t="s">
        <v>19</v>
      </c>
      <c r="N182" s="209" t="s">
        <v>44</v>
      </c>
      <c r="O182" s="210">
        <v>0</v>
      </c>
      <c r="P182" s="210">
        <f>O182*H182</f>
        <v>0</v>
      </c>
      <c r="Q182" s="210">
        <v>0</v>
      </c>
      <c r="R182" s="210">
        <f>Q182*H182</f>
        <v>0</v>
      </c>
      <c r="S182" s="210">
        <v>0</v>
      </c>
      <c r="T182" s="211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12" t="s">
        <v>142</v>
      </c>
      <c r="AT182" s="212" t="s">
        <v>137</v>
      </c>
      <c r="AU182" s="212" t="s">
        <v>84</v>
      </c>
      <c r="AY182" s="20" t="s">
        <v>135</v>
      </c>
      <c r="BE182" s="213">
        <f>IF(N182="základní",J182,0)</f>
        <v>0</v>
      </c>
      <c r="BF182" s="213">
        <f>IF(N182="snížená",J182,0)</f>
        <v>0</v>
      </c>
      <c r="BG182" s="213">
        <f>IF(N182="zákl. přenesená",J182,0)</f>
        <v>0</v>
      </c>
      <c r="BH182" s="213">
        <f>IF(N182="sníž. přenesená",J182,0)</f>
        <v>0</v>
      </c>
      <c r="BI182" s="213">
        <f>IF(N182="nulová",J182,0)</f>
        <v>0</v>
      </c>
      <c r="BJ182" s="20" t="s">
        <v>81</v>
      </c>
      <c r="BK182" s="213">
        <f>ROUND(I182*H182,2)</f>
        <v>0</v>
      </c>
      <c r="BL182" s="20" t="s">
        <v>142</v>
      </c>
      <c r="BM182" s="212" t="s">
        <v>1635</v>
      </c>
    </row>
    <row r="183" s="2" customFormat="1">
      <c r="A183" s="36"/>
      <c r="B183" s="37"/>
      <c r="C183" s="38"/>
      <c r="D183" s="214" t="s">
        <v>144</v>
      </c>
      <c r="E183" s="38"/>
      <c r="F183" s="215" t="s">
        <v>1636</v>
      </c>
      <c r="G183" s="38"/>
      <c r="H183" s="38"/>
      <c r="I183" s="38"/>
      <c r="J183" s="38"/>
      <c r="K183" s="38"/>
      <c r="L183" s="42"/>
      <c r="M183" s="216"/>
      <c r="N183" s="217"/>
      <c r="O183" s="81"/>
      <c r="P183" s="81"/>
      <c r="Q183" s="81"/>
      <c r="R183" s="81"/>
      <c r="S183" s="81"/>
      <c r="T183" s="82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20" t="s">
        <v>144</v>
      </c>
      <c r="AU183" s="20" t="s">
        <v>84</v>
      </c>
    </row>
    <row r="184" s="14" customFormat="1">
      <c r="A184" s="14"/>
      <c r="B184" s="228"/>
      <c r="C184" s="229"/>
      <c r="D184" s="220" t="s">
        <v>146</v>
      </c>
      <c r="E184" s="230" t="s">
        <v>19</v>
      </c>
      <c r="F184" s="231" t="s">
        <v>1637</v>
      </c>
      <c r="G184" s="229"/>
      <c r="H184" s="232">
        <v>1387.8</v>
      </c>
      <c r="I184" s="229"/>
      <c r="J184" s="229"/>
      <c r="K184" s="229"/>
      <c r="L184" s="233"/>
      <c r="M184" s="234"/>
      <c r="N184" s="235"/>
      <c r="O184" s="235"/>
      <c r="P184" s="235"/>
      <c r="Q184" s="235"/>
      <c r="R184" s="235"/>
      <c r="S184" s="235"/>
      <c r="T184" s="23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37" t="s">
        <v>146</v>
      </c>
      <c r="AU184" s="237" t="s">
        <v>84</v>
      </c>
      <c r="AV184" s="14" t="s">
        <v>84</v>
      </c>
      <c r="AW184" s="14" t="s">
        <v>34</v>
      </c>
      <c r="AX184" s="14" t="s">
        <v>81</v>
      </c>
      <c r="AY184" s="237" t="s">
        <v>135</v>
      </c>
    </row>
    <row r="185" s="2" customFormat="1" ht="16.5" customHeight="1">
      <c r="A185" s="36"/>
      <c r="B185" s="37"/>
      <c r="C185" s="202" t="s">
        <v>374</v>
      </c>
      <c r="D185" s="202" t="s">
        <v>137</v>
      </c>
      <c r="E185" s="203" t="s">
        <v>1638</v>
      </c>
      <c r="F185" s="204" t="s">
        <v>1639</v>
      </c>
      <c r="G185" s="205" t="s">
        <v>171</v>
      </c>
      <c r="H185" s="206">
        <v>2925.6999999999998</v>
      </c>
      <c r="I185" s="207">
        <v>0</v>
      </c>
      <c r="J185" s="207">
        <f>ROUND(I185*H185,2)</f>
        <v>0</v>
      </c>
      <c r="K185" s="204" t="s">
        <v>141</v>
      </c>
      <c r="L185" s="42"/>
      <c r="M185" s="208" t="s">
        <v>19</v>
      </c>
      <c r="N185" s="209" t="s">
        <v>44</v>
      </c>
      <c r="O185" s="210">
        <v>0</v>
      </c>
      <c r="P185" s="210">
        <f>O185*H185</f>
        <v>0</v>
      </c>
      <c r="Q185" s="210">
        <v>0</v>
      </c>
      <c r="R185" s="210">
        <f>Q185*H185</f>
        <v>0</v>
      </c>
      <c r="S185" s="210">
        <v>0</v>
      </c>
      <c r="T185" s="211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12" t="s">
        <v>142</v>
      </c>
      <c r="AT185" s="212" t="s">
        <v>137</v>
      </c>
      <c r="AU185" s="212" t="s">
        <v>84</v>
      </c>
      <c r="AY185" s="20" t="s">
        <v>135</v>
      </c>
      <c r="BE185" s="213">
        <f>IF(N185="základní",J185,0)</f>
        <v>0</v>
      </c>
      <c r="BF185" s="213">
        <f>IF(N185="snížená",J185,0)</f>
        <v>0</v>
      </c>
      <c r="BG185" s="213">
        <f>IF(N185="zákl. přenesená",J185,0)</f>
        <v>0</v>
      </c>
      <c r="BH185" s="213">
        <f>IF(N185="sníž. přenesená",J185,0)</f>
        <v>0</v>
      </c>
      <c r="BI185" s="213">
        <f>IF(N185="nulová",J185,0)</f>
        <v>0</v>
      </c>
      <c r="BJ185" s="20" t="s">
        <v>81</v>
      </c>
      <c r="BK185" s="213">
        <f>ROUND(I185*H185,2)</f>
        <v>0</v>
      </c>
      <c r="BL185" s="20" t="s">
        <v>142</v>
      </c>
      <c r="BM185" s="212" t="s">
        <v>1640</v>
      </c>
    </row>
    <row r="186" s="2" customFormat="1">
      <c r="A186" s="36"/>
      <c r="B186" s="37"/>
      <c r="C186" s="38"/>
      <c r="D186" s="214" t="s">
        <v>144</v>
      </c>
      <c r="E186" s="38"/>
      <c r="F186" s="215" t="s">
        <v>1641</v>
      </c>
      <c r="G186" s="38"/>
      <c r="H186" s="38"/>
      <c r="I186" s="38"/>
      <c r="J186" s="38"/>
      <c r="K186" s="38"/>
      <c r="L186" s="42"/>
      <c r="M186" s="216"/>
      <c r="N186" s="217"/>
      <c r="O186" s="81"/>
      <c r="P186" s="81"/>
      <c r="Q186" s="81"/>
      <c r="R186" s="81"/>
      <c r="S186" s="81"/>
      <c r="T186" s="82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20" t="s">
        <v>144</v>
      </c>
      <c r="AU186" s="20" t="s">
        <v>84</v>
      </c>
    </row>
    <row r="187" s="14" customFormat="1">
      <c r="A187" s="14"/>
      <c r="B187" s="228"/>
      <c r="C187" s="229"/>
      <c r="D187" s="220" t="s">
        <v>146</v>
      </c>
      <c r="E187" s="230" t="s">
        <v>19</v>
      </c>
      <c r="F187" s="231" t="s">
        <v>1642</v>
      </c>
      <c r="G187" s="229"/>
      <c r="H187" s="232">
        <v>2925.6999999999998</v>
      </c>
      <c r="I187" s="229"/>
      <c r="J187" s="229"/>
      <c r="K187" s="229"/>
      <c r="L187" s="233"/>
      <c r="M187" s="234"/>
      <c r="N187" s="235"/>
      <c r="O187" s="235"/>
      <c r="P187" s="235"/>
      <c r="Q187" s="235"/>
      <c r="R187" s="235"/>
      <c r="S187" s="235"/>
      <c r="T187" s="23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37" t="s">
        <v>146</v>
      </c>
      <c r="AU187" s="237" t="s">
        <v>84</v>
      </c>
      <c r="AV187" s="14" t="s">
        <v>84</v>
      </c>
      <c r="AW187" s="14" t="s">
        <v>34</v>
      </c>
      <c r="AX187" s="14" t="s">
        <v>81</v>
      </c>
      <c r="AY187" s="237" t="s">
        <v>135</v>
      </c>
    </row>
    <row r="188" s="2" customFormat="1" ht="16.5" customHeight="1">
      <c r="A188" s="36"/>
      <c r="B188" s="37"/>
      <c r="C188" s="202" t="s">
        <v>379</v>
      </c>
      <c r="D188" s="202" t="s">
        <v>137</v>
      </c>
      <c r="E188" s="203" t="s">
        <v>1643</v>
      </c>
      <c r="F188" s="204" t="s">
        <v>1644</v>
      </c>
      <c r="G188" s="205" t="s">
        <v>171</v>
      </c>
      <c r="H188" s="206">
        <v>296.80000000000001</v>
      </c>
      <c r="I188" s="207">
        <v>0</v>
      </c>
      <c r="J188" s="207">
        <f>ROUND(I188*H188,2)</f>
        <v>0</v>
      </c>
      <c r="K188" s="204" t="s">
        <v>141</v>
      </c>
      <c r="L188" s="42"/>
      <c r="M188" s="208" t="s">
        <v>19</v>
      </c>
      <c r="N188" s="209" t="s">
        <v>44</v>
      </c>
      <c r="O188" s="210">
        <v>0</v>
      </c>
      <c r="P188" s="210">
        <f>O188*H188</f>
        <v>0</v>
      </c>
      <c r="Q188" s="210">
        <v>0</v>
      </c>
      <c r="R188" s="210">
        <f>Q188*H188</f>
        <v>0</v>
      </c>
      <c r="S188" s="210">
        <v>0</v>
      </c>
      <c r="T188" s="211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12" t="s">
        <v>142</v>
      </c>
      <c r="AT188" s="212" t="s">
        <v>137</v>
      </c>
      <c r="AU188" s="212" t="s">
        <v>84</v>
      </c>
      <c r="AY188" s="20" t="s">
        <v>135</v>
      </c>
      <c r="BE188" s="213">
        <f>IF(N188="základní",J188,0)</f>
        <v>0</v>
      </c>
      <c r="BF188" s="213">
        <f>IF(N188="snížená",J188,0)</f>
        <v>0</v>
      </c>
      <c r="BG188" s="213">
        <f>IF(N188="zákl. přenesená",J188,0)</f>
        <v>0</v>
      </c>
      <c r="BH188" s="213">
        <f>IF(N188="sníž. přenesená",J188,0)</f>
        <v>0</v>
      </c>
      <c r="BI188" s="213">
        <f>IF(N188="nulová",J188,0)</f>
        <v>0</v>
      </c>
      <c r="BJ188" s="20" t="s">
        <v>81</v>
      </c>
      <c r="BK188" s="213">
        <f>ROUND(I188*H188,2)</f>
        <v>0</v>
      </c>
      <c r="BL188" s="20" t="s">
        <v>142</v>
      </c>
      <c r="BM188" s="212" t="s">
        <v>1645</v>
      </c>
    </row>
    <row r="189" s="2" customFormat="1">
      <c r="A189" s="36"/>
      <c r="B189" s="37"/>
      <c r="C189" s="38"/>
      <c r="D189" s="214" t="s">
        <v>144</v>
      </c>
      <c r="E189" s="38"/>
      <c r="F189" s="215" t="s">
        <v>1646</v>
      </c>
      <c r="G189" s="38"/>
      <c r="H189" s="38"/>
      <c r="I189" s="38"/>
      <c r="J189" s="38"/>
      <c r="K189" s="38"/>
      <c r="L189" s="42"/>
      <c r="M189" s="216"/>
      <c r="N189" s="217"/>
      <c r="O189" s="81"/>
      <c r="P189" s="81"/>
      <c r="Q189" s="81"/>
      <c r="R189" s="81"/>
      <c r="S189" s="81"/>
      <c r="T189" s="82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20" t="s">
        <v>144</v>
      </c>
      <c r="AU189" s="20" t="s">
        <v>84</v>
      </c>
    </row>
    <row r="190" s="13" customFormat="1">
      <c r="A190" s="13"/>
      <c r="B190" s="218"/>
      <c r="C190" s="219"/>
      <c r="D190" s="220" t="s">
        <v>146</v>
      </c>
      <c r="E190" s="221" t="s">
        <v>19</v>
      </c>
      <c r="F190" s="222" t="s">
        <v>1647</v>
      </c>
      <c r="G190" s="219"/>
      <c r="H190" s="221" t="s">
        <v>19</v>
      </c>
      <c r="I190" s="219"/>
      <c r="J190" s="219"/>
      <c r="K190" s="219"/>
      <c r="L190" s="223"/>
      <c r="M190" s="224"/>
      <c r="N190" s="225"/>
      <c r="O190" s="225"/>
      <c r="P190" s="225"/>
      <c r="Q190" s="225"/>
      <c r="R190" s="225"/>
      <c r="S190" s="225"/>
      <c r="T190" s="22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27" t="s">
        <v>146</v>
      </c>
      <c r="AU190" s="227" t="s">
        <v>84</v>
      </c>
      <c r="AV190" s="13" t="s">
        <v>81</v>
      </c>
      <c r="AW190" s="13" t="s">
        <v>34</v>
      </c>
      <c r="AX190" s="13" t="s">
        <v>73</v>
      </c>
      <c r="AY190" s="227" t="s">
        <v>135</v>
      </c>
    </row>
    <row r="191" s="14" customFormat="1">
      <c r="A191" s="14"/>
      <c r="B191" s="228"/>
      <c r="C191" s="229"/>
      <c r="D191" s="220" t="s">
        <v>146</v>
      </c>
      <c r="E191" s="230" t="s">
        <v>19</v>
      </c>
      <c r="F191" s="231" t="s">
        <v>1648</v>
      </c>
      <c r="G191" s="229"/>
      <c r="H191" s="232">
        <v>296.80000000000001</v>
      </c>
      <c r="I191" s="229"/>
      <c r="J191" s="229"/>
      <c r="K191" s="229"/>
      <c r="L191" s="233"/>
      <c r="M191" s="234"/>
      <c r="N191" s="235"/>
      <c r="O191" s="235"/>
      <c r="P191" s="235"/>
      <c r="Q191" s="235"/>
      <c r="R191" s="235"/>
      <c r="S191" s="235"/>
      <c r="T191" s="23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37" t="s">
        <v>146</v>
      </c>
      <c r="AU191" s="237" t="s">
        <v>84</v>
      </c>
      <c r="AV191" s="14" t="s">
        <v>84</v>
      </c>
      <c r="AW191" s="14" t="s">
        <v>34</v>
      </c>
      <c r="AX191" s="14" t="s">
        <v>81</v>
      </c>
      <c r="AY191" s="237" t="s">
        <v>135</v>
      </c>
    </row>
    <row r="192" s="2" customFormat="1" ht="16.5" customHeight="1">
      <c r="A192" s="36"/>
      <c r="B192" s="37"/>
      <c r="C192" s="202" t="s">
        <v>383</v>
      </c>
      <c r="D192" s="202" t="s">
        <v>137</v>
      </c>
      <c r="E192" s="203" t="s">
        <v>1649</v>
      </c>
      <c r="F192" s="204" t="s">
        <v>1650</v>
      </c>
      <c r="G192" s="205" t="s">
        <v>171</v>
      </c>
      <c r="H192" s="206">
        <v>1241.0999999999999</v>
      </c>
      <c r="I192" s="207">
        <v>0</v>
      </c>
      <c r="J192" s="207">
        <f>ROUND(I192*H192,2)</f>
        <v>0</v>
      </c>
      <c r="K192" s="204" t="s">
        <v>141</v>
      </c>
      <c r="L192" s="42"/>
      <c r="M192" s="208" t="s">
        <v>19</v>
      </c>
      <c r="N192" s="209" t="s">
        <v>44</v>
      </c>
      <c r="O192" s="210">
        <v>0</v>
      </c>
      <c r="P192" s="210">
        <f>O192*H192</f>
        <v>0</v>
      </c>
      <c r="Q192" s="210">
        <v>0</v>
      </c>
      <c r="R192" s="210">
        <f>Q192*H192</f>
        <v>0</v>
      </c>
      <c r="S192" s="210">
        <v>0</v>
      </c>
      <c r="T192" s="211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12" t="s">
        <v>142</v>
      </c>
      <c r="AT192" s="212" t="s">
        <v>137</v>
      </c>
      <c r="AU192" s="212" t="s">
        <v>84</v>
      </c>
      <c r="AY192" s="20" t="s">
        <v>135</v>
      </c>
      <c r="BE192" s="213">
        <f>IF(N192="základní",J192,0)</f>
        <v>0</v>
      </c>
      <c r="BF192" s="213">
        <f>IF(N192="snížená",J192,0)</f>
        <v>0</v>
      </c>
      <c r="BG192" s="213">
        <f>IF(N192="zákl. přenesená",J192,0)</f>
        <v>0</v>
      </c>
      <c r="BH192" s="213">
        <f>IF(N192="sníž. přenesená",J192,0)</f>
        <v>0</v>
      </c>
      <c r="BI192" s="213">
        <f>IF(N192="nulová",J192,0)</f>
        <v>0</v>
      </c>
      <c r="BJ192" s="20" t="s">
        <v>81</v>
      </c>
      <c r="BK192" s="213">
        <f>ROUND(I192*H192,2)</f>
        <v>0</v>
      </c>
      <c r="BL192" s="20" t="s">
        <v>142</v>
      </c>
      <c r="BM192" s="212" t="s">
        <v>1651</v>
      </c>
    </row>
    <row r="193" s="2" customFormat="1">
      <c r="A193" s="36"/>
      <c r="B193" s="37"/>
      <c r="C193" s="38"/>
      <c r="D193" s="214" t="s">
        <v>144</v>
      </c>
      <c r="E193" s="38"/>
      <c r="F193" s="215" t="s">
        <v>1652</v>
      </c>
      <c r="G193" s="38"/>
      <c r="H193" s="38"/>
      <c r="I193" s="38"/>
      <c r="J193" s="38"/>
      <c r="K193" s="38"/>
      <c r="L193" s="42"/>
      <c r="M193" s="216"/>
      <c r="N193" s="217"/>
      <c r="O193" s="81"/>
      <c r="P193" s="81"/>
      <c r="Q193" s="81"/>
      <c r="R193" s="81"/>
      <c r="S193" s="81"/>
      <c r="T193" s="82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20" t="s">
        <v>144</v>
      </c>
      <c r="AU193" s="20" t="s">
        <v>84</v>
      </c>
    </row>
    <row r="194" s="13" customFormat="1">
      <c r="A194" s="13"/>
      <c r="B194" s="218"/>
      <c r="C194" s="219"/>
      <c r="D194" s="220" t="s">
        <v>146</v>
      </c>
      <c r="E194" s="221" t="s">
        <v>19</v>
      </c>
      <c r="F194" s="222" t="s">
        <v>1653</v>
      </c>
      <c r="G194" s="219"/>
      <c r="H194" s="221" t="s">
        <v>19</v>
      </c>
      <c r="I194" s="219"/>
      <c r="J194" s="219"/>
      <c r="K194" s="219"/>
      <c r="L194" s="223"/>
      <c r="M194" s="224"/>
      <c r="N194" s="225"/>
      <c r="O194" s="225"/>
      <c r="P194" s="225"/>
      <c r="Q194" s="225"/>
      <c r="R194" s="225"/>
      <c r="S194" s="225"/>
      <c r="T194" s="22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27" t="s">
        <v>146</v>
      </c>
      <c r="AU194" s="227" t="s">
        <v>84</v>
      </c>
      <c r="AV194" s="13" t="s">
        <v>81</v>
      </c>
      <c r="AW194" s="13" t="s">
        <v>34</v>
      </c>
      <c r="AX194" s="13" t="s">
        <v>73</v>
      </c>
      <c r="AY194" s="227" t="s">
        <v>135</v>
      </c>
    </row>
    <row r="195" s="14" customFormat="1">
      <c r="A195" s="14"/>
      <c r="B195" s="228"/>
      <c r="C195" s="229"/>
      <c r="D195" s="220" t="s">
        <v>146</v>
      </c>
      <c r="E195" s="230" t="s">
        <v>19</v>
      </c>
      <c r="F195" s="231" t="s">
        <v>1654</v>
      </c>
      <c r="G195" s="229"/>
      <c r="H195" s="232">
        <v>1241.0999999999999</v>
      </c>
      <c r="I195" s="229"/>
      <c r="J195" s="229"/>
      <c r="K195" s="229"/>
      <c r="L195" s="233"/>
      <c r="M195" s="234"/>
      <c r="N195" s="235"/>
      <c r="O195" s="235"/>
      <c r="P195" s="235"/>
      <c r="Q195" s="235"/>
      <c r="R195" s="235"/>
      <c r="S195" s="235"/>
      <c r="T195" s="23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37" t="s">
        <v>146</v>
      </c>
      <c r="AU195" s="237" t="s">
        <v>84</v>
      </c>
      <c r="AV195" s="14" t="s">
        <v>84</v>
      </c>
      <c r="AW195" s="14" t="s">
        <v>34</v>
      </c>
      <c r="AX195" s="14" t="s">
        <v>81</v>
      </c>
      <c r="AY195" s="237" t="s">
        <v>135</v>
      </c>
    </row>
    <row r="196" s="2" customFormat="1" ht="24.15" customHeight="1">
      <c r="A196" s="36"/>
      <c r="B196" s="37"/>
      <c r="C196" s="202" t="s">
        <v>387</v>
      </c>
      <c r="D196" s="202" t="s">
        <v>137</v>
      </c>
      <c r="E196" s="203" t="s">
        <v>1655</v>
      </c>
      <c r="F196" s="204" t="s">
        <v>1656</v>
      </c>
      <c r="G196" s="205" t="s">
        <v>171</v>
      </c>
      <c r="H196" s="206">
        <v>146.69999999999999</v>
      </c>
      <c r="I196" s="207">
        <v>0</v>
      </c>
      <c r="J196" s="207">
        <f>ROUND(I196*H196,2)</f>
        <v>0</v>
      </c>
      <c r="K196" s="204" t="s">
        <v>141</v>
      </c>
      <c r="L196" s="42"/>
      <c r="M196" s="208" t="s">
        <v>19</v>
      </c>
      <c r="N196" s="209" t="s">
        <v>44</v>
      </c>
      <c r="O196" s="210">
        <v>0</v>
      </c>
      <c r="P196" s="210">
        <f>O196*H196</f>
        <v>0</v>
      </c>
      <c r="Q196" s="210">
        <v>0</v>
      </c>
      <c r="R196" s="210">
        <f>Q196*H196</f>
        <v>0</v>
      </c>
      <c r="S196" s="210">
        <v>0</v>
      </c>
      <c r="T196" s="211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12" t="s">
        <v>142</v>
      </c>
      <c r="AT196" s="212" t="s">
        <v>137</v>
      </c>
      <c r="AU196" s="212" t="s">
        <v>84</v>
      </c>
      <c r="AY196" s="20" t="s">
        <v>135</v>
      </c>
      <c r="BE196" s="213">
        <f>IF(N196="základní",J196,0)</f>
        <v>0</v>
      </c>
      <c r="BF196" s="213">
        <f>IF(N196="snížená",J196,0)</f>
        <v>0</v>
      </c>
      <c r="BG196" s="213">
        <f>IF(N196="zákl. přenesená",J196,0)</f>
        <v>0</v>
      </c>
      <c r="BH196" s="213">
        <f>IF(N196="sníž. přenesená",J196,0)</f>
        <v>0</v>
      </c>
      <c r="BI196" s="213">
        <f>IF(N196="nulová",J196,0)</f>
        <v>0</v>
      </c>
      <c r="BJ196" s="20" t="s">
        <v>81</v>
      </c>
      <c r="BK196" s="213">
        <f>ROUND(I196*H196,2)</f>
        <v>0</v>
      </c>
      <c r="BL196" s="20" t="s">
        <v>142</v>
      </c>
      <c r="BM196" s="212" t="s">
        <v>1657</v>
      </c>
    </row>
    <row r="197" s="2" customFormat="1">
      <c r="A197" s="36"/>
      <c r="B197" s="37"/>
      <c r="C197" s="38"/>
      <c r="D197" s="214" t="s">
        <v>144</v>
      </c>
      <c r="E197" s="38"/>
      <c r="F197" s="215" t="s">
        <v>1658</v>
      </c>
      <c r="G197" s="38"/>
      <c r="H197" s="38"/>
      <c r="I197" s="38"/>
      <c r="J197" s="38"/>
      <c r="K197" s="38"/>
      <c r="L197" s="42"/>
      <c r="M197" s="216"/>
      <c r="N197" s="217"/>
      <c r="O197" s="81"/>
      <c r="P197" s="81"/>
      <c r="Q197" s="81"/>
      <c r="R197" s="81"/>
      <c r="S197" s="81"/>
      <c r="T197" s="82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20" t="s">
        <v>144</v>
      </c>
      <c r="AU197" s="20" t="s">
        <v>84</v>
      </c>
    </row>
    <row r="198" s="2" customFormat="1" ht="24.15" customHeight="1">
      <c r="A198" s="36"/>
      <c r="B198" s="37"/>
      <c r="C198" s="202" t="s">
        <v>391</v>
      </c>
      <c r="D198" s="202" t="s">
        <v>137</v>
      </c>
      <c r="E198" s="203" t="s">
        <v>1659</v>
      </c>
      <c r="F198" s="204" t="s">
        <v>1660</v>
      </c>
      <c r="G198" s="205" t="s">
        <v>171</v>
      </c>
      <c r="H198" s="206">
        <v>1241.0999999999999</v>
      </c>
      <c r="I198" s="207">
        <v>0</v>
      </c>
      <c r="J198" s="207">
        <f>ROUND(I198*H198,2)</f>
        <v>0</v>
      </c>
      <c r="K198" s="204" t="s">
        <v>141</v>
      </c>
      <c r="L198" s="42"/>
      <c r="M198" s="208" t="s">
        <v>19</v>
      </c>
      <c r="N198" s="209" t="s">
        <v>44</v>
      </c>
      <c r="O198" s="210">
        <v>0</v>
      </c>
      <c r="P198" s="210">
        <f>O198*H198</f>
        <v>0</v>
      </c>
      <c r="Q198" s="210">
        <v>0</v>
      </c>
      <c r="R198" s="210">
        <f>Q198*H198</f>
        <v>0</v>
      </c>
      <c r="S198" s="210">
        <v>0</v>
      </c>
      <c r="T198" s="211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12" t="s">
        <v>142</v>
      </c>
      <c r="AT198" s="212" t="s">
        <v>137</v>
      </c>
      <c r="AU198" s="212" t="s">
        <v>84</v>
      </c>
      <c r="AY198" s="20" t="s">
        <v>135</v>
      </c>
      <c r="BE198" s="213">
        <f>IF(N198="základní",J198,0)</f>
        <v>0</v>
      </c>
      <c r="BF198" s="213">
        <f>IF(N198="snížená",J198,0)</f>
        <v>0</v>
      </c>
      <c r="BG198" s="213">
        <f>IF(N198="zákl. přenesená",J198,0)</f>
        <v>0</v>
      </c>
      <c r="BH198" s="213">
        <f>IF(N198="sníž. přenesená",J198,0)</f>
        <v>0</v>
      </c>
      <c r="BI198" s="213">
        <f>IF(N198="nulová",J198,0)</f>
        <v>0</v>
      </c>
      <c r="BJ198" s="20" t="s">
        <v>81</v>
      </c>
      <c r="BK198" s="213">
        <f>ROUND(I198*H198,2)</f>
        <v>0</v>
      </c>
      <c r="BL198" s="20" t="s">
        <v>142</v>
      </c>
      <c r="BM198" s="212" t="s">
        <v>1661</v>
      </c>
    </row>
    <row r="199" s="2" customFormat="1">
      <c r="A199" s="36"/>
      <c r="B199" s="37"/>
      <c r="C199" s="38"/>
      <c r="D199" s="214" t="s">
        <v>144</v>
      </c>
      <c r="E199" s="38"/>
      <c r="F199" s="215" t="s">
        <v>1662</v>
      </c>
      <c r="G199" s="38"/>
      <c r="H199" s="38"/>
      <c r="I199" s="38"/>
      <c r="J199" s="38"/>
      <c r="K199" s="38"/>
      <c r="L199" s="42"/>
      <c r="M199" s="216"/>
      <c r="N199" s="217"/>
      <c r="O199" s="81"/>
      <c r="P199" s="81"/>
      <c r="Q199" s="81"/>
      <c r="R199" s="81"/>
      <c r="S199" s="81"/>
      <c r="T199" s="82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20" t="s">
        <v>144</v>
      </c>
      <c r="AU199" s="20" t="s">
        <v>84</v>
      </c>
    </row>
    <row r="200" s="12" customFormat="1" ht="22.8" customHeight="1">
      <c r="A200" s="12"/>
      <c r="B200" s="187"/>
      <c r="C200" s="188"/>
      <c r="D200" s="189" t="s">
        <v>72</v>
      </c>
      <c r="E200" s="200" t="s">
        <v>207</v>
      </c>
      <c r="F200" s="200" t="s">
        <v>525</v>
      </c>
      <c r="G200" s="188"/>
      <c r="H200" s="188"/>
      <c r="I200" s="188"/>
      <c r="J200" s="201">
        <f>BK200</f>
        <v>0</v>
      </c>
      <c r="K200" s="188"/>
      <c r="L200" s="192"/>
      <c r="M200" s="193"/>
      <c r="N200" s="194"/>
      <c r="O200" s="194"/>
      <c r="P200" s="195">
        <f>SUM(P201:P220)</f>
        <v>0</v>
      </c>
      <c r="Q200" s="194"/>
      <c r="R200" s="195">
        <f>SUM(R201:R220)</f>
        <v>115.02992300000001</v>
      </c>
      <c r="S200" s="194"/>
      <c r="T200" s="196">
        <f>SUM(T201:T220)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97" t="s">
        <v>81</v>
      </c>
      <c r="AT200" s="198" t="s">
        <v>72</v>
      </c>
      <c r="AU200" s="198" t="s">
        <v>81</v>
      </c>
      <c r="AY200" s="197" t="s">
        <v>135</v>
      </c>
      <c r="BK200" s="199">
        <f>SUM(BK201:BK220)</f>
        <v>0</v>
      </c>
    </row>
    <row r="201" s="2" customFormat="1" ht="37.8" customHeight="1">
      <c r="A201" s="36"/>
      <c r="B201" s="37"/>
      <c r="C201" s="202" t="s">
        <v>395</v>
      </c>
      <c r="D201" s="202" t="s">
        <v>137</v>
      </c>
      <c r="E201" s="203" t="s">
        <v>1663</v>
      </c>
      <c r="F201" s="204" t="s">
        <v>1664</v>
      </c>
      <c r="G201" s="205" t="s">
        <v>158</v>
      </c>
      <c r="H201" s="206">
        <v>382.30000000000001</v>
      </c>
      <c r="I201" s="207">
        <v>0</v>
      </c>
      <c r="J201" s="207">
        <f>ROUND(I201*H201,2)</f>
        <v>0</v>
      </c>
      <c r="K201" s="204" t="s">
        <v>141</v>
      </c>
      <c r="L201" s="42"/>
      <c r="M201" s="208" t="s">
        <v>19</v>
      </c>
      <c r="N201" s="209" t="s">
        <v>44</v>
      </c>
      <c r="O201" s="210">
        <v>0</v>
      </c>
      <c r="P201" s="210">
        <f>O201*H201</f>
        <v>0</v>
      </c>
      <c r="Q201" s="210">
        <v>0.10988000000000001</v>
      </c>
      <c r="R201" s="210">
        <f>Q201*H201</f>
        <v>42.007124000000005</v>
      </c>
      <c r="S201" s="210">
        <v>0</v>
      </c>
      <c r="T201" s="211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12" t="s">
        <v>142</v>
      </c>
      <c r="AT201" s="212" t="s">
        <v>137</v>
      </c>
      <c r="AU201" s="212" t="s">
        <v>84</v>
      </c>
      <c r="AY201" s="20" t="s">
        <v>135</v>
      </c>
      <c r="BE201" s="213">
        <f>IF(N201="základní",J201,0)</f>
        <v>0</v>
      </c>
      <c r="BF201" s="213">
        <f>IF(N201="snížená",J201,0)</f>
        <v>0</v>
      </c>
      <c r="BG201" s="213">
        <f>IF(N201="zákl. přenesená",J201,0)</f>
        <v>0</v>
      </c>
      <c r="BH201" s="213">
        <f>IF(N201="sníž. přenesená",J201,0)</f>
        <v>0</v>
      </c>
      <c r="BI201" s="213">
        <f>IF(N201="nulová",J201,0)</f>
        <v>0</v>
      </c>
      <c r="BJ201" s="20" t="s">
        <v>81</v>
      </c>
      <c r="BK201" s="213">
        <f>ROUND(I201*H201,2)</f>
        <v>0</v>
      </c>
      <c r="BL201" s="20" t="s">
        <v>142</v>
      </c>
      <c r="BM201" s="212" t="s">
        <v>1665</v>
      </c>
    </row>
    <row r="202" s="2" customFormat="1">
      <c r="A202" s="36"/>
      <c r="B202" s="37"/>
      <c r="C202" s="38"/>
      <c r="D202" s="214" t="s">
        <v>144</v>
      </c>
      <c r="E202" s="38"/>
      <c r="F202" s="215" t="s">
        <v>1666</v>
      </c>
      <c r="G202" s="38"/>
      <c r="H202" s="38"/>
      <c r="I202" s="38"/>
      <c r="J202" s="38"/>
      <c r="K202" s="38"/>
      <c r="L202" s="42"/>
      <c r="M202" s="216"/>
      <c r="N202" s="217"/>
      <c r="O202" s="81"/>
      <c r="P202" s="81"/>
      <c r="Q202" s="81"/>
      <c r="R202" s="81"/>
      <c r="S202" s="81"/>
      <c r="T202" s="82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20" t="s">
        <v>144</v>
      </c>
      <c r="AU202" s="20" t="s">
        <v>84</v>
      </c>
    </row>
    <row r="203" s="14" customFormat="1">
      <c r="A203" s="14"/>
      <c r="B203" s="228"/>
      <c r="C203" s="229"/>
      <c r="D203" s="220" t="s">
        <v>146</v>
      </c>
      <c r="E203" s="230" t="s">
        <v>19</v>
      </c>
      <c r="F203" s="231" t="s">
        <v>1667</v>
      </c>
      <c r="G203" s="229"/>
      <c r="H203" s="232">
        <v>382.30000000000001</v>
      </c>
      <c r="I203" s="229"/>
      <c r="J203" s="229"/>
      <c r="K203" s="229"/>
      <c r="L203" s="233"/>
      <c r="M203" s="234"/>
      <c r="N203" s="235"/>
      <c r="O203" s="235"/>
      <c r="P203" s="235"/>
      <c r="Q203" s="235"/>
      <c r="R203" s="235"/>
      <c r="S203" s="235"/>
      <c r="T203" s="23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37" t="s">
        <v>146</v>
      </c>
      <c r="AU203" s="237" t="s">
        <v>84</v>
      </c>
      <c r="AV203" s="14" t="s">
        <v>84</v>
      </c>
      <c r="AW203" s="14" t="s">
        <v>34</v>
      </c>
      <c r="AX203" s="14" t="s">
        <v>81</v>
      </c>
      <c r="AY203" s="237" t="s">
        <v>135</v>
      </c>
    </row>
    <row r="204" s="2" customFormat="1" ht="16.5" customHeight="1">
      <c r="A204" s="36"/>
      <c r="B204" s="37"/>
      <c r="C204" s="258" t="s">
        <v>400</v>
      </c>
      <c r="D204" s="258" t="s">
        <v>274</v>
      </c>
      <c r="E204" s="259" t="s">
        <v>1668</v>
      </c>
      <c r="F204" s="260" t="s">
        <v>1669</v>
      </c>
      <c r="G204" s="261" t="s">
        <v>171</v>
      </c>
      <c r="H204" s="262">
        <v>4.0620000000000003</v>
      </c>
      <c r="I204" s="263">
        <v>0</v>
      </c>
      <c r="J204" s="263">
        <f>ROUND(I204*H204,2)</f>
        <v>0</v>
      </c>
      <c r="K204" s="260" t="s">
        <v>372</v>
      </c>
      <c r="L204" s="264"/>
      <c r="M204" s="265" t="s">
        <v>19</v>
      </c>
      <c r="N204" s="266" t="s">
        <v>44</v>
      </c>
      <c r="O204" s="210">
        <v>0</v>
      </c>
      <c r="P204" s="210">
        <f>O204*H204</f>
        <v>0</v>
      </c>
      <c r="Q204" s="210">
        <v>0.22800000000000001</v>
      </c>
      <c r="R204" s="210">
        <f>Q204*H204</f>
        <v>0.92613600000000007</v>
      </c>
      <c r="S204" s="210">
        <v>0</v>
      </c>
      <c r="T204" s="211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12" t="s">
        <v>200</v>
      </c>
      <c r="AT204" s="212" t="s">
        <v>274</v>
      </c>
      <c r="AU204" s="212" t="s">
        <v>84</v>
      </c>
      <c r="AY204" s="20" t="s">
        <v>135</v>
      </c>
      <c r="BE204" s="213">
        <f>IF(N204="základní",J204,0)</f>
        <v>0</v>
      </c>
      <c r="BF204" s="213">
        <f>IF(N204="snížená",J204,0)</f>
        <v>0</v>
      </c>
      <c r="BG204" s="213">
        <f>IF(N204="zákl. přenesená",J204,0)</f>
        <v>0</v>
      </c>
      <c r="BH204" s="213">
        <f>IF(N204="sníž. přenesená",J204,0)</f>
        <v>0</v>
      </c>
      <c r="BI204" s="213">
        <f>IF(N204="nulová",J204,0)</f>
        <v>0</v>
      </c>
      <c r="BJ204" s="20" t="s">
        <v>81</v>
      </c>
      <c r="BK204" s="213">
        <f>ROUND(I204*H204,2)</f>
        <v>0</v>
      </c>
      <c r="BL204" s="20" t="s">
        <v>142</v>
      </c>
      <c r="BM204" s="212" t="s">
        <v>1670</v>
      </c>
    </row>
    <row r="205" s="13" customFormat="1">
      <c r="A205" s="13"/>
      <c r="B205" s="218"/>
      <c r="C205" s="219"/>
      <c r="D205" s="220" t="s">
        <v>146</v>
      </c>
      <c r="E205" s="221" t="s">
        <v>19</v>
      </c>
      <c r="F205" s="222" t="s">
        <v>1671</v>
      </c>
      <c r="G205" s="219"/>
      <c r="H205" s="221" t="s">
        <v>19</v>
      </c>
      <c r="I205" s="219"/>
      <c r="J205" s="219"/>
      <c r="K205" s="219"/>
      <c r="L205" s="223"/>
      <c r="M205" s="224"/>
      <c r="N205" s="225"/>
      <c r="O205" s="225"/>
      <c r="P205" s="225"/>
      <c r="Q205" s="225"/>
      <c r="R205" s="225"/>
      <c r="S205" s="225"/>
      <c r="T205" s="22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27" t="s">
        <v>146</v>
      </c>
      <c r="AU205" s="227" t="s">
        <v>84</v>
      </c>
      <c r="AV205" s="13" t="s">
        <v>81</v>
      </c>
      <c r="AW205" s="13" t="s">
        <v>34</v>
      </c>
      <c r="AX205" s="13" t="s">
        <v>73</v>
      </c>
      <c r="AY205" s="227" t="s">
        <v>135</v>
      </c>
    </row>
    <row r="206" s="14" customFormat="1">
      <c r="A206" s="14"/>
      <c r="B206" s="228"/>
      <c r="C206" s="229"/>
      <c r="D206" s="220" t="s">
        <v>146</v>
      </c>
      <c r="E206" s="230" t="s">
        <v>19</v>
      </c>
      <c r="F206" s="231" t="s">
        <v>1672</v>
      </c>
      <c r="G206" s="229"/>
      <c r="H206" s="232">
        <v>23.893999999999998</v>
      </c>
      <c r="I206" s="229"/>
      <c r="J206" s="229"/>
      <c r="K206" s="229"/>
      <c r="L206" s="233"/>
      <c r="M206" s="234"/>
      <c r="N206" s="235"/>
      <c r="O206" s="235"/>
      <c r="P206" s="235"/>
      <c r="Q206" s="235"/>
      <c r="R206" s="235"/>
      <c r="S206" s="235"/>
      <c r="T206" s="23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37" t="s">
        <v>146</v>
      </c>
      <c r="AU206" s="237" t="s">
        <v>84</v>
      </c>
      <c r="AV206" s="14" t="s">
        <v>84</v>
      </c>
      <c r="AW206" s="14" t="s">
        <v>34</v>
      </c>
      <c r="AX206" s="14" t="s">
        <v>73</v>
      </c>
      <c r="AY206" s="237" t="s">
        <v>135</v>
      </c>
    </row>
    <row r="207" s="14" customFormat="1">
      <c r="A207" s="14"/>
      <c r="B207" s="228"/>
      <c r="C207" s="229"/>
      <c r="D207" s="220" t="s">
        <v>146</v>
      </c>
      <c r="E207" s="230" t="s">
        <v>19</v>
      </c>
      <c r="F207" s="231" t="s">
        <v>1673</v>
      </c>
      <c r="G207" s="229"/>
      <c r="H207" s="232">
        <v>4.0620000000000003</v>
      </c>
      <c r="I207" s="229"/>
      <c r="J207" s="229"/>
      <c r="K207" s="229"/>
      <c r="L207" s="233"/>
      <c r="M207" s="234"/>
      <c r="N207" s="235"/>
      <c r="O207" s="235"/>
      <c r="P207" s="235"/>
      <c r="Q207" s="235"/>
      <c r="R207" s="235"/>
      <c r="S207" s="235"/>
      <c r="T207" s="23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37" t="s">
        <v>146</v>
      </c>
      <c r="AU207" s="237" t="s">
        <v>84</v>
      </c>
      <c r="AV207" s="14" t="s">
        <v>84</v>
      </c>
      <c r="AW207" s="14" t="s">
        <v>34</v>
      </c>
      <c r="AX207" s="14" t="s">
        <v>81</v>
      </c>
      <c r="AY207" s="237" t="s">
        <v>135</v>
      </c>
    </row>
    <row r="208" s="2" customFormat="1" ht="24.15" customHeight="1">
      <c r="A208" s="36"/>
      <c r="B208" s="37"/>
      <c r="C208" s="202" t="s">
        <v>404</v>
      </c>
      <c r="D208" s="202" t="s">
        <v>137</v>
      </c>
      <c r="E208" s="203" t="s">
        <v>1674</v>
      </c>
      <c r="F208" s="204" t="s">
        <v>1675</v>
      </c>
      <c r="G208" s="205" t="s">
        <v>158</v>
      </c>
      <c r="H208" s="206">
        <v>233.09999999999999</v>
      </c>
      <c r="I208" s="207">
        <v>0</v>
      </c>
      <c r="J208" s="207">
        <f>ROUND(I208*H208,2)</f>
        <v>0</v>
      </c>
      <c r="K208" s="204" t="s">
        <v>141</v>
      </c>
      <c r="L208" s="42"/>
      <c r="M208" s="208" t="s">
        <v>19</v>
      </c>
      <c r="N208" s="209" t="s">
        <v>44</v>
      </c>
      <c r="O208" s="210">
        <v>0</v>
      </c>
      <c r="P208" s="210">
        <f>O208*H208</f>
        <v>0</v>
      </c>
      <c r="Q208" s="210">
        <v>0.16849</v>
      </c>
      <c r="R208" s="210">
        <f>Q208*H208</f>
        <v>39.275019</v>
      </c>
      <c r="S208" s="210">
        <v>0</v>
      </c>
      <c r="T208" s="211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12" t="s">
        <v>142</v>
      </c>
      <c r="AT208" s="212" t="s">
        <v>137</v>
      </c>
      <c r="AU208" s="212" t="s">
        <v>84</v>
      </c>
      <c r="AY208" s="20" t="s">
        <v>135</v>
      </c>
      <c r="BE208" s="213">
        <f>IF(N208="základní",J208,0)</f>
        <v>0</v>
      </c>
      <c r="BF208" s="213">
        <f>IF(N208="snížená",J208,0)</f>
        <v>0</v>
      </c>
      <c r="BG208" s="213">
        <f>IF(N208="zákl. přenesená",J208,0)</f>
        <v>0</v>
      </c>
      <c r="BH208" s="213">
        <f>IF(N208="sníž. přenesená",J208,0)</f>
        <v>0</v>
      </c>
      <c r="BI208" s="213">
        <f>IF(N208="nulová",J208,0)</f>
        <v>0</v>
      </c>
      <c r="BJ208" s="20" t="s">
        <v>81</v>
      </c>
      <c r="BK208" s="213">
        <f>ROUND(I208*H208,2)</f>
        <v>0</v>
      </c>
      <c r="BL208" s="20" t="s">
        <v>142</v>
      </c>
      <c r="BM208" s="212" t="s">
        <v>1676</v>
      </c>
    </row>
    <row r="209" s="2" customFormat="1">
      <c r="A209" s="36"/>
      <c r="B209" s="37"/>
      <c r="C209" s="38"/>
      <c r="D209" s="214" t="s">
        <v>144</v>
      </c>
      <c r="E209" s="38"/>
      <c r="F209" s="215" t="s">
        <v>1677</v>
      </c>
      <c r="G209" s="38"/>
      <c r="H209" s="38"/>
      <c r="I209" s="38"/>
      <c r="J209" s="38"/>
      <c r="K209" s="38"/>
      <c r="L209" s="42"/>
      <c r="M209" s="216"/>
      <c r="N209" s="217"/>
      <c r="O209" s="81"/>
      <c r="P209" s="81"/>
      <c r="Q209" s="81"/>
      <c r="R209" s="81"/>
      <c r="S209" s="81"/>
      <c r="T209" s="82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20" t="s">
        <v>144</v>
      </c>
      <c r="AU209" s="20" t="s">
        <v>84</v>
      </c>
    </row>
    <row r="210" s="2" customFormat="1" ht="16.5" customHeight="1">
      <c r="A210" s="36"/>
      <c r="B210" s="37"/>
      <c r="C210" s="258" t="s">
        <v>409</v>
      </c>
      <c r="D210" s="258" t="s">
        <v>274</v>
      </c>
      <c r="E210" s="259" t="s">
        <v>1678</v>
      </c>
      <c r="F210" s="260" t="s">
        <v>1679</v>
      </c>
      <c r="G210" s="261" t="s">
        <v>158</v>
      </c>
      <c r="H210" s="262">
        <v>237.762</v>
      </c>
      <c r="I210" s="263">
        <v>0</v>
      </c>
      <c r="J210" s="263">
        <f>ROUND(I210*H210,2)</f>
        <v>0</v>
      </c>
      <c r="K210" s="260" t="s">
        <v>141</v>
      </c>
      <c r="L210" s="264"/>
      <c r="M210" s="265" t="s">
        <v>19</v>
      </c>
      <c r="N210" s="266" t="s">
        <v>44</v>
      </c>
      <c r="O210" s="210">
        <v>0</v>
      </c>
      <c r="P210" s="210">
        <f>O210*H210</f>
        <v>0</v>
      </c>
      <c r="Q210" s="210">
        <v>0.125</v>
      </c>
      <c r="R210" s="210">
        <f>Q210*H210</f>
        <v>29.72025</v>
      </c>
      <c r="S210" s="210">
        <v>0</v>
      </c>
      <c r="T210" s="211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12" t="s">
        <v>200</v>
      </c>
      <c r="AT210" s="212" t="s">
        <v>274</v>
      </c>
      <c r="AU210" s="212" t="s">
        <v>84</v>
      </c>
      <c r="AY210" s="20" t="s">
        <v>135</v>
      </c>
      <c r="BE210" s="213">
        <f>IF(N210="základní",J210,0)</f>
        <v>0</v>
      </c>
      <c r="BF210" s="213">
        <f>IF(N210="snížená",J210,0)</f>
        <v>0</v>
      </c>
      <c r="BG210" s="213">
        <f>IF(N210="zákl. přenesená",J210,0)</f>
        <v>0</v>
      </c>
      <c r="BH210" s="213">
        <f>IF(N210="sníž. přenesená",J210,0)</f>
        <v>0</v>
      </c>
      <c r="BI210" s="213">
        <f>IF(N210="nulová",J210,0)</f>
        <v>0</v>
      </c>
      <c r="BJ210" s="20" t="s">
        <v>81</v>
      </c>
      <c r="BK210" s="213">
        <f>ROUND(I210*H210,2)</f>
        <v>0</v>
      </c>
      <c r="BL210" s="20" t="s">
        <v>142</v>
      </c>
      <c r="BM210" s="212" t="s">
        <v>1680</v>
      </c>
    </row>
    <row r="211" s="14" customFormat="1">
      <c r="A211" s="14"/>
      <c r="B211" s="228"/>
      <c r="C211" s="229"/>
      <c r="D211" s="220" t="s">
        <v>146</v>
      </c>
      <c r="E211" s="230" t="s">
        <v>19</v>
      </c>
      <c r="F211" s="231" t="s">
        <v>1681</v>
      </c>
      <c r="G211" s="229"/>
      <c r="H211" s="232">
        <v>233.09999999999999</v>
      </c>
      <c r="I211" s="229"/>
      <c r="J211" s="229"/>
      <c r="K211" s="229"/>
      <c r="L211" s="233"/>
      <c r="M211" s="234"/>
      <c r="N211" s="235"/>
      <c r="O211" s="235"/>
      <c r="P211" s="235"/>
      <c r="Q211" s="235"/>
      <c r="R211" s="235"/>
      <c r="S211" s="235"/>
      <c r="T211" s="23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37" t="s">
        <v>146</v>
      </c>
      <c r="AU211" s="237" t="s">
        <v>84</v>
      </c>
      <c r="AV211" s="14" t="s">
        <v>84</v>
      </c>
      <c r="AW211" s="14" t="s">
        <v>34</v>
      </c>
      <c r="AX211" s="14" t="s">
        <v>73</v>
      </c>
      <c r="AY211" s="237" t="s">
        <v>135</v>
      </c>
    </row>
    <row r="212" s="14" customFormat="1">
      <c r="A212" s="14"/>
      <c r="B212" s="228"/>
      <c r="C212" s="229"/>
      <c r="D212" s="220" t="s">
        <v>146</v>
      </c>
      <c r="E212" s="230" t="s">
        <v>19</v>
      </c>
      <c r="F212" s="231" t="s">
        <v>1682</v>
      </c>
      <c r="G212" s="229"/>
      <c r="H212" s="232">
        <v>237.762</v>
      </c>
      <c r="I212" s="229"/>
      <c r="J212" s="229"/>
      <c r="K212" s="229"/>
      <c r="L212" s="233"/>
      <c r="M212" s="234"/>
      <c r="N212" s="235"/>
      <c r="O212" s="235"/>
      <c r="P212" s="235"/>
      <c r="Q212" s="235"/>
      <c r="R212" s="235"/>
      <c r="S212" s="235"/>
      <c r="T212" s="23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37" t="s">
        <v>146</v>
      </c>
      <c r="AU212" s="237" t="s">
        <v>84</v>
      </c>
      <c r="AV212" s="14" t="s">
        <v>84</v>
      </c>
      <c r="AW212" s="14" t="s">
        <v>34</v>
      </c>
      <c r="AX212" s="14" t="s">
        <v>81</v>
      </c>
      <c r="AY212" s="237" t="s">
        <v>135</v>
      </c>
    </row>
    <row r="213" s="2" customFormat="1" ht="24.15" customHeight="1">
      <c r="A213" s="36"/>
      <c r="B213" s="37"/>
      <c r="C213" s="202" t="s">
        <v>413</v>
      </c>
      <c r="D213" s="202" t="s">
        <v>137</v>
      </c>
      <c r="E213" s="203" t="s">
        <v>1683</v>
      </c>
      <c r="F213" s="204" t="s">
        <v>1684</v>
      </c>
      <c r="G213" s="205" t="s">
        <v>158</v>
      </c>
      <c r="H213" s="206">
        <v>800.20000000000005</v>
      </c>
      <c r="I213" s="207">
        <v>0</v>
      </c>
      <c r="J213" s="207">
        <f>ROUND(I213*H213,2)</f>
        <v>0</v>
      </c>
      <c r="K213" s="204" t="s">
        <v>141</v>
      </c>
      <c r="L213" s="42"/>
      <c r="M213" s="208" t="s">
        <v>19</v>
      </c>
      <c r="N213" s="209" t="s">
        <v>44</v>
      </c>
      <c r="O213" s="210">
        <v>0</v>
      </c>
      <c r="P213" s="210">
        <f>O213*H213</f>
        <v>0</v>
      </c>
      <c r="Q213" s="210">
        <v>0.00011</v>
      </c>
      <c r="R213" s="210">
        <f>Q213*H213</f>
        <v>0.088022000000000003</v>
      </c>
      <c r="S213" s="210">
        <v>0</v>
      </c>
      <c r="T213" s="211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12" t="s">
        <v>142</v>
      </c>
      <c r="AT213" s="212" t="s">
        <v>137</v>
      </c>
      <c r="AU213" s="212" t="s">
        <v>84</v>
      </c>
      <c r="AY213" s="20" t="s">
        <v>135</v>
      </c>
      <c r="BE213" s="213">
        <f>IF(N213="základní",J213,0)</f>
        <v>0</v>
      </c>
      <c r="BF213" s="213">
        <f>IF(N213="snížená",J213,0)</f>
        <v>0</v>
      </c>
      <c r="BG213" s="213">
        <f>IF(N213="zákl. přenesená",J213,0)</f>
        <v>0</v>
      </c>
      <c r="BH213" s="213">
        <f>IF(N213="sníž. přenesená",J213,0)</f>
        <v>0</v>
      </c>
      <c r="BI213" s="213">
        <f>IF(N213="nulová",J213,0)</f>
        <v>0</v>
      </c>
      <c r="BJ213" s="20" t="s">
        <v>81</v>
      </c>
      <c r="BK213" s="213">
        <f>ROUND(I213*H213,2)</f>
        <v>0</v>
      </c>
      <c r="BL213" s="20" t="s">
        <v>142</v>
      </c>
      <c r="BM213" s="212" t="s">
        <v>1685</v>
      </c>
    </row>
    <row r="214" s="2" customFormat="1">
      <c r="A214" s="36"/>
      <c r="B214" s="37"/>
      <c r="C214" s="38"/>
      <c r="D214" s="214" t="s">
        <v>144</v>
      </c>
      <c r="E214" s="38"/>
      <c r="F214" s="215" t="s">
        <v>1686</v>
      </c>
      <c r="G214" s="38"/>
      <c r="H214" s="38"/>
      <c r="I214" s="38"/>
      <c r="J214" s="38"/>
      <c r="K214" s="38"/>
      <c r="L214" s="42"/>
      <c r="M214" s="216"/>
      <c r="N214" s="217"/>
      <c r="O214" s="81"/>
      <c r="P214" s="81"/>
      <c r="Q214" s="81"/>
      <c r="R214" s="81"/>
      <c r="S214" s="81"/>
      <c r="T214" s="82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20" t="s">
        <v>144</v>
      </c>
      <c r="AU214" s="20" t="s">
        <v>84</v>
      </c>
    </row>
    <row r="215" s="2" customFormat="1" ht="16.5" customHeight="1">
      <c r="A215" s="36"/>
      <c r="B215" s="37"/>
      <c r="C215" s="202" t="s">
        <v>417</v>
      </c>
      <c r="D215" s="202" t="s">
        <v>137</v>
      </c>
      <c r="E215" s="203" t="s">
        <v>1687</v>
      </c>
      <c r="F215" s="204" t="s">
        <v>1688</v>
      </c>
      <c r="G215" s="205" t="s">
        <v>171</v>
      </c>
      <c r="H215" s="206">
        <v>1241.0999999999999</v>
      </c>
      <c r="I215" s="207">
        <v>0</v>
      </c>
      <c r="J215" s="207">
        <f>ROUND(I215*H215,2)</f>
        <v>0</v>
      </c>
      <c r="K215" s="204" t="s">
        <v>141</v>
      </c>
      <c r="L215" s="42"/>
      <c r="M215" s="208" t="s">
        <v>19</v>
      </c>
      <c r="N215" s="209" t="s">
        <v>44</v>
      </c>
      <c r="O215" s="210">
        <v>0</v>
      </c>
      <c r="P215" s="210">
        <f>O215*H215</f>
        <v>0</v>
      </c>
      <c r="Q215" s="210">
        <v>0.0019499999999999999</v>
      </c>
      <c r="R215" s="210">
        <f>Q215*H215</f>
        <v>2.4201449999999998</v>
      </c>
      <c r="S215" s="210">
        <v>0</v>
      </c>
      <c r="T215" s="211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12" t="s">
        <v>142</v>
      </c>
      <c r="AT215" s="212" t="s">
        <v>137</v>
      </c>
      <c r="AU215" s="212" t="s">
        <v>84</v>
      </c>
      <c r="AY215" s="20" t="s">
        <v>135</v>
      </c>
      <c r="BE215" s="213">
        <f>IF(N215="základní",J215,0)</f>
        <v>0</v>
      </c>
      <c r="BF215" s="213">
        <f>IF(N215="snížená",J215,0)</f>
        <v>0</v>
      </c>
      <c r="BG215" s="213">
        <f>IF(N215="zákl. přenesená",J215,0)</f>
        <v>0</v>
      </c>
      <c r="BH215" s="213">
        <f>IF(N215="sníž. přenesená",J215,0)</f>
        <v>0</v>
      </c>
      <c r="BI215" s="213">
        <f>IF(N215="nulová",J215,0)</f>
        <v>0</v>
      </c>
      <c r="BJ215" s="20" t="s">
        <v>81</v>
      </c>
      <c r="BK215" s="213">
        <f>ROUND(I215*H215,2)</f>
        <v>0</v>
      </c>
      <c r="BL215" s="20" t="s">
        <v>142</v>
      </c>
      <c r="BM215" s="212" t="s">
        <v>1689</v>
      </c>
    </row>
    <row r="216" s="2" customFormat="1">
      <c r="A216" s="36"/>
      <c r="B216" s="37"/>
      <c r="C216" s="38"/>
      <c r="D216" s="214" t="s">
        <v>144</v>
      </c>
      <c r="E216" s="38"/>
      <c r="F216" s="215" t="s">
        <v>1690</v>
      </c>
      <c r="G216" s="38"/>
      <c r="H216" s="38"/>
      <c r="I216" s="38"/>
      <c r="J216" s="38"/>
      <c r="K216" s="38"/>
      <c r="L216" s="42"/>
      <c r="M216" s="216"/>
      <c r="N216" s="217"/>
      <c r="O216" s="81"/>
      <c r="P216" s="81"/>
      <c r="Q216" s="81"/>
      <c r="R216" s="81"/>
      <c r="S216" s="81"/>
      <c r="T216" s="82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20" t="s">
        <v>144</v>
      </c>
      <c r="AU216" s="20" t="s">
        <v>84</v>
      </c>
    </row>
    <row r="217" s="2" customFormat="1" ht="16.5" customHeight="1">
      <c r="A217" s="36"/>
      <c r="B217" s="37"/>
      <c r="C217" s="202" t="s">
        <v>422</v>
      </c>
      <c r="D217" s="202" t="s">
        <v>137</v>
      </c>
      <c r="E217" s="203" t="s">
        <v>1691</v>
      </c>
      <c r="F217" s="204" t="s">
        <v>1692</v>
      </c>
      <c r="G217" s="205" t="s">
        <v>171</v>
      </c>
      <c r="H217" s="206">
        <v>1241.0999999999999</v>
      </c>
      <c r="I217" s="207">
        <v>0</v>
      </c>
      <c r="J217" s="207">
        <f>ROUND(I217*H217,2)</f>
        <v>0</v>
      </c>
      <c r="K217" s="204" t="s">
        <v>141</v>
      </c>
      <c r="L217" s="42"/>
      <c r="M217" s="208" t="s">
        <v>19</v>
      </c>
      <c r="N217" s="209" t="s">
        <v>44</v>
      </c>
      <c r="O217" s="210">
        <v>0</v>
      </c>
      <c r="P217" s="210">
        <f>O217*H217</f>
        <v>0</v>
      </c>
      <c r="Q217" s="210">
        <v>0.00046999999999999999</v>
      </c>
      <c r="R217" s="210">
        <f>Q217*H217</f>
        <v>0.58331699999999997</v>
      </c>
      <c r="S217" s="210">
        <v>0</v>
      </c>
      <c r="T217" s="211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12" t="s">
        <v>142</v>
      </c>
      <c r="AT217" s="212" t="s">
        <v>137</v>
      </c>
      <c r="AU217" s="212" t="s">
        <v>84</v>
      </c>
      <c r="AY217" s="20" t="s">
        <v>135</v>
      </c>
      <c r="BE217" s="213">
        <f>IF(N217="základní",J217,0)</f>
        <v>0</v>
      </c>
      <c r="BF217" s="213">
        <f>IF(N217="snížená",J217,0)</f>
        <v>0</v>
      </c>
      <c r="BG217" s="213">
        <f>IF(N217="zákl. přenesená",J217,0)</f>
        <v>0</v>
      </c>
      <c r="BH217" s="213">
        <f>IF(N217="sníž. přenesená",J217,0)</f>
        <v>0</v>
      </c>
      <c r="BI217" s="213">
        <f>IF(N217="nulová",J217,0)</f>
        <v>0</v>
      </c>
      <c r="BJ217" s="20" t="s">
        <v>81</v>
      </c>
      <c r="BK217" s="213">
        <f>ROUND(I217*H217,2)</f>
        <v>0</v>
      </c>
      <c r="BL217" s="20" t="s">
        <v>142</v>
      </c>
      <c r="BM217" s="212" t="s">
        <v>1693</v>
      </c>
    </row>
    <row r="218" s="2" customFormat="1">
      <c r="A218" s="36"/>
      <c r="B218" s="37"/>
      <c r="C218" s="38"/>
      <c r="D218" s="214" t="s">
        <v>144</v>
      </c>
      <c r="E218" s="38"/>
      <c r="F218" s="215" t="s">
        <v>1694</v>
      </c>
      <c r="G218" s="38"/>
      <c r="H218" s="38"/>
      <c r="I218" s="38"/>
      <c r="J218" s="38"/>
      <c r="K218" s="38"/>
      <c r="L218" s="42"/>
      <c r="M218" s="216"/>
      <c r="N218" s="217"/>
      <c r="O218" s="81"/>
      <c r="P218" s="81"/>
      <c r="Q218" s="81"/>
      <c r="R218" s="81"/>
      <c r="S218" s="81"/>
      <c r="T218" s="82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20" t="s">
        <v>144</v>
      </c>
      <c r="AU218" s="20" t="s">
        <v>84</v>
      </c>
    </row>
    <row r="219" s="2" customFormat="1" ht="16.5" customHeight="1">
      <c r="A219" s="36"/>
      <c r="B219" s="37"/>
      <c r="C219" s="202" t="s">
        <v>426</v>
      </c>
      <c r="D219" s="202" t="s">
        <v>137</v>
      </c>
      <c r="E219" s="203" t="s">
        <v>1695</v>
      </c>
      <c r="F219" s="204" t="s">
        <v>1696</v>
      </c>
      <c r="G219" s="205" t="s">
        <v>158</v>
      </c>
      <c r="H219" s="206">
        <v>991</v>
      </c>
      <c r="I219" s="207">
        <v>0</v>
      </c>
      <c r="J219" s="207">
        <f>ROUND(I219*H219,2)</f>
        <v>0</v>
      </c>
      <c r="K219" s="204" t="s">
        <v>141</v>
      </c>
      <c r="L219" s="42"/>
      <c r="M219" s="208" t="s">
        <v>19</v>
      </c>
      <c r="N219" s="209" t="s">
        <v>44</v>
      </c>
      <c r="O219" s="210">
        <v>0</v>
      </c>
      <c r="P219" s="210">
        <f>O219*H219</f>
        <v>0</v>
      </c>
      <c r="Q219" s="210">
        <v>1.0000000000000001E-05</v>
      </c>
      <c r="R219" s="210">
        <f>Q219*H219</f>
        <v>0.0099100000000000004</v>
      </c>
      <c r="S219" s="210">
        <v>0</v>
      </c>
      <c r="T219" s="211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12" t="s">
        <v>142</v>
      </c>
      <c r="AT219" s="212" t="s">
        <v>137</v>
      </c>
      <c r="AU219" s="212" t="s">
        <v>84</v>
      </c>
      <c r="AY219" s="20" t="s">
        <v>135</v>
      </c>
      <c r="BE219" s="213">
        <f>IF(N219="základní",J219,0)</f>
        <v>0</v>
      </c>
      <c r="BF219" s="213">
        <f>IF(N219="snížená",J219,0)</f>
        <v>0</v>
      </c>
      <c r="BG219" s="213">
        <f>IF(N219="zákl. přenesená",J219,0)</f>
        <v>0</v>
      </c>
      <c r="BH219" s="213">
        <f>IF(N219="sníž. přenesená",J219,0)</f>
        <v>0</v>
      </c>
      <c r="BI219" s="213">
        <f>IF(N219="nulová",J219,0)</f>
        <v>0</v>
      </c>
      <c r="BJ219" s="20" t="s">
        <v>81</v>
      </c>
      <c r="BK219" s="213">
        <f>ROUND(I219*H219,2)</f>
        <v>0</v>
      </c>
      <c r="BL219" s="20" t="s">
        <v>142</v>
      </c>
      <c r="BM219" s="212" t="s">
        <v>1697</v>
      </c>
    </row>
    <row r="220" s="2" customFormat="1">
      <c r="A220" s="36"/>
      <c r="B220" s="37"/>
      <c r="C220" s="38"/>
      <c r="D220" s="214" t="s">
        <v>144</v>
      </c>
      <c r="E220" s="38"/>
      <c r="F220" s="215" t="s">
        <v>1698</v>
      </c>
      <c r="G220" s="38"/>
      <c r="H220" s="38"/>
      <c r="I220" s="38"/>
      <c r="J220" s="38"/>
      <c r="K220" s="38"/>
      <c r="L220" s="42"/>
      <c r="M220" s="216"/>
      <c r="N220" s="217"/>
      <c r="O220" s="81"/>
      <c r="P220" s="81"/>
      <c r="Q220" s="81"/>
      <c r="R220" s="81"/>
      <c r="S220" s="81"/>
      <c r="T220" s="82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20" t="s">
        <v>144</v>
      </c>
      <c r="AU220" s="20" t="s">
        <v>84</v>
      </c>
    </row>
    <row r="221" s="12" customFormat="1" ht="22.8" customHeight="1">
      <c r="A221" s="12"/>
      <c r="B221" s="187"/>
      <c r="C221" s="188"/>
      <c r="D221" s="189" t="s">
        <v>72</v>
      </c>
      <c r="E221" s="200" t="s">
        <v>1488</v>
      </c>
      <c r="F221" s="200" t="s">
        <v>1489</v>
      </c>
      <c r="G221" s="188"/>
      <c r="H221" s="188"/>
      <c r="I221" s="188"/>
      <c r="J221" s="201">
        <f>BK221</f>
        <v>0</v>
      </c>
      <c r="K221" s="188"/>
      <c r="L221" s="192"/>
      <c r="M221" s="193"/>
      <c r="N221" s="194"/>
      <c r="O221" s="194"/>
      <c r="P221" s="195">
        <f>SUM(P222:P234)</f>
        <v>0</v>
      </c>
      <c r="Q221" s="194"/>
      <c r="R221" s="195">
        <f>SUM(R222:R234)</f>
        <v>0</v>
      </c>
      <c r="S221" s="194"/>
      <c r="T221" s="196">
        <f>SUM(T222:T234)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97" t="s">
        <v>81</v>
      </c>
      <c r="AT221" s="198" t="s">
        <v>72</v>
      </c>
      <c r="AU221" s="198" t="s">
        <v>81</v>
      </c>
      <c r="AY221" s="197" t="s">
        <v>135</v>
      </c>
      <c r="BK221" s="199">
        <f>SUM(BK222:BK234)</f>
        <v>0</v>
      </c>
    </row>
    <row r="222" s="2" customFormat="1" ht="24.15" customHeight="1">
      <c r="A222" s="36"/>
      <c r="B222" s="37"/>
      <c r="C222" s="202" t="s">
        <v>430</v>
      </c>
      <c r="D222" s="202" t="s">
        <v>137</v>
      </c>
      <c r="E222" s="203" t="s">
        <v>1699</v>
      </c>
      <c r="F222" s="204" t="s">
        <v>1700</v>
      </c>
      <c r="G222" s="205" t="s">
        <v>250</v>
      </c>
      <c r="H222" s="206">
        <v>1599.078</v>
      </c>
      <c r="I222" s="207">
        <v>0</v>
      </c>
      <c r="J222" s="207">
        <f>ROUND(I222*H222,2)</f>
        <v>0</v>
      </c>
      <c r="K222" s="204" t="s">
        <v>141</v>
      </c>
      <c r="L222" s="42"/>
      <c r="M222" s="208" t="s">
        <v>19</v>
      </c>
      <c r="N222" s="209" t="s">
        <v>44</v>
      </c>
      <c r="O222" s="210">
        <v>0</v>
      </c>
      <c r="P222" s="210">
        <f>O222*H222</f>
        <v>0</v>
      </c>
      <c r="Q222" s="210">
        <v>0</v>
      </c>
      <c r="R222" s="210">
        <f>Q222*H222</f>
        <v>0</v>
      </c>
      <c r="S222" s="210">
        <v>0</v>
      </c>
      <c r="T222" s="211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12" t="s">
        <v>142</v>
      </c>
      <c r="AT222" s="212" t="s">
        <v>137</v>
      </c>
      <c r="AU222" s="212" t="s">
        <v>84</v>
      </c>
      <c r="AY222" s="20" t="s">
        <v>135</v>
      </c>
      <c r="BE222" s="213">
        <f>IF(N222="základní",J222,0)</f>
        <v>0</v>
      </c>
      <c r="BF222" s="213">
        <f>IF(N222="snížená",J222,0)</f>
        <v>0</v>
      </c>
      <c r="BG222" s="213">
        <f>IF(N222="zákl. přenesená",J222,0)</f>
        <v>0</v>
      </c>
      <c r="BH222" s="213">
        <f>IF(N222="sníž. přenesená",J222,0)</f>
        <v>0</v>
      </c>
      <c r="BI222" s="213">
        <f>IF(N222="nulová",J222,0)</f>
        <v>0</v>
      </c>
      <c r="BJ222" s="20" t="s">
        <v>81</v>
      </c>
      <c r="BK222" s="213">
        <f>ROUND(I222*H222,2)</f>
        <v>0</v>
      </c>
      <c r="BL222" s="20" t="s">
        <v>142</v>
      </c>
      <c r="BM222" s="212" t="s">
        <v>1701</v>
      </c>
    </row>
    <row r="223" s="2" customFormat="1">
      <c r="A223" s="36"/>
      <c r="B223" s="37"/>
      <c r="C223" s="38"/>
      <c r="D223" s="214" t="s">
        <v>144</v>
      </c>
      <c r="E223" s="38"/>
      <c r="F223" s="215" t="s">
        <v>1702</v>
      </c>
      <c r="G223" s="38"/>
      <c r="H223" s="38"/>
      <c r="I223" s="38"/>
      <c r="J223" s="38"/>
      <c r="K223" s="38"/>
      <c r="L223" s="42"/>
      <c r="M223" s="216"/>
      <c r="N223" s="217"/>
      <c r="O223" s="81"/>
      <c r="P223" s="81"/>
      <c r="Q223" s="81"/>
      <c r="R223" s="81"/>
      <c r="S223" s="81"/>
      <c r="T223" s="82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20" t="s">
        <v>144</v>
      </c>
      <c r="AU223" s="20" t="s">
        <v>84</v>
      </c>
    </row>
    <row r="224" s="2" customFormat="1" ht="24.15" customHeight="1">
      <c r="A224" s="36"/>
      <c r="B224" s="37"/>
      <c r="C224" s="202" t="s">
        <v>154</v>
      </c>
      <c r="D224" s="202" t="s">
        <v>137</v>
      </c>
      <c r="E224" s="203" t="s">
        <v>1703</v>
      </c>
      <c r="F224" s="204" t="s">
        <v>1704</v>
      </c>
      <c r="G224" s="205" t="s">
        <v>250</v>
      </c>
      <c r="H224" s="206">
        <v>6396.3119999999999</v>
      </c>
      <c r="I224" s="207">
        <v>0</v>
      </c>
      <c r="J224" s="207">
        <f>ROUND(I224*H224,2)</f>
        <v>0</v>
      </c>
      <c r="K224" s="204" t="s">
        <v>141</v>
      </c>
      <c r="L224" s="42"/>
      <c r="M224" s="208" t="s">
        <v>19</v>
      </c>
      <c r="N224" s="209" t="s">
        <v>44</v>
      </c>
      <c r="O224" s="210">
        <v>0</v>
      </c>
      <c r="P224" s="210">
        <f>O224*H224</f>
        <v>0</v>
      </c>
      <c r="Q224" s="210">
        <v>0</v>
      </c>
      <c r="R224" s="210">
        <f>Q224*H224</f>
        <v>0</v>
      </c>
      <c r="S224" s="210">
        <v>0</v>
      </c>
      <c r="T224" s="211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12" t="s">
        <v>142</v>
      </c>
      <c r="AT224" s="212" t="s">
        <v>137</v>
      </c>
      <c r="AU224" s="212" t="s">
        <v>84</v>
      </c>
      <c r="AY224" s="20" t="s">
        <v>135</v>
      </c>
      <c r="BE224" s="213">
        <f>IF(N224="základní",J224,0)</f>
        <v>0</v>
      </c>
      <c r="BF224" s="213">
        <f>IF(N224="snížená",J224,0)</f>
        <v>0</v>
      </c>
      <c r="BG224" s="213">
        <f>IF(N224="zákl. přenesená",J224,0)</f>
        <v>0</v>
      </c>
      <c r="BH224" s="213">
        <f>IF(N224="sníž. přenesená",J224,0)</f>
        <v>0</v>
      </c>
      <c r="BI224" s="213">
        <f>IF(N224="nulová",J224,0)</f>
        <v>0</v>
      </c>
      <c r="BJ224" s="20" t="s">
        <v>81</v>
      </c>
      <c r="BK224" s="213">
        <f>ROUND(I224*H224,2)</f>
        <v>0</v>
      </c>
      <c r="BL224" s="20" t="s">
        <v>142</v>
      </c>
      <c r="BM224" s="212" t="s">
        <v>1705</v>
      </c>
    </row>
    <row r="225" s="2" customFormat="1">
      <c r="A225" s="36"/>
      <c r="B225" s="37"/>
      <c r="C225" s="38"/>
      <c r="D225" s="214" t="s">
        <v>144</v>
      </c>
      <c r="E225" s="38"/>
      <c r="F225" s="215" t="s">
        <v>1706</v>
      </c>
      <c r="G225" s="38"/>
      <c r="H225" s="38"/>
      <c r="I225" s="38"/>
      <c r="J225" s="38"/>
      <c r="K225" s="38"/>
      <c r="L225" s="42"/>
      <c r="M225" s="216"/>
      <c r="N225" s="217"/>
      <c r="O225" s="81"/>
      <c r="P225" s="81"/>
      <c r="Q225" s="81"/>
      <c r="R225" s="81"/>
      <c r="S225" s="81"/>
      <c r="T225" s="82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20" t="s">
        <v>144</v>
      </c>
      <c r="AU225" s="20" t="s">
        <v>84</v>
      </c>
    </row>
    <row r="226" s="14" customFormat="1">
      <c r="A226" s="14"/>
      <c r="B226" s="228"/>
      <c r="C226" s="229"/>
      <c r="D226" s="220" t="s">
        <v>146</v>
      </c>
      <c r="E226" s="230" t="s">
        <v>19</v>
      </c>
      <c r="F226" s="231" t="s">
        <v>1707</v>
      </c>
      <c r="G226" s="229"/>
      <c r="H226" s="232">
        <v>6396.3119999999999</v>
      </c>
      <c r="I226" s="229"/>
      <c r="J226" s="229"/>
      <c r="K226" s="229"/>
      <c r="L226" s="233"/>
      <c r="M226" s="234"/>
      <c r="N226" s="235"/>
      <c r="O226" s="235"/>
      <c r="P226" s="235"/>
      <c r="Q226" s="235"/>
      <c r="R226" s="235"/>
      <c r="S226" s="235"/>
      <c r="T226" s="23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37" t="s">
        <v>146</v>
      </c>
      <c r="AU226" s="237" t="s">
        <v>84</v>
      </c>
      <c r="AV226" s="14" t="s">
        <v>84</v>
      </c>
      <c r="AW226" s="14" t="s">
        <v>34</v>
      </c>
      <c r="AX226" s="14" t="s">
        <v>81</v>
      </c>
      <c r="AY226" s="237" t="s">
        <v>135</v>
      </c>
    </row>
    <row r="227" s="2" customFormat="1" ht="24.15" customHeight="1">
      <c r="A227" s="36"/>
      <c r="B227" s="37"/>
      <c r="C227" s="202" t="s">
        <v>436</v>
      </c>
      <c r="D227" s="202" t="s">
        <v>137</v>
      </c>
      <c r="E227" s="203" t="s">
        <v>1708</v>
      </c>
      <c r="F227" s="204" t="s">
        <v>1709</v>
      </c>
      <c r="G227" s="205" t="s">
        <v>250</v>
      </c>
      <c r="H227" s="206">
        <v>141.34899999999999</v>
      </c>
      <c r="I227" s="207">
        <v>0</v>
      </c>
      <c r="J227" s="207">
        <f>ROUND(I227*H227,2)</f>
        <v>0</v>
      </c>
      <c r="K227" s="204" t="s">
        <v>141</v>
      </c>
      <c r="L227" s="42"/>
      <c r="M227" s="208" t="s">
        <v>19</v>
      </c>
      <c r="N227" s="209" t="s">
        <v>44</v>
      </c>
      <c r="O227" s="210">
        <v>0</v>
      </c>
      <c r="P227" s="210">
        <f>O227*H227</f>
        <v>0</v>
      </c>
      <c r="Q227" s="210">
        <v>0</v>
      </c>
      <c r="R227" s="210">
        <f>Q227*H227</f>
        <v>0</v>
      </c>
      <c r="S227" s="210">
        <v>0</v>
      </c>
      <c r="T227" s="211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12" t="s">
        <v>142</v>
      </c>
      <c r="AT227" s="212" t="s">
        <v>137</v>
      </c>
      <c r="AU227" s="212" t="s">
        <v>84</v>
      </c>
      <c r="AY227" s="20" t="s">
        <v>135</v>
      </c>
      <c r="BE227" s="213">
        <f>IF(N227="základní",J227,0)</f>
        <v>0</v>
      </c>
      <c r="BF227" s="213">
        <f>IF(N227="snížená",J227,0)</f>
        <v>0</v>
      </c>
      <c r="BG227" s="213">
        <f>IF(N227="zákl. přenesená",J227,0)</f>
        <v>0</v>
      </c>
      <c r="BH227" s="213">
        <f>IF(N227="sníž. přenesená",J227,0)</f>
        <v>0</v>
      </c>
      <c r="BI227" s="213">
        <f>IF(N227="nulová",J227,0)</f>
        <v>0</v>
      </c>
      <c r="BJ227" s="20" t="s">
        <v>81</v>
      </c>
      <c r="BK227" s="213">
        <f>ROUND(I227*H227,2)</f>
        <v>0</v>
      </c>
      <c r="BL227" s="20" t="s">
        <v>142</v>
      </c>
      <c r="BM227" s="212" t="s">
        <v>1710</v>
      </c>
    </row>
    <row r="228" s="2" customFormat="1">
      <c r="A228" s="36"/>
      <c r="B228" s="37"/>
      <c r="C228" s="38"/>
      <c r="D228" s="214" t="s">
        <v>144</v>
      </c>
      <c r="E228" s="38"/>
      <c r="F228" s="215" t="s">
        <v>1711</v>
      </c>
      <c r="G228" s="38"/>
      <c r="H228" s="38"/>
      <c r="I228" s="38"/>
      <c r="J228" s="38"/>
      <c r="K228" s="38"/>
      <c r="L228" s="42"/>
      <c r="M228" s="216"/>
      <c r="N228" s="217"/>
      <c r="O228" s="81"/>
      <c r="P228" s="81"/>
      <c r="Q228" s="81"/>
      <c r="R228" s="81"/>
      <c r="S228" s="81"/>
      <c r="T228" s="82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20" t="s">
        <v>144</v>
      </c>
      <c r="AU228" s="20" t="s">
        <v>84</v>
      </c>
    </row>
    <row r="229" s="2" customFormat="1" ht="24.15" customHeight="1">
      <c r="A229" s="36"/>
      <c r="B229" s="37"/>
      <c r="C229" s="202" t="s">
        <v>440</v>
      </c>
      <c r="D229" s="202" t="s">
        <v>137</v>
      </c>
      <c r="E229" s="203" t="s">
        <v>1712</v>
      </c>
      <c r="F229" s="204" t="s">
        <v>1500</v>
      </c>
      <c r="G229" s="205" t="s">
        <v>250</v>
      </c>
      <c r="H229" s="206">
        <v>55</v>
      </c>
      <c r="I229" s="207">
        <v>0</v>
      </c>
      <c r="J229" s="207">
        <f>ROUND(I229*H229,2)</f>
        <v>0</v>
      </c>
      <c r="K229" s="204" t="s">
        <v>141</v>
      </c>
      <c r="L229" s="42"/>
      <c r="M229" s="208" t="s">
        <v>19</v>
      </c>
      <c r="N229" s="209" t="s">
        <v>44</v>
      </c>
      <c r="O229" s="210">
        <v>0</v>
      </c>
      <c r="P229" s="210">
        <f>O229*H229</f>
        <v>0</v>
      </c>
      <c r="Q229" s="210">
        <v>0</v>
      </c>
      <c r="R229" s="210">
        <f>Q229*H229</f>
        <v>0</v>
      </c>
      <c r="S229" s="210">
        <v>0</v>
      </c>
      <c r="T229" s="211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12" t="s">
        <v>142</v>
      </c>
      <c r="AT229" s="212" t="s">
        <v>137</v>
      </c>
      <c r="AU229" s="212" t="s">
        <v>84</v>
      </c>
      <c r="AY229" s="20" t="s">
        <v>135</v>
      </c>
      <c r="BE229" s="213">
        <f>IF(N229="základní",J229,0)</f>
        <v>0</v>
      </c>
      <c r="BF229" s="213">
        <f>IF(N229="snížená",J229,0)</f>
        <v>0</v>
      </c>
      <c r="BG229" s="213">
        <f>IF(N229="zákl. přenesená",J229,0)</f>
        <v>0</v>
      </c>
      <c r="BH229" s="213">
        <f>IF(N229="sníž. přenesená",J229,0)</f>
        <v>0</v>
      </c>
      <c r="BI229" s="213">
        <f>IF(N229="nulová",J229,0)</f>
        <v>0</v>
      </c>
      <c r="BJ229" s="20" t="s">
        <v>81</v>
      </c>
      <c r="BK229" s="213">
        <f>ROUND(I229*H229,2)</f>
        <v>0</v>
      </c>
      <c r="BL229" s="20" t="s">
        <v>142</v>
      </c>
      <c r="BM229" s="212" t="s">
        <v>1713</v>
      </c>
    </row>
    <row r="230" s="2" customFormat="1">
      <c r="A230" s="36"/>
      <c r="B230" s="37"/>
      <c r="C230" s="38"/>
      <c r="D230" s="214" t="s">
        <v>144</v>
      </c>
      <c r="E230" s="38"/>
      <c r="F230" s="215" t="s">
        <v>1714</v>
      </c>
      <c r="G230" s="38"/>
      <c r="H230" s="38"/>
      <c r="I230" s="38"/>
      <c r="J230" s="38"/>
      <c r="K230" s="38"/>
      <c r="L230" s="42"/>
      <c r="M230" s="216"/>
      <c r="N230" s="217"/>
      <c r="O230" s="81"/>
      <c r="P230" s="81"/>
      <c r="Q230" s="81"/>
      <c r="R230" s="81"/>
      <c r="S230" s="81"/>
      <c r="T230" s="82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20" t="s">
        <v>144</v>
      </c>
      <c r="AU230" s="20" t="s">
        <v>84</v>
      </c>
    </row>
    <row r="231" s="2" customFormat="1" ht="24.15" customHeight="1">
      <c r="A231" s="36"/>
      <c r="B231" s="37"/>
      <c r="C231" s="202" t="s">
        <v>444</v>
      </c>
      <c r="D231" s="202" t="s">
        <v>137</v>
      </c>
      <c r="E231" s="203" t="s">
        <v>1715</v>
      </c>
      <c r="F231" s="204" t="s">
        <v>249</v>
      </c>
      <c r="G231" s="205" t="s">
        <v>250</v>
      </c>
      <c r="H231" s="206">
        <v>1040.8499999999999</v>
      </c>
      <c r="I231" s="207">
        <v>0</v>
      </c>
      <c r="J231" s="207">
        <f>ROUND(I231*H231,2)</f>
        <v>0</v>
      </c>
      <c r="K231" s="204" t="s">
        <v>141</v>
      </c>
      <c r="L231" s="42"/>
      <c r="M231" s="208" t="s">
        <v>19</v>
      </c>
      <c r="N231" s="209" t="s">
        <v>44</v>
      </c>
      <c r="O231" s="210">
        <v>0</v>
      </c>
      <c r="P231" s="210">
        <f>O231*H231</f>
        <v>0</v>
      </c>
      <c r="Q231" s="210">
        <v>0</v>
      </c>
      <c r="R231" s="210">
        <f>Q231*H231</f>
        <v>0</v>
      </c>
      <c r="S231" s="210">
        <v>0</v>
      </c>
      <c r="T231" s="211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12" t="s">
        <v>142</v>
      </c>
      <c r="AT231" s="212" t="s">
        <v>137</v>
      </c>
      <c r="AU231" s="212" t="s">
        <v>84</v>
      </c>
      <c r="AY231" s="20" t="s">
        <v>135</v>
      </c>
      <c r="BE231" s="213">
        <f>IF(N231="základní",J231,0)</f>
        <v>0</v>
      </c>
      <c r="BF231" s="213">
        <f>IF(N231="snížená",J231,0)</f>
        <v>0</v>
      </c>
      <c r="BG231" s="213">
        <f>IF(N231="zákl. přenesená",J231,0)</f>
        <v>0</v>
      </c>
      <c r="BH231" s="213">
        <f>IF(N231="sníž. přenesená",J231,0)</f>
        <v>0</v>
      </c>
      <c r="BI231" s="213">
        <f>IF(N231="nulová",J231,0)</f>
        <v>0</v>
      </c>
      <c r="BJ231" s="20" t="s">
        <v>81</v>
      </c>
      <c r="BK231" s="213">
        <f>ROUND(I231*H231,2)</f>
        <v>0</v>
      </c>
      <c r="BL231" s="20" t="s">
        <v>142</v>
      </c>
      <c r="BM231" s="212" t="s">
        <v>1716</v>
      </c>
    </row>
    <row r="232" s="2" customFormat="1">
      <c r="A232" s="36"/>
      <c r="B232" s="37"/>
      <c r="C232" s="38"/>
      <c r="D232" s="214" t="s">
        <v>144</v>
      </c>
      <c r="E232" s="38"/>
      <c r="F232" s="215" t="s">
        <v>1717</v>
      </c>
      <c r="G232" s="38"/>
      <c r="H232" s="38"/>
      <c r="I232" s="38"/>
      <c r="J232" s="38"/>
      <c r="K232" s="38"/>
      <c r="L232" s="42"/>
      <c r="M232" s="216"/>
      <c r="N232" s="217"/>
      <c r="O232" s="81"/>
      <c r="P232" s="81"/>
      <c r="Q232" s="81"/>
      <c r="R232" s="81"/>
      <c r="S232" s="81"/>
      <c r="T232" s="82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20" t="s">
        <v>144</v>
      </c>
      <c r="AU232" s="20" t="s">
        <v>84</v>
      </c>
    </row>
    <row r="233" s="2" customFormat="1" ht="24.15" customHeight="1">
      <c r="A233" s="36"/>
      <c r="B233" s="37"/>
      <c r="C233" s="202" t="s">
        <v>448</v>
      </c>
      <c r="D233" s="202" t="s">
        <v>137</v>
      </c>
      <c r="E233" s="203" t="s">
        <v>1718</v>
      </c>
      <c r="F233" s="204" t="s">
        <v>1719</v>
      </c>
      <c r="G233" s="205" t="s">
        <v>250</v>
      </c>
      <c r="H233" s="206">
        <v>305.16000000000003</v>
      </c>
      <c r="I233" s="207">
        <v>0</v>
      </c>
      <c r="J233" s="207">
        <f>ROUND(I233*H233,2)</f>
        <v>0</v>
      </c>
      <c r="K233" s="204" t="s">
        <v>141</v>
      </c>
      <c r="L233" s="42"/>
      <c r="M233" s="208" t="s">
        <v>19</v>
      </c>
      <c r="N233" s="209" t="s">
        <v>44</v>
      </c>
      <c r="O233" s="210">
        <v>0</v>
      </c>
      <c r="P233" s="210">
        <f>O233*H233</f>
        <v>0</v>
      </c>
      <c r="Q233" s="210">
        <v>0</v>
      </c>
      <c r="R233" s="210">
        <f>Q233*H233</f>
        <v>0</v>
      </c>
      <c r="S233" s="210">
        <v>0</v>
      </c>
      <c r="T233" s="211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12" t="s">
        <v>142</v>
      </c>
      <c r="AT233" s="212" t="s">
        <v>137</v>
      </c>
      <c r="AU233" s="212" t="s">
        <v>84</v>
      </c>
      <c r="AY233" s="20" t="s">
        <v>135</v>
      </c>
      <c r="BE233" s="213">
        <f>IF(N233="základní",J233,0)</f>
        <v>0</v>
      </c>
      <c r="BF233" s="213">
        <f>IF(N233="snížená",J233,0)</f>
        <v>0</v>
      </c>
      <c r="BG233" s="213">
        <f>IF(N233="zákl. přenesená",J233,0)</f>
        <v>0</v>
      </c>
      <c r="BH233" s="213">
        <f>IF(N233="sníž. přenesená",J233,0)</f>
        <v>0</v>
      </c>
      <c r="BI233" s="213">
        <f>IF(N233="nulová",J233,0)</f>
        <v>0</v>
      </c>
      <c r="BJ233" s="20" t="s">
        <v>81</v>
      </c>
      <c r="BK233" s="213">
        <f>ROUND(I233*H233,2)</f>
        <v>0</v>
      </c>
      <c r="BL233" s="20" t="s">
        <v>142</v>
      </c>
      <c r="BM233" s="212" t="s">
        <v>1720</v>
      </c>
    </row>
    <row r="234" s="2" customFormat="1">
      <c r="A234" s="36"/>
      <c r="B234" s="37"/>
      <c r="C234" s="38"/>
      <c r="D234" s="214" t="s">
        <v>144</v>
      </c>
      <c r="E234" s="38"/>
      <c r="F234" s="215" t="s">
        <v>1721</v>
      </c>
      <c r="G234" s="38"/>
      <c r="H234" s="38"/>
      <c r="I234" s="38"/>
      <c r="J234" s="38"/>
      <c r="K234" s="38"/>
      <c r="L234" s="42"/>
      <c r="M234" s="267"/>
      <c r="N234" s="268"/>
      <c r="O234" s="269"/>
      <c r="P234" s="269"/>
      <c r="Q234" s="269"/>
      <c r="R234" s="269"/>
      <c r="S234" s="269"/>
      <c r="T234" s="270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20" t="s">
        <v>144</v>
      </c>
      <c r="AU234" s="20" t="s">
        <v>84</v>
      </c>
    </row>
    <row r="235" s="2" customFormat="1" ht="6.96" customHeight="1">
      <c r="A235" s="36"/>
      <c r="B235" s="56"/>
      <c r="C235" s="57"/>
      <c r="D235" s="57"/>
      <c r="E235" s="57"/>
      <c r="F235" s="57"/>
      <c r="G235" s="57"/>
      <c r="H235" s="57"/>
      <c r="I235" s="57"/>
      <c r="J235" s="57"/>
      <c r="K235" s="57"/>
      <c r="L235" s="42"/>
      <c r="M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</row>
  </sheetData>
  <sheetProtection sheet="1" autoFilter="0" formatColumns="0" formatRows="0" objects="1" scenarios="1" spinCount="100000" saltValue="D3NxMc+NAdpbN4KU3G+WGN+oEX+BxC1QrOhWbRbaF9UjovmUP6LnoDnZi8yZcRWWKFDyQppTZeA+Gx/YKqP0VA==" hashValue="DO50F52lmHvNXOJuVGs+WnPG6uGiEhKEQPp4Cr5nSauF6EN4IiuyXiH8mOrCE6CrGkzz6gqLqec/Q8DgL6vWdQ==" algorithmName="SHA-512" password="CC35"/>
  <autoFilter ref="C84:K234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2/113107225"/>
    <hyperlink ref="F91" r:id="rId2" display="https://podminky.urs.cz/item/CS_URS_2025_02/113107242"/>
    <hyperlink ref="F93" r:id="rId3" display="https://podminky.urs.cz/item/CS_URS_2025_02/113154542"/>
    <hyperlink ref="F95" r:id="rId4" display="https://podminky.urs.cz/item/CS_URS_2025_02/113201112"/>
    <hyperlink ref="F97" r:id="rId5" display="https://podminky.urs.cz/item/CS_URS_2025_02/113203111"/>
    <hyperlink ref="F100" r:id="rId6" display="https://podminky.urs.cz/item/CS_URS_2025_02/121151103"/>
    <hyperlink ref="F103" r:id="rId7" display="https://podminky.urs.cz/item/CS_URS_2025_02/122552205"/>
    <hyperlink ref="F107" r:id="rId8" display="https://podminky.urs.cz/item/CS_URS_2025_02/132251102"/>
    <hyperlink ref="F111" r:id="rId9" display="https://podminky.urs.cz/item/CS_URS_2025_02/162251102"/>
    <hyperlink ref="F115" r:id="rId10" display="https://podminky.urs.cz/item/CS_URS_2025_02/162751117"/>
    <hyperlink ref="F119" r:id="rId11" display="https://podminky.urs.cz/item/CS_URS_2025_02/162751119"/>
    <hyperlink ref="F122" r:id="rId12" display="https://podminky.urs.cz/item/CS_URS_2025_02/171152101"/>
    <hyperlink ref="F126" r:id="rId13" display="https://podminky.urs.cz/item/CS_URS_2025_02/171201231"/>
    <hyperlink ref="F129" r:id="rId14" display="https://podminky.urs.cz/item/CS_URS_2025_02/171251201"/>
    <hyperlink ref="F133" r:id="rId15" display="https://podminky.urs.cz/item/CS_URS_2025_02/171251201"/>
    <hyperlink ref="F136" r:id="rId16" display="https://podminky.urs.cz/item/CS_URS_2025_02/174111101"/>
    <hyperlink ref="F140" r:id="rId17" display="https://podminky.urs.cz/item/CS_URS_2025_02/181351003"/>
    <hyperlink ref="F142" r:id="rId18" display="https://podminky.urs.cz/item/CS_URS_2025_02/181411131"/>
    <hyperlink ref="F146" r:id="rId19" display="https://podminky.urs.cz/item/CS_URS_2025_02/181951111"/>
    <hyperlink ref="F148" r:id="rId20" display="https://podminky.urs.cz/item/CS_URS_2025_02/181951112"/>
    <hyperlink ref="F151" r:id="rId21" display="https://podminky.urs.cz/item/CS_URS_2025_02/184818232"/>
    <hyperlink ref="F156" r:id="rId22" display="https://podminky.urs.cz/item/CS_URS_2025_02/211561111"/>
    <hyperlink ref="F159" r:id="rId23" display="https://podminky.urs.cz/item/CS_URS_2025_02/211971121"/>
    <hyperlink ref="F164" r:id="rId24" display="https://podminky.urs.cz/item/CS_URS_2025_02/212755216"/>
    <hyperlink ref="F166" r:id="rId25" display="https://podminky.urs.cz/item/CS_URS_2025_02/273311127"/>
    <hyperlink ref="F179" r:id="rId26" display="https://podminky.urs.cz/item/CS_URS_2025_02/565166112"/>
    <hyperlink ref="F181" r:id="rId27" display="https://podminky.urs.cz/item/CS_URS_2025_02/565166122"/>
    <hyperlink ref="F183" r:id="rId28" display="https://podminky.urs.cz/item/CS_URS_2025_02/573191111"/>
    <hyperlink ref="F186" r:id="rId29" display="https://podminky.urs.cz/item/CS_URS_2025_02/573231107"/>
    <hyperlink ref="F189" r:id="rId30" display="https://podminky.urs.cz/item/CS_URS_2025_02/577134131"/>
    <hyperlink ref="F193" r:id="rId31" display="https://podminky.urs.cz/item/CS_URS_2025_02/577134141"/>
    <hyperlink ref="F197" r:id="rId32" display="https://podminky.urs.cz/item/CS_URS_2025_02/577155132"/>
    <hyperlink ref="F199" r:id="rId33" display="https://podminky.urs.cz/item/CS_URS_2025_02/577155142"/>
    <hyperlink ref="F202" r:id="rId34" display="https://podminky.urs.cz/item/CS_URS_2025_02/916111113"/>
    <hyperlink ref="F209" r:id="rId35" display="https://podminky.urs.cz/item/CS_URS_2025_02/916241113"/>
    <hyperlink ref="F214" r:id="rId36" display="https://podminky.urs.cz/item/CS_URS_2025_02/919121112"/>
    <hyperlink ref="F216" r:id="rId37" display="https://podminky.urs.cz/item/CS_URS_2025_02/919721202"/>
    <hyperlink ref="F218" r:id="rId38" display="https://podminky.urs.cz/item/CS_URS_2025_02/919726122"/>
    <hyperlink ref="F220" r:id="rId39" display="https://podminky.urs.cz/item/CS_URS_2025_02/919735115"/>
    <hyperlink ref="F223" r:id="rId40" display="https://podminky.urs.cz/item/CS_URS_2025_02/997221551"/>
    <hyperlink ref="F225" r:id="rId41" display="https://podminky.urs.cz/item/CS_URS_2025_02/997221559"/>
    <hyperlink ref="F228" r:id="rId42" display="https://podminky.urs.cz/item/CS_URS_2025_02/997221665"/>
    <hyperlink ref="F230" r:id="rId43" display="https://podminky.urs.cz/item/CS_URS_2025_02/997221861"/>
    <hyperlink ref="F232" r:id="rId44" display="https://podminky.urs.cz/item/CS_URS_2025_02/997221873"/>
    <hyperlink ref="F234" r:id="rId45" display="https://podminky.urs.cz/item/CS_URS_2025_02/99722187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6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5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99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3"/>
      <c r="AT3" s="20" t="s">
        <v>84</v>
      </c>
    </row>
    <row r="4" s="1" customFormat="1" ht="24.96" customHeight="1">
      <c r="B4" s="23"/>
      <c r="D4" s="127" t="s">
        <v>106</v>
      </c>
      <c r="L4" s="23"/>
      <c r="M4" s="128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29" t="s">
        <v>14</v>
      </c>
      <c r="L6" s="23"/>
    </row>
    <row r="7" s="1" customFormat="1" ht="16.5" customHeight="1">
      <c r="B7" s="23"/>
      <c r="E7" s="130" t="str">
        <f>'Rekapitulace stavby'!K6</f>
        <v>Rekonstrukce vodovodu a kanalizace ul.Vítkovická</v>
      </c>
      <c r="F7" s="129"/>
      <c r="G7" s="129"/>
      <c r="H7" s="129"/>
      <c r="L7" s="23"/>
    </row>
    <row r="8" s="2" customFormat="1" ht="12" customHeight="1">
      <c r="A8" s="36"/>
      <c r="B8" s="42"/>
      <c r="C8" s="36"/>
      <c r="D8" s="129" t="s">
        <v>107</v>
      </c>
      <c r="E8" s="36"/>
      <c r="F8" s="36"/>
      <c r="G8" s="36"/>
      <c r="H8" s="36"/>
      <c r="I8" s="36"/>
      <c r="J8" s="36"/>
      <c r="K8" s="36"/>
      <c r="L8" s="13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32" t="s">
        <v>1722</v>
      </c>
      <c r="F9" s="36"/>
      <c r="G9" s="36"/>
      <c r="H9" s="36"/>
      <c r="I9" s="36"/>
      <c r="J9" s="36"/>
      <c r="K9" s="36"/>
      <c r="L9" s="13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13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29" t="s">
        <v>16</v>
      </c>
      <c r="E11" s="36"/>
      <c r="F11" s="133" t="s">
        <v>17</v>
      </c>
      <c r="G11" s="36"/>
      <c r="H11" s="36"/>
      <c r="I11" s="129" t="s">
        <v>18</v>
      </c>
      <c r="J11" s="133" t="s">
        <v>19</v>
      </c>
      <c r="K11" s="36"/>
      <c r="L11" s="13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29" t="s">
        <v>20</v>
      </c>
      <c r="E12" s="36"/>
      <c r="F12" s="133" t="s">
        <v>21</v>
      </c>
      <c r="G12" s="36"/>
      <c r="H12" s="36"/>
      <c r="I12" s="129" t="s">
        <v>22</v>
      </c>
      <c r="J12" s="134" t="str">
        <f>'Rekapitulace stavby'!AN8</f>
        <v>10. 9. 2025</v>
      </c>
      <c r="K12" s="36"/>
      <c r="L12" s="13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13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29" t="s">
        <v>26</v>
      </c>
      <c r="E14" s="36"/>
      <c r="F14" s="36"/>
      <c r="G14" s="36"/>
      <c r="H14" s="36"/>
      <c r="I14" s="129" t="s">
        <v>27</v>
      </c>
      <c r="J14" s="133" t="s">
        <v>19</v>
      </c>
      <c r="K14" s="36"/>
      <c r="L14" s="13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33" t="s">
        <v>28</v>
      </c>
      <c r="F15" s="36"/>
      <c r="G15" s="36"/>
      <c r="H15" s="36"/>
      <c r="I15" s="129" t="s">
        <v>29</v>
      </c>
      <c r="J15" s="133" t="s">
        <v>19</v>
      </c>
      <c r="K15" s="36"/>
      <c r="L15" s="13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13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29" t="s">
        <v>30</v>
      </c>
      <c r="E17" s="36"/>
      <c r="F17" s="36"/>
      <c r="G17" s="36"/>
      <c r="H17" s="36"/>
      <c r="I17" s="129" t="s">
        <v>27</v>
      </c>
      <c r="J17" s="133" t="str">
        <f>'Rekapitulace stavby'!AN13</f>
        <v/>
      </c>
      <c r="K17" s="36"/>
      <c r="L17" s="13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133" t="str">
        <f>'Rekapitulace stavby'!E14</f>
        <v xml:space="preserve"> </v>
      </c>
      <c r="F18" s="133"/>
      <c r="G18" s="133"/>
      <c r="H18" s="133"/>
      <c r="I18" s="129" t="s">
        <v>29</v>
      </c>
      <c r="J18" s="133" t="str">
        <f>'Rekapitulace stavby'!AN14</f>
        <v/>
      </c>
      <c r="K18" s="36"/>
      <c r="L18" s="13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13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29" t="s">
        <v>32</v>
      </c>
      <c r="E20" s="36"/>
      <c r="F20" s="36"/>
      <c r="G20" s="36"/>
      <c r="H20" s="36"/>
      <c r="I20" s="129" t="s">
        <v>27</v>
      </c>
      <c r="J20" s="133" t="s">
        <v>19</v>
      </c>
      <c r="K20" s="36"/>
      <c r="L20" s="13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33" t="s">
        <v>33</v>
      </c>
      <c r="F21" s="36"/>
      <c r="G21" s="36"/>
      <c r="H21" s="36"/>
      <c r="I21" s="129" t="s">
        <v>29</v>
      </c>
      <c r="J21" s="133" t="s">
        <v>19</v>
      </c>
      <c r="K21" s="36"/>
      <c r="L21" s="13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13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29" t="s">
        <v>35</v>
      </c>
      <c r="E23" s="36"/>
      <c r="F23" s="36"/>
      <c r="G23" s="36"/>
      <c r="H23" s="36"/>
      <c r="I23" s="129" t="s">
        <v>27</v>
      </c>
      <c r="J23" s="133" t="s">
        <v>19</v>
      </c>
      <c r="K23" s="36"/>
      <c r="L23" s="13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33" t="s">
        <v>36</v>
      </c>
      <c r="F24" s="36"/>
      <c r="G24" s="36"/>
      <c r="H24" s="36"/>
      <c r="I24" s="129" t="s">
        <v>29</v>
      </c>
      <c r="J24" s="133" t="s">
        <v>19</v>
      </c>
      <c r="K24" s="36"/>
      <c r="L24" s="13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13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29" t="s">
        <v>37</v>
      </c>
      <c r="E26" s="36"/>
      <c r="F26" s="36"/>
      <c r="G26" s="36"/>
      <c r="H26" s="36"/>
      <c r="I26" s="36"/>
      <c r="J26" s="36"/>
      <c r="K26" s="36"/>
      <c r="L26" s="13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47.25" customHeight="1">
      <c r="A27" s="137"/>
      <c r="B27" s="138"/>
      <c r="C27" s="137"/>
      <c r="D27" s="137"/>
      <c r="E27" s="139" t="s">
        <v>38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13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13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2" t="s">
        <v>39</v>
      </c>
      <c r="E30" s="36"/>
      <c r="F30" s="36"/>
      <c r="G30" s="36"/>
      <c r="H30" s="36"/>
      <c r="I30" s="36"/>
      <c r="J30" s="143">
        <f>ROUND(J85, 2)</f>
        <v>0</v>
      </c>
      <c r="K30" s="36"/>
      <c r="L30" s="13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1"/>
      <c r="E31" s="141"/>
      <c r="F31" s="141"/>
      <c r="G31" s="141"/>
      <c r="H31" s="141"/>
      <c r="I31" s="141"/>
      <c r="J31" s="141"/>
      <c r="K31" s="141"/>
      <c r="L31" s="13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44" t="s">
        <v>41</v>
      </c>
      <c r="G32" s="36"/>
      <c r="H32" s="36"/>
      <c r="I32" s="144" t="s">
        <v>40</v>
      </c>
      <c r="J32" s="144" t="s">
        <v>42</v>
      </c>
      <c r="K32" s="36"/>
      <c r="L32" s="13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45" t="s">
        <v>43</v>
      </c>
      <c r="E33" s="129" t="s">
        <v>44</v>
      </c>
      <c r="F33" s="146">
        <f>ROUND((SUM(BE85:BE114)),  2)</f>
        <v>0</v>
      </c>
      <c r="G33" s="36"/>
      <c r="H33" s="36"/>
      <c r="I33" s="147">
        <v>0.20999999999999999</v>
      </c>
      <c r="J33" s="146">
        <f>ROUND(((SUM(BE85:BE114))*I33),  2)</f>
        <v>0</v>
      </c>
      <c r="K33" s="36"/>
      <c r="L33" s="13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29" t="s">
        <v>45</v>
      </c>
      <c r="F34" s="146">
        <f>ROUND((SUM(BF85:BF114)),  2)</f>
        <v>0</v>
      </c>
      <c r="G34" s="36"/>
      <c r="H34" s="36"/>
      <c r="I34" s="147">
        <v>0.12</v>
      </c>
      <c r="J34" s="146">
        <f>ROUND(((SUM(BF85:BF114))*I34),  2)</f>
        <v>0</v>
      </c>
      <c r="K34" s="36"/>
      <c r="L34" s="13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29" t="s">
        <v>46</v>
      </c>
      <c r="F35" s="146">
        <f>ROUND((SUM(BG85:BG114)),  2)</f>
        <v>0</v>
      </c>
      <c r="G35" s="36"/>
      <c r="H35" s="36"/>
      <c r="I35" s="147">
        <v>0.20999999999999999</v>
      </c>
      <c r="J35" s="146">
        <f>0</f>
        <v>0</v>
      </c>
      <c r="K35" s="36"/>
      <c r="L35" s="13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29" t="s">
        <v>47</v>
      </c>
      <c r="F36" s="146">
        <f>ROUND((SUM(BH85:BH114)),  2)</f>
        <v>0</v>
      </c>
      <c r="G36" s="36"/>
      <c r="H36" s="36"/>
      <c r="I36" s="147">
        <v>0.12</v>
      </c>
      <c r="J36" s="146">
        <f>0</f>
        <v>0</v>
      </c>
      <c r="K36" s="36"/>
      <c r="L36" s="13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29" t="s">
        <v>48</v>
      </c>
      <c r="F37" s="146">
        <f>ROUND((SUM(BI85:BI114)),  2)</f>
        <v>0</v>
      </c>
      <c r="G37" s="36"/>
      <c r="H37" s="36"/>
      <c r="I37" s="147">
        <v>0</v>
      </c>
      <c r="J37" s="146">
        <f>0</f>
        <v>0</v>
      </c>
      <c r="K37" s="36"/>
      <c r="L37" s="13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13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48"/>
      <c r="D39" s="149" t="s">
        <v>49</v>
      </c>
      <c r="E39" s="150"/>
      <c r="F39" s="150"/>
      <c r="G39" s="151" t="s">
        <v>50</v>
      </c>
      <c r="H39" s="152" t="s">
        <v>51</v>
      </c>
      <c r="I39" s="150"/>
      <c r="J39" s="153">
        <f>SUM(J30:J37)</f>
        <v>0</v>
      </c>
      <c r="K39" s="154"/>
      <c r="L39" s="13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="2" customFormat="1" ht="6.96" customHeight="1">
      <c r="A44" s="36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1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2" customFormat="1" ht="24.96" customHeight="1">
      <c r="A45" s="36"/>
      <c r="B45" s="37"/>
      <c r="C45" s="26" t="s">
        <v>109</v>
      </c>
      <c r="D45" s="38"/>
      <c r="E45" s="38"/>
      <c r="F45" s="38"/>
      <c r="G45" s="38"/>
      <c r="H45" s="38"/>
      <c r="I45" s="38"/>
      <c r="J45" s="38"/>
      <c r="K45" s="38"/>
      <c r="L45" s="131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31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12" customHeight="1">
      <c r="A47" s="36"/>
      <c r="B47" s="37"/>
      <c r="C47" s="32" t="s">
        <v>14</v>
      </c>
      <c r="D47" s="38"/>
      <c r="E47" s="38"/>
      <c r="F47" s="38"/>
      <c r="G47" s="38"/>
      <c r="H47" s="38"/>
      <c r="I47" s="38"/>
      <c r="J47" s="38"/>
      <c r="K47" s="38"/>
      <c r="L47" s="131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16.5" customHeight="1">
      <c r="A48" s="36"/>
      <c r="B48" s="37"/>
      <c r="C48" s="38"/>
      <c r="D48" s="38"/>
      <c r="E48" s="159" t="str">
        <f>E7</f>
        <v>Rekonstrukce vodovodu a kanalizace ul.Vítkovická</v>
      </c>
      <c r="F48" s="32"/>
      <c r="G48" s="32"/>
      <c r="H48" s="32"/>
      <c r="I48" s="38"/>
      <c r="J48" s="38"/>
      <c r="K48" s="38"/>
      <c r="L48" s="131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2" t="s">
        <v>107</v>
      </c>
      <c r="D49" s="38"/>
      <c r="E49" s="38"/>
      <c r="F49" s="38"/>
      <c r="G49" s="38"/>
      <c r="H49" s="38"/>
      <c r="I49" s="38"/>
      <c r="J49" s="38"/>
      <c r="K49" s="38"/>
      <c r="L49" s="131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8"/>
      <c r="D50" s="38"/>
      <c r="E50" s="66" t="str">
        <f>E9</f>
        <v>2504006 - IO 04.1 Odstranění vodovodního řádu</v>
      </c>
      <c r="F50" s="38"/>
      <c r="G50" s="38"/>
      <c r="H50" s="38"/>
      <c r="I50" s="38"/>
      <c r="J50" s="38"/>
      <c r="K50" s="38"/>
      <c r="L50" s="131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6.96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31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2" customHeight="1">
      <c r="A52" s="36"/>
      <c r="B52" s="37"/>
      <c r="C52" s="32" t="s">
        <v>20</v>
      </c>
      <c r="D52" s="38"/>
      <c r="E52" s="38"/>
      <c r="F52" s="29" t="str">
        <f>F12</f>
        <v>Ostrava</v>
      </c>
      <c r="G52" s="38"/>
      <c r="H52" s="38"/>
      <c r="I52" s="32" t="s">
        <v>22</v>
      </c>
      <c r="J52" s="69" t="str">
        <f>IF(J12="","",J12)</f>
        <v>10. 9. 2025</v>
      </c>
      <c r="K52" s="38"/>
      <c r="L52" s="131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6.96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31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25.65" customHeight="1">
      <c r="A54" s="36"/>
      <c r="B54" s="37"/>
      <c r="C54" s="32" t="s">
        <v>26</v>
      </c>
      <c r="D54" s="38"/>
      <c r="E54" s="38"/>
      <c r="F54" s="29" t="str">
        <f>E15</f>
        <v>Statutární město Ostrava</v>
      </c>
      <c r="G54" s="38"/>
      <c r="H54" s="38"/>
      <c r="I54" s="32" t="s">
        <v>32</v>
      </c>
      <c r="J54" s="34" t="str">
        <f>E21</f>
        <v>Báňské projekty Ostrava s.r.o</v>
      </c>
      <c r="K54" s="38"/>
      <c r="L54" s="131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15.15" customHeight="1">
      <c r="A55" s="36"/>
      <c r="B55" s="37"/>
      <c r="C55" s="32" t="s">
        <v>30</v>
      </c>
      <c r="D55" s="38"/>
      <c r="E55" s="38"/>
      <c r="F55" s="29" t="str">
        <f>IF(E18="","",E18)</f>
        <v xml:space="preserve"> </v>
      </c>
      <c r="G55" s="38"/>
      <c r="H55" s="38"/>
      <c r="I55" s="32" t="s">
        <v>35</v>
      </c>
      <c r="J55" s="34" t="str">
        <f>E24</f>
        <v>Anna Mužná</v>
      </c>
      <c r="K55" s="38"/>
      <c r="L55" s="131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0.32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31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29.28" customHeight="1">
      <c r="A57" s="36"/>
      <c r="B57" s="37"/>
      <c r="C57" s="160" t="s">
        <v>110</v>
      </c>
      <c r="D57" s="161"/>
      <c r="E57" s="161"/>
      <c r="F57" s="161"/>
      <c r="G57" s="161"/>
      <c r="H57" s="161"/>
      <c r="I57" s="161"/>
      <c r="J57" s="162" t="s">
        <v>111</v>
      </c>
      <c r="K57" s="161"/>
      <c r="L57" s="131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0.32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31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22.8" customHeight="1">
      <c r="A59" s="36"/>
      <c r="B59" s="37"/>
      <c r="C59" s="163" t="s">
        <v>71</v>
      </c>
      <c r="D59" s="38"/>
      <c r="E59" s="38"/>
      <c r="F59" s="38"/>
      <c r="G59" s="38"/>
      <c r="H59" s="38"/>
      <c r="I59" s="38"/>
      <c r="J59" s="99">
        <f>J85</f>
        <v>0</v>
      </c>
      <c r="K59" s="38"/>
      <c r="L59" s="131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20" t="s">
        <v>112</v>
      </c>
    </row>
    <row r="60" s="9" customFormat="1" ht="24.96" customHeight="1">
      <c r="A60" s="9"/>
      <c r="B60" s="164"/>
      <c r="C60" s="165"/>
      <c r="D60" s="166" t="s">
        <v>113</v>
      </c>
      <c r="E60" s="167"/>
      <c r="F60" s="167"/>
      <c r="G60" s="167"/>
      <c r="H60" s="167"/>
      <c r="I60" s="167"/>
      <c r="J60" s="168">
        <f>J86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117</v>
      </c>
      <c r="E61" s="173"/>
      <c r="F61" s="173"/>
      <c r="G61" s="173"/>
      <c r="H61" s="173"/>
      <c r="I61" s="173"/>
      <c r="J61" s="174">
        <f>J87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1301</v>
      </c>
      <c r="E62" s="173"/>
      <c r="F62" s="173"/>
      <c r="G62" s="173"/>
      <c r="H62" s="173"/>
      <c r="I62" s="173"/>
      <c r="J62" s="174">
        <f>J98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119</v>
      </c>
      <c r="E63" s="173"/>
      <c r="F63" s="173"/>
      <c r="G63" s="173"/>
      <c r="H63" s="173"/>
      <c r="I63" s="173"/>
      <c r="J63" s="174">
        <f>J106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4"/>
      <c r="C64" s="165"/>
      <c r="D64" s="166" t="s">
        <v>1723</v>
      </c>
      <c r="E64" s="167"/>
      <c r="F64" s="167"/>
      <c r="G64" s="167"/>
      <c r="H64" s="167"/>
      <c r="I64" s="167"/>
      <c r="J64" s="168">
        <f>J109</f>
        <v>0</v>
      </c>
      <c r="K64" s="165"/>
      <c r="L64" s="16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0"/>
      <c r="C65" s="171"/>
      <c r="D65" s="172" t="s">
        <v>1724</v>
      </c>
      <c r="E65" s="173"/>
      <c r="F65" s="173"/>
      <c r="G65" s="173"/>
      <c r="H65" s="173"/>
      <c r="I65" s="173"/>
      <c r="J65" s="174">
        <f>J110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31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="2" customFormat="1" ht="6.96" customHeight="1">
      <c r="A67" s="36"/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131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="2" customFormat="1" ht="6.96" customHeight="1">
      <c r="A71" s="36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131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24.96" customHeight="1">
      <c r="A72" s="36"/>
      <c r="B72" s="37"/>
      <c r="C72" s="26" t="s">
        <v>120</v>
      </c>
      <c r="D72" s="38"/>
      <c r="E72" s="38"/>
      <c r="F72" s="38"/>
      <c r="G72" s="38"/>
      <c r="H72" s="38"/>
      <c r="I72" s="38"/>
      <c r="J72" s="38"/>
      <c r="K72" s="38"/>
      <c r="L72" s="131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6.96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31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12" customHeight="1">
      <c r="A74" s="36"/>
      <c r="B74" s="37"/>
      <c r="C74" s="32" t="s">
        <v>14</v>
      </c>
      <c r="D74" s="38"/>
      <c r="E74" s="38"/>
      <c r="F74" s="38"/>
      <c r="G74" s="38"/>
      <c r="H74" s="38"/>
      <c r="I74" s="38"/>
      <c r="J74" s="38"/>
      <c r="K74" s="38"/>
      <c r="L74" s="131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2" customFormat="1" ht="16.5" customHeight="1">
      <c r="A75" s="36"/>
      <c r="B75" s="37"/>
      <c r="C75" s="38"/>
      <c r="D75" s="38"/>
      <c r="E75" s="159" t="str">
        <f>E7</f>
        <v>Rekonstrukce vodovodu a kanalizace ul.Vítkovická</v>
      </c>
      <c r="F75" s="32"/>
      <c r="G75" s="32"/>
      <c r="H75" s="32"/>
      <c r="I75" s="38"/>
      <c r="J75" s="38"/>
      <c r="K75" s="38"/>
      <c r="L75" s="131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12" customHeight="1">
      <c r="A76" s="36"/>
      <c r="B76" s="37"/>
      <c r="C76" s="32" t="s">
        <v>107</v>
      </c>
      <c r="D76" s="38"/>
      <c r="E76" s="38"/>
      <c r="F76" s="38"/>
      <c r="G76" s="38"/>
      <c r="H76" s="38"/>
      <c r="I76" s="38"/>
      <c r="J76" s="38"/>
      <c r="K76" s="38"/>
      <c r="L76" s="13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6.5" customHeight="1">
      <c r="A77" s="36"/>
      <c r="B77" s="37"/>
      <c r="C77" s="38"/>
      <c r="D77" s="38"/>
      <c r="E77" s="66" t="str">
        <f>E9</f>
        <v>2504006 - IO 04.1 Odstranění vodovodního řádu</v>
      </c>
      <c r="F77" s="38"/>
      <c r="G77" s="38"/>
      <c r="H77" s="38"/>
      <c r="I77" s="38"/>
      <c r="J77" s="38"/>
      <c r="K77" s="38"/>
      <c r="L77" s="13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6.96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31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12" customHeight="1">
      <c r="A79" s="36"/>
      <c r="B79" s="37"/>
      <c r="C79" s="32" t="s">
        <v>20</v>
      </c>
      <c r="D79" s="38"/>
      <c r="E79" s="38"/>
      <c r="F79" s="29" t="str">
        <f>F12</f>
        <v>Ostrava</v>
      </c>
      <c r="G79" s="38"/>
      <c r="H79" s="38"/>
      <c r="I79" s="32" t="s">
        <v>22</v>
      </c>
      <c r="J79" s="69" t="str">
        <f>IF(J12="","",J12)</f>
        <v>10. 9. 2025</v>
      </c>
      <c r="K79" s="38"/>
      <c r="L79" s="131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2" customFormat="1" ht="6.96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31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2" customFormat="1" ht="25.65" customHeight="1">
      <c r="A81" s="36"/>
      <c r="B81" s="37"/>
      <c r="C81" s="32" t="s">
        <v>26</v>
      </c>
      <c r="D81" s="38"/>
      <c r="E81" s="38"/>
      <c r="F81" s="29" t="str">
        <f>E15</f>
        <v>Statutární město Ostrava</v>
      </c>
      <c r="G81" s="38"/>
      <c r="H81" s="38"/>
      <c r="I81" s="32" t="s">
        <v>32</v>
      </c>
      <c r="J81" s="34" t="str">
        <f>E21</f>
        <v>Báňské projekty Ostrava s.r.o</v>
      </c>
      <c r="K81" s="38"/>
      <c r="L81" s="13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15.15" customHeight="1">
      <c r="A82" s="36"/>
      <c r="B82" s="37"/>
      <c r="C82" s="32" t="s">
        <v>30</v>
      </c>
      <c r="D82" s="38"/>
      <c r="E82" s="38"/>
      <c r="F82" s="29" t="str">
        <f>IF(E18="","",E18)</f>
        <v xml:space="preserve"> </v>
      </c>
      <c r="G82" s="38"/>
      <c r="H82" s="38"/>
      <c r="I82" s="32" t="s">
        <v>35</v>
      </c>
      <c r="J82" s="34" t="str">
        <f>E24</f>
        <v>Anna Mužná</v>
      </c>
      <c r="K82" s="38"/>
      <c r="L82" s="13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10.32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3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11" customFormat="1" ht="29.28" customHeight="1">
      <c r="A84" s="176"/>
      <c r="B84" s="177"/>
      <c r="C84" s="178" t="s">
        <v>121</v>
      </c>
      <c r="D84" s="179" t="s">
        <v>58</v>
      </c>
      <c r="E84" s="179" t="s">
        <v>54</v>
      </c>
      <c r="F84" s="179" t="s">
        <v>55</v>
      </c>
      <c r="G84" s="179" t="s">
        <v>122</v>
      </c>
      <c r="H84" s="179" t="s">
        <v>123</v>
      </c>
      <c r="I84" s="179" t="s">
        <v>124</v>
      </c>
      <c r="J84" s="179" t="s">
        <v>111</v>
      </c>
      <c r="K84" s="180" t="s">
        <v>125</v>
      </c>
      <c r="L84" s="181"/>
      <c r="M84" s="89" t="s">
        <v>19</v>
      </c>
      <c r="N84" s="90" t="s">
        <v>43</v>
      </c>
      <c r="O84" s="90" t="s">
        <v>126</v>
      </c>
      <c r="P84" s="90" t="s">
        <v>127</v>
      </c>
      <c r="Q84" s="90" t="s">
        <v>128</v>
      </c>
      <c r="R84" s="90" t="s">
        <v>129</v>
      </c>
      <c r="S84" s="90" t="s">
        <v>130</v>
      </c>
      <c r="T84" s="91" t="s">
        <v>131</v>
      </c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</row>
    <row r="85" s="2" customFormat="1" ht="22.8" customHeight="1">
      <c r="A85" s="36"/>
      <c r="B85" s="37"/>
      <c r="C85" s="96" t="s">
        <v>132</v>
      </c>
      <c r="D85" s="38"/>
      <c r="E85" s="38"/>
      <c r="F85" s="38"/>
      <c r="G85" s="38"/>
      <c r="H85" s="38"/>
      <c r="I85" s="38"/>
      <c r="J85" s="182">
        <f>BK85</f>
        <v>0</v>
      </c>
      <c r="K85" s="38"/>
      <c r="L85" s="42"/>
      <c r="M85" s="92"/>
      <c r="N85" s="183"/>
      <c r="O85" s="93"/>
      <c r="P85" s="184">
        <f>P86+P109</f>
        <v>0</v>
      </c>
      <c r="Q85" s="93"/>
      <c r="R85" s="184">
        <f>R86+R109</f>
        <v>9.4407953999999989</v>
      </c>
      <c r="S85" s="93"/>
      <c r="T85" s="185">
        <f>T86+T109</f>
        <v>0.36174000000000001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20" t="s">
        <v>72</v>
      </c>
      <c r="AU85" s="20" t="s">
        <v>112</v>
      </c>
      <c r="BK85" s="186">
        <f>BK86+BK109</f>
        <v>0</v>
      </c>
    </row>
    <row r="86" s="12" customFormat="1" ht="25.92" customHeight="1">
      <c r="A86" s="12"/>
      <c r="B86" s="187"/>
      <c r="C86" s="188"/>
      <c r="D86" s="189" t="s">
        <v>72</v>
      </c>
      <c r="E86" s="190" t="s">
        <v>133</v>
      </c>
      <c r="F86" s="190" t="s">
        <v>134</v>
      </c>
      <c r="G86" s="188"/>
      <c r="H86" s="188"/>
      <c r="I86" s="188"/>
      <c r="J86" s="191">
        <f>BK86</f>
        <v>0</v>
      </c>
      <c r="K86" s="188"/>
      <c r="L86" s="192"/>
      <c r="M86" s="193"/>
      <c r="N86" s="194"/>
      <c r="O86" s="194"/>
      <c r="P86" s="195">
        <f>P87+P98+P106</f>
        <v>0</v>
      </c>
      <c r="Q86" s="194"/>
      <c r="R86" s="195">
        <f>R87+R98+R106</f>
        <v>9.4299953999999993</v>
      </c>
      <c r="S86" s="194"/>
      <c r="T86" s="196">
        <f>T87+T98+T106</f>
        <v>0.36174000000000001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7" t="s">
        <v>81</v>
      </c>
      <c r="AT86" s="198" t="s">
        <v>72</v>
      </c>
      <c r="AU86" s="198" t="s">
        <v>73</v>
      </c>
      <c r="AY86" s="197" t="s">
        <v>135</v>
      </c>
      <c r="BK86" s="199">
        <f>BK87+BK98+BK106</f>
        <v>0</v>
      </c>
    </row>
    <row r="87" s="12" customFormat="1" ht="22.8" customHeight="1">
      <c r="A87" s="12"/>
      <c r="B87" s="187"/>
      <c r="C87" s="188"/>
      <c r="D87" s="189" t="s">
        <v>72</v>
      </c>
      <c r="E87" s="200" t="s">
        <v>200</v>
      </c>
      <c r="F87" s="200" t="s">
        <v>337</v>
      </c>
      <c r="G87" s="188"/>
      <c r="H87" s="188"/>
      <c r="I87" s="188"/>
      <c r="J87" s="201">
        <f>BK87</f>
        <v>0</v>
      </c>
      <c r="K87" s="188"/>
      <c r="L87" s="192"/>
      <c r="M87" s="193"/>
      <c r="N87" s="194"/>
      <c r="O87" s="194"/>
      <c r="P87" s="195">
        <f>SUM(P88:P97)</f>
        <v>0</v>
      </c>
      <c r="Q87" s="194"/>
      <c r="R87" s="195">
        <f>SUM(R88:R97)</f>
        <v>9.4299953999999993</v>
      </c>
      <c r="S87" s="194"/>
      <c r="T87" s="196">
        <f>SUM(T88:T97)</f>
        <v>0.36174000000000001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7" t="s">
        <v>81</v>
      </c>
      <c r="AT87" s="198" t="s">
        <v>72</v>
      </c>
      <c r="AU87" s="198" t="s">
        <v>81</v>
      </c>
      <c r="AY87" s="197" t="s">
        <v>135</v>
      </c>
      <c r="BK87" s="199">
        <f>SUM(BK88:BK97)</f>
        <v>0</v>
      </c>
    </row>
    <row r="88" s="2" customFormat="1" ht="16.5" customHeight="1">
      <c r="A88" s="36"/>
      <c r="B88" s="37"/>
      <c r="C88" s="202" t="s">
        <v>81</v>
      </c>
      <c r="D88" s="202" t="s">
        <v>137</v>
      </c>
      <c r="E88" s="203" t="s">
        <v>1725</v>
      </c>
      <c r="F88" s="204" t="s">
        <v>1726</v>
      </c>
      <c r="G88" s="205" t="s">
        <v>158</v>
      </c>
      <c r="H88" s="206">
        <v>56</v>
      </c>
      <c r="I88" s="207">
        <v>0</v>
      </c>
      <c r="J88" s="207">
        <f>ROUND(I88*H88,2)</f>
        <v>0</v>
      </c>
      <c r="K88" s="204" t="s">
        <v>141</v>
      </c>
      <c r="L88" s="42"/>
      <c r="M88" s="208" t="s">
        <v>19</v>
      </c>
      <c r="N88" s="209" t="s">
        <v>44</v>
      </c>
      <c r="O88" s="210">
        <v>0</v>
      </c>
      <c r="P88" s="210">
        <f>O88*H88</f>
        <v>0</v>
      </c>
      <c r="Q88" s="210">
        <v>0</v>
      </c>
      <c r="R88" s="210">
        <f>Q88*H88</f>
        <v>0</v>
      </c>
      <c r="S88" s="210">
        <v>0.0025000000000000001</v>
      </c>
      <c r="T88" s="211">
        <f>S88*H88</f>
        <v>0.14000000000000001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212" t="s">
        <v>142</v>
      </c>
      <c r="AT88" s="212" t="s">
        <v>137</v>
      </c>
      <c r="AU88" s="212" t="s">
        <v>84</v>
      </c>
      <c r="AY88" s="20" t="s">
        <v>135</v>
      </c>
      <c r="BE88" s="213">
        <f>IF(N88="základní",J88,0)</f>
        <v>0</v>
      </c>
      <c r="BF88" s="213">
        <f>IF(N88="snížená",J88,0)</f>
        <v>0</v>
      </c>
      <c r="BG88" s="213">
        <f>IF(N88="zákl. přenesená",J88,0)</f>
        <v>0</v>
      </c>
      <c r="BH88" s="213">
        <f>IF(N88="sníž. přenesená",J88,0)</f>
        <v>0</v>
      </c>
      <c r="BI88" s="213">
        <f>IF(N88="nulová",J88,0)</f>
        <v>0</v>
      </c>
      <c r="BJ88" s="20" t="s">
        <v>81</v>
      </c>
      <c r="BK88" s="213">
        <f>ROUND(I88*H88,2)</f>
        <v>0</v>
      </c>
      <c r="BL88" s="20" t="s">
        <v>142</v>
      </c>
      <c r="BM88" s="212" t="s">
        <v>1727</v>
      </c>
    </row>
    <row r="89" s="2" customFormat="1">
      <c r="A89" s="36"/>
      <c r="B89" s="37"/>
      <c r="C89" s="38"/>
      <c r="D89" s="214" t="s">
        <v>144</v>
      </c>
      <c r="E89" s="38"/>
      <c r="F89" s="215" t="s">
        <v>1728</v>
      </c>
      <c r="G89" s="38"/>
      <c r="H89" s="38"/>
      <c r="I89" s="38"/>
      <c r="J89" s="38"/>
      <c r="K89" s="38"/>
      <c r="L89" s="42"/>
      <c r="M89" s="216"/>
      <c r="N89" s="217"/>
      <c r="O89" s="81"/>
      <c r="P89" s="81"/>
      <c r="Q89" s="81"/>
      <c r="R89" s="81"/>
      <c r="S89" s="81"/>
      <c r="T89" s="82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20" t="s">
        <v>144</v>
      </c>
      <c r="AU89" s="20" t="s">
        <v>84</v>
      </c>
    </row>
    <row r="90" s="2" customFormat="1" ht="16.5" customHeight="1">
      <c r="A90" s="36"/>
      <c r="B90" s="37"/>
      <c r="C90" s="202" t="s">
        <v>84</v>
      </c>
      <c r="D90" s="202" t="s">
        <v>137</v>
      </c>
      <c r="E90" s="203" t="s">
        <v>1729</v>
      </c>
      <c r="F90" s="204" t="s">
        <v>1730</v>
      </c>
      <c r="G90" s="205" t="s">
        <v>319</v>
      </c>
      <c r="H90" s="206">
        <v>1</v>
      </c>
      <c r="I90" s="207">
        <v>0</v>
      </c>
      <c r="J90" s="207">
        <f>ROUND(I90*H90,2)</f>
        <v>0</v>
      </c>
      <c r="K90" s="204" t="s">
        <v>141</v>
      </c>
      <c r="L90" s="42"/>
      <c r="M90" s="208" t="s">
        <v>19</v>
      </c>
      <c r="N90" s="209" t="s">
        <v>44</v>
      </c>
      <c r="O90" s="210">
        <v>0</v>
      </c>
      <c r="P90" s="210">
        <f>O90*H90</f>
        <v>0</v>
      </c>
      <c r="Q90" s="210">
        <v>0</v>
      </c>
      <c r="R90" s="210">
        <f>Q90*H90</f>
        <v>0</v>
      </c>
      <c r="S90" s="210">
        <v>0.087999999999999995</v>
      </c>
      <c r="T90" s="211">
        <f>S90*H90</f>
        <v>0.087999999999999995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212" t="s">
        <v>142</v>
      </c>
      <c r="AT90" s="212" t="s">
        <v>137</v>
      </c>
      <c r="AU90" s="212" t="s">
        <v>84</v>
      </c>
      <c r="AY90" s="20" t="s">
        <v>135</v>
      </c>
      <c r="BE90" s="213">
        <f>IF(N90="základní",J90,0)</f>
        <v>0</v>
      </c>
      <c r="BF90" s="213">
        <f>IF(N90="snížená",J90,0)</f>
        <v>0</v>
      </c>
      <c r="BG90" s="213">
        <f>IF(N90="zákl. přenesená",J90,0)</f>
        <v>0</v>
      </c>
      <c r="BH90" s="213">
        <f>IF(N90="sníž. přenesená",J90,0)</f>
        <v>0</v>
      </c>
      <c r="BI90" s="213">
        <f>IF(N90="nulová",J90,0)</f>
        <v>0</v>
      </c>
      <c r="BJ90" s="20" t="s">
        <v>81</v>
      </c>
      <c r="BK90" s="213">
        <f>ROUND(I90*H90,2)</f>
        <v>0</v>
      </c>
      <c r="BL90" s="20" t="s">
        <v>142</v>
      </c>
      <c r="BM90" s="212" t="s">
        <v>1731</v>
      </c>
    </row>
    <row r="91" s="2" customFormat="1">
      <c r="A91" s="36"/>
      <c r="B91" s="37"/>
      <c r="C91" s="38"/>
      <c r="D91" s="214" t="s">
        <v>144</v>
      </c>
      <c r="E91" s="38"/>
      <c r="F91" s="215" t="s">
        <v>1732</v>
      </c>
      <c r="G91" s="38"/>
      <c r="H91" s="38"/>
      <c r="I91" s="38"/>
      <c r="J91" s="38"/>
      <c r="K91" s="38"/>
      <c r="L91" s="42"/>
      <c r="M91" s="216"/>
      <c r="N91" s="217"/>
      <c r="O91" s="81"/>
      <c r="P91" s="81"/>
      <c r="Q91" s="81"/>
      <c r="R91" s="81"/>
      <c r="S91" s="81"/>
      <c r="T91" s="82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20" t="s">
        <v>144</v>
      </c>
      <c r="AU91" s="20" t="s">
        <v>84</v>
      </c>
    </row>
    <row r="92" s="2" customFormat="1" ht="24.15" customHeight="1">
      <c r="A92" s="36"/>
      <c r="B92" s="37"/>
      <c r="C92" s="202" t="s">
        <v>155</v>
      </c>
      <c r="D92" s="202" t="s">
        <v>137</v>
      </c>
      <c r="E92" s="203" t="s">
        <v>1733</v>
      </c>
      <c r="F92" s="204" t="s">
        <v>1734</v>
      </c>
      <c r="G92" s="205" t="s">
        <v>319</v>
      </c>
      <c r="H92" s="206">
        <v>2</v>
      </c>
      <c r="I92" s="207">
        <v>0</v>
      </c>
      <c r="J92" s="207">
        <f>ROUND(I92*H92,2)</f>
        <v>0</v>
      </c>
      <c r="K92" s="204" t="s">
        <v>141</v>
      </c>
      <c r="L92" s="42"/>
      <c r="M92" s="208" t="s">
        <v>19</v>
      </c>
      <c r="N92" s="209" t="s">
        <v>44</v>
      </c>
      <c r="O92" s="210">
        <v>0</v>
      </c>
      <c r="P92" s="210">
        <f>O92*H92</f>
        <v>0</v>
      </c>
      <c r="Q92" s="210">
        <v>0</v>
      </c>
      <c r="R92" s="210">
        <f>Q92*H92</f>
        <v>0</v>
      </c>
      <c r="S92" s="210">
        <v>0.066869999999999999</v>
      </c>
      <c r="T92" s="211">
        <f>S92*H92</f>
        <v>0.13374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212" t="s">
        <v>142</v>
      </c>
      <c r="AT92" s="212" t="s">
        <v>137</v>
      </c>
      <c r="AU92" s="212" t="s">
        <v>84</v>
      </c>
      <c r="AY92" s="20" t="s">
        <v>135</v>
      </c>
      <c r="BE92" s="213">
        <f>IF(N92="základní",J92,0)</f>
        <v>0</v>
      </c>
      <c r="BF92" s="213">
        <f>IF(N92="snížená",J92,0)</f>
        <v>0</v>
      </c>
      <c r="BG92" s="213">
        <f>IF(N92="zákl. přenesená",J92,0)</f>
        <v>0</v>
      </c>
      <c r="BH92" s="213">
        <f>IF(N92="sníž. přenesená",J92,0)</f>
        <v>0</v>
      </c>
      <c r="BI92" s="213">
        <f>IF(N92="nulová",J92,0)</f>
        <v>0</v>
      </c>
      <c r="BJ92" s="20" t="s">
        <v>81</v>
      </c>
      <c r="BK92" s="213">
        <f>ROUND(I92*H92,2)</f>
        <v>0</v>
      </c>
      <c r="BL92" s="20" t="s">
        <v>142</v>
      </c>
      <c r="BM92" s="212" t="s">
        <v>1735</v>
      </c>
    </row>
    <row r="93" s="2" customFormat="1">
      <c r="A93" s="36"/>
      <c r="B93" s="37"/>
      <c r="C93" s="38"/>
      <c r="D93" s="214" t="s">
        <v>144</v>
      </c>
      <c r="E93" s="38"/>
      <c r="F93" s="215" t="s">
        <v>1736</v>
      </c>
      <c r="G93" s="38"/>
      <c r="H93" s="38"/>
      <c r="I93" s="38"/>
      <c r="J93" s="38"/>
      <c r="K93" s="38"/>
      <c r="L93" s="42"/>
      <c r="M93" s="216"/>
      <c r="N93" s="217"/>
      <c r="O93" s="81"/>
      <c r="P93" s="81"/>
      <c r="Q93" s="81"/>
      <c r="R93" s="81"/>
      <c r="S93" s="81"/>
      <c r="T93" s="82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20" t="s">
        <v>144</v>
      </c>
      <c r="AU93" s="20" t="s">
        <v>84</v>
      </c>
    </row>
    <row r="94" s="2" customFormat="1" ht="24.15" customHeight="1">
      <c r="A94" s="36"/>
      <c r="B94" s="37"/>
      <c r="C94" s="202" t="s">
        <v>142</v>
      </c>
      <c r="D94" s="202" t="s">
        <v>137</v>
      </c>
      <c r="E94" s="203" t="s">
        <v>1737</v>
      </c>
      <c r="F94" s="204" t="s">
        <v>1738</v>
      </c>
      <c r="G94" s="205" t="s">
        <v>182</v>
      </c>
      <c r="H94" s="206">
        <v>6.1639999999999997</v>
      </c>
      <c r="I94" s="207">
        <v>0</v>
      </c>
      <c r="J94" s="207">
        <f>ROUND(I94*H94,2)</f>
        <v>0</v>
      </c>
      <c r="K94" s="204" t="s">
        <v>141</v>
      </c>
      <c r="L94" s="42"/>
      <c r="M94" s="208" t="s">
        <v>19</v>
      </c>
      <c r="N94" s="209" t="s">
        <v>44</v>
      </c>
      <c r="O94" s="210">
        <v>0</v>
      </c>
      <c r="P94" s="210">
        <f>O94*H94</f>
        <v>0</v>
      </c>
      <c r="Q94" s="210">
        <v>1.5298499999999999</v>
      </c>
      <c r="R94" s="210">
        <f>Q94*H94</f>
        <v>9.4299953999999993</v>
      </c>
      <c r="S94" s="210">
        <v>0</v>
      </c>
      <c r="T94" s="211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212" t="s">
        <v>142</v>
      </c>
      <c r="AT94" s="212" t="s">
        <v>137</v>
      </c>
      <c r="AU94" s="212" t="s">
        <v>84</v>
      </c>
      <c r="AY94" s="20" t="s">
        <v>135</v>
      </c>
      <c r="BE94" s="213">
        <f>IF(N94="základní",J94,0)</f>
        <v>0</v>
      </c>
      <c r="BF94" s="213">
        <f>IF(N94="snížená",J94,0)</f>
        <v>0</v>
      </c>
      <c r="BG94" s="213">
        <f>IF(N94="zákl. přenesená",J94,0)</f>
        <v>0</v>
      </c>
      <c r="BH94" s="213">
        <f>IF(N94="sníž. přenesená",J94,0)</f>
        <v>0</v>
      </c>
      <c r="BI94" s="213">
        <f>IF(N94="nulová",J94,0)</f>
        <v>0</v>
      </c>
      <c r="BJ94" s="20" t="s">
        <v>81</v>
      </c>
      <c r="BK94" s="213">
        <f>ROUND(I94*H94,2)</f>
        <v>0</v>
      </c>
      <c r="BL94" s="20" t="s">
        <v>142</v>
      </c>
      <c r="BM94" s="212" t="s">
        <v>1739</v>
      </c>
    </row>
    <row r="95" s="2" customFormat="1">
      <c r="A95" s="36"/>
      <c r="B95" s="37"/>
      <c r="C95" s="38"/>
      <c r="D95" s="214" t="s">
        <v>144</v>
      </c>
      <c r="E95" s="38"/>
      <c r="F95" s="215" t="s">
        <v>1740</v>
      </c>
      <c r="G95" s="38"/>
      <c r="H95" s="38"/>
      <c r="I95" s="38"/>
      <c r="J95" s="38"/>
      <c r="K95" s="38"/>
      <c r="L95" s="42"/>
      <c r="M95" s="216"/>
      <c r="N95" s="217"/>
      <c r="O95" s="81"/>
      <c r="P95" s="81"/>
      <c r="Q95" s="81"/>
      <c r="R95" s="81"/>
      <c r="S95" s="81"/>
      <c r="T95" s="82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20" t="s">
        <v>144</v>
      </c>
      <c r="AU95" s="20" t="s">
        <v>84</v>
      </c>
    </row>
    <row r="96" s="13" customFormat="1">
      <c r="A96" s="13"/>
      <c r="B96" s="218"/>
      <c r="C96" s="219"/>
      <c r="D96" s="220" t="s">
        <v>146</v>
      </c>
      <c r="E96" s="221" t="s">
        <v>19</v>
      </c>
      <c r="F96" s="222" t="s">
        <v>1741</v>
      </c>
      <c r="G96" s="219"/>
      <c r="H96" s="221" t="s">
        <v>19</v>
      </c>
      <c r="I96" s="219"/>
      <c r="J96" s="219"/>
      <c r="K96" s="219"/>
      <c r="L96" s="223"/>
      <c r="M96" s="224"/>
      <c r="N96" s="225"/>
      <c r="O96" s="225"/>
      <c r="P96" s="225"/>
      <c r="Q96" s="225"/>
      <c r="R96" s="225"/>
      <c r="S96" s="225"/>
      <c r="T96" s="226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27" t="s">
        <v>146</v>
      </c>
      <c r="AU96" s="227" t="s">
        <v>84</v>
      </c>
      <c r="AV96" s="13" t="s">
        <v>81</v>
      </c>
      <c r="AW96" s="13" t="s">
        <v>34</v>
      </c>
      <c r="AX96" s="13" t="s">
        <v>73</v>
      </c>
      <c r="AY96" s="227" t="s">
        <v>135</v>
      </c>
    </row>
    <row r="97" s="14" customFormat="1">
      <c r="A97" s="14"/>
      <c r="B97" s="228"/>
      <c r="C97" s="229"/>
      <c r="D97" s="220" t="s">
        <v>146</v>
      </c>
      <c r="E97" s="230" t="s">
        <v>19</v>
      </c>
      <c r="F97" s="231" t="s">
        <v>1742</v>
      </c>
      <c r="G97" s="229"/>
      <c r="H97" s="232">
        <v>6.1639999999999997</v>
      </c>
      <c r="I97" s="229"/>
      <c r="J97" s="229"/>
      <c r="K97" s="229"/>
      <c r="L97" s="233"/>
      <c r="M97" s="234"/>
      <c r="N97" s="235"/>
      <c r="O97" s="235"/>
      <c r="P97" s="235"/>
      <c r="Q97" s="235"/>
      <c r="R97" s="235"/>
      <c r="S97" s="235"/>
      <c r="T97" s="236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37" t="s">
        <v>146</v>
      </c>
      <c r="AU97" s="237" t="s">
        <v>84</v>
      </c>
      <c r="AV97" s="14" t="s">
        <v>84</v>
      </c>
      <c r="AW97" s="14" t="s">
        <v>34</v>
      </c>
      <c r="AX97" s="14" t="s">
        <v>81</v>
      </c>
      <c r="AY97" s="237" t="s">
        <v>135</v>
      </c>
    </row>
    <row r="98" s="12" customFormat="1" ht="22.8" customHeight="1">
      <c r="A98" s="12"/>
      <c r="B98" s="187"/>
      <c r="C98" s="188"/>
      <c r="D98" s="189" t="s">
        <v>72</v>
      </c>
      <c r="E98" s="200" t="s">
        <v>1488</v>
      </c>
      <c r="F98" s="200" t="s">
        <v>1489</v>
      </c>
      <c r="G98" s="188"/>
      <c r="H98" s="188"/>
      <c r="I98" s="188"/>
      <c r="J98" s="201">
        <f>BK98</f>
        <v>0</v>
      </c>
      <c r="K98" s="188"/>
      <c r="L98" s="192"/>
      <c r="M98" s="193"/>
      <c r="N98" s="194"/>
      <c r="O98" s="194"/>
      <c r="P98" s="195">
        <f>SUM(P99:P105)</f>
        <v>0</v>
      </c>
      <c r="Q98" s="194"/>
      <c r="R98" s="195">
        <f>SUM(R99:R105)</f>
        <v>0</v>
      </c>
      <c r="S98" s="194"/>
      <c r="T98" s="196">
        <f>SUM(T99:T105)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97" t="s">
        <v>81</v>
      </c>
      <c r="AT98" s="198" t="s">
        <v>72</v>
      </c>
      <c r="AU98" s="198" t="s">
        <v>81</v>
      </c>
      <c r="AY98" s="197" t="s">
        <v>135</v>
      </c>
      <c r="BK98" s="199">
        <f>SUM(BK99:BK105)</f>
        <v>0</v>
      </c>
    </row>
    <row r="99" s="2" customFormat="1" ht="21.75" customHeight="1">
      <c r="A99" s="36"/>
      <c r="B99" s="37"/>
      <c r="C99" s="202" t="s">
        <v>168</v>
      </c>
      <c r="D99" s="202" t="s">
        <v>137</v>
      </c>
      <c r="E99" s="203" t="s">
        <v>1490</v>
      </c>
      <c r="F99" s="204" t="s">
        <v>1491</v>
      </c>
      <c r="G99" s="205" t="s">
        <v>250</v>
      </c>
      <c r="H99" s="206">
        <v>0.373</v>
      </c>
      <c r="I99" s="207">
        <v>0</v>
      </c>
      <c r="J99" s="207">
        <f>ROUND(I99*H99,2)</f>
        <v>0</v>
      </c>
      <c r="K99" s="204" t="s">
        <v>141</v>
      </c>
      <c r="L99" s="42"/>
      <c r="M99" s="208" t="s">
        <v>19</v>
      </c>
      <c r="N99" s="209" t="s">
        <v>44</v>
      </c>
      <c r="O99" s="210">
        <v>0</v>
      </c>
      <c r="P99" s="210">
        <f>O99*H99</f>
        <v>0</v>
      </c>
      <c r="Q99" s="210">
        <v>0</v>
      </c>
      <c r="R99" s="210">
        <f>Q99*H99</f>
        <v>0</v>
      </c>
      <c r="S99" s="210">
        <v>0</v>
      </c>
      <c r="T99" s="211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212" t="s">
        <v>142</v>
      </c>
      <c r="AT99" s="212" t="s">
        <v>137</v>
      </c>
      <c r="AU99" s="212" t="s">
        <v>84</v>
      </c>
      <c r="AY99" s="20" t="s">
        <v>135</v>
      </c>
      <c r="BE99" s="213">
        <f>IF(N99="základní",J99,0)</f>
        <v>0</v>
      </c>
      <c r="BF99" s="213">
        <f>IF(N99="snížená",J99,0)</f>
        <v>0</v>
      </c>
      <c r="BG99" s="213">
        <f>IF(N99="zákl. přenesená",J99,0)</f>
        <v>0</v>
      </c>
      <c r="BH99" s="213">
        <f>IF(N99="sníž. přenesená",J99,0)</f>
        <v>0</v>
      </c>
      <c r="BI99" s="213">
        <f>IF(N99="nulová",J99,0)</f>
        <v>0</v>
      </c>
      <c r="BJ99" s="20" t="s">
        <v>81</v>
      </c>
      <c r="BK99" s="213">
        <f>ROUND(I99*H99,2)</f>
        <v>0</v>
      </c>
      <c r="BL99" s="20" t="s">
        <v>142</v>
      </c>
      <c r="BM99" s="212" t="s">
        <v>1743</v>
      </c>
    </row>
    <row r="100" s="2" customFormat="1">
      <c r="A100" s="36"/>
      <c r="B100" s="37"/>
      <c r="C100" s="38"/>
      <c r="D100" s="214" t="s">
        <v>144</v>
      </c>
      <c r="E100" s="38"/>
      <c r="F100" s="215" t="s">
        <v>1493</v>
      </c>
      <c r="G100" s="38"/>
      <c r="H100" s="38"/>
      <c r="I100" s="38"/>
      <c r="J100" s="38"/>
      <c r="K100" s="38"/>
      <c r="L100" s="42"/>
      <c r="M100" s="216"/>
      <c r="N100" s="217"/>
      <c r="O100" s="81"/>
      <c r="P100" s="81"/>
      <c r="Q100" s="81"/>
      <c r="R100" s="81"/>
      <c r="S100" s="81"/>
      <c r="T100" s="82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20" t="s">
        <v>144</v>
      </c>
      <c r="AU100" s="20" t="s">
        <v>84</v>
      </c>
    </row>
    <row r="101" s="2" customFormat="1" ht="24.15" customHeight="1">
      <c r="A101" s="36"/>
      <c r="B101" s="37"/>
      <c r="C101" s="202" t="s">
        <v>179</v>
      </c>
      <c r="D101" s="202" t="s">
        <v>137</v>
      </c>
      <c r="E101" s="203" t="s">
        <v>1494</v>
      </c>
      <c r="F101" s="204" t="s">
        <v>1495</v>
      </c>
      <c r="G101" s="205" t="s">
        <v>250</v>
      </c>
      <c r="H101" s="206">
        <v>1.492</v>
      </c>
      <c r="I101" s="207">
        <v>0</v>
      </c>
      <c r="J101" s="207">
        <f>ROUND(I101*H101,2)</f>
        <v>0</v>
      </c>
      <c r="K101" s="204" t="s">
        <v>141</v>
      </c>
      <c r="L101" s="42"/>
      <c r="M101" s="208" t="s">
        <v>19</v>
      </c>
      <c r="N101" s="209" t="s">
        <v>44</v>
      </c>
      <c r="O101" s="210">
        <v>0</v>
      </c>
      <c r="P101" s="210">
        <f>O101*H101</f>
        <v>0</v>
      </c>
      <c r="Q101" s="210">
        <v>0</v>
      </c>
      <c r="R101" s="210">
        <f>Q101*H101</f>
        <v>0</v>
      </c>
      <c r="S101" s="210">
        <v>0</v>
      </c>
      <c r="T101" s="211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212" t="s">
        <v>142</v>
      </c>
      <c r="AT101" s="212" t="s">
        <v>137</v>
      </c>
      <c r="AU101" s="212" t="s">
        <v>84</v>
      </c>
      <c r="AY101" s="20" t="s">
        <v>135</v>
      </c>
      <c r="BE101" s="213">
        <f>IF(N101="základní",J101,0)</f>
        <v>0</v>
      </c>
      <c r="BF101" s="213">
        <f>IF(N101="snížená",J101,0)</f>
        <v>0</v>
      </c>
      <c r="BG101" s="213">
        <f>IF(N101="zákl. přenesená",J101,0)</f>
        <v>0</v>
      </c>
      <c r="BH101" s="213">
        <f>IF(N101="sníž. přenesená",J101,0)</f>
        <v>0</v>
      </c>
      <c r="BI101" s="213">
        <f>IF(N101="nulová",J101,0)</f>
        <v>0</v>
      </c>
      <c r="BJ101" s="20" t="s">
        <v>81</v>
      </c>
      <c r="BK101" s="213">
        <f>ROUND(I101*H101,2)</f>
        <v>0</v>
      </c>
      <c r="BL101" s="20" t="s">
        <v>142</v>
      </c>
      <c r="BM101" s="212" t="s">
        <v>1744</v>
      </c>
    </row>
    <row r="102" s="2" customFormat="1">
      <c r="A102" s="36"/>
      <c r="B102" s="37"/>
      <c r="C102" s="38"/>
      <c r="D102" s="214" t="s">
        <v>144</v>
      </c>
      <c r="E102" s="38"/>
      <c r="F102" s="215" t="s">
        <v>1497</v>
      </c>
      <c r="G102" s="38"/>
      <c r="H102" s="38"/>
      <c r="I102" s="38"/>
      <c r="J102" s="38"/>
      <c r="K102" s="38"/>
      <c r="L102" s="42"/>
      <c r="M102" s="216"/>
      <c r="N102" s="217"/>
      <c r="O102" s="81"/>
      <c r="P102" s="81"/>
      <c r="Q102" s="81"/>
      <c r="R102" s="81"/>
      <c r="S102" s="81"/>
      <c r="T102" s="82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20" t="s">
        <v>144</v>
      </c>
      <c r="AU102" s="20" t="s">
        <v>84</v>
      </c>
    </row>
    <row r="103" s="14" customFormat="1">
      <c r="A103" s="14"/>
      <c r="B103" s="228"/>
      <c r="C103" s="229"/>
      <c r="D103" s="220" t="s">
        <v>146</v>
      </c>
      <c r="E103" s="230" t="s">
        <v>19</v>
      </c>
      <c r="F103" s="231" t="s">
        <v>1745</v>
      </c>
      <c r="G103" s="229"/>
      <c r="H103" s="232">
        <v>1.492</v>
      </c>
      <c r="I103" s="229"/>
      <c r="J103" s="229"/>
      <c r="K103" s="229"/>
      <c r="L103" s="233"/>
      <c r="M103" s="234"/>
      <c r="N103" s="235"/>
      <c r="O103" s="235"/>
      <c r="P103" s="235"/>
      <c r="Q103" s="235"/>
      <c r="R103" s="235"/>
      <c r="S103" s="235"/>
      <c r="T103" s="23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37" t="s">
        <v>146</v>
      </c>
      <c r="AU103" s="237" t="s">
        <v>84</v>
      </c>
      <c r="AV103" s="14" t="s">
        <v>84</v>
      </c>
      <c r="AW103" s="14" t="s">
        <v>34</v>
      </c>
      <c r="AX103" s="14" t="s">
        <v>81</v>
      </c>
      <c r="AY103" s="237" t="s">
        <v>135</v>
      </c>
    </row>
    <row r="104" s="2" customFormat="1" ht="24.15" customHeight="1">
      <c r="A104" s="36"/>
      <c r="B104" s="37"/>
      <c r="C104" s="202" t="s">
        <v>194</v>
      </c>
      <c r="D104" s="202" t="s">
        <v>137</v>
      </c>
      <c r="E104" s="203" t="s">
        <v>1746</v>
      </c>
      <c r="F104" s="204" t="s">
        <v>1747</v>
      </c>
      <c r="G104" s="205" t="s">
        <v>250</v>
      </c>
      <c r="H104" s="206">
        <v>0.36199999999999999</v>
      </c>
      <c r="I104" s="207">
        <v>0</v>
      </c>
      <c r="J104" s="207">
        <f>ROUND(I104*H104,2)</f>
        <v>0</v>
      </c>
      <c r="K104" s="204" t="s">
        <v>141</v>
      </c>
      <c r="L104" s="42"/>
      <c r="M104" s="208" t="s">
        <v>19</v>
      </c>
      <c r="N104" s="209" t="s">
        <v>44</v>
      </c>
      <c r="O104" s="210">
        <v>0</v>
      </c>
      <c r="P104" s="210">
        <f>O104*H104</f>
        <v>0</v>
      </c>
      <c r="Q104" s="210">
        <v>0</v>
      </c>
      <c r="R104" s="210">
        <f>Q104*H104</f>
        <v>0</v>
      </c>
      <c r="S104" s="210">
        <v>0</v>
      </c>
      <c r="T104" s="211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212" t="s">
        <v>142</v>
      </c>
      <c r="AT104" s="212" t="s">
        <v>137</v>
      </c>
      <c r="AU104" s="212" t="s">
        <v>84</v>
      </c>
      <c r="AY104" s="20" t="s">
        <v>135</v>
      </c>
      <c r="BE104" s="213">
        <f>IF(N104="základní",J104,0)</f>
        <v>0</v>
      </c>
      <c r="BF104" s="213">
        <f>IF(N104="snížená",J104,0)</f>
        <v>0</v>
      </c>
      <c r="BG104" s="213">
        <f>IF(N104="zákl. přenesená",J104,0)</f>
        <v>0</v>
      </c>
      <c r="BH104" s="213">
        <f>IF(N104="sníž. přenesená",J104,0)</f>
        <v>0</v>
      </c>
      <c r="BI104" s="213">
        <f>IF(N104="nulová",J104,0)</f>
        <v>0</v>
      </c>
      <c r="BJ104" s="20" t="s">
        <v>81</v>
      </c>
      <c r="BK104" s="213">
        <f>ROUND(I104*H104,2)</f>
        <v>0</v>
      </c>
      <c r="BL104" s="20" t="s">
        <v>142</v>
      </c>
      <c r="BM104" s="212" t="s">
        <v>1748</v>
      </c>
    </row>
    <row r="105" s="2" customFormat="1">
      <c r="A105" s="36"/>
      <c r="B105" s="37"/>
      <c r="C105" s="38"/>
      <c r="D105" s="214" t="s">
        <v>144</v>
      </c>
      <c r="E105" s="38"/>
      <c r="F105" s="215" t="s">
        <v>1749</v>
      </c>
      <c r="G105" s="38"/>
      <c r="H105" s="38"/>
      <c r="I105" s="38"/>
      <c r="J105" s="38"/>
      <c r="K105" s="38"/>
      <c r="L105" s="42"/>
      <c r="M105" s="216"/>
      <c r="N105" s="217"/>
      <c r="O105" s="81"/>
      <c r="P105" s="81"/>
      <c r="Q105" s="81"/>
      <c r="R105" s="81"/>
      <c r="S105" s="81"/>
      <c r="T105" s="82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20" t="s">
        <v>144</v>
      </c>
      <c r="AU105" s="20" t="s">
        <v>84</v>
      </c>
    </row>
    <row r="106" s="12" customFormat="1" ht="22.8" customHeight="1">
      <c r="A106" s="12"/>
      <c r="B106" s="187"/>
      <c r="C106" s="188"/>
      <c r="D106" s="189" t="s">
        <v>72</v>
      </c>
      <c r="E106" s="200" t="s">
        <v>543</v>
      </c>
      <c r="F106" s="200" t="s">
        <v>544</v>
      </c>
      <c r="G106" s="188"/>
      <c r="H106" s="188"/>
      <c r="I106" s="188"/>
      <c r="J106" s="201">
        <f>BK106</f>
        <v>0</v>
      </c>
      <c r="K106" s="188"/>
      <c r="L106" s="192"/>
      <c r="M106" s="193"/>
      <c r="N106" s="194"/>
      <c r="O106" s="194"/>
      <c r="P106" s="195">
        <f>SUM(P107:P108)</f>
        <v>0</v>
      </c>
      <c r="Q106" s="194"/>
      <c r="R106" s="195">
        <f>SUM(R107:R108)</f>
        <v>0</v>
      </c>
      <c r="S106" s="194"/>
      <c r="T106" s="196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97" t="s">
        <v>81</v>
      </c>
      <c r="AT106" s="198" t="s">
        <v>72</v>
      </c>
      <c r="AU106" s="198" t="s">
        <v>81</v>
      </c>
      <c r="AY106" s="197" t="s">
        <v>135</v>
      </c>
      <c r="BK106" s="199">
        <f>SUM(BK107:BK108)</f>
        <v>0</v>
      </c>
    </row>
    <row r="107" s="2" customFormat="1" ht="24.15" customHeight="1">
      <c r="A107" s="36"/>
      <c r="B107" s="37"/>
      <c r="C107" s="202" t="s">
        <v>200</v>
      </c>
      <c r="D107" s="202" t="s">
        <v>137</v>
      </c>
      <c r="E107" s="203" t="s">
        <v>546</v>
      </c>
      <c r="F107" s="204" t="s">
        <v>547</v>
      </c>
      <c r="G107" s="205" t="s">
        <v>250</v>
      </c>
      <c r="H107" s="206">
        <v>9.4299999999999997</v>
      </c>
      <c r="I107" s="207">
        <v>0</v>
      </c>
      <c r="J107" s="207">
        <f>ROUND(I107*H107,2)</f>
        <v>0</v>
      </c>
      <c r="K107" s="204" t="s">
        <v>141</v>
      </c>
      <c r="L107" s="42"/>
      <c r="M107" s="208" t="s">
        <v>19</v>
      </c>
      <c r="N107" s="209" t="s">
        <v>44</v>
      </c>
      <c r="O107" s="210">
        <v>0</v>
      </c>
      <c r="P107" s="210">
        <f>O107*H107</f>
        <v>0</v>
      </c>
      <c r="Q107" s="210">
        <v>0</v>
      </c>
      <c r="R107" s="210">
        <f>Q107*H107</f>
        <v>0</v>
      </c>
      <c r="S107" s="210">
        <v>0</v>
      </c>
      <c r="T107" s="211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212" t="s">
        <v>142</v>
      </c>
      <c r="AT107" s="212" t="s">
        <v>137</v>
      </c>
      <c r="AU107" s="212" t="s">
        <v>84</v>
      </c>
      <c r="AY107" s="20" t="s">
        <v>135</v>
      </c>
      <c r="BE107" s="213">
        <f>IF(N107="základní",J107,0)</f>
        <v>0</v>
      </c>
      <c r="BF107" s="213">
        <f>IF(N107="snížená",J107,0)</f>
        <v>0</v>
      </c>
      <c r="BG107" s="213">
        <f>IF(N107="zákl. přenesená",J107,0)</f>
        <v>0</v>
      </c>
      <c r="BH107" s="213">
        <f>IF(N107="sníž. přenesená",J107,0)</f>
        <v>0</v>
      </c>
      <c r="BI107" s="213">
        <f>IF(N107="nulová",J107,0)</f>
        <v>0</v>
      </c>
      <c r="BJ107" s="20" t="s">
        <v>81</v>
      </c>
      <c r="BK107" s="213">
        <f>ROUND(I107*H107,2)</f>
        <v>0</v>
      </c>
      <c r="BL107" s="20" t="s">
        <v>142</v>
      </c>
      <c r="BM107" s="212" t="s">
        <v>1750</v>
      </c>
    </row>
    <row r="108" s="2" customFormat="1">
      <c r="A108" s="36"/>
      <c r="B108" s="37"/>
      <c r="C108" s="38"/>
      <c r="D108" s="214" t="s">
        <v>144</v>
      </c>
      <c r="E108" s="38"/>
      <c r="F108" s="215" t="s">
        <v>549</v>
      </c>
      <c r="G108" s="38"/>
      <c r="H108" s="38"/>
      <c r="I108" s="38"/>
      <c r="J108" s="38"/>
      <c r="K108" s="38"/>
      <c r="L108" s="42"/>
      <c r="M108" s="216"/>
      <c r="N108" s="217"/>
      <c r="O108" s="81"/>
      <c r="P108" s="81"/>
      <c r="Q108" s="81"/>
      <c r="R108" s="81"/>
      <c r="S108" s="81"/>
      <c r="T108" s="82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20" t="s">
        <v>144</v>
      </c>
      <c r="AU108" s="20" t="s">
        <v>84</v>
      </c>
    </row>
    <row r="109" s="12" customFormat="1" ht="25.92" customHeight="1">
      <c r="A109" s="12"/>
      <c r="B109" s="187"/>
      <c r="C109" s="188"/>
      <c r="D109" s="189" t="s">
        <v>72</v>
      </c>
      <c r="E109" s="190" t="s">
        <v>274</v>
      </c>
      <c r="F109" s="190" t="s">
        <v>1751</v>
      </c>
      <c r="G109" s="188"/>
      <c r="H109" s="188"/>
      <c r="I109" s="188"/>
      <c r="J109" s="191">
        <f>BK109</f>
        <v>0</v>
      </c>
      <c r="K109" s="188"/>
      <c r="L109" s="192"/>
      <c r="M109" s="193"/>
      <c r="N109" s="194"/>
      <c r="O109" s="194"/>
      <c r="P109" s="195">
        <f>P110</f>
        <v>0</v>
      </c>
      <c r="Q109" s="194"/>
      <c r="R109" s="195">
        <f>R110</f>
        <v>0.010800000000000001</v>
      </c>
      <c r="S109" s="194"/>
      <c r="T109" s="196">
        <f>T110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97" t="s">
        <v>155</v>
      </c>
      <c r="AT109" s="198" t="s">
        <v>72</v>
      </c>
      <c r="AU109" s="198" t="s">
        <v>73</v>
      </c>
      <c r="AY109" s="197" t="s">
        <v>135</v>
      </c>
      <c r="BK109" s="199">
        <f>BK110</f>
        <v>0</v>
      </c>
    </row>
    <row r="110" s="12" customFormat="1" ht="22.8" customHeight="1">
      <c r="A110" s="12"/>
      <c r="B110" s="187"/>
      <c r="C110" s="188"/>
      <c r="D110" s="189" t="s">
        <v>72</v>
      </c>
      <c r="E110" s="200" t="s">
        <v>1752</v>
      </c>
      <c r="F110" s="200" t="s">
        <v>1753</v>
      </c>
      <c r="G110" s="188"/>
      <c r="H110" s="188"/>
      <c r="I110" s="188"/>
      <c r="J110" s="201">
        <f>BK110</f>
        <v>0</v>
      </c>
      <c r="K110" s="188"/>
      <c r="L110" s="192"/>
      <c r="M110" s="193"/>
      <c r="N110" s="194"/>
      <c r="O110" s="194"/>
      <c r="P110" s="195">
        <f>SUM(P111:P114)</f>
        <v>0</v>
      </c>
      <c r="Q110" s="194"/>
      <c r="R110" s="195">
        <f>SUM(R111:R114)</f>
        <v>0.010800000000000001</v>
      </c>
      <c r="S110" s="194"/>
      <c r="T110" s="196">
        <f>SUM(T111:T114)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197" t="s">
        <v>155</v>
      </c>
      <c r="AT110" s="198" t="s">
        <v>72</v>
      </c>
      <c r="AU110" s="198" t="s">
        <v>81</v>
      </c>
      <c r="AY110" s="197" t="s">
        <v>135</v>
      </c>
      <c r="BK110" s="199">
        <f>SUM(BK111:BK114)</f>
        <v>0</v>
      </c>
    </row>
    <row r="111" s="2" customFormat="1" ht="21.75" customHeight="1">
      <c r="A111" s="36"/>
      <c r="B111" s="37"/>
      <c r="C111" s="202" t="s">
        <v>207</v>
      </c>
      <c r="D111" s="202" t="s">
        <v>137</v>
      </c>
      <c r="E111" s="203" t="s">
        <v>1754</v>
      </c>
      <c r="F111" s="204" t="s">
        <v>1755</v>
      </c>
      <c r="G111" s="205" t="s">
        <v>319</v>
      </c>
      <c r="H111" s="206">
        <v>60</v>
      </c>
      <c r="I111" s="207">
        <v>0</v>
      </c>
      <c r="J111" s="207">
        <f>ROUND(I111*H111,2)</f>
        <v>0</v>
      </c>
      <c r="K111" s="204" t="s">
        <v>141</v>
      </c>
      <c r="L111" s="42"/>
      <c r="M111" s="208" t="s">
        <v>19</v>
      </c>
      <c r="N111" s="209" t="s">
        <v>44</v>
      </c>
      <c r="O111" s="210">
        <v>0</v>
      </c>
      <c r="P111" s="210">
        <f>O111*H111</f>
        <v>0</v>
      </c>
      <c r="Q111" s="210">
        <v>0.00018000000000000001</v>
      </c>
      <c r="R111" s="210">
        <f>Q111*H111</f>
        <v>0.010800000000000001</v>
      </c>
      <c r="S111" s="210">
        <v>0</v>
      </c>
      <c r="T111" s="211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212" t="s">
        <v>491</v>
      </c>
      <c r="AT111" s="212" t="s">
        <v>137</v>
      </c>
      <c r="AU111" s="212" t="s">
        <v>84</v>
      </c>
      <c r="AY111" s="20" t="s">
        <v>135</v>
      </c>
      <c r="BE111" s="213">
        <f>IF(N111="základní",J111,0)</f>
        <v>0</v>
      </c>
      <c r="BF111" s="213">
        <f>IF(N111="snížená",J111,0)</f>
        <v>0</v>
      </c>
      <c r="BG111" s="213">
        <f>IF(N111="zákl. přenesená",J111,0)</f>
        <v>0</v>
      </c>
      <c r="BH111" s="213">
        <f>IF(N111="sníž. přenesená",J111,0)</f>
        <v>0</v>
      </c>
      <c r="BI111" s="213">
        <f>IF(N111="nulová",J111,0)</f>
        <v>0</v>
      </c>
      <c r="BJ111" s="20" t="s">
        <v>81</v>
      </c>
      <c r="BK111" s="213">
        <f>ROUND(I111*H111,2)</f>
        <v>0</v>
      </c>
      <c r="BL111" s="20" t="s">
        <v>491</v>
      </c>
      <c r="BM111" s="212" t="s">
        <v>1756</v>
      </c>
    </row>
    <row r="112" s="2" customFormat="1">
      <c r="A112" s="36"/>
      <c r="B112" s="37"/>
      <c r="C112" s="38"/>
      <c r="D112" s="214" t="s">
        <v>144</v>
      </c>
      <c r="E112" s="38"/>
      <c r="F112" s="215" t="s">
        <v>1757</v>
      </c>
      <c r="G112" s="38"/>
      <c r="H112" s="38"/>
      <c r="I112" s="38"/>
      <c r="J112" s="38"/>
      <c r="K112" s="38"/>
      <c r="L112" s="42"/>
      <c r="M112" s="216"/>
      <c r="N112" s="217"/>
      <c r="O112" s="81"/>
      <c r="P112" s="81"/>
      <c r="Q112" s="81"/>
      <c r="R112" s="81"/>
      <c r="S112" s="81"/>
      <c r="T112" s="82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20" t="s">
        <v>144</v>
      </c>
      <c r="AU112" s="20" t="s">
        <v>84</v>
      </c>
    </row>
    <row r="113" s="13" customFormat="1">
      <c r="A113" s="13"/>
      <c r="B113" s="218"/>
      <c r="C113" s="219"/>
      <c r="D113" s="220" t="s">
        <v>146</v>
      </c>
      <c r="E113" s="221" t="s">
        <v>19</v>
      </c>
      <c r="F113" s="222" t="s">
        <v>1758</v>
      </c>
      <c r="G113" s="219"/>
      <c r="H113" s="221" t="s">
        <v>19</v>
      </c>
      <c r="I113" s="219"/>
      <c r="J113" s="219"/>
      <c r="K113" s="219"/>
      <c r="L113" s="223"/>
      <c r="M113" s="224"/>
      <c r="N113" s="225"/>
      <c r="O113" s="225"/>
      <c r="P113" s="225"/>
      <c r="Q113" s="225"/>
      <c r="R113" s="225"/>
      <c r="S113" s="225"/>
      <c r="T113" s="226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27" t="s">
        <v>146</v>
      </c>
      <c r="AU113" s="227" t="s">
        <v>84</v>
      </c>
      <c r="AV113" s="13" t="s">
        <v>81</v>
      </c>
      <c r="AW113" s="13" t="s">
        <v>34</v>
      </c>
      <c r="AX113" s="13" t="s">
        <v>73</v>
      </c>
      <c r="AY113" s="227" t="s">
        <v>135</v>
      </c>
    </row>
    <row r="114" s="14" customFormat="1">
      <c r="A114" s="14"/>
      <c r="B114" s="228"/>
      <c r="C114" s="229"/>
      <c r="D114" s="220" t="s">
        <v>146</v>
      </c>
      <c r="E114" s="230" t="s">
        <v>19</v>
      </c>
      <c r="F114" s="231" t="s">
        <v>472</v>
      </c>
      <c r="G114" s="229"/>
      <c r="H114" s="232">
        <v>60</v>
      </c>
      <c r="I114" s="229"/>
      <c r="J114" s="229"/>
      <c r="K114" s="229"/>
      <c r="L114" s="233"/>
      <c r="M114" s="271"/>
      <c r="N114" s="272"/>
      <c r="O114" s="272"/>
      <c r="P114" s="272"/>
      <c r="Q114" s="272"/>
      <c r="R114" s="272"/>
      <c r="S114" s="272"/>
      <c r="T114" s="27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37" t="s">
        <v>146</v>
      </c>
      <c r="AU114" s="237" t="s">
        <v>84</v>
      </c>
      <c r="AV114" s="14" t="s">
        <v>84</v>
      </c>
      <c r="AW114" s="14" t="s">
        <v>34</v>
      </c>
      <c r="AX114" s="14" t="s">
        <v>81</v>
      </c>
      <c r="AY114" s="237" t="s">
        <v>135</v>
      </c>
    </row>
    <row r="115" s="2" customFormat="1" ht="6.96" customHeight="1">
      <c r="A115" s="36"/>
      <c r="B115" s="56"/>
      <c r="C115" s="57"/>
      <c r="D115" s="57"/>
      <c r="E115" s="57"/>
      <c r="F115" s="57"/>
      <c r="G115" s="57"/>
      <c r="H115" s="57"/>
      <c r="I115" s="57"/>
      <c r="J115" s="57"/>
      <c r="K115" s="57"/>
      <c r="L115" s="42"/>
      <c r="M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</sheetData>
  <sheetProtection sheet="1" autoFilter="0" formatColumns="0" formatRows="0" objects="1" scenarios="1" spinCount="100000" saltValue="d6urJBqqTgIEH3LzFTwzMqy6y3cQ0djb2P5AH4QRcaNaJMPAQR4lrndyB6liEB+WPhtbeILhdQfDDkt2Ith9pw==" hashValue="/UaD/8eTjzZYhA4ny+SCizZWbR5zs2QGZBBJ6p+6DegLtCHcAP1ccgG8RDvB5hBmpQ6CqwOhlRhb5t2eKblTTg==" algorithmName="SHA-512" password="CC35"/>
  <autoFilter ref="C84:K114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2/871251811"/>
    <hyperlink ref="F91" r:id="rId2" display="https://podminky.urs.cz/item/CS_URS_2025_02/891267822"/>
    <hyperlink ref="F93" r:id="rId3" display="https://podminky.urs.cz/item/CS_URS_2025_02/891351821"/>
    <hyperlink ref="F95" r:id="rId4" display="https://podminky.urs.cz/item/CS_URS_2025_02/899910212"/>
    <hyperlink ref="F100" r:id="rId5" display="https://podminky.urs.cz/item/CS_URS_2025_02/997013501"/>
    <hyperlink ref="F102" r:id="rId6" display="https://podminky.urs.cz/item/CS_URS_2025_02/997013509"/>
    <hyperlink ref="F105" r:id="rId7" display="https://podminky.urs.cz/item/CS_URS_2025_02/997013813"/>
    <hyperlink ref="F108" r:id="rId8" display="https://podminky.urs.cz/item/CS_URS_2025_02/998276101"/>
    <hyperlink ref="F112" r:id="rId9" display="https://podminky.urs.cz/item/CS_URS_2025_02/230082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5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102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3"/>
      <c r="AT3" s="20" t="s">
        <v>84</v>
      </c>
    </row>
    <row r="4" s="1" customFormat="1" ht="24.96" customHeight="1">
      <c r="B4" s="23"/>
      <c r="D4" s="127" t="s">
        <v>106</v>
      </c>
      <c r="L4" s="23"/>
      <c r="M4" s="128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29" t="s">
        <v>14</v>
      </c>
      <c r="L6" s="23"/>
    </row>
    <row r="7" s="1" customFormat="1" ht="16.5" customHeight="1">
      <c r="B7" s="23"/>
      <c r="E7" s="130" t="str">
        <f>'Rekapitulace stavby'!K6</f>
        <v>Rekonstrukce vodovodu a kanalizace ul.Vítkovická</v>
      </c>
      <c r="F7" s="129"/>
      <c r="G7" s="129"/>
      <c r="H7" s="129"/>
      <c r="L7" s="23"/>
    </row>
    <row r="8" s="2" customFormat="1" ht="12" customHeight="1">
      <c r="A8" s="36"/>
      <c r="B8" s="42"/>
      <c r="C8" s="36"/>
      <c r="D8" s="129" t="s">
        <v>107</v>
      </c>
      <c r="E8" s="36"/>
      <c r="F8" s="36"/>
      <c r="G8" s="36"/>
      <c r="H8" s="36"/>
      <c r="I8" s="36"/>
      <c r="J8" s="36"/>
      <c r="K8" s="36"/>
      <c r="L8" s="13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32" t="s">
        <v>1759</v>
      </c>
      <c r="F9" s="36"/>
      <c r="G9" s="36"/>
      <c r="H9" s="36"/>
      <c r="I9" s="36"/>
      <c r="J9" s="36"/>
      <c r="K9" s="36"/>
      <c r="L9" s="13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13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29" t="s">
        <v>16</v>
      </c>
      <c r="E11" s="36"/>
      <c r="F11" s="133" t="s">
        <v>17</v>
      </c>
      <c r="G11" s="36"/>
      <c r="H11" s="36"/>
      <c r="I11" s="129" t="s">
        <v>18</v>
      </c>
      <c r="J11" s="133" t="s">
        <v>19</v>
      </c>
      <c r="K11" s="36"/>
      <c r="L11" s="13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29" t="s">
        <v>20</v>
      </c>
      <c r="E12" s="36"/>
      <c r="F12" s="133" t="s">
        <v>21</v>
      </c>
      <c r="G12" s="36"/>
      <c r="H12" s="36"/>
      <c r="I12" s="129" t="s">
        <v>22</v>
      </c>
      <c r="J12" s="134" t="str">
        <f>'Rekapitulace stavby'!AN8</f>
        <v>10. 9. 2025</v>
      </c>
      <c r="K12" s="36"/>
      <c r="L12" s="13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13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29" t="s">
        <v>26</v>
      </c>
      <c r="E14" s="36"/>
      <c r="F14" s="36"/>
      <c r="G14" s="36"/>
      <c r="H14" s="36"/>
      <c r="I14" s="129" t="s">
        <v>27</v>
      </c>
      <c r="J14" s="133" t="s">
        <v>19</v>
      </c>
      <c r="K14" s="36"/>
      <c r="L14" s="13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33" t="s">
        <v>28</v>
      </c>
      <c r="F15" s="36"/>
      <c r="G15" s="36"/>
      <c r="H15" s="36"/>
      <c r="I15" s="129" t="s">
        <v>29</v>
      </c>
      <c r="J15" s="133" t="s">
        <v>19</v>
      </c>
      <c r="K15" s="36"/>
      <c r="L15" s="13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13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29" t="s">
        <v>30</v>
      </c>
      <c r="E17" s="36"/>
      <c r="F17" s="36"/>
      <c r="G17" s="36"/>
      <c r="H17" s="36"/>
      <c r="I17" s="129" t="s">
        <v>27</v>
      </c>
      <c r="J17" s="133" t="str">
        <f>'Rekapitulace stavby'!AN13</f>
        <v/>
      </c>
      <c r="K17" s="36"/>
      <c r="L17" s="13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133" t="str">
        <f>'Rekapitulace stavby'!E14</f>
        <v xml:space="preserve"> </v>
      </c>
      <c r="F18" s="133"/>
      <c r="G18" s="133"/>
      <c r="H18" s="133"/>
      <c r="I18" s="129" t="s">
        <v>29</v>
      </c>
      <c r="J18" s="133" t="str">
        <f>'Rekapitulace stavby'!AN14</f>
        <v/>
      </c>
      <c r="K18" s="36"/>
      <c r="L18" s="13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13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29" t="s">
        <v>32</v>
      </c>
      <c r="E20" s="36"/>
      <c r="F20" s="36"/>
      <c r="G20" s="36"/>
      <c r="H20" s="36"/>
      <c r="I20" s="129" t="s">
        <v>27</v>
      </c>
      <c r="J20" s="133" t="s">
        <v>19</v>
      </c>
      <c r="K20" s="36"/>
      <c r="L20" s="13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33" t="s">
        <v>33</v>
      </c>
      <c r="F21" s="36"/>
      <c r="G21" s="36"/>
      <c r="H21" s="36"/>
      <c r="I21" s="129" t="s">
        <v>29</v>
      </c>
      <c r="J21" s="133" t="s">
        <v>19</v>
      </c>
      <c r="K21" s="36"/>
      <c r="L21" s="13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13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29" t="s">
        <v>35</v>
      </c>
      <c r="E23" s="36"/>
      <c r="F23" s="36"/>
      <c r="G23" s="36"/>
      <c r="H23" s="36"/>
      <c r="I23" s="129" t="s">
        <v>27</v>
      </c>
      <c r="J23" s="133" t="s">
        <v>19</v>
      </c>
      <c r="K23" s="36"/>
      <c r="L23" s="13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33" t="s">
        <v>36</v>
      </c>
      <c r="F24" s="36"/>
      <c r="G24" s="36"/>
      <c r="H24" s="36"/>
      <c r="I24" s="129" t="s">
        <v>29</v>
      </c>
      <c r="J24" s="133" t="s">
        <v>19</v>
      </c>
      <c r="K24" s="36"/>
      <c r="L24" s="13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13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29" t="s">
        <v>37</v>
      </c>
      <c r="E26" s="36"/>
      <c r="F26" s="36"/>
      <c r="G26" s="36"/>
      <c r="H26" s="36"/>
      <c r="I26" s="36"/>
      <c r="J26" s="36"/>
      <c r="K26" s="36"/>
      <c r="L26" s="13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47.25" customHeight="1">
      <c r="A27" s="137"/>
      <c r="B27" s="138"/>
      <c r="C27" s="137"/>
      <c r="D27" s="137"/>
      <c r="E27" s="139" t="s">
        <v>38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13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13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2" t="s">
        <v>39</v>
      </c>
      <c r="E30" s="36"/>
      <c r="F30" s="36"/>
      <c r="G30" s="36"/>
      <c r="H30" s="36"/>
      <c r="I30" s="36"/>
      <c r="J30" s="143">
        <f>ROUND(J83, 2)</f>
        <v>0</v>
      </c>
      <c r="K30" s="36"/>
      <c r="L30" s="13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1"/>
      <c r="E31" s="141"/>
      <c r="F31" s="141"/>
      <c r="G31" s="141"/>
      <c r="H31" s="141"/>
      <c r="I31" s="141"/>
      <c r="J31" s="141"/>
      <c r="K31" s="141"/>
      <c r="L31" s="13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44" t="s">
        <v>41</v>
      </c>
      <c r="G32" s="36"/>
      <c r="H32" s="36"/>
      <c r="I32" s="144" t="s">
        <v>40</v>
      </c>
      <c r="J32" s="144" t="s">
        <v>42</v>
      </c>
      <c r="K32" s="36"/>
      <c r="L32" s="13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45" t="s">
        <v>43</v>
      </c>
      <c r="E33" s="129" t="s">
        <v>44</v>
      </c>
      <c r="F33" s="146">
        <f>ROUND((SUM(BE83:BE133)),  2)</f>
        <v>0</v>
      </c>
      <c r="G33" s="36"/>
      <c r="H33" s="36"/>
      <c r="I33" s="147">
        <v>0.20999999999999999</v>
      </c>
      <c r="J33" s="146">
        <f>ROUND(((SUM(BE83:BE133))*I33),  2)</f>
        <v>0</v>
      </c>
      <c r="K33" s="36"/>
      <c r="L33" s="13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29" t="s">
        <v>45</v>
      </c>
      <c r="F34" s="146">
        <f>ROUND((SUM(BF83:BF133)),  2)</f>
        <v>0</v>
      </c>
      <c r="G34" s="36"/>
      <c r="H34" s="36"/>
      <c r="I34" s="147">
        <v>0.12</v>
      </c>
      <c r="J34" s="146">
        <f>ROUND(((SUM(BF83:BF133))*I34),  2)</f>
        <v>0</v>
      </c>
      <c r="K34" s="36"/>
      <c r="L34" s="13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29" t="s">
        <v>46</v>
      </c>
      <c r="F35" s="146">
        <f>ROUND((SUM(BG83:BG133)),  2)</f>
        <v>0</v>
      </c>
      <c r="G35" s="36"/>
      <c r="H35" s="36"/>
      <c r="I35" s="147">
        <v>0.20999999999999999</v>
      </c>
      <c r="J35" s="146">
        <f>0</f>
        <v>0</v>
      </c>
      <c r="K35" s="36"/>
      <c r="L35" s="13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29" t="s">
        <v>47</v>
      </c>
      <c r="F36" s="146">
        <f>ROUND((SUM(BH83:BH133)),  2)</f>
        <v>0</v>
      </c>
      <c r="G36" s="36"/>
      <c r="H36" s="36"/>
      <c r="I36" s="147">
        <v>0.12</v>
      </c>
      <c r="J36" s="146">
        <f>0</f>
        <v>0</v>
      </c>
      <c r="K36" s="36"/>
      <c r="L36" s="13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29" t="s">
        <v>48</v>
      </c>
      <c r="F37" s="146">
        <f>ROUND((SUM(BI83:BI133)),  2)</f>
        <v>0</v>
      </c>
      <c r="G37" s="36"/>
      <c r="H37" s="36"/>
      <c r="I37" s="147">
        <v>0</v>
      </c>
      <c r="J37" s="146">
        <f>0</f>
        <v>0</v>
      </c>
      <c r="K37" s="36"/>
      <c r="L37" s="13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13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48"/>
      <c r="D39" s="149" t="s">
        <v>49</v>
      </c>
      <c r="E39" s="150"/>
      <c r="F39" s="150"/>
      <c r="G39" s="151" t="s">
        <v>50</v>
      </c>
      <c r="H39" s="152" t="s">
        <v>51</v>
      </c>
      <c r="I39" s="150"/>
      <c r="J39" s="153">
        <f>SUM(J30:J37)</f>
        <v>0</v>
      </c>
      <c r="K39" s="154"/>
      <c r="L39" s="13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="2" customFormat="1" ht="6.96" customHeight="1">
      <c r="A44" s="36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1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2" customFormat="1" ht="24.96" customHeight="1">
      <c r="A45" s="36"/>
      <c r="B45" s="37"/>
      <c r="C45" s="26" t="s">
        <v>109</v>
      </c>
      <c r="D45" s="38"/>
      <c r="E45" s="38"/>
      <c r="F45" s="38"/>
      <c r="G45" s="38"/>
      <c r="H45" s="38"/>
      <c r="I45" s="38"/>
      <c r="J45" s="38"/>
      <c r="K45" s="38"/>
      <c r="L45" s="131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31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12" customHeight="1">
      <c r="A47" s="36"/>
      <c r="B47" s="37"/>
      <c r="C47" s="32" t="s">
        <v>14</v>
      </c>
      <c r="D47" s="38"/>
      <c r="E47" s="38"/>
      <c r="F47" s="38"/>
      <c r="G47" s="38"/>
      <c r="H47" s="38"/>
      <c r="I47" s="38"/>
      <c r="J47" s="38"/>
      <c r="K47" s="38"/>
      <c r="L47" s="131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16.5" customHeight="1">
      <c r="A48" s="36"/>
      <c r="B48" s="37"/>
      <c r="C48" s="38"/>
      <c r="D48" s="38"/>
      <c r="E48" s="159" t="str">
        <f>E7</f>
        <v>Rekonstrukce vodovodu a kanalizace ul.Vítkovická</v>
      </c>
      <c r="F48" s="32"/>
      <c r="G48" s="32"/>
      <c r="H48" s="32"/>
      <c r="I48" s="38"/>
      <c r="J48" s="38"/>
      <c r="K48" s="38"/>
      <c r="L48" s="131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2" t="s">
        <v>107</v>
      </c>
      <c r="D49" s="38"/>
      <c r="E49" s="38"/>
      <c r="F49" s="38"/>
      <c r="G49" s="38"/>
      <c r="H49" s="38"/>
      <c r="I49" s="38"/>
      <c r="J49" s="38"/>
      <c r="K49" s="38"/>
      <c r="L49" s="131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8"/>
      <c r="D50" s="38"/>
      <c r="E50" s="66" t="str">
        <f>E9</f>
        <v>2504007 - IO 04.2 Odstranění kanalizace</v>
      </c>
      <c r="F50" s="38"/>
      <c r="G50" s="38"/>
      <c r="H50" s="38"/>
      <c r="I50" s="38"/>
      <c r="J50" s="38"/>
      <c r="K50" s="38"/>
      <c r="L50" s="131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6.96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31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2" customHeight="1">
      <c r="A52" s="36"/>
      <c r="B52" s="37"/>
      <c r="C52" s="32" t="s">
        <v>20</v>
      </c>
      <c r="D52" s="38"/>
      <c r="E52" s="38"/>
      <c r="F52" s="29" t="str">
        <f>F12</f>
        <v>Ostrava</v>
      </c>
      <c r="G52" s="38"/>
      <c r="H52" s="38"/>
      <c r="I52" s="32" t="s">
        <v>22</v>
      </c>
      <c r="J52" s="69" t="str">
        <f>IF(J12="","",J12)</f>
        <v>10. 9. 2025</v>
      </c>
      <c r="K52" s="38"/>
      <c r="L52" s="131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6.96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31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25.65" customHeight="1">
      <c r="A54" s="36"/>
      <c r="B54" s="37"/>
      <c r="C54" s="32" t="s">
        <v>26</v>
      </c>
      <c r="D54" s="38"/>
      <c r="E54" s="38"/>
      <c r="F54" s="29" t="str">
        <f>E15</f>
        <v>Statutární město Ostrava</v>
      </c>
      <c r="G54" s="38"/>
      <c r="H54" s="38"/>
      <c r="I54" s="32" t="s">
        <v>32</v>
      </c>
      <c r="J54" s="34" t="str">
        <f>E21</f>
        <v>Báňské projekty Ostrava s.r.o</v>
      </c>
      <c r="K54" s="38"/>
      <c r="L54" s="131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15.15" customHeight="1">
      <c r="A55" s="36"/>
      <c r="B55" s="37"/>
      <c r="C55" s="32" t="s">
        <v>30</v>
      </c>
      <c r="D55" s="38"/>
      <c r="E55" s="38"/>
      <c r="F55" s="29" t="str">
        <f>IF(E18="","",E18)</f>
        <v xml:space="preserve"> </v>
      </c>
      <c r="G55" s="38"/>
      <c r="H55" s="38"/>
      <c r="I55" s="32" t="s">
        <v>35</v>
      </c>
      <c r="J55" s="34" t="str">
        <f>E24</f>
        <v>Anna Mužná</v>
      </c>
      <c r="K55" s="38"/>
      <c r="L55" s="131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0.32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31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29.28" customHeight="1">
      <c r="A57" s="36"/>
      <c r="B57" s="37"/>
      <c r="C57" s="160" t="s">
        <v>110</v>
      </c>
      <c r="D57" s="161"/>
      <c r="E57" s="161"/>
      <c r="F57" s="161"/>
      <c r="G57" s="161"/>
      <c r="H57" s="161"/>
      <c r="I57" s="161"/>
      <c r="J57" s="162" t="s">
        <v>111</v>
      </c>
      <c r="K57" s="161"/>
      <c r="L57" s="131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0.32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31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22.8" customHeight="1">
      <c r="A59" s="36"/>
      <c r="B59" s="37"/>
      <c r="C59" s="163" t="s">
        <v>71</v>
      </c>
      <c r="D59" s="38"/>
      <c r="E59" s="38"/>
      <c r="F59" s="38"/>
      <c r="G59" s="38"/>
      <c r="H59" s="38"/>
      <c r="I59" s="38"/>
      <c r="J59" s="99">
        <f>J83</f>
        <v>0</v>
      </c>
      <c r="K59" s="38"/>
      <c r="L59" s="131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20" t="s">
        <v>112</v>
      </c>
    </row>
    <row r="60" s="9" customFormat="1" ht="24.96" customHeight="1">
      <c r="A60" s="9"/>
      <c r="B60" s="164"/>
      <c r="C60" s="165"/>
      <c r="D60" s="166" t="s">
        <v>113</v>
      </c>
      <c r="E60" s="167"/>
      <c r="F60" s="167"/>
      <c r="G60" s="167"/>
      <c r="H60" s="167"/>
      <c r="I60" s="167"/>
      <c r="J60" s="168">
        <f>J84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117</v>
      </c>
      <c r="E61" s="173"/>
      <c r="F61" s="173"/>
      <c r="G61" s="173"/>
      <c r="H61" s="173"/>
      <c r="I61" s="173"/>
      <c r="J61" s="174">
        <f>J85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1301</v>
      </c>
      <c r="E62" s="173"/>
      <c r="F62" s="173"/>
      <c r="G62" s="173"/>
      <c r="H62" s="173"/>
      <c r="I62" s="173"/>
      <c r="J62" s="174">
        <f>J121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119</v>
      </c>
      <c r="E63" s="173"/>
      <c r="F63" s="173"/>
      <c r="G63" s="173"/>
      <c r="H63" s="173"/>
      <c r="I63" s="173"/>
      <c r="J63" s="174">
        <f>J131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31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="2" customFormat="1" ht="6.96" customHeight="1">
      <c r="A65" s="36"/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13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="2" customFormat="1" ht="6.96" customHeight="1">
      <c r="A69" s="36"/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131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="2" customFormat="1" ht="24.96" customHeight="1">
      <c r="A70" s="36"/>
      <c r="B70" s="37"/>
      <c r="C70" s="26" t="s">
        <v>120</v>
      </c>
      <c r="D70" s="38"/>
      <c r="E70" s="38"/>
      <c r="F70" s="38"/>
      <c r="G70" s="38"/>
      <c r="H70" s="38"/>
      <c r="I70" s="38"/>
      <c r="J70" s="38"/>
      <c r="K70" s="38"/>
      <c r="L70" s="131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="2" customFormat="1" ht="6.96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31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12" customHeight="1">
      <c r="A72" s="36"/>
      <c r="B72" s="37"/>
      <c r="C72" s="32" t="s">
        <v>14</v>
      </c>
      <c r="D72" s="38"/>
      <c r="E72" s="38"/>
      <c r="F72" s="38"/>
      <c r="G72" s="38"/>
      <c r="H72" s="38"/>
      <c r="I72" s="38"/>
      <c r="J72" s="38"/>
      <c r="K72" s="38"/>
      <c r="L72" s="131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16.5" customHeight="1">
      <c r="A73" s="36"/>
      <c r="B73" s="37"/>
      <c r="C73" s="38"/>
      <c r="D73" s="38"/>
      <c r="E73" s="159" t="str">
        <f>E7</f>
        <v>Rekonstrukce vodovodu a kanalizace ul.Vítkovická</v>
      </c>
      <c r="F73" s="32"/>
      <c r="G73" s="32"/>
      <c r="H73" s="32"/>
      <c r="I73" s="38"/>
      <c r="J73" s="38"/>
      <c r="K73" s="38"/>
      <c r="L73" s="131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12" customHeight="1">
      <c r="A74" s="36"/>
      <c r="B74" s="37"/>
      <c r="C74" s="32" t="s">
        <v>107</v>
      </c>
      <c r="D74" s="38"/>
      <c r="E74" s="38"/>
      <c r="F74" s="38"/>
      <c r="G74" s="38"/>
      <c r="H74" s="38"/>
      <c r="I74" s="38"/>
      <c r="J74" s="38"/>
      <c r="K74" s="38"/>
      <c r="L74" s="131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2" customFormat="1" ht="16.5" customHeight="1">
      <c r="A75" s="36"/>
      <c r="B75" s="37"/>
      <c r="C75" s="38"/>
      <c r="D75" s="38"/>
      <c r="E75" s="66" t="str">
        <f>E9</f>
        <v>2504007 - IO 04.2 Odstranění kanalizace</v>
      </c>
      <c r="F75" s="38"/>
      <c r="G75" s="38"/>
      <c r="H75" s="38"/>
      <c r="I75" s="38"/>
      <c r="J75" s="38"/>
      <c r="K75" s="38"/>
      <c r="L75" s="131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6.96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3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2" customHeight="1">
      <c r="A77" s="36"/>
      <c r="B77" s="37"/>
      <c r="C77" s="32" t="s">
        <v>20</v>
      </c>
      <c r="D77" s="38"/>
      <c r="E77" s="38"/>
      <c r="F77" s="29" t="str">
        <f>F12</f>
        <v>Ostrava</v>
      </c>
      <c r="G77" s="38"/>
      <c r="H77" s="38"/>
      <c r="I77" s="32" t="s">
        <v>22</v>
      </c>
      <c r="J77" s="69" t="str">
        <f>IF(J12="","",J12)</f>
        <v>10. 9. 2025</v>
      </c>
      <c r="K77" s="38"/>
      <c r="L77" s="13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6.96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31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25.65" customHeight="1">
      <c r="A79" s="36"/>
      <c r="B79" s="37"/>
      <c r="C79" s="32" t="s">
        <v>26</v>
      </c>
      <c r="D79" s="38"/>
      <c r="E79" s="38"/>
      <c r="F79" s="29" t="str">
        <f>E15</f>
        <v>Statutární město Ostrava</v>
      </c>
      <c r="G79" s="38"/>
      <c r="H79" s="38"/>
      <c r="I79" s="32" t="s">
        <v>32</v>
      </c>
      <c r="J79" s="34" t="str">
        <f>E21</f>
        <v>Báňské projekty Ostrava s.r.o</v>
      </c>
      <c r="K79" s="38"/>
      <c r="L79" s="131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2" customFormat="1" ht="15.15" customHeight="1">
      <c r="A80" s="36"/>
      <c r="B80" s="37"/>
      <c r="C80" s="32" t="s">
        <v>30</v>
      </c>
      <c r="D80" s="38"/>
      <c r="E80" s="38"/>
      <c r="F80" s="29" t="str">
        <f>IF(E18="","",E18)</f>
        <v xml:space="preserve"> </v>
      </c>
      <c r="G80" s="38"/>
      <c r="H80" s="38"/>
      <c r="I80" s="32" t="s">
        <v>35</v>
      </c>
      <c r="J80" s="34" t="str">
        <f>E24</f>
        <v>Anna Mužná</v>
      </c>
      <c r="K80" s="38"/>
      <c r="L80" s="131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2" customFormat="1" ht="10.32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3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11" customFormat="1" ht="29.28" customHeight="1">
      <c r="A82" s="176"/>
      <c r="B82" s="177"/>
      <c r="C82" s="178" t="s">
        <v>121</v>
      </c>
      <c r="D82" s="179" t="s">
        <v>58</v>
      </c>
      <c r="E82" s="179" t="s">
        <v>54</v>
      </c>
      <c r="F82" s="179" t="s">
        <v>55</v>
      </c>
      <c r="G82" s="179" t="s">
        <v>122</v>
      </c>
      <c r="H82" s="179" t="s">
        <v>123</v>
      </c>
      <c r="I82" s="179" t="s">
        <v>124</v>
      </c>
      <c r="J82" s="179" t="s">
        <v>111</v>
      </c>
      <c r="K82" s="180" t="s">
        <v>125</v>
      </c>
      <c r="L82" s="181"/>
      <c r="M82" s="89" t="s">
        <v>19</v>
      </c>
      <c r="N82" s="90" t="s">
        <v>43</v>
      </c>
      <c r="O82" s="90" t="s">
        <v>126</v>
      </c>
      <c r="P82" s="90" t="s">
        <v>127</v>
      </c>
      <c r="Q82" s="90" t="s">
        <v>128</v>
      </c>
      <c r="R82" s="90" t="s">
        <v>129</v>
      </c>
      <c r="S82" s="90" t="s">
        <v>130</v>
      </c>
      <c r="T82" s="91" t="s">
        <v>131</v>
      </c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</row>
    <row r="83" s="2" customFormat="1" ht="22.8" customHeight="1">
      <c r="A83" s="36"/>
      <c r="B83" s="37"/>
      <c r="C83" s="96" t="s">
        <v>132</v>
      </c>
      <c r="D83" s="38"/>
      <c r="E83" s="38"/>
      <c r="F83" s="38"/>
      <c r="G83" s="38"/>
      <c r="H83" s="38"/>
      <c r="I83" s="38"/>
      <c r="J83" s="182">
        <f>BK83</f>
        <v>0</v>
      </c>
      <c r="K83" s="38"/>
      <c r="L83" s="42"/>
      <c r="M83" s="92"/>
      <c r="N83" s="183"/>
      <c r="O83" s="93"/>
      <c r="P83" s="184">
        <f>P84</f>
        <v>0</v>
      </c>
      <c r="Q83" s="93"/>
      <c r="R83" s="184">
        <f>R84</f>
        <v>253.85260004999998</v>
      </c>
      <c r="S83" s="93"/>
      <c r="T83" s="185">
        <f>T84</f>
        <v>204.26912000000002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20" t="s">
        <v>72</v>
      </c>
      <c r="AU83" s="20" t="s">
        <v>112</v>
      </c>
      <c r="BK83" s="186">
        <f>BK84</f>
        <v>0</v>
      </c>
    </row>
    <row r="84" s="12" customFormat="1" ht="25.92" customHeight="1">
      <c r="A84" s="12"/>
      <c r="B84" s="187"/>
      <c r="C84" s="188"/>
      <c r="D84" s="189" t="s">
        <v>72</v>
      </c>
      <c r="E84" s="190" t="s">
        <v>133</v>
      </c>
      <c r="F84" s="190" t="s">
        <v>134</v>
      </c>
      <c r="G84" s="188"/>
      <c r="H84" s="188"/>
      <c r="I84" s="188"/>
      <c r="J84" s="191">
        <f>BK84</f>
        <v>0</v>
      </c>
      <c r="K84" s="188"/>
      <c r="L84" s="192"/>
      <c r="M84" s="193"/>
      <c r="N84" s="194"/>
      <c r="O84" s="194"/>
      <c r="P84" s="195">
        <f>P85+P121+P131</f>
        <v>0</v>
      </c>
      <c r="Q84" s="194"/>
      <c r="R84" s="195">
        <f>R85+R121+R131</f>
        <v>253.85260004999998</v>
      </c>
      <c r="S84" s="194"/>
      <c r="T84" s="196">
        <f>T85+T121+T131</f>
        <v>204.26912000000002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7" t="s">
        <v>81</v>
      </c>
      <c r="AT84" s="198" t="s">
        <v>72</v>
      </c>
      <c r="AU84" s="198" t="s">
        <v>73</v>
      </c>
      <c r="AY84" s="197" t="s">
        <v>135</v>
      </c>
      <c r="BK84" s="199">
        <f>BK85+BK121+BK131</f>
        <v>0</v>
      </c>
    </row>
    <row r="85" s="12" customFormat="1" ht="22.8" customHeight="1">
      <c r="A85" s="12"/>
      <c r="B85" s="187"/>
      <c r="C85" s="188"/>
      <c r="D85" s="189" t="s">
        <v>72</v>
      </c>
      <c r="E85" s="200" t="s">
        <v>200</v>
      </c>
      <c r="F85" s="200" t="s">
        <v>337</v>
      </c>
      <c r="G85" s="188"/>
      <c r="H85" s="188"/>
      <c r="I85" s="188"/>
      <c r="J85" s="201">
        <f>BK85</f>
        <v>0</v>
      </c>
      <c r="K85" s="188"/>
      <c r="L85" s="192"/>
      <c r="M85" s="193"/>
      <c r="N85" s="194"/>
      <c r="O85" s="194"/>
      <c r="P85" s="195">
        <f>SUM(P86:P120)</f>
        <v>0</v>
      </c>
      <c r="Q85" s="194"/>
      <c r="R85" s="195">
        <f>SUM(R86:R120)</f>
        <v>253.85260004999998</v>
      </c>
      <c r="S85" s="194"/>
      <c r="T85" s="196">
        <f>SUM(T86:T120)</f>
        <v>204.26912000000002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7" t="s">
        <v>81</v>
      </c>
      <c r="AT85" s="198" t="s">
        <v>72</v>
      </c>
      <c r="AU85" s="198" t="s">
        <v>81</v>
      </c>
      <c r="AY85" s="197" t="s">
        <v>135</v>
      </c>
      <c r="BK85" s="199">
        <f>SUM(BK86:BK120)</f>
        <v>0</v>
      </c>
    </row>
    <row r="86" s="2" customFormat="1" ht="16.5" customHeight="1">
      <c r="A86" s="36"/>
      <c r="B86" s="37"/>
      <c r="C86" s="202" t="s">
        <v>81</v>
      </c>
      <c r="D86" s="202" t="s">
        <v>137</v>
      </c>
      <c r="E86" s="203" t="s">
        <v>1760</v>
      </c>
      <c r="F86" s="204" t="s">
        <v>1761</v>
      </c>
      <c r="G86" s="205" t="s">
        <v>158</v>
      </c>
      <c r="H86" s="206">
        <v>79.700000000000003</v>
      </c>
      <c r="I86" s="207">
        <v>0</v>
      </c>
      <c r="J86" s="207">
        <f>ROUND(I86*H86,2)</f>
        <v>0</v>
      </c>
      <c r="K86" s="204" t="s">
        <v>141</v>
      </c>
      <c r="L86" s="42"/>
      <c r="M86" s="208" t="s">
        <v>19</v>
      </c>
      <c r="N86" s="209" t="s">
        <v>44</v>
      </c>
      <c r="O86" s="210">
        <v>0</v>
      </c>
      <c r="P86" s="210">
        <f>O86*H86</f>
        <v>0</v>
      </c>
      <c r="Q86" s="210">
        <v>0</v>
      </c>
      <c r="R86" s="210">
        <f>Q86*H86</f>
        <v>0</v>
      </c>
      <c r="S86" s="210">
        <v>0.17999999999999999</v>
      </c>
      <c r="T86" s="211">
        <f>S86*H86</f>
        <v>14.346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212" t="s">
        <v>142</v>
      </c>
      <c r="AT86" s="212" t="s">
        <v>137</v>
      </c>
      <c r="AU86" s="212" t="s">
        <v>84</v>
      </c>
      <c r="AY86" s="20" t="s">
        <v>135</v>
      </c>
      <c r="BE86" s="213">
        <f>IF(N86="základní",J86,0)</f>
        <v>0</v>
      </c>
      <c r="BF86" s="213">
        <f>IF(N86="snížená",J86,0)</f>
        <v>0</v>
      </c>
      <c r="BG86" s="213">
        <f>IF(N86="zákl. přenesená",J86,0)</f>
        <v>0</v>
      </c>
      <c r="BH86" s="213">
        <f>IF(N86="sníž. přenesená",J86,0)</f>
        <v>0</v>
      </c>
      <c r="BI86" s="213">
        <f>IF(N86="nulová",J86,0)</f>
        <v>0</v>
      </c>
      <c r="BJ86" s="20" t="s">
        <v>81</v>
      </c>
      <c r="BK86" s="213">
        <f>ROUND(I86*H86,2)</f>
        <v>0</v>
      </c>
      <c r="BL86" s="20" t="s">
        <v>142</v>
      </c>
      <c r="BM86" s="212" t="s">
        <v>1762</v>
      </c>
    </row>
    <row r="87" s="2" customFormat="1">
      <c r="A87" s="36"/>
      <c r="B87" s="37"/>
      <c r="C87" s="38"/>
      <c r="D87" s="214" t="s">
        <v>144</v>
      </c>
      <c r="E87" s="38"/>
      <c r="F87" s="215" t="s">
        <v>1763</v>
      </c>
      <c r="G87" s="38"/>
      <c r="H87" s="38"/>
      <c r="I87" s="38"/>
      <c r="J87" s="38"/>
      <c r="K87" s="38"/>
      <c r="L87" s="42"/>
      <c r="M87" s="216"/>
      <c r="N87" s="217"/>
      <c r="O87" s="81"/>
      <c r="P87" s="81"/>
      <c r="Q87" s="81"/>
      <c r="R87" s="81"/>
      <c r="S87" s="81"/>
      <c r="T87" s="82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20" t="s">
        <v>144</v>
      </c>
      <c r="AU87" s="20" t="s">
        <v>84</v>
      </c>
    </row>
    <row r="88" s="2" customFormat="1" ht="16.5" customHeight="1">
      <c r="A88" s="36"/>
      <c r="B88" s="37"/>
      <c r="C88" s="202" t="s">
        <v>84</v>
      </c>
      <c r="D88" s="202" t="s">
        <v>137</v>
      </c>
      <c r="E88" s="203" t="s">
        <v>1764</v>
      </c>
      <c r="F88" s="204" t="s">
        <v>1765</v>
      </c>
      <c r="G88" s="205" t="s">
        <v>158</v>
      </c>
      <c r="H88" s="206">
        <v>47.799999999999997</v>
      </c>
      <c r="I88" s="207">
        <v>0</v>
      </c>
      <c r="J88" s="207">
        <f>ROUND(I88*H88,2)</f>
        <v>0</v>
      </c>
      <c r="K88" s="204" t="s">
        <v>141</v>
      </c>
      <c r="L88" s="42"/>
      <c r="M88" s="208" t="s">
        <v>19</v>
      </c>
      <c r="N88" s="209" t="s">
        <v>44</v>
      </c>
      <c r="O88" s="210">
        <v>0</v>
      </c>
      <c r="P88" s="210">
        <f>O88*H88</f>
        <v>0</v>
      </c>
      <c r="Q88" s="210">
        <v>0</v>
      </c>
      <c r="R88" s="210">
        <f>Q88*H88</f>
        <v>0</v>
      </c>
      <c r="S88" s="210">
        <v>0.32000000000000001</v>
      </c>
      <c r="T88" s="211">
        <f>S88*H88</f>
        <v>15.295999999999999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212" t="s">
        <v>142</v>
      </c>
      <c r="AT88" s="212" t="s">
        <v>137</v>
      </c>
      <c r="AU88" s="212" t="s">
        <v>84</v>
      </c>
      <c r="AY88" s="20" t="s">
        <v>135</v>
      </c>
      <c r="BE88" s="213">
        <f>IF(N88="základní",J88,0)</f>
        <v>0</v>
      </c>
      <c r="BF88" s="213">
        <f>IF(N88="snížená",J88,0)</f>
        <v>0</v>
      </c>
      <c r="BG88" s="213">
        <f>IF(N88="zákl. přenesená",J88,0)</f>
        <v>0</v>
      </c>
      <c r="BH88" s="213">
        <f>IF(N88="sníž. přenesená",J88,0)</f>
        <v>0</v>
      </c>
      <c r="BI88" s="213">
        <f>IF(N88="nulová",J88,0)</f>
        <v>0</v>
      </c>
      <c r="BJ88" s="20" t="s">
        <v>81</v>
      </c>
      <c r="BK88" s="213">
        <f>ROUND(I88*H88,2)</f>
        <v>0</v>
      </c>
      <c r="BL88" s="20" t="s">
        <v>142</v>
      </c>
      <c r="BM88" s="212" t="s">
        <v>1766</v>
      </c>
    </row>
    <row r="89" s="2" customFormat="1">
      <c r="A89" s="36"/>
      <c r="B89" s="37"/>
      <c r="C89" s="38"/>
      <c r="D89" s="214" t="s">
        <v>144</v>
      </c>
      <c r="E89" s="38"/>
      <c r="F89" s="215" t="s">
        <v>1767</v>
      </c>
      <c r="G89" s="38"/>
      <c r="H89" s="38"/>
      <c r="I89" s="38"/>
      <c r="J89" s="38"/>
      <c r="K89" s="38"/>
      <c r="L89" s="42"/>
      <c r="M89" s="216"/>
      <c r="N89" s="217"/>
      <c r="O89" s="81"/>
      <c r="P89" s="81"/>
      <c r="Q89" s="81"/>
      <c r="R89" s="81"/>
      <c r="S89" s="81"/>
      <c r="T89" s="82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20" t="s">
        <v>144</v>
      </c>
      <c r="AU89" s="20" t="s">
        <v>84</v>
      </c>
    </row>
    <row r="90" s="2" customFormat="1" ht="16.5" customHeight="1">
      <c r="A90" s="36"/>
      <c r="B90" s="37"/>
      <c r="C90" s="202" t="s">
        <v>155</v>
      </c>
      <c r="D90" s="202" t="s">
        <v>137</v>
      </c>
      <c r="E90" s="203" t="s">
        <v>1768</v>
      </c>
      <c r="F90" s="204" t="s">
        <v>1769</v>
      </c>
      <c r="G90" s="205" t="s">
        <v>158</v>
      </c>
      <c r="H90" s="206">
        <v>23.02</v>
      </c>
      <c r="I90" s="207">
        <v>0</v>
      </c>
      <c r="J90" s="207">
        <f>ROUND(I90*H90,2)</f>
        <v>0</v>
      </c>
      <c r="K90" s="204" t="s">
        <v>141</v>
      </c>
      <c r="L90" s="42"/>
      <c r="M90" s="208" t="s">
        <v>19</v>
      </c>
      <c r="N90" s="209" t="s">
        <v>44</v>
      </c>
      <c r="O90" s="210">
        <v>0</v>
      </c>
      <c r="P90" s="210">
        <f>O90*H90</f>
        <v>0</v>
      </c>
      <c r="Q90" s="210">
        <v>0</v>
      </c>
      <c r="R90" s="210">
        <f>Q90*H90</f>
        <v>0</v>
      </c>
      <c r="S90" s="210">
        <v>1</v>
      </c>
      <c r="T90" s="211">
        <f>S90*H90</f>
        <v>23.02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212" t="s">
        <v>142</v>
      </c>
      <c r="AT90" s="212" t="s">
        <v>137</v>
      </c>
      <c r="AU90" s="212" t="s">
        <v>84</v>
      </c>
      <c r="AY90" s="20" t="s">
        <v>135</v>
      </c>
      <c r="BE90" s="213">
        <f>IF(N90="základní",J90,0)</f>
        <v>0</v>
      </c>
      <c r="BF90" s="213">
        <f>IF(N90="snížená",J90,0)</f>
        <v>0</v>
      </c>
      <c r="BG90" s="213">
        <f>IF(N90="zákl. přenesená",J90,0)</f>
        <v>0</v>
      </c>
      <c r="BH90" s="213">
        <f>IF(N90="sníž. přenesená",J90,0)</f>
        <v>0</v>
      </c>
      <c r="BI90" s="213">
        <f>IF(N90="nulová",J90,0)</f>
        <v>0</v>
      </c>
      <c r="BJ90" s="20" t="s">
        <v>81</v>
      </c>
      <c r="BK90" s="213">
        <f>ROUND(I90*H90,2)</f>
        <v>0</v>
      </c>
      <c r="BL90" s="20" t="s">
        <v>142</v>
      </c>
      <c r="BM90" s="212" t="s">
        <v>1770</v>
      </c>
    </row>
    <row r="91" s="2" customFormat="1">
      <c r="A91" s="36"/>
      <c r="B91" s="37"/>
      <c r="C91" s="38"/>
      <c r="D91" s="214" t="s">
        <v>144</v>
      </c>
      <c r="E91" s="38"/>
      <c r="F91" s="215" t="s">
        <v>1771</v>
      </c>
      <c r="G91" s="38"/>
      <c r="H91" s="38"/>
      <c r="I91" s="38"/>
      <c r="J91" s="38"/>
      <c r="K91" s="38"/>
      <c r="L91" s="42"/>
      <c r="M91" s="216"/>
      <c r="N91" s="217"/>
      <c r="O91" s="81"/>
      <c r="P91" s="81"/>
      <c r="Q91" s="81"/>
      <c r="R91" s="81"/>
      <c r="S91" s="81"/>
      <c r="T91" s="82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20" t="s">
        <v>144</v>
      </c>
      <c r="AU91" s="20" t="s">
        <v>84</v>
      </c>
    </row>
    <row r="92" s="2" customFormat="1" ht="16.5" customHeight="1">
      <c r="A92" s="36"/>
      <c r="B92" s="37"/>
      <c r="C92" s="202" t="s">
        <v>142</v>
      </c>
      <c r="D92" s="202" t="s">
        <v>137</v>
      </c>
      <c r="E92" s="203" t="s">
        <v>1772</v>
      </c>
      <c r="F92" s="204" t="s">
        <v>1773</v>
      </c>
      <c r="G92" s="205" t="s">
        <v>158</v>
      </c>
      <c r="H92" s="206">
        <v>67.700000000000003</v>
      </c>
      <c r="I92" s="207">
        <v>0</v>
      </c>
      <c r="J92" s="207">
        <f>ROUND(I92*H92,2)</f>
        <v>0</v>
      </c>
      <c r="K92" s="204" t="s">
        <v>141</v>
      </c>
      <c r="L92" s="42"/>
      <c r="M92" s="208" t="s">
        <v>19</v>
      </c>
      <c r="N92" s="209" t="s">
        <v>44</v>
      </c>
      <c r="O92" s="210">
        <v>0</v>
      </c>
      <c r="P92" s="210">
        <f>O92*H92</f>
        <v>0</v>
      </c>
      <c r="Q92" s="210">
        <v>0</v>
      </c>
      <c r="R92" s="210">
        <f>Q92*H92</f>
        <v>0</v>
      </c>
      <c r="S92" s="210">
        <v>1.3</v>
      </c>
      <c r="T92" s="211">
        <f>S92*H92</f>
        <v>88.010000000000005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212" t="s">
        <v>142</v>
      </c>
      <c r="AT92" s="212" t="s">
        <v>137</v>
      </c>
      <c r="AU92" s="212" t="s">
        <v>84</v>
      </c>
      <c r="AY92" s="20" t="s">
        <v>135</v>
      </c>
      <c r="BE92" s="213">
        <f>IF(N92="základní",J92,0)</f>
        <v>0</v>
      </c>
      <c r="BF92" s="213">
        <f>IF(N92="snížená",J92,0)</f>
        <v>0</v>
      </c>
      <c r="BG92" s="213">
        <f>IF(N92="zákl. přenesená",J92,0)</f>
        <v>0</v>
      </c>
      <c r="BH92" s="213">
        <f>IF(N92="sníž. přenesená",J92,0)</f>
        <v>0</v>
      </c>
      <c r="BI92" s="213">
        <f>IF(N92="nulová",J92,0)</f>
        <v>0</v>
      </c>
      <c r="BJ92" s="20" t="s">
        <v>81</v>
      </c>
      <c r="BK92" s="213">
        <f>ROUND(I92*H92,2)</f>
        <v>0</v>
      </c>
      <c r="BL92" s="20" t="s">
        <v>142</v>
      </c>
      <c r="BM92" s="212" t="s">
        <v>1774</v>
      </c>
    </row>
    <row r="93" s="2" customFormat="1">
      <c r="A93" s="36"/>
      <c r="B93" s="37"/>
      <c r="C93" s="38"/>
      <c r="D93" s="214" t="s">
        <v>144</v>
      </c>
      <c r="E93" s="38"/>
      <c r="F93" s="215" t="s">
        <v>1775</v>
      </c>
      <c r="G93" s="38"/>
      <c r="H93" s="38"/>
      <c r="I93" s="38"/>
      <c r="J93" s="38"/>
      <c r="K93" s="38"/>
      <c r="L93" s="42"/>
      <c r="M93" s="216"/>
      <c r="N93" s="217"/>
      <c r="O93" s="81"/>
      <c r="P93" s="81"/>
      <c r="Q93" s="81"/>
      <c r="R93" s="81"/>
      <c r="S93" s="81"/>
      <c r="T93" s="82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20" t="s">
        <v>144</v>
      </c>
      <c r="AU93" s="20" t="s">
        <v>84</v>
      </c>
    </row>
    <row r="94" s="2" customFormat="1" ht="16.5" customHeight="1">
      <c r="A94" s="36"/>
      <c r="B94" s="37"/>
      <c r="C94" s="202" t="s">
        <v>168</v>
      </c>
      <c r="D94" s="202" t="s">
        <v>137</v>
      </c>
      <c r="E94" s="203" t="s">
        <v>1776</v>
      </c>
      <c r="F94" s="204" t="s">
        <v>1777</v>
      </c>
      <c r="G94" s="205" t="s">
        <v>182</v>
      </c>
      <c r="H94" s="206">
        <v>98.799999999999997</v>
      </c>
      <c r="I94" s="207">
        <v>0</v>
      </c>
      <c r="J94" s="207">
        <f>ROUND(I94*H94,2)</f>
        <v>0</v>
      </c>
      <c r="K94" s="204" t="s">
        <v>141</v>
      </c>
      <c r="L94" s="42"/>
      <c r="M94" s="208" t="s">
        <v>19</v>
      </c>
      <c r="N94" s="209" t="s">
        <v>44</v>
      </c>
      <c r="O94" s="210">
        <v>0</v>
      </c>
      <c r="P94" s="210">
        <f>O94*H94</f>
        <v>0</v>
      </c>
      <c r="Q94" s="210">
        <v>0</v>
      </c>
      <c r="R94" s="210">
        <f>Q94*H94</f>
        <v>0</v>
      </c>
      <c r="S94" s="210">
        <v>0.35999999999999999</v>
      </c>
      <c r="T94" s="211">
        <f>S94*H94</f>
        <v>35.567999999999998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212" t="s">
        <v>142</v>
      </c>
      <c r="AT94" s="212" t="s">
        <v>137</v>
      </c>
      <c r="AU94" s="212" t="s">
        <v>84</v>
      </c>
      <c r="AY94" s="20" t="s">
        <v>135</v>
      </c>
      <c r="BE94" s="213">
        <f>IF(N94="základní",J94,0)</f>
        <v>0</v>
      </c>
      <c r="BF94" s="213">
        <f>IF(N94="snížená",J94,0)</f>
        <v>0</v>
      </c>
      <c r="BG94" s="213">
        <f>IF(N94="zákl. přenesená",J94,0)</f>
        <v>0</v>
      </c>
      <c r="BH94" s="213">
        <f>IF(N94="sníž. přenesená",J94,0)</f>
        <v>0</v>
      </c>
      <c r="BI94" s="213">
        <f>IF(N94="nulová",J94,0)</f>
        <v>0</v>
      </c>
      <c r="BJ94" s="20" t="s">
        <v>81</v>
      </c>
      <c r="BK94" s="213">
        <f>ROUND(I94*H94,2)</f>
        <v>0</v>
      </c>
      <c r="BL94" s="20" t="s">
        <v>142</v>
      </c>
      <c r="BM94" s="212" t="s">
        <v>1778</v>
      </c>
    </row>
    <row r="95" s="2" customFormat="1">
      <c r="A95" s="36"/>
      <c r="B95" s="37"/>
      <c r="C95" s="38"/>
      <c r="D95" s="214" t="s">
        <v>144</v>
      </c>
      <c r="E95" s="38"/>
      <c r="F95" s="215" t="s">
        <v>1779</v>
      </c>
      <c r="G95" s="38"/>
      <c r="H95" s="38"/>
      <c r="I95" s="38"/>
      <c r="J95" s="38"/>
      <c r="K95" s="38"/>
      <c r="L95" s="42"/>
      <c r="M95" s="216"/>
      <c r="N95" s="217"/>
      <c r="O95" s="81"/>
      <c r="P95" s="81"/>
      <c r="Q95" s="81"/>
      <c r="R95" s="81"/>
      <c r="S95" s="81"/>
      <c r="T95" s="82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20" t="s">
        <v>144</v>
      </c>
      <c r="AU95" s="20" t="s">
        <v>84</v>
      </c>
    </row>
    <row r="96" s="13" customFormat="1">
      <c r="A96" s="13"/>
      <c r="B96" s="218"/>
      <c r="C96" s="219"/>
      <c r="D96" s="220" t="s">
        <v>146</v>
      </c>
      <c r="E96" s="221" t="s">
        <v>19</v>
      </c>
      <c r="F96" s="222" t="s">
        <v>1780</v>
      </c>
      <c r="G96" s="219"/>
      <c r="H96" s="221" t="s">
        <v>19</v>
      </c>
      <c r="I96" s="219"/>
      <c r="J96" s="219"/>
      <c r="K96" s="219"/>
      <c r="L96" s="223"/>
      <c r="M96" s="224"/>
      <c r="N96" s="225"/>
      <c r="O96" s="225"/>
      <c r="P96" s="225"/>
      <c r="Q96" s="225"/>
      <c r="R96" s="225"/>
      <c r="S96" s="225"/>
      <c r="T96" s="226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27" t="s">
        <v>146</v>
      </c>
      <c r="AU96" s="227" t="s">
        <v>84</v>
      </c>
      <c r="AV96" s="13" t="s">
        <v>81</v>
      </c>
      <c r="AW96" s="13" t="s">
        <v>34</v>
      </c>
      <c r="AX96" s="13" t="s">
        <v>73</v>
      </c>
      <c r="AY96" s="227" t="s">
        <v>135</v>
      </c>
    </row>
    <row r="97" s="14" customFormat="1">
      <c r="A97" s="14"/>
      <c r="B97" s="228"/>
      <c r="C97" s="229"/>
      <c r="D97" s="220" t="s">
        <v>146</v>
      </c>
      <c r="E97" s="230" t="s">
        <v>19</v>
      </c>
      <c r="F97" s="231" t="s">
        <v>1781</v>
      </c>
      <c r="G97" s="229"/>
      <c r="H97" s="232">
        <v>98.799999999999997</v>
      </c>
      <c r="I97" s="229"/>
      <c r="J97" s="229"/>
      <c r="K97" s="229"/>
      <c r="L97" s="233"/>
      <c r="M97" s="234"/>
      <c r="N97" s="235"/>
      <c r="O97" s="235"/>
      <c r="P97" s="235"/>
      <c r="Q97" s="235"/>
      <c r="R97" s="235"/>
      <c r="S97" s="235"/>
      <c r="T97" s="236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37" t="s">
        <v>146</v>
      </c>
      <c r="AU97" s="237" t="s">
        <v>84</v>
      </c>
      <c r="AV97" s="14" t="s">
        <v>84</v>
      </c>
      <c r="AW97" s="14" t="s">
        <v>34</v>
      </c>
      <c r="AX97" s="14" t="s">
        <v>81</v>
      </c>
      <c r="AY97" s="237" t="s">
        <v>135</v>
      </c>
    </row>
    <row r="98" s="2" customFormat="1" ht="21.75" customHeight="1">
      <c r="A98" s="36"/>
      <c r="B98" s="37"/>
      <c r="C98" s="202" t="s">
        <v>179</v>
      </c>
      <c r="D98" s="202" t="s">
        <v>137</v>
      </c>
      <c r="E98" s="203" t="s">
        <v>1421</v>
      </c>
      <c r="F98" s="204" t="s">
        <v>1422</v>
      </c>
      <c r="G98" s="205" t="s">
        <v>182</v>
      </c>
      <c r="H98" s="206">
        <v>13.036</v>
      </c>
      <c r="I98" s="207">
        <v>0</v>
      </c>
      <c r="J98" s="207">
        <f>ROUND(I98*H98,2)</f>
        <v>0</v>
      </c>
      <c r="K98" s="204" t="s">
        <v>141</v>
      </c>
      <c r="L98" s="42"/>
      <c r="M98" s="208" t="s">
        <v>19</v>
      </c>
      <c r="N98" s="209" t="s">
        <v>44</v>
      </c>
      <c r="O98" s="210">
        <v>0</v>
      </c>
      <c r="P98" s="210">
        <f>O98*H98</f>
        <v>0</v>
      </c>
      <c r="Q98" s="210">
        <v>0</v>
      </c>
      <c r="R98" s="210">
        <f>Q98*H98</f>
        <v>0</v>
      </c>
      <c r="S98" s="210">
        <v>1.9199999999999999</v>
      </c>
      <c r="T98" s="211">
        <f>S98*H98</f>
        <v>25.029119999999999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212" t="s">
        <v>142</v>
      </c>
      <c r="AT98" s="212" t="s">
        <v>137</v>
      </c>
      <c r="AU98" s="212" t="s">
        <v>84</v>
      </c>
      <c r="AY98" s="20" t="s">
        <v>135</v>
      </c>
      <c r="BE98" s="213">
        <f>IF(N98="základní",J98,0)</f>
        <v>0</v>
      </c>
      <c r="BF98" s="213">
        <f>IF(N98="snížená",J98,0)</f>
        <v>0</v>
      </c>
      <c r="BG98" s="213">
        <f>IF(N98="zákl. přenesená",J98,0)</f>
        <v>0</v>
      </c>
      <c r="BH98" s="213">
        <f>IF(N98="sníž. přenesená",J98,0)</f>
        <v>0</v>
      </c>
      <c r="BI98" s="213">
        <f>IF(N98="nulová",J98,0)</f>
        <v>0</v>
      </c>
      <c r="BJ98" s="20" t="s">
        <v>81</v>
      </c>
      <c r="BK98" s="213">
        <f>ROUND(I98*H98,2)</f>
        <v>0</v>
      </c>
      <c r="BL98" s="20" t="s">
        <v>142</v>
      </c>
      <c r="BM98" s="212" t="s">
        <v>1782</v>
      </c>
    </row>
    <row r="99" s="2" customFormat="1">
      <c r="A99" s="36"/>
      <c r="B99" s="37"/>
      <c r="C99" s="38"/>
      <c r="D99" s="214" t="s">
        <v>144</v>
      </c>
      <c r="E99" s="38"/>
      <c r="F99" s="215" t="s">
        <v>1424</v>
      </c>
      <c r="G99" s="38"/>
      <c r="H99" s="38"/>
      <c r="I99" s="38"/>
      <c r="J99" s="38"/>
      <c r="K99" s="38"/>
      <c r="L99" s="42"/>
      <c r="M99" s="216"/>
      <c r="N99" s="217"/>
      <c r="O99" s="81"/>
      <c r="P99" s="81"/>
      <c r="Q99" s="81"/>
      <c r="R99" s="81"/>
      <c r="S99" s="81"/>
      <c r="T99" s="82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20" t="s">
        <v>144</v>
      </c>
      <c r="AU99" s="20" t="s">
        <v>84</v>
      </c>
    </row>
    <row r="100" s="13" customFormat="1">
      <c r="A100" s="13"/>
      <c r="B100" s="218"/>
      <c r="C100" s="219"/>
      <c r="D100" s="220" t="s">
        <v>146</v>
      </c>
      <c r="E100" s="221" t="s">
        <v>19</v>
      </c>
      <c r="F100" s="222" t="s">
        <v>1783</v>
      </c>
      <c r="G100" s="219"/>
      <c r="H100" s="221" t="s">
        <v>19</v>
      </c>
      <c r="I100" s="219"/>
      <c r="J100" s="219"/>
      <c r="K100" s="219"/>
      <c r="L100" s="223"/>
      <c r="M100" s="224"/>
      <c r="N100" s="225"/>
      <c r="O100" s="225"/>
      <c r="P100" s="225"/>
      <c r="Q100" s="225"/>
      <c r="R100" s="225"/>
      <c r="S100" s="225"/>
      <c r="T100" s="22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27" t="s">
        <v>146</v>
      </c>
      <c r="AU100" s="227" t="s">
        <v>84</v>
      </c>
      <c r="AV100" s="13" t="s">
        <v>81</v>
      </c>
      <c r="AW100" s="13" t="s">
        <v>34</v>
      </c>
      <c r="AX100" s="13" t="s">
        <v>73</v>
      </c>
      <c r="AY100" s="227" t="s">
        <v>135</v>
      </c>
    </row>
    <row r="101" s="14" customFormat="1">
      <c r="A101" s="14"/>
      <c r="B101" s="228"/>
      <c r="C101" s="229"/>
      <c r="D101" s="220" t="s">
        <v>146</v>
      </c>
      <c r="E101" s="230" t="s">
        <v>19</v>
      </c>
      <c r="F101" s="231" t="s">
        <v>1784</v>
      </c>
      <c r="G101" s="229"/>
      <c r="H101" s="232">
        <v>13.036</v>
      </c>
      <c r="I101" s="229"/>
      <c r="J101" s="229"/>
      <c r="K101" s="229"/>
      <c r="L101" s="233"/>
      <c r="M101" s="234"/>
      <c r="N101" s="235"/>
      <c r="O101" s="235"/>
      <c r="P101" s="235"/>
      <c r="Q101" s="235"/>
      <c r="R101" s="235"/>
      <c r="S101" s="235"/>
      <c r="T101" s="23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37" t="s">
        <v>146</v>
      </c>
      <c r="AU101" s="237" t="s">
        <v>84</v>
      </c>
      <c r="AV101" s="14" t="s">
        <v>84</v>
      </c>
      <c r="AW101" s="14" t="s">
        <v>34</v>
      </c>
      <c r="AX101" s="14" t="s">
        <v>73</v>
      </c>
      <c r="AY101" s="237" t="s">
        <v>135</v>
      </c>
    </row>
    <row r="102" s="15" customFormat="1">
      <c r="A102" s="15"/>
      <c r="B102" s="238"/>
      <c r="C102" s="239"/>
      <c r="D102" s="220" t="s">
        <v>146</v>
      </c>
      <c r="E102" s="240" t="s">
        <v>19</v>
      </c>
      <c r="F102" s="241" t="s">
        <v>178</v>
      </c>
      <c r="G102" s="239"/>
      <c r="H102" s="242">
        <v>13.036</v>
      </c>
      <c r="I102" s="239"/>
      <c r="J102" s="239"/>
      <c r="K102" s="239"/>
      <c r="L102" s="243"/>
      <c r="M102" s="244"/>
      <c r="N102" s="245"/>
      <c r="O102" s="245"/>
      <c r="P102" s="245"/>
      <c r="Q102" s="245"/>
      <c r="R102" s="245"/>
      <c r="S102" s="245"/>
      <c r="T102" s="246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47" t="s">
        <v>146</v>
      </c>
      <c r="AU102" s="247" t="s">
        <v>84</v>
      </c>
      <c r="AV102" s="15" t="s">
        <v>142</v>
      </c>
      <c r="AW102" s="15" t="s">
        <v>34</v>
      </c>
      <c r="AX102" s="15" t="s">
        <v>81</v>
      </c>
      <c r="AY102" s="247" t="s">
        <v>135</v>
      </c>
    </row>
    <row r="103" s="2" customFormat="1" ht="24.15" customHeight="1">
      <c r="A103" s="36"/>
      <c r="B103" s="37"/>
      <c r="C103" s="202" t="s">
        <v>194</v>
      </c>
      <c r="D103" s="202" t="s">
        <v>137</v>
      </c>
      <c r="E103" s="203" t="s">
        <v>1785</v>
      </c>
      <c r="F103" s="204" t="s">
        <v>1786</v>
      </c>
      <c r="G103" s="205" t="s">
        <v>182</v>
      </c>
      <c r="H103" s="206">
        <v>12.521000000000001</v>
      </c>
      <c r="I103" s="207">
        <v>0</v>
      </c>
      <c r="J103" s="207">
        <f>ROUND(I103*H103,2)</f>
        <v>0</v>
      </c>
      <c r="K103" s="204" t="s">
        <v>141</v>
      </c>
      <c r="L103" s="42"/>
      <c r="M103" s="208" t="s">
        <v>19</v>
      </c>
      <c r="N103" s="209" t="s">
        <v>44</v>
      </c>
      <c r="O103" s="210">
        <v>0</v>
      </c>
      <c r="P103" s="210">
        <f>O103*H103</f>
        <v>0</v>
      </c>
      <c r="Q103" s="210">
        <v>0</v>
      </c>
      <c r="R103" s="210">
        <f>Q103*H103</f>
        <v>0</v>
      </c>
      <c r="S103" s="210">
        <v>0</v>
      </c>
      <c r="T103" s="211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212" t="s">
        <v>142</v>
      </c>
      <c r="AT103" s="212" t="s">
        <v>137</v>
      </c>
      <c r="AU103" s="212" t="s">
        <v>84</v>
      </c>
      <c r="AY103" s="20" t="s">
        <v>135</v>
      </c>
      <c r="BE103" s="213">
        <f>IF(N103="základní",J103,0)</f>
        <v>0</v>
      </c>
      <c r="BF103" s="213">
        <f>IF(N103="snížená",J103,0)</f>
        <v>0</v>
      </c>
      <c r="BG103" s="213">
        <f>IF(N103="zákl. přenesená",J103,0)</f>
        <v>0</v>
      </c>
      <c r="BH103" s="213">
        <f>IF(N103="sníž. přenesená",J103,0)</f>
        <v>0</v>
      </c>
      <c r="BI103" s="213">
        <f>IF(N103="nulová",J103,0)</f>
        <v>0</v>
      </c>
      <c r="BJ103" s="20" t="s">
        <v>81</v>
      </c>
      <c r="BK103" s="213">
        <f>ROUND(I103*H103,2)</f>
        <v>0</v>
      </c>
      <c r="BL103" s="20" t="s">
        <v>142</v>
      </c>
      <c r="BM103" s="212" t="s">
        <v>1787</v>
      </c>
    </row>
    <row r="104" s="2" customFormat="1">
      <c r="A104" s="36"/>
      <c r="B104" s="37"/>
      <c r="C104" s="38"/>
      <c r="D104" s="214" t="s">
        <v>144</v>
      </c>
      <c r="E104" s="38"/>
      <c r="F104" s="215" t="s">
        <v>1788</v>
      </c>
      <c r="G104" s="38"/>
      <c r="H104" s="38"/>
      <c r="I104" s="38"/>
      <c r="J104" s="38"/>
      <c r="K104" s="38"/>
      <c r="L104" s="42"/>
      <c r="M104" s="216"/>
      <c r="N104" s="217"/>
      <c r="O104" s="81"/>
      <c r="P104" s="81"/>
      <c r="Q104" s="81"/>
      <c r="R104" s="81"/>
      <c r="S104" s="81"/>
      <c r="T104" s="82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20" t="s">
        <v>144</v>
      </c>
      <c r="AU104" s="20" t="s">
        <v>84</v>
      </c>
    </row>
    <row r="105" s="13" customFormat="1">
      <c r="A105" s="13"/>
      <c r="B105" s="218"/>
      <c r="C105" s="219"/>
      <c r="D105" s="220" t="s">
        <v>146</v>
      </c>
      <c r="E105" s="221" t="s">
        <v>19</v>
      </c>
      <c r="F105" s="222" t="s">
        <v>1789</v>
      </c>
      <c r="G105" s="219"/>
      <c r="H105" s="221" t="s">
        <v>19</v>
      </c>
      <c r="I105" s="219"/>
      <c r="J105" s="219"/>
      <c r="K105" s="219"/>
      <c r="L105" s="223"/>
      <c r="M105" s="224"/>
      <c r="N105" s="225"/>
      <c r="O105" s="225"/>
      <c r="P105" s="225"/>
      <c r="Q105" s="225"/>
      <c r="R105" s="225"/>
      <c r="S105" s="225"/>
      <c r="T105" s="226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27" t="s">
        <v>146</v>
      </c>
      <c r="AU105" s="227" t="s">
        <v>84</v>
      </c>
      <c r="AV105" s="13" t="s">
        <v>81</v>
      </c>
      <c r="AW105" s="13" t="s">
        <v>34</v>
      </c>
      <c r="AX105" s="13" t="s">
        <v>73</v>
      </c>
      <c r="AY105" s="227" t="s">
        <v>135</v>
      </c>
    </row>
    <row r="106" s="14" customFormat="1">
      <c r="A106" s="14"/>
      <c r="B106" s="228"/>
      <c r="C106" s="229"/>
      <c r="D106" s="220" t="s">
        <v>146</v>
      </c>
      <c r="E106" s="230" t="s">
        <v>19</v>
      </c>
      <c r="F106" s="231" t="s">
        <v>1790</v>
      </c>
      <c r="G106" s="229"/>
      <c r="H106" s="232">
        <v>2.355</v>
      </c>
      <c r="I106" s="229"/>
      <c r="J106" s="229"/>
      <c r="K106" s="229"/>
      <c r="L106" s="233"/>
      <c r="M106" s="234"/>
      <c r="N106" s="235"/>
      <c r="O106" s="235"/>
      <c r="P106" s="235"/>
      <c r="Q106" s="235"/>
      <c r="R106" s="235"/>
      <c r="S106" s="235"/>
      <c r="T106" s="236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37" t="s">
        <v>146</v>
      </c>
      <c r="AU106" s="237" t="s">
        <v>84</v>
      </c>
      <c r="AV106" s="14" t="s">
        <v>84</v>
      </c>
      <c r="AW106" s="14" t="s">
        <v>34</v>
      </c>
      <c r="AX106" s="14" t="s">
        <v>73</v>
      </c>
      <c r="AY106" s="237" t="s">
        <v>135</v>
      </c>
    </row>
    <row r="107" s="13" customFormat="1">
      <c r="A107" s="13"/>
      <c r="B107" s="218"/>
      <c r="C107" s="219"/>
      <c r="D107" s="220" t="s">
        <v>146</v>
      </c>
      <c r="E107" s="221" t="s">
        <v>19</v>
      </c>
      <c r="F107" s="222" t="s">
        <v>1791</v>
      </c>
      <c r="G107" s="219"/>
      <c r="H107" s="221" t="s">
        <v>19</v>
      </c>
      <c r="I107" s="219"/>
      <c r="J107" s="219"/>
      <c r="K107" s="219"/>
      <c r="L107" s="223"/>
      <c r="M107" s="224"/>
      <c r="N107" s="225"/>
      <c r="O107" s="225"/>
      <c r="P107" s="225"/>
      <c r="Q107" s="225"/>
      <c r="R107" s="225"/>
      <c r="S107" s="225"/>
      <c r="T107" s="226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27" t="s">
        <v>146</v>
      </c>
      <c r="AU107" s="227" t="s">
        <v>84</v>
      </c>
      <c r="AV107" s="13" t="s">
        <v>81</v>
      </c>
      <c r="AW107" s="13" t="s">
        <v>34</v>
      </c>
      <c r="AX107" s="13" t="s">
        <v>73</v>
      </c>
      <c r="AY107" s="227" t="s">
        <v>135</v>
      </c>
    </row>
    <row r="108" s="14" customFormat="1">
      <c r="A108" s="14"/>
      <c r="B108" s="228"/>
      <c r="C108" s="229"/>
      <c r="D108" s="220" t="s">
        <v>146</v>
      </c>
      <c r="E108" s="230" t="s">
        <v>19</v>
      </c>
      <c r="F108" s="231" t="s">
        <v>1792</v>
      </c>
      <c r="G108" s="229"/>
      <c r="H108" s="232">
        <v>10.166</v>
      </c>
      <c r="I108" s="229"/>
      <c r="J108" s="229"/>
      <c r="K108" s="229"/>
      <c r="L108" s="233"/>
      <c r="M108" s="234"/>
      <c r="N108" s="235"/>
      <c r="O108" s="235"/>
      <c r="P108" s="235"/>
      <c r="Q108" s="235"/>
      <c r="R108" s="235"/>
      <c r="S108" s="235"/>
      <c r="T108" s="23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37" t="s">
        <v>146</v>
      </c>
      <c r="AU108" s="237" t="s">
        <v>84</v>
      </c>
      <c r="AV108" s="14" t="s">
        <v>84</v>
      </c>
      <c r="AW108" s="14" t="s">
        <v>34</v>
      </c>
      <c r="AX108" s="14" t="s">
        <v>73</v>
      </c>
      <c r="AY108" s="237" t="s">
        <v>135</v>
      </c>
    </row>
    <row r="109" s="15" customFormat="1">
      <c r="A109" s="15"/>
      <c r="B109" s="238"/>
      <c r="C109" s="239"/>
      <c r="D109" s="220" t="s">
        <v>146</v>
      </c>
      <c r="E109" s="240" t="s">
        <v>19</v>
      </c>
      <c r="F109" s="241" t="s">
        <v>178</v>
      </c>
      <c r="G109" s="239"/>
      <c r="H109" s="242">
        <v>12.521000000000001</v>
      </c>
      <c r="I109" s="239"/>
      <c r="J109" s="239"/>
      <c r="K109" s="239"/>
      <c r="L109" s="243"/>
      <c r="M109" s="244"/>
      <c r="N109" s="245"/>
      <c r="O109" s="245"/>
      <c r="P109" s="245"/>
      <c r="Q109" s="245"/>
      <c r="R109" s="245"/>
      <c r="S109" s="245"/>
      <c r="T109" s="24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47" t="s">
        <v>146</v>
      </c>
      <c r="AU109" s="247" t="s">
        <v>84</v>
      </c>
      <c r="AV109" s="15" t="s">
        <v>142</v>
      </c>
      <c r="AW109" s="15" t="s">
        <v>34</v>
      </c>
      <c r="AX109" s="15" t="s">
        <v>81</v>
      </c>
      <c r="AY109" s="247" t="s">
        <v>135</v>
      </c>
    </row>
    <row r="110" s="2" customFormat="1" ht="16.5" customHeight="1">
      <c r="A110" s="36"/>
      <c r="B110" s="37"/>
      <c r="C110" s="202" t="s">
        <v>200</v>
      </c>
      <c r="D110" s="202" t="s">
        <v>137</v>
      </c>
      <c r="E110" s="203" t="s">
        <v>1793</v>
      </c>
      <c r="F110" s="204" t="s">
        <v>1794</v>
      </c>
      <c r="G110" s="205" t="s">
        <v>319</v>
      </c>
      <c r="H110" s="206">
        <v>9</v>
      </c>
      <c r="I110" s="207">
        <v>0</v>
      </c>
      <c r="J110" s="207">
        <f>ROUND(I110*H110,2)</f>
        <v>0</v>
      </c>
      <c r="K110" s="204" t="s">
        <v>141</v>
      </c>
      <c r="L110" s="42"/>
      <c r="M110" s="208" t="s">
        <v>19</v>
      </c>
      <c r="N110" s="209" t="s">
        <v>44</v>
      </c>
      <c r="O110" s="210">
        <v>0</v>
      </c>
      <c r="P110" s="210">
        <f>O110*H110</f>
        <v>0</v>
      </c>
      <c r="Q110" s="210">
        <v>0</v>
      </c>
      <c r="R110" s="210">
        <f>Q110*H110</f>
        <v>0</v>
      </c>
      <c r="S110" s="210">
        <v>0.14999999999999999</v>
      </c>
      <c r="T110" s="211">
        <f>S110*H110</f>
        <v>1.3499999999999999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212" t="s">
        <v>142</v>
      </c>
      <c r="AT110" s="212" t="s">
        <v>137</v>
      </c>
      <c r="AU110" s="212" t="s">
        <v>84</v>
      </c>
      <c r="AY110" s="20" t="s">
        <v>135</v>
      </c>
      <c r="BE110" s="213">
        <f>IF(N110="základní",J110,0)</f>
        <v>0</v>
      </c>
      <c r="BF110" s="213">
        <f>IF(N110="snížená",J110,0)</f>
        <v>0</v>
      </c>
      <c r="BG110" s="213">
        <f>IF(N110="zákl. přenesená",J110,0)</f>
        <v>0</v>
      </c>
      <c r="BH110" s="213">
        <f>IF(N110="sníž. přenesená",J110,0)</f>
        <v>0</v>
      </c>
      <c r="BI110" s="213">
        <f>IF(N110="nulová",J110,0)</f>
        <v>0</v>
      </c>
      <c r="BJ110" s="20" t="s">
        <v>81</v>
      </c>
      <c r="BK110" s="213">
        <f>ROUND(I110*H110,2)</f>
        <v>0</v>
      </c>
      <c r="BL110" s="20" t="s">
        <v>142</v>
      </c>
      <c r="BM110" s="212" t="s">
        <v>1795</v>
      </c>
    </row>
    <row r="111" s="2" customFormat="1">
      <c r="A111" s="36"/>
      <c r="B111" s="37"/>
      <c r="C111" s="38"/>
      <c r="D111" s="214" t="s">
        <v>144</v>
      </c>
      <c r="E111" s="38"/>
      <c r="F111" s="215" t="s">
        <v>1796</v>
      </c>
      <c r="G111" s="38"/>
      <c r="H111" s="38"/>
      <c r="I111" s="38"/>
      <c r="J111" s="38"/>
      <c r="K111" s="38"/>
      <c r="L111" s="42"/>
      <c r="M111" s="216"/>
      <c r="N111" s="217"/>
      <c r="O111" s="81"/>
      <c r="P111" s="81"/>
      <c r="Q111" s="81"/>
      <c r="R111" s="81"/>
      <c r="S111" s="81"/>
      <c r="T111" s="82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20" t="s">
        <v>144</v>
      </c>
      <c r="AU111" s="20" t="s">
        <v>84</v>
      </c>
    </row>
    <row r="112" s="2" customFormat="1" ht="16.5" customHeight="1">
      <c r="A112" s="36"/>
      <c r="B112" s="37"/>
      <c r="C112" s="202" t="s">
        <v>207</v>
      </c>
      <c r="D112" s="202" t="s">
        <v>137</v>
      </c>
      <c r="E112" s="203" t="s">
        <v>1473</v>
      </c>
      <c r="F112" s="204" t="s">
        <v>1474</v>
      </c>
      <c r="G112" s="205" t="s">
        <v>319</v>
      </c>
      <c r="H112" s="206">
        <v>11</v>
      </c>
      <c r="I112" s="207">
        <v>0</v>
      </c>
      <c r="J112" s="207">
        <f>ROUND(I112*H112,2)</f>
        <v>0</v>
      </c>
      <c r="K112" s="204" t="s">
        <v>141</v>
      </c>
      <c r="L112" s="42"/>
      <c r="M112" s="208" t="s">
        <v>19</v>
      </c>
      <c r="N112" s="209" t="s">
        <v>44</v>
      </c>
      <c r="O112" s="210">
        <v>0</v>
      </c>
      <c r="P112" s="210">
        <f>O112*H112</f>
        <v>0</v>
      </c>
      <c r="Q112" s="210">
        <v>0</v>
      </c>
      <c r="R112" s="210">
        <f>Q112*H112</f>
        <v>0</v>
      </c>
      <c r="S112" s="210">
        <v>0.14999999999999999</v>
      </c>
      <c r="T112" s="211">
        <f>S112*H112</f>
        <v>1.6499999999999999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212" t="s">
        <v>142</v>
      </c>
      <c r="AT112" s="212" t="s">
        <v>137</v>
      </c>
      <c r="AU112" s="212" t="s">
        <v>84</v>
      </c>
      <c r="AY112" s="20" t="s">
        <v>135</v>
      </c>
      <c r="BE112" s="213">
        <f>IF(N112="základní",J112,0)</f>
        <v>0</v>
      </c>
      <c r="BF112" s="213">
        <f>IF(N112="snížená",J112,0)</f>
        <v>0</v>
      </c>
      <c r="BG112" s="213">
        <f>IF(N112="zákl. přenesená",J112,0)</f>
        <v>0</v>
      </c>
      <c r="BH112" s="213">
        <f>IF(N112="sníž. přenesená",J112,0)</f>
        <v>0</v>
      </c>
      <c r="BI112" s="213">
        <f>IF(N112="nulová",J112,0)</f>
        <v>0</v>
      </c>
      <c r="BJ112" s="20" t="s">
        <v>81</v>
      </c>
      <c r="BK112" s="213">
        <f>ROUND(I112*H112,2)</f>
        <v>0</v>
      </c>
      <c r="BL112" s="20" t="s">
        <v>142</v>
      </c>
      <c r="BM112" s="212" t="s">
        <v>1797</v>
      </c>
    </row>
    <row r="113" s="2" customFormat="1">
      <c r="A113" s="36"/>
      <c r="B113" s="37"/>
      <c r="C113" s="38"/>
      <c r="D113" s="214" t="s">
        <v>144</v>
      </c>
      <c r="E113" s="38"/>
      <c r="F113" s="215" t="s">
        <v>1476</v>
      </c>
      <c r="G113" s="38"/>
      <c r="H113" s="38"/>
      <c r="I113" s="38"/>
      <c r="J113" s="38"/>
      <c r="K113" s="38"/>
      <c r="L113" s="42"/>
      <c r="M113" s="216"/>
      <c r="N113" s="217"/>
      <c r="O113" s="81"/>
      <c r="P113" s="81"/>
      <c r="Q113" s="81"/>
      <c r="R113" s="81"/>
      <c r="S113" s="81"/>
      <c r="T113" s="82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20" t="s">
        <v>144</v>
      </c>
      <c r="AU113" s="20" t="s">
        <v>84</v>
      </c>
    </row>
    <row r="114" s="2" customFormat="1" ht="24.15" customHeight="1">
      <c r="A114" s="36"/>
      <c r="B114" s="37"/>
      <c r="C114" s="202" t="s">
        <v>216</v>
      </c>
      <c r="D114" s="202" t="s">
        <v>137</v>
      </c>
      <c r="E114" s="203" t="s">
        <v>1737</v>
      </c>
      <c r="F114" s="204" t="s">
        <v>1738</v>
      </c>
      <c r="G114" s="205" t="s">
        <v>182</v>
      </c>
      <c r="H114" s="206">
        <v>165.93299999999999</v>
      </c>
      <c r="I114" s="207">
        <v>0</v>
      </c>
      <c r="J114" s="207">
        <f>ROUND(I114*H114,2)</f>
        <v>0</v>
      </c>
      <c r="K114" s="204" t="s">
        <v>141</v>
      </c>
      <c r="L114" s="42"/>
      <c r="M114" s="208" t="s">
        <v>19</v>
      </c>
      <c r="N114" s="209" t="s">
        <v>44</v>
      </c>
      <c r="O114" s="210">
        <v>0</v>
      </c>
      <c r="P114" s="210">
        <f>O114*H114</f>
        <v>0</v>
      </c>
      <c r="Q114" s="210">
        <v>1.5298499999999999</v>
      </c>
      <c r="R114" s="210">
        <f>Q114*H114</f>
        <v>253.85260004999998</v>
      </c>
      <c r="S114" s="210">
        <v>0</v>
      </c>
      <c r="T114" s="211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212" t="s">
        <v>142</v>
      </c>
      <c r="AT114" s="212" t="s">
        <v>137</v>
      </c>
      <c r="AU114" s="212" t="s">
        <v>84</v>
      </c>
      <c r="AY114" s="20" t="s">
        <v>135</v>
      </c>
      <c r="BE114" s="213">
        <f>IF(N114="základní",J114,0)</f>
        <v>0</v>
      </c>
      <c r="BF114" s="213">
        <f>IF(N114="snížená",J114,0)</f>
        <v>0</v>
      </c>
      <c r="BG114" s="213">
        <f>IF(N114="zákl. přenesená",J114,0)</f>
        <v>0</v>
      </c>
      <c r="BH114" s="213">
        <f>IF(N114="sníž. přenesená",J114,0)</f>
        <v>0</v>
      </c>
      <c r="BI114" s="213">
        <f>IF(N114="nulová",J114,0)</f>
        <v>0</v>
      </c>
      <c r="BJ114" s="20" t="s">
        <v>81</v>
      </c>
      <c r="BK114" s="213">
        <f>ROUND(I114*H114,2)</f>
        <v>0</v>
      </c>
      <c r="BL114" s="20" t="s">
        <v>142</v>
      </c>
      <c r="BM114" s="212" t="s">
        <v>1798</v>
      </c>
    </row>
    <row r="115" s="2" customFormat="1">
      <c r="A115" s="36"/>
      <c r="B115" s="37"/>
      <c r="C115" s="38"/>
      <c r="D115" s="214" t="s">
        <v>144</v>
      </c>
      <c r="E115" s="38"/>
      <c r="F115" s="215" t="s">
        <v>1740</v>
      </c>
      <c r="G115" s="38"/>
      <c r="H115" s="38"/>
      <c r="I115" s="38"/>
      <c r="J115" s="38"/>
      <c r="K115" s="38"/>
      <c r="L115" s="42"/>
      <c r="M115" s="216"/>
      <c r="N115" s="217"/>
      <c r="O115" s="81"/>
      <c r="P115" s="81"/>
      <c r="Q115" s="81"/>
      <c r="R115" s="81"/>
      <c r="S115" s="81"/>
      <c r="T115" s="82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20" t="s">
        <v>144</v>
      </c>
      <c r="AU115" s="20" t="s">
        <v>84</v>
      </c>
    </row>
    <row r="116" s="13" customFormat="1">
      <c r="A116" s="13"/>
      <c r="B116" s="218"/>
      <c r="C116" s="219"/>
      <c r="D116" s="220" t="s">
        <v>146</v>
      </c>
      <c r="E116" s="221" t="s">
        <v>19</v>
      </c>
      <c r="F116" s="222" t="s">
        <v>1799</v>
      </c>
      <c r="G116" s="219"/>
      <c r="H116" s="221" t="s">
        <v>19</v>
      </c>
      <c r="I116" s="219"/>
      <c r="J116" s="219"/>
      <c r="K116" s="219"/>
      <c r="L116" s="223"/>
      <c r="M116" s="224"/>
      <c r="N116" s="225"/>
      <c r="O116" s="225"/>
      <c r="P116" s="225"/>
      <c r="Q116" s="225"/>
      <c r="R116" s="225"/>
      <c r="S116" s="225"/>
      <c r="T116" s="226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27" t="s">
        <v>146</v>
      </c>
      <c r="AU116" s="227" t="s">
        <v>84</v>
      </c>
      <c r="AV116" s="13" t="s">
        <v>81</v>
      </c>
      <c r="AW116" s="13" t="s">
        <v>34</v>
      </c>
      <c r="AX116" s="13" t="s">
        <v>73</v>
      </c>
      <c r="AY116" s="227" t="s">
        <v>135</v>
      </c>
    </row>
    <row r="117" s="14" customFormat="1">
      <c r="A117" s="14"/>
      <c r="B117" s="228"/>
      <c r="C117" s="229"/>
      <c r="D117" s="220" t="s">
        <v>146</v>
      </c>
      <c r="E117" s="230" t="s">
        <v>19</v>
      </c>
      <c r="F117" s="231" t="s">
        <v>1800</v>
      </c>
      <c r="G117" s="229"/>
      <c r="H117" s="232">
        <v>0.14099999999999999</v>
      </c>
      <c r="I117" s="229"/>
      <c r="J117" s="229"/>
      <c r="K117" s="229"/>
      <c r="L117" s="233"/>
      <c r="M117" s="234"/>
      <c r="N117" s="235"/>
      <c r="O117" s="235"/>
      <c r="P117" s="235"/>
      <c r="Q117" s="235"/>
      <c r="R117" s="235"/>
      <c r="S117" s="235"/>
      <c r="T117" s="236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37" t="s">
        <v>146</v>
      </c>
      <c r="AU117" s="237" t="s">
        <v>84</v>
      </c>
      <c r="AV117" s="14" t="s">
        <v>84</v>
      </c>
      <c r="AW117" s="14" t="s">
        <v>34</v>
      </c>
      <c r="AX117" s="14" t="s">
        <v>73</v>
      </c>
      <c r="AY117" s="237" t="s">
        <v>135</v>
      </c>
    </row>
    <row r="118" s="13" customFormat="1">
      <c r="A118" s="13"/>
      <c r="B118" s="218"/>
      <c r="C118" s="219"/>
      <c r="D118" s="220" t="s">
        <v>146</v>
      </c>
      <c r="E118" s="221" t="s">
        <v>19</v>
      </c>
      <c r="F118" s="222" t="s">
        <v>1801</v>
      </c>
      <c r="G118" s="219"/>
      <c r="H118" s="221" t="s">
        <v>19</v>
      </c>
      <c r="I118" s="219"/>
      <c r="J118" s="219"/>
      <c r="K118" s="219"/>
      <c r="L118" s="223"/>
      <c r="M118" s="224"/>
      <c r="N118" s="225"/>
      <c r="O118" s="225"/>
      <c r="P118" s="225"/>
      <c r="Q118" s="225"/>
      <c r="R118" s="225"/>
      <c r="S118" s="225"/>
      <c r="T118" s="226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27" t="s">
        <v>146</v>
      </c>
      <c r="AU118" s="227" t="s">
        <v>84</v>
      </c>
      <c r="AV118" s="13" t="s">
        <v>81</v>
      </c>
      <c r="AW118" s="13" t="s">
        <v>34</v>
      </c>
      <c r="AX118" s="13" t="s">
        <v>73</v>
      </c>
      <c r="AY118" s="227" t="s">
        <v>135</v>
      </c>
    </row>
    <row r="119" s="14" customFormat="1">
      <c r="A119" s="14"/>
      <c r="B119" s="228"/>
      <c r="C119" s="229"/>
      <c r="D119" s="220" t="s">
        <v>146</v>
      </c>
      <c r="E119" s="230" t="s">
        <v>19</v>
      </c>
      <c r="F119" s="231" t="s">
        <v>1802</v>
      </c>
      <c r="G119" s="229"/>
      <c r="H119" s="232">
        <v>165.792</v>
      </c>
      <c r="I119" s="229"/>
      <c r="J119" s="229"/>
      <c r="K119" s="229"/>
      <c r="L119" s="233"/>
      <c r="M119" s="234"/>
      <c r="N119" s="235"/>
      <c r="O119" s="235"/>
      <c r="P119" s="235"/>
      <c r="Q119" s="235"/>
      <c r="R119" s="235"/>
      <c r="S119" s="235"/>
      <c r="T119" s="23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37" t="s">
        <v>146</v>
      </c>
      <c r="AU119" s="237" t="s">
        <v>84</v>
      </c>
      <c r="AV119" s="14" t="s">
        <v>84</v>
      </c>
      <c r="AW119" s="14" t="s">
        <v>34</v>
      </c>
      <c r="AX119" s="14" t="s">
        <v>73</v>
      </c>
      <c r="AY119" s="237" t="s">
        <v>135</v>
      </c>
    </row>
    <row r="120" s="15" customFormat="1">
      <c r="A120" s="15"/>
      <c r="B120" s="238"/>
      <c r="C120" s="239"/>
      <c r="D120" s="220" t="s">
        <v>146</v>
      </c>
      <c r="E120" s="240" t="s">
        <v>19</v>
      </c>
      <c r="F120" s="241" t="s">
        <v>178</v>
      </c>
      <c r="G120" s="239"/>
      <c r="H120" s="242">
        <v>165.93299999999999</v>
      </c>
      <c r="I120" s="239"/>
      <c r="J120" s="239"/>
      <c r="K120" s="239"/>
      <c r="L120" s="243"/>
      <c r="M120" s="244"/>
      <c r="N120" s="245"/>
      <c r="O120" s="245"/>
      <c r="P120" s="245"/>
      <c r="Q120" s="245"/>
      <c r="R120" s="245"/>
      <c r="S120" s="245"/>
      <c r="T120" s="246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47" t="s">
        <v>146</v>
      </c>
      <c r="AU120" s="247" t="s">
        <v>84</v>
      </c>
      <c r="AV120" s="15" t="s">
        <v>142</v>
      </c>
      <c r="AW120" s="15" t="s">
        <v>34</v>
      </c>
      <c r="AX120" s="15" t="s">
        <v>81</v>
      </c>
      <c r="AY120" s="247" t="s">
        <v>135</v>
      </c>
    </row>
    <row r="121" s="12" customFormat="1" ht="22.8" customHeight="1">
      <c r="A121" s="12"/>
      <c r="B121" s="187"/>
      <c r="C121" s="188"/>
      <c r="D121" s="189" t="s">
        <v>72</v>
      </c>
      <c r="E121" s="200" t="s">
        <v>1488</v>
      </c>
      <c r="F121" s="200" t="s">
        <v>1489</v>
      </c>
      <c r="G121" s="188"/>
      <c r="H121" s="188"/>
      <c r="I121" s="188"/>
      <c r="J121" s="201">
        <f>BK121</f>
        <v>0</v>
      </c>
      <c r="K121" s="188"/>
      <c r="L121" s="192"/>
      <c r="M121" s="193"/>
      <c r="N121" s="194"/>
      <c r="O121" s="194"/>
      <c r="P121" s="195">
        <f>SUM(P122:P130)</f>
        <v>0</v>
      </c>
      <c r="Q121" s="194"/>
      <c r="R121" s="195">
        <f>SUM(R122:R130)</f>
        <v>0</v>
      </c>
      <c r="S121" s="194"/>
      <c r="T121" s="196">
        <f>SUM(T122:T130)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97" t="s">
        <v>81</v>
      </c>
      <c r="AT121" s="198" t="s">
        <v>72</v>
      </c>
      <c r="AU121" s="198" t="s">
        <v>81</v>
      </c>
      <c r="AY121" s="197" t="s">
        <v>135</v>
      </c>
      <c r="BK121" s="199">
        <f>SUM(BK122:BK130)</f>
        <v>0</v>
      </c>
    </row>
    <row r="122" s="2" customFormat="1" ht="21.75" customHeight="1">
      <c r="A122" s="36"/>
      <c r="B122" s="37"/>
      <c r="C122" s="202" t="s">
        <v>221</v>
      </c>
      <c r="D122" s="202" t="s">
        <v>137</v>
      </c>
      <c r="E122" s="203" t="s">
        <v>1490</v>
      </c>
      <c r="F122" s="204" t="s">
        <v>1491</v>
      </c>
      <c r="G122" s="205" t="s">
        <v>250</v>
      </c>
      <c r="H122" s="206">
        <v>213.81899999999999</v>
      </c>
      <c r="I122" s="207">
        <v>0</v>
      </c>
      <c r="J122" s="207">
        <f>ROUND(I122*H122,2)</f>
        <v>0</v>
      </c>
      <c r="K122" s="204" t="s">
        <v>141</v>
      </c>
      <c r="L122" s="42"/>
      <c r="M122" s="208" t="s">
        <v>19</v>
      </c>
      <c r="N122" s="209" t="s">
        <v>44</v>
      </c>
      <c r="O122" s="210">
        <v>0</v>
      </c>
      <c r="P122" s="210">
        <f>O122*H122</f>
        <v>0</v>
      </c>
      <c r="Q122" s="210">
        <v>0</v>
      </c>
      <c r="R122" s="210">
        <f>Q122*H122</f>
        <v>0</v>
      </c>
      <c r="S122" s="210">
        <v>0</v>
      </c>
      <c r="T122" s="211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12" t="s">
        <v>142</v>
      </c>
      <c r="AT122" s="212" t="s">
        <v>137</v>
      </c>
      <c r="AU122" s="212" t="s">
        <v>84</v>
      </c>
      <c r="AY122" s="20" t="s">
        <v>135</v>
      </c>
      <c r="BE122" s="213">
        <f>IF(N122="základní",J122,0)</f>
        <v>0</v>
      </c>
      <c r="BF122" s="213">
        <f>IF(N122="snížená",J122,0)</f>
        <v>0</v>
      </c>
      <c r="BG122" s="213">
        <f>IF(N122="zákl. přenesená",J122,0)</f>
        <v>0</v>
      </c>
      <c r="BH122" s="213">
        <f>IF(N122="sníž. přenesená",J122,0)</f>
        <v>0</v>
      </c>
      <c r="BI122" s="213">
        <f>IF(N122="nulová",J122,0)</f>
        <v>0</v>
      </c>
      <c r="BJ122" s="20" t="s">
        <v>81</v>
      </c>
      <c r="BK122" s="213">
        <f>ROUND(I122*H122,2)</f>
        <v>0</v>
      </c>
      <c r="BL122" s="20" t="s">
        <v>142</v>
      </c>
      <c r="BM122" s="212" t="s">
        <v>1803</v>
      </c>
    </row>
    <row r="123" s="2" customFormat="1">
      <c r="A123" s="36"/>
      <c r="B123" s="37"/>
      <c r="C123" s="38"/>
      <c r="D123" s="214" t="s">
        <v>144</v>
      </c>
      <c r="E123" s="38"/>
      <c r="F123" s="215" t="s">
        <v>1493</v>
      </c>
      <c r="G123" s="38"/>
      <c r="H123" s="38"/>
      <c r="I123" s="38"/>
      <c r="J123" s="38"/>
      <c r="K123" s="38"/>
      <c r="L123" s="42"/>
      <c r="M123" s="216"/>
      <c r="N123" s="217"/>
      <c r="O123" s="81"/>
      <c r="P123" s="81"/>
      <c r="Q123" s="81"/>
      <c r="R123" s="81"/>
      <c r="S123" s="81"/>
      <c r="T123" s="82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20" t="s">
        <v>144</v>
      </c>
      <c r="AU123" s="20" t="s">
        <v>84</v>
      </c>
    </row>
    <row r="124" s="2" customFormat="1" ht="24.15" customHeight="1">
      <c r="A124" s="36"/>
      <c r="B124" s="37"/>
      <c r="C124" s="202" t="s">
        <v>8</v>
      </c>
      <c r="D124" s="202" t="s">
        <v>137</v>
      </c>
      <c r="E124" s="203" t="s">
        <v>1494</v>
      </c>
      <c r="F124" s="204" t="s">
        <v>1495</v>
      </c>
      <c r="G124" s="205" t="s">
        <v>250</v>
      </c>
      <c r="H124" s="206">
        <v>855.27599999999995</v>
      </c>
      <c r="I124" s="207">
        <v>0</v>
      </c>
      <c r="J124" s="207">
        <f>ROUND(I124*H124,2)</f>
        <v>0</v>
      </c>
      <c r="K124" s="204" t="s">
        <v>141</v>
      </c>
      <c r="L124" s="42"/>
      <c r="M124" s="208" t="s">
        <v>19</v>
      </c>
      <c r="N124" s="209" t="s">
        <v>44</v>
      </c>
      <c r="O124" s="210">
        <v>0</v>
      </c>
      <c r="P124" s="210">
        <f>O124*H124</f>
        <v>0</v>
      </c>
      <c r="Q124" s="210">
        <v>0</v>
      </c>
      <c r="R124" s="210">
        <f>Q124*H124</f>
        <v>0</v>
      </c>
      <c r="S124" s="210">
        <v>0</v>
      </c>
      <c r="T124" s="211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12" t="s">
        <v>142</v>
      </c>
      <c r="AT124" s="212" t="s">
        <v>137</v>
      </c>
      <c r="AU124" s="212" t="s">
        <v>84</v>
      </c>
      <c r="AY124" s="20" t="s">
        <v>135</v>
      </c>
      <c r="BE124" s="213">
        <f>IF(N124="základní",J124,0)</f>
        <v>0</v>
      </c>
      <c r="BF124" s="213">
        <f>IF(N124="snížená",J124,0)</f>
        <v>0</v>
      </c>
      <c r="BG124" s="213">
        <f>IF(N124="zákl. přenesená",J124,0)</f>
        <v>0</v>
      </c>
      <c r="BH124" s="213">
        <f>IF(N124="sníž. přenesená",J124,0)</f>
        <v>0</v>
      </c>
      <c r="BI124" s="213">
        <f>IF(N124="nulová",J124,0)</f>
        <v>0</v>
      </c>
      <c r="BJ124" s="20" t="s">
        <v>81</v>
      </c>
      <c r="BK124" s="213">
        <f>ROUND(I124*H124,2)</f>
        <v>0</v>
      </c>
      <c r="BL124" s="20" t="s">
        <v>142</v>
      </c>
      <c r="BM124" s="212" t="s">
        <v>1804</v>
      </c>
    </row>
    <row r="125" s="2" customFormat="1">
      <c r="A125" s="36"/>
      <c r="B125" s="37"/>
      <c r="C125" s="38"/>
      <c r="D125" s="214" t="s">
        <v>144</v>
      </c>
      <c r="E125" s="38"/>
      <c r="F125" s="215" t="s">
        <v>1497</v>
      </c>
      <c r="G125" s="38"/>
      <c r="H125" s="38"/>
      <c r="I125" s="38"/>
      <c r="J125" s="38"/>
      <c r="K125" s="38"/>
      <c r="L125" s="42"/>
      <c r="M125" s="216"/>
      <c r="N125" s="217"/>
      <c r="O125" s="81"/>
      <c r="P125" s="81"/>
      <c r="Q125" s="81"/>
      <c r="R125" s="81"/>
      <c r="S125" s="81"/>
      <c r="T125" s="82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20" t="s">
        <v>144</v>
      </c>
      <c r="AU125" s="20" t="s">
        <v>84</v>
      </c>
    </row>
    <row r="126" s="14" customFormat="1">
      <c r="A126" s="14"/>
      <c r="B126" s="228"/>
      <c r="C126" s="229"/>
      <c r="D126" s="220" t="s">
        <v>146</v>
      </c>
      <c r="E126" s="230" t="s">
        <v>19</v>
      </c>
      <c r="F126" s="231" t="s">
        <v>1805</v>
      </c>
      <c r="G126" s="229"/>
      <c r="H126" s="232">
        <v>855.27599999999995</v>
      </c>
      <c r="I126" s="229"/>
      <c r="J126" s="229"/>
      <c r="K126" s="229"/>
      <c r="L126" s="233"/>
      <c r="M126" s="234"/>
      <c r="N126" s="235"/>
      <c r="O126" s="235"/>
      <c r="P126" s="235"/>
      <c r="Q126" s="235"/>
      <c r="R126" s="235"/>
      <c r="S126" s="235"/>
      <c r="T126" s="23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37" t="s">
        <v>146</v>
      </c>
      <c r="AU126" s="237" t="s">
        <v>84</v>
      </c>
      <c r="AV126" s="14" t="s">
        <v>84</v>
      </c>
      <c r="AW126" s="14" t="s">
        <v>34</v>
      </c>
      <c r="AX126" s="14" t="s">
        <v>81</v>
      </c>
      <c r="AY126" s="237" t="s">
        <v>135</v>
      </c>
    </row>
    <row r="127" s="2" customFormat="1" ht="24.15" customHeight="1">
      <c r="A127" s="36"/>
      <c r="B127" s="37"/>
      <c r="C127" s="202" t="s">
        <v>234</v>
      </c>
      <c r="D127" s="202" t="s">
        <v>137</v>
      </c>
      <c r="E127" s="203" t="s">
        <v>1499</v>
      </c>
      <c r="F127" s="204" t="s">
        <v>1500</v>
      </c>
      <c r="G127" s="205" t="s">
        <v>250</v>
      </c>
      <c r="H127" s="206">
        <v>176.25100000000001</v>
      </c>
      <c r="I127" s="207">
        <v>0</v>
      </c>
      <c r="J127" s="207">
        <f>ROUND(I127*H127,2)</f>
        <v>0</v>
      </c>
      <c r="K127" s="204" t="s">
        <v>141</v>
      </c>
      <c r="L127" s="42"/>
      <c r="M127" s="208" t="s">
        <v>19</v>
      </c>
      <c r="N127" s="209" t="s">
        <v>44</v>
      </c>
      <c r="O127" s="210">
        <v>0</v>
      </c>
      <c r="P127" s="210">
        <f>O127*H127</f>
        <v>0</v>
      </c>
      <c r="Q127" s="210">
        <v>0</v>
      </c>
      <c r="R127" s="210">
        <f>Q127*H127</f>
        <v>0</v>
      </c>
      <c r="S127" s="210">
        <v>0</v>
      </c>
      <c r="T127" s="211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12" t="s">
        <v>142</v>
      </c>
      <c r="AT127" s="212" t="s">
        <v>137</v>
      </c>
      <c r="AU127" s="212" t="s">
        <v>84</v>
      </c>
      <c r="AY127" s="20" t="s">
        <v>135</v>
      </c>
      <c r="BE127" s="213">
        <f>IF(N127="základní",J127,0)</f>
        <v>0</v>
      </c>
      <c r="BF127" s="213">
        <f>IF(N127="snížená",J127,0)</f>
        <v>0</v>
      </c>
      <c r="BG127" s="213">
        <f>IF(N127="zákl. přenesená",J127,0)</f>
        <v>0</v>
      </c>
      <c r="BH127" s="213">
        <f>IF(N127="sníž. přenesená",J127,0)</f>
        <v>0</v>
      </c>
      <c r="BI127" s="213">
        <f>IF(N127="nulová",J127,0)</f>
        <v>0</v>
      </c>
      <c r="BJ127" s="20" t="s">
        <v>81</v>
      </c>
      <c r="BK127" s="213">
        <f>ROUND(I127*H127,2)</f>
        <v>0</v>
      </c>
      <c r="BL127" s="20" t="s">
        <v>142</v>
      </c>
      <c r="BM127" s="212" t="s">
        <v>1806</v>
      </c>
    </row>
    <row r="128" s="2" customFormat="1">
      <c r="A128" s="36"/>
      <c r="B128" s="37"/>
      <c r="C128" s="38"/>
      <c r="D128" s="214" t="s">
        <v>144</v>
      </c>
      <c r="E128" s="38"/>
      <c r="F128" s="215" t="s">
        <v>1502</v>
      </c>
      <c r="G128" s="38"/>
      <c r="H128" s="38"/>
      <c r="I128" s="38"/>
      <c r="J128" s="38"/>
      <c r="K128" s="38"/>
      <c r="L128" s="42"/>
      <c r="M128" s="216"/>
      <c r="N128" s="217"/>
      <c r="O128" s="81"/>
      <c r="P128" s="81"/>
      <c r="Q128" s="81"/>
      <c r="R128" s="81"/>
      <c r="S128" s="81"/>
      <c r="T128" s="82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20" t="s">
        <v>144</v>
      </c>
      <c r="AU128" s="20" t="s">
        <v>84</v>
      </c>
    </row>
    <row r="129" s="2" customFormat="1" ht="24.15" customHeight="1">
      <c r="A129" s="36"/>
      <c r="B129" s="37"/>
      <c r="C129" s="202" t="s">
        <v>240</v>
      </c>
      <c r="D129" s="202" t="s">
        <v>137</v>
      </c>
      <c r="E129" s="203" t="s">
        <v>1807</v>
      </c>
      <c r="F129" s="204" t="s">
        <v>1808</v>
      </c>
      <c r="G129" s="205" t="s">
        <v>250</v>
      </c>
      <c r="H129" s="206">
        <v>35.567999999999998</v>
      </c>
      <c r="I129" s="207">
        <v>0</v>
      </c>
      <c r="J129" s="207">
        <f>ROUND(I129*H129,2)</f>
        <v>0</v>
      </c>
      <c r="K129" s="204" t="s">
        <v>141</v>
      </c>
      <c r="L129" s="42"/>
      <c r="M129" s="208" t="s">
        <v>19</v>
      </c>
      <c r="N129" s="209" t="s">
        <v>44</v>
      </c>
      <c r="O129" s="210">
        <v>0</v>
      </c>
      <c r="P129" s="210">
        <f>O129*H129</f>
        <v>0</v>
      </c>
      <c r="Q129" s="210">
        <v>0</v>
      </c>
      <c r="R129" s="210">
        <f>Q129*H129</f>
        <v>0</v>
      </c>
      <c r="S129" s="210">
        <v>0</v>
      </c>
      <c r="T129" s="211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12" t="s">
        <v>142</v>
      </c>
      <c r="AT129" s="212" t="s">
        <v>137</v>
      </c>
      <c r="AU129" s="212" t="s">
        <v>84</v>
      </c>
      <c r="AY129" s="20" t="s">
        <v>135</v>
      </c>
      <c r="BE129" s="213">
        <f>IF(N129="základní",J129,0)</f>
        <v>0</v>
      </c>
      <c r="BF129" s="213">
        <f>IF(N129="snížená",J129,0)</f>
        <v>0</v>
      </c>
      <c r="BG129" s="213">
        <f>IF(N129="zákl. přenesená",J129,0)</f>
        <v>0</v>
      </c>
      <c r="BH129" s="213">
        <f>IF(N129="sníž. přenesená",J129,0)</f>
        <v>0</v>
      </c>
      <c r="BI129" s="213">
        <f>IF(N129="nulová",J129,0)</f>
        <v>0</v>
      </c>
      <c r="BJ129" s="20" t="s">
        <v>81</v>
      </c>
      <c r="BK129" s="213">
        <f>ROUND(I129*H129,2)</f>
        <v>0</v>
      </c>
      <c r="BL129" s="20" t="s">
        <v>142</v>
      </c>
      <c r="BM129" s="212" t="s">
        <v>1809</v>
      </c>
    </row>
    <row r="130" s="2" customFormat="1">
      <c r="A130" s="36"/>
      <c r="B130" s="37"/>
      <c r="C130" s="38"/>
      <c r="D130" s="214" t="s">
        <v>144</v>
      </c>
      <c r="E130" s="38"/>
      <c r="F130" s="215" t="s">
        <v>1810</v>
      </c>
      <c r="G130" s="38"/>
      <c r="H130" s="38"/>
      <c r="I130" s="38"/>
      <c r="J130" s="38"/>
      <c r="K130" s="38"/>
      <c r="L130" s="42"/>
      <c r="M130" s="216"/>
      <c r="N130" s="217"/>
      <c r="O130" s="81"/>
      <c r="P130" s="81"/>
      <c r="Q130" s="81"/>
      <c r="R130" s="81"/>
      <c r="S130" s="81"/>
      <c r="T130" s="82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20" t="s">
        <v>144</v>
      </c>
      <c r="AU130" s="20" t="s">
        <v>84</v>
      </c>
    </row>
    <row r="131" s="12" customFormat="1" ht="22.8" customHeight="1">
      <c r="A131" s="12"/>
      <c r="B131" s="187"/>
      <c r="C131" s="188"/>
      <c r="D131" s="189" t="s">
        <v>72</v>
      </c>
      <c r="E131" s="200" t="s">
        <v>543</v>
      </c>
      <c r="F131" s="200" t="s">
        <v>544</v>
      </c>
      <c r="G131" s="188"/>
      <c r="H131" s="188"/>
      <c r="I131" s="188"/>
      <c r="J131" s="201">
        <f>BK131</f>
        <v>0</v>
      </c>
      <c r="K131" s="188"/>
      <c r="L131" s="192"/>
      <c r="M131" s="193"/>
      <c r="N131" s="194"/>
      <c r="O131" s="194"/>
      <c r="P131" s="195">
        <f>SUM(P132:P133)</f>
        <v>0</v>
      </c>
      <c r="Q131" s="194"/>
      <c r="R131" s="195">
        <f>SUM(R132:R133)</f>
        <v>0</v>
      </c>
      <c r="S131" s="194"/>
      <c r="T131" s="196">
        <f>SUM(T132:T133)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97" t="s">
        <v>81</v>
      </c>
      <c r="AT131" s="198" t="s">
        <v>72</v>
      </c>
      <c r="AU131" s="198" t="s">
        <v>81</v>
      </c>
      <c r="AY131" s="197" t="s">
        <v>135</v>
      </c>
      <c r="BK131" s="199">
        <f>SUM(BK132:BK133)</f>
        <v>0</v>
      </c>
    </row>
    <row r="132" s="2" customFormat="1" ht="24.15" customHeight="1">
      <c r="A132" s="36"/>
      <c r="B132" s="37"/>
      <c r="C132" s="202" t="s">
        <v>247</v>
      </c>
      <c r="D132" s="202" t="s">
        <v>137</v>
      </c>
      <c r="E132" s="203" t="s">
        <v>1811</v>
      </c>
      <c r="F132" s="204" t="s">
        <v>1812</v>
      </c>
      <c r="G132" s="205" t="s">
        <v>250</v>
      </c>
      <c r="H132" s="206">
        <v>253.85300000000001</v>
      </c>
      <c r="I132" s="207">
        <v>0</v>
      </c>
      <c r="J132" s="207">
        <f>ROUND(I132*H132,2)</f>
        <v>0</v>
      </c>
      <c r="K132" s="204" t="s">
        <v>141</v>
      </c>
      <c r="L132" s="42"/>
      <c r="M132" s="208" t="s">
        <v>19</v>
      </c>
      <c r="N132" s="209" t="s">
        <v>44</v>
      </c>
      <c r="O132" s="210">
        <v>0</v>
      </c>
      <c r="P132" s="210">
        <f>O132*H132</f>
        <v>0</v>
      </c>
      <c r="Q132" s="210">
        <v>0</v>
      </c>
      <c r="R132" s="210">
        <f>Q132*H132</f>
        <v>0</v>
      </c>
      <c r="S132" s="210">
        <v>0</v>
      </c>
      <c r="T132" s="211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12" t="s">
        <v>142</v>
      </c>
      <c r="AT132" s="212" t="s">
        <v>137</v>
      </c>
      <c r="AU132" s="212" t="s">
        <v>84</v>
      </c>
      <c r="AY132" s="20" t="s">
        <v>135</v>
      </c>
      <c r="BE132" s="213">
        <f>IF(N132="základní",J132,0)</f>
        <v>0</v>
      </c>
      <c r="BF132" s="213">
        <f>IF(N132="snížená",J132,0)</f>
        <v>0</v>
      </c>
      <c r="BG132" s="213">
        <f>IF(N132="zákl. přenesená",J132,0)</f>
        <v>0</v>
      </c>
      <c r="BH132" s="213">
        <f>IF(N132="sníž. přenesená",J132,0)</f>
        <v>0</v>
      </c>
      <c r="BI132" s="213">
        <f>IF(N132="nulová",J132,0)</f>
        <v>0</v>
      </c>
      <c r="BJ132" s="20" t="s">
        <v>81</v>
      </c>
      <c r="BK132" s="213">
        <f>ROUND(I132*H132,2)</f>
        <v>0</v>
      </c>
      <c r="BL132" s="20" t="s">
        <v>142</v>
      </c>
      <c r="BM132" s="212" t="s">
        <v>1813</v>
      </c>
    </row>
    <row r="133" s="2" customFormat="1">
      <c r="A133" s="36"/>
      <c r="B133" s="37"/>
      <c r="C133" s="38"/>
      <c r="D133" s="214" t="s">
        <v>144</v>
      </c>
      <c r="E133" s="38"/>
      <c r="F133" s="215" t="s">
        <v>1814</v>
      </c>
      <c r="G133" s="38"/>
      <c r="H133" s="38"/>
      <c r="I133" s="38"/>
      <c r="J133" s="38"/>
      <c r="K133" s="38"/>
      <c r="L133" s="42"/>
      <c r="M133" s="267"/>
      <c r="N133" s="268"/>
      <c r="O133" s="269"/>
      <c r="P133" s="269"/>
      <c r="Q133" s="269"/>
      <c r="R133" s="269"/>
      <c r="S133" s="269"/>
      <c r="T133" s="270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20" t="s">
        <v>144</v>
      </c>
      <c r="AU133" s="20" t="s">
        <v>84</v>
      </c>
    </row>
    <row r="134" s="2" customFormat="1" ht="6.96" customHeight="1">
      <c r="A134" s="36"/>
      <c r="B134" s="56"/>
      <c r="C134" s="57"/>
      <c r="D134" s="57"/>
      <c r="E134" s="57"/>
      <c r="F134" s="57"/>
      <c r="G134" s="57"/>
      <c r="H134" s="57"/>
      <c r="I134" s="57"/>
      <c r="J134" s="57"/>
      <c r="K134" s="57"/>
      <c r="L134" s="42"/>
      <c r="M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</sheetData>
  <sheetProtection sheet="1" autoFilter="0" formatColumns="0" formatRows="0" objects="1" scenarios="1" spinCount="100000" saltValue="MhDsOUPISfMMdLwcZvOJMQiVo8UNaJPY81TbAlG6wby8iFaadxfIaVGfLnH10iEGBayw03G5OhK+I1mFvl5e1Q==" hashValue="bjJC/Vz5wQ7Milg4JDVb5CQRo7lGcjcDK1aBhTYZv1zycaijVWIIXvPRuR4PZiqqglX9QwU3ifTxCd+7Qx9vCQ==" algorithmName="SHA-512" password="CC35"/>
  <autoFilter ref="C82:K133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2/810351811"/>
    <hyperlink ref="F89" r:id="rId2" display="https://podminky.urs.cz/item/CS_URS_2025_02/810391811"/>
    <hyperlink ref="F91" r:id="rId3" display="https://podminky.urs.cz/item/CS_URS_2025_02/810471811"/>
    <hyperlink ref="F93" r:id="rId4" display="https://podminky.urs.cz/item/CS_URS_2025_02/810491811"/>
    <hyperlink ref="F95" r:id="rId5" display="https://podminky.urs.cz/item/CS_URS_2025_02/890351851"/>
    <hyperlink ref="F99" r:id="rId6" display="https://podminky.urs.cz/item/CS_URS_2025_02/890411851"/>
    <hyperlink ref="F104" r:id="rId7" display="https://podminky.urs.cz/item/CS_URS_2025_02/894201113"/>
    <hyperlink ref="F111" r:id="rId8" display="https://podminky.urs.cz/item/CS_URS_2025_02/899103211"/>
    <hyperlink ref="F113" r:id="rId9" display="https://podminky.urs.cz/item/CS_URS_2025_02/899203211"/>
    <hyperlink ref="F115" r:id="rId10" display="https://podminky.urs.cz/item/CS_URS_2025_02/899910212"/>
    <hyperlink ref="F123" r:id="rId11" display="https://podminky.urs.cz/item/CS_URS_2025_02/997013501"/>
    <hyperlink ref="F125" r:id="rId12" display="https://podminky.urs.cz/item/CS_URS_2025_02/997013509"/>
    <hyperlink ref="F128" r:id="rId13" display="https://podminky.urs.cz/item/CS_URS_2025_02/997013861"/>
    <hyperlink ref="F130" r:id="rId14" display="https://podminky.urs.cz/item/CS_URS_2025_02/997013862"/>
    <hyperlink ref="F133" r:id="rId15" display="https://podminky.urs.cz/item/CS_URS_2025_02/998274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6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5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105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3"/>
      <c r="AT3" s="20" t="s">
        <v>84</v>
      </c>
    </row>
    <row r="4" s="1" customFormat="1" ht="24.96" customHeight="1">
      <c r="B4" s="23"/>
      <c r="D4" s="127" t="s">
        <v>106</v>
      </c>
      <c r="L4" s="23"/>
      <c r="M4" s="128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29" t="s">
        <v>14</v>
      </c>
      <c r="L6" s="23"/>
    </row>
    <row r="7" s="1" customFormat="1" ht="16.5" customHeight="1">
      <c r="B7" s="23"/>
      <c r="E7" s="130" t="str">
        <f>'Rekapitulace stavby'!K6</f>
        <v>Rekonstrukce vodovodu a kanalizace ul.Vítkovická</v>
      </c>
      <c r="F7" s="129"/>
      <c r="G7" s="129"/>
      <c r="H7" s="129"/>
      <c r="L7" s="23"/>
    </row>
    <row r="8" s="2" customFormat="1" ht="12" customHeight="1">
      <c r="A8" s="36"/>
      <c r="B8" s="42"/>
      <c r="C8" s="36"/>
      <c r="D8" s="129" t="s">
        <v>107</v>
      </c>
      <c r="E8" s="36"/>
      <c r="F8" s="36"/>
      <c r="G8" s="36"/>
      <c r="H8" s="36"/>
      <c r="I8" s="36"/>
      <c r="J8" s="36"/>
      <c r="K8" s="36"/>
      <c r="L8" s="13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32" t="s">
        <v>1815</v>
      </c>
      <c r="F9" s="36"/>
      <c r="G9" s="36"/>
      <c r="H9" s="36"/>
      <c r="I9" s="36"/>
      <c r="J9" s="36"/>
      <c r="K9" s="36"/>
      <c r="L9" s="13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13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29" t="s">
        <v>16</v>
      </c>
      <c r="E11" s="36"/>
      <c r="F11" s="133" t="s">
        <v>19</v>
      </c>
      <c r="G11" s="36"/>
      <c r="H11" s="36"/>
      <c r="I11" s="129" t="s">
        <v>18</v>
      </c>
      <c r="J11" s="133" t="s">
        <v>19</v>
      </c>
      <c r="K11" s="36"/>
      <c r="L11" s="13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29" t="s">
        <v>20</v>
      </c>
      <c r="E12" s="36"/>
      <c r="F12" s="133" t="s">
        <v>21</v>
      </c>
      <c r="G12" s="36"/>
      <c r="H12" s="36"/>
      <c r="I12" s="129" t="s">
        <v>22</v>
      </c>
      <c r="J12" s="134" t="str">
        <f>'Rekapitulace stavby'!AN8</f>
        <v>10. 9. 2025</v>
      </c>
      <c r="K12" s="36"/>
      <c r="L12" s="13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13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29" t="s">
        <v>26</v>
      </c>
      <c r="E14" s="36"/>
      <c r="F14" s="36"/>
      <c r="G14" s="36"/>
      <c r="H14" s="36"/>
      <c r="I14" s="129" t="s">
        <v>27</v>
      </c>
      <c r="J14" s="133" t="s">
        <v>19</v>
      </c>
      <c r="K14" s="36"/>
      <c r="L14" s="13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33" t="s">
        <v>28</v>
      </c>
      <c r="F15" s="36"/>
      <c r="G15" s="36"/>
      <c r="H15" s="36"/>
      <c r="I15" s="129" t="s">
        <v>29</v>
      </c>
      <c r="J15" s="133" t="s">
        <v>19</v>
      </c>
      <c r="K15" s="36"/>
      <c r="L15" s="13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13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29" t="s">
        <v>30</v>
      </c>
      <c r="E17" s="36"/>
      <c r="F17" s="36"/>
      <c r="G17" s="36"/>
      <c r="H17" s="36"/>
      <c r="I17" s="129" t="s">
        <v>27</v>
      </c>
      <c r="J17" s="133" t="str">
        <f>'Rekapitulace stavby'!AN13</f>
        <v/>
      </c>
      <c r="K17" s="36"/>
      <c r="L17" s="13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133" t="str">
        <f>'Rekapitulace stavby'!E14</f>
        <v xml:space="preserve"> </v>
      </c>
      <c r="F18" s="133"/>
      <c r="G18" s="133"/>
      <c r="H18" s="133"/>
      <c r="I18" s="129" t="s">
        <v>29</v>
      </c>
      <c r="J18" s="133" t="str">
        <f>'Rekapitulace stavby'!AN14</f>
        <v/>
      </c>
      <c r="K18" s="36"/>
      <c r="L18" s="13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13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29" t="s">
        <v>32</v>
      </c>
      <c r="E20" s="36"/>
      <c r="F20" s="36"/>
      <c r="G20" s="36"/>
      <c r="H20" s="36"/>
      <c r="I20" s="129" t="s">
        <v>27</v>
      </c>
      <c r="J20" s="133" t="s">
        <v>19</v>
      </c>
      <c r="K20" s="36"/>
      <c r="L20" s="13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33" t="s">
        <v>33</v>
      </c>
      <c r="F21" s="36"/>
      <c r="G21" s="36"/>
      <c r="H21" s="36"/>
      <c r="I21" s="129" t="s">
        <v>29</v>
      </c>
      <c r="J21" s="133" t="s">
        <v>19</v>
      </c>
      <c r="K21" s="36"/>
      <c r="L21" s="13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13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29" t="s">
        <v>35</v>
      </c>
      <c r="E23" s="36"/>
      <c r="F23" s="36"/>
      <c r="G23" s="36"/>
      <c r="H23" s="36"/>
      <c r="I23" s="129" t="s">
        <v>27</v>
      </c>
      <c r="J23" s="133" t="s">
        <v>19</v>
      </c>
      <c r="K23" s="36"/>
      <c r="L23" s="13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33" t="s">
        <v>36</v>
      </c>
      <c r="F24" s="36"/>
      <c r="G24" s="36"/>
      <c r="H24" s="36"/>
      <c r="I24" s="129" t="s">
        <v>29</v>
      </c>
      <c r="J24" s="133" t="s">
        <v>19</v>
      </c>
      <c r="K24" s="36"/>
      <c r="L24" s="13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13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29" t="s">
        <v>37</v>
      </c>
      <c r="E26" s="36"/>
      <c r="F26" s="36"/>
      <c r="G26" s="36"/>
      <c r="H26" s="36"/>
      <c r="I26" s="36"/>
      <c r="J26" s="36"/>
      <c r="K26" s="36"/>
      <c r="L26" s="13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47.25" customHeight="1">
      <c r="A27" s="137"/>
      <c r="B27" s="138"/>
      <c r="C27" s="137"/>
      <c r="D27" s="137"/>
      <c r="E27" s="139" t="s">
        <v>38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13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13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2" t="s">
        <v>39</v>
      </c>
      <c r="E30" s="36"/>
      <c r="F30" s="36"/>
      <c r="G30" s="36"/>
      <c r="H30" s="36"/>
      <c r="I30" s="36"/>
      <c r="J30" s="143">
        <f>ROUND(J82, 2)</f>
        <v>0</v>
      </c>
      <c r="K30" s="36"/>
      <c r="L30" s="13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1"/>
      <c r="E31" s="141"/>
      <c r="F31" s="141"/>
      <c r="G31" s="141"/>
      <c r="H31" s="141"/>
      <c r="I31" s="141"/>
      <c r="J31" s="141"/>
      <c r="K31" s="141"/>
      <c r="L31" s="13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44" t="s">
        <v>41</v>
      </c>
      <c r="G32" s="36"/>
      <c r="H32" s="36"/>
      <c r="I32" s="144" t="s">
        <v>40</v>
      </c>
      <c r="J32" s="144" t="s">
        <v>42</v>
      </c>
      <c r="K32" s="36"/>
      <c r="L32" s="13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45" t="s">
        <v>43</v>
      </c>
      <c r="E33" s="129" t="s">
        <v>44</v>
      </c>
      <c r="F33" s="146">
        <f>ROUND((SUM(BE82:BE127)),  2)</f>
        <v>0</v>
      </c>
      <c r="G33" s="36"/>
      <c r="H33" s="36"/>
      <c r="I33" s="147">
        <v>0.20999999999999999</v>
      </c>
      <c r="J33" s="146">
        <f>ROUND(((SUM(BE82:BE127))*I33),  2)</f>
        <v>0</v>
      </c>
      <c r="K33" s="36"/>
      <c r="L33" s="13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29" t="s">
        <v>45</v>
      </c>
      <c r="F34" s="146">
        <f>ROUND((SUM(BF82:BF127)),  2)</f>
        <v>0</v>
      </c>
      <c r="G34" s="36"/>
      <c r="H34" s="36"/>
      <c r="I34" s="147">
        <v>0.12</v>
      </c>
      <c r="J34" s="146">
        <f>ROUND(((SUM(BF82:BF127))*I34),  2)</f>
        <v>0</v>
      </c>
      <c r="K34" s="36"/>
      <c r="L34" s="13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29" t="s">
        <v>46</v>
      </c>
      <c r="F35" s="146">
        <f>ROUND((SUM(BG82:BG127)),  2)</f>
        <v>0</v>
      </c>
      <c r="G35" s="36"/>
      <c r="H35" s="36"/>
      <c r="I35" s="147">
        <v>0.20999999999999999</v>
      </c>
      <c r="J35" s="146">
        <f>0</f>
        <v>0</v>
      </c>
      <c r="K35" s="36"/>
      <c r="L35" s="13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29" t="s">
        <v>47</v>
      </c>
      <c r="F36" s="146">
        <f>ROUND((SUM(BH82:BH127)),  2)</f>
        <v>0</v>
      </c>
      <c r="G36" s="36"/>
      <c r="H36" s="36"/>
      <c r="I36" s="147">
        <v>0.12</v>
      </c>
      <c r="J36" s="146">
        <f>0</f>
        <v>0</v>
      </c>
      <c r="K36" s="36"/>
      <c r="L36" s="13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29" t="s">
        <v>48</v>
      </c>
      <c r="F37" s="146">
        <f>ROUND((SUM(BI82:BI127)),  2)</f>
        <v>0</v>
      </c>
      <c r="G37" s="36"/>
      <c r="H37" s="36"/>
      <c r="I37" s="147">
        <v>0</v>
      </c>
      <c r="J37" s="146">
        <f>0</f>
        <v>0</v>
      </c>
      <c r="K37" s="36"/>
      <c r="L37" s="13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13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48"/>
      <c r="D39" s="149" t="s">
        <v>49</v>
      </c>
      <c r="E39" s="150"/>
      <c r="F39" s="150"/>
      <c r="G39" s="151" t="s">
        <v>50</v>
      </c>
      <c r="H39" s="152" t="s">
        <v>51</v>
      </c>
      <c r="I39" s="150"/>
      <c r="J39" s="153">
        <f>SUM(J30:J37)</f>
        <v>0</v>
      </c>
      <c r="K39" s="154"/>
      <c r="L39" s="13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="2" customFormat="1" ht="6.96" customHeight="1">
      <c r="A44" s="36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1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2" customFormat="1" ht="24.96" customHeight="1">
      <c r="A45" s="36"/>
      <c r="B45" s="37"/>
      <c r="C45" s="26" t="s">
        <v>109</v>
      </c>
      <c r="D45" s="38"/>
      <c r="E45" s="38"/>
      <c r="F45" s="38"/>
      <c r="G45" s="38"/>
      <c r="H45" s="38"/>
      <c r="I45" s="38"/>
      <c r="J45" s="38"/>
      <c r="K45" s="38"/>
      <c r="L45" s="131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31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12" customHeight="1">
      <c r="A47" s="36"/>
      <c r="B47" s="37"/>
      <c r="C47" s="32" t="s">
        <v>14</v>
      </c>
      <c r="D47" s="38"/>
      <c r="E47" s="38"/>
      <c r="F47" s="38"/>
      <c r="G47" s="38"/>
      <c r="H47" s="38"/>
      <c r="I47" s="38"/>
      <c r="J47" s="38"/>
      <c r="K47" s="38"/>
      <c r="L47" s="131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16.5" customHeight="1">
      <c r="A48" s="36"/>
      <c r="B48" s="37"/>
      <c r="C48" s="38"/>
      <c r="D48" s="38"/>
      <c r="E48" s="159" t="str">
        <f>E7</f>
        <v>Rekonstrukce vodovodu a kanalizace ul.Vítkovická</v>
      </c>
      <c r="F48" s="32"/>
      <c r="G48" s="32"/>
      <c r="H48" s="32"/>
      <c r="I48" s="38"/>
      <c r="J48" s="38"/>
      <c r="K48" s="38"/>
      <c r="L48" s="131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2" t="s">
        <v>107</v>
      </c>
      <c r="D49" s="38"/>
      <c r="E49" s="38"/>
      <c r="F49" s="38"/>
      <c r="G49" s="38"/>
      <c r="H49" s="38"/>
      <c r="I49" s="38"/>
      <c r="J49" s="38"/>
      <c r="K49" s="38"/>
      <c r="L49" s="131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8"/>
      <c r="D50" s="38"/>
      <c r="E50" s="66" t="str">
        <f>E9</f>
        <v>2504008 - Vedlejší a ostatní náklady</v>
      </c>
      <c r="F50" s="38"/>
      <c r="G50" s="38"/>
      <c r="H50" s="38"/>
      <c r="I50" s="38"/>
      <c r="J50" s="38"/>
      <c r="K50" s="38"/>
      <c r="L50" s="131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6.96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31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2" customHeight="1">
      <c r="A52" s="36"/>
      <c r="B52" s="37"/>
      <c r="C52" s="32" t="s">
        <v>20</v>
      </c>
      <c r="D52" s="38"/>
      <c r="E52" s="38"/>
      <c r="F52" s="29" t="str">
        <f>F12</f>
        <v>Ostrava</v>
      </c>
      <c r="G52" s="38"/>
      <c r="H52" s="38"/>
      <c r="I52" s="32" t="s">
        <v>22</v>
      </c>
      <c r="J52" s="69" t="str">
        <f>IF(J12="","",J12)</f>
        <v>10. 9. 2025</v>
      </c>
      <c r="K52" s="38"/>
      <c r="L52" s="131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6.96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31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25.65" customHeight="1">
      <c r="A54" s="36"/>
      <c r="B54" s="37"/>
      <c r="C54" s="32" t="s">
        <v>26</v>
      </c>
      <c r="D54" s="38"/>
      <c r="E54" s="38"/>
      <c r="F54" s="29" t="str">
        <f>E15</f>
        <v>Statutární město Ostrava</v>
      </c>
      <c r="G54" s="38"/>
      <c r="H54" s="38"/>
      <c r="I54" s="32" t="s">
        <v>32</v>
      </c>
      <c r="J54" s="34" t="str">
        <f>E21</f>
        <v>Báňské projekty Ostrava s.r.o</v>
      </c>
      <c r="K54" s="38"/>
      <c r="L54" s="131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15.15" customHeight="1">
      <c r="A55" s="36"/>
      <c r="B55" s="37"/>
      <c r="C55" s="32" t="s">
        <v>30</v>
      </c>
      <c r="D55" s="38"/>
      <c r="E55" s="38"/>
      <c r="F55" s="29" t="str">
        <f>IF(E18="","",E18)</f>
        <v xml:space="preserve"> </v>
      </c>
      <c r="G55" s="38"/>
      <c r="H55" s="38"/>
      <c r="I55" s="32" t="s">
        <v>35</v>
      </c>
      <c r="J55" s="34" t="str">
        <f>E24</f>
        <v>Anna Mužná</v>
      </c>
      <c r="K55" s="38"/>
      <c r="L55" s="131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0.32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31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29.28" customHeight="1">
      <c r="A57" s="36"/>
      <c r="B57" s="37"/>
      <c r="C57" s="160" t="s">
        <v>110</v>
      </c>
      <c r="D57" s="161"/>
      <c r="E57" s="161"/>
      <c r="F57" s="161"/>
      <c r="G57" s="161"/>
      <c r="H57" s="161"/>
      <c r="I57" s="161"/>
      <c r="J57" s="162" t="s">
        <v>111</v>
      </c>
      <c r="K57" s="161"/>
      <c r="L57" s="131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0.32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31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22.8" customHeight="1">
      <c r="A59" s="36"/>
      <c r="B59" s="37"/>
      <c r="C59" s="163" t="s">
        <v>71</v>
      </c>
      <c r="D59" s="38"/>
      <c r="E59" s="38"/>
      <c r="F59" s="38"/>
      <c r="G59" s="38"/>
      <c r="H59" s="38"/>
      <c r="I59" s="38"/>
      <c r="J59" s="99">
        <f>J82</f>
        <v>0</v>
      </c>
      <c r="K59" s="38"/>
      <c r="L59" s="131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20" t="s">
        <v>112</v>
      </c>
    </row>
    <row r="60" s="9" customFormat="1" ht="24.96" customHeight="1">
      <c r="A60" s="9"/>
      <c r="B60" s="164"/>
      <c r="C60" s="165"/>
      <c r="D60" s="166" t="s">
        <v>1816</v>
      </c>
      <c r="E60" s="167"/>
      <c r="F60" s="167"/>
      <c r="G60" s="167"/>
      <c r="H60" s="167"/>
      <c r="I60" s="167"/>
      <c r="J60" s="168">
        <f>J83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4"/>
      <c r="C61" s="165"/>
      <c r="D61" s="166" t="s">
        <v>1817</v>
      </c>
      <c r="E61" s="167"/>
      <c r="F61" s="167"/>
      <c r="G61" s="167"/>
      <c r="H61" s="167"/>
      <c r="I61" s="167"/>
      <c r="J61" s="168">
        <f>J112</f>
        <v>0</v>
      </c>
      <c r="K61" s="165"/>
      <c r="L61" s="16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4"/>
      <c r="C62" s="165"/>
      <c r="D62" s="166" t="s">
        <v>1818</v>
      </c>
      <c r="E62" s="167"/>
      <c r="F62" s="167"/>
      <c r="G62" s="167"/>
      <c r="H62" s="167"/>
      <c r="I62" s="167"/>
      <c r="J62" s="168">
        <f>J117</f>
        <v>0</v>
      </c>
      <c r="K62" s="165"/>
      <c r="L62" s="16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36"/>
      <c r="B63" s="37"/>
      <c r="C63" s="38"/>
      <c r="D63" s="38"/>
      <c r="E63" s="38"/>
      <c r="F63" s="38"/>
      <c r="G63" s="38"/>
      <c r="H63" s="38"/>
      <c r="I63" s="38"/>
      <c r="J63" s="38"/>
      <c r="K63" s="38"/>
      <c r="L63" s="131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="2" customFormat="1" ht="6.96" customHeight="1">
      <c r="A64" s="36"/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131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8" s="2" customFormat="1" ht="6.96" customHeight="1">
      <c r="A68" s="36"/>
      <c r="B68" s="58"/>
      <c r="C68" s="59"/>
      <c r="D68" s="59"/>
      <c r="E68" s="59"/>
      <c r="F68" s="59"/>
      <c r="G68" s="59"/>
      <c r="H68" s="59"/>
      <c r="I68" s="59"/>
      <c r="J68" s="59"/>
      <c r="K68" s="59"/>
      <c r="L68" s="131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="2" customFormat="1" ht="24.96" customHeight="1">
      <c r="A69" s="36"/>
      <c r="B69" s="37"/>
      <c r="C69" s="26" t="s">
        <v>120</v>
      </c>
      <c r="D69" s="38"/>
      <c r="E69" s="38"/>
      <c r="F69" s="38"/>
      <c r="G69" s="38"/>
      <c r="H69" s="38"/>
      <c r="I69" s="38"/>
      <c r="J69" s="38"/>
      <c r="K69" s="38"/>
      <c r="L69" s="131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="2" customFormat="1" ht="6.96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31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="2" customFormat="1" ht="12" customHeight="1">
      <c r="A71" s="36"/>
      <c r="B71" s="37"/>
      <c r="C71" s="32" t="s">
        <v>14</v>
      </c>
      <c r="D71" s="38"/>
      <c r="E71" s="38"/>
      <c r="F71" s="38"/>
      <c r="G71" s="38"/>
      <c r="H71" s="38"/>
      <c r="I71" s="38"/>
      <c r="J71" s="38"/>
      <c r="K71" s="38"/>
      <c r="L71" s="131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16.5" customHeight="1">
      <c r="A72" s="36"/>
      <c r="B72" s="37"/>
      <c r="C72" s="38"/>
      <c r="D72" s="38"/>
      <c r="E72" s="159" t="str">
        <f>E7</f>
        <v>Rekonstrukce vodovodu a kanalizace ul.Vítkovická</v>
      </c>
      <c r="F72" s="32"/>
      <c r="G72" s="32"/>
      <c r="H72" s="32"/>
      <c r="I72" s="38"/>
      <c r="J72" s="38"/>
      <c r="K72" s="38"/>
      <c r="L72" s="131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12" customHeight="1">
      <c r="A73" s="36"/>
      <c r="B73" s="37"/>
      <c r="C73" s="32" t="s">
        <v>107</v>
      </c>
      <c r="D73" s="38"/>
      <c r="E73" s="38"/>
      <c r="F73" s="38"/>
      <c r="G73" s="38"/>
      <c r="H73" s="38"/>
      <c r="I73" s="38"/>
      <c r="J73" s="38"/>
      <c r="K73" s="38"/>
      <c r="L73" s="131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16.5" customHeight="1">
      <c r="A74" s="36"/>
      <c r="B74" s="37"/>
      <c r="C74" s="38"/>
      <c r="D74" s="38"/>
      <c r="E74" s="66" t="str">
        <f>E9</f>
        <v>2504008 - Vedlejší a ostatní náklady</v>
      </c>
      <c r="F74" s="38"/>
      <c r="G74" s="38"/>
      <c r="H74" s="38"/>
      <c r="I74" s="38"/>
      <c r="J74" s="38"/>
      <c r="K74" s="38"/>
      <c r="L74" s="131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2" customFormat="1" ht="6.96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31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12" customHeight="1">
      <c r="A76" s="36"/>
      <c r="B76" s="37"/>
      <c r="C76" s="32" t="s">
        <v>20</v>
      </c>
      <c r="D76" s="38"/>
      <c r="E76" s="38"/>
      <c r="F76" s="29" t="str">
        <f>F12</f>
        <v>Ostrava</v>
      </c>
      <c r="G76" s="38"/>
      <c r="H76" s="38"/>
      <c r="I76" s="32" t="s">
        <v>22</v>
      </c>
      <c r="J76" s="69" t="str">
        <f>IF(J12="","",J12)</f>
        <v>10. 9. 2025</v>
      </c>
      <c r="K76" s="38"/>
      <c r="L76" s="13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6.96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3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25.65" customHeight="1">
      <c r="A78" s="36"/>
      <c r="B78" s="37"/>
      <c r="C78" s="32" t="s">
        <v>26</v>
      </c>
      <c r="D78" s="38"/>
      <c r="E78" s="38"/>
      <c r="F78" s="29" t="str">
        <f>E15</f>
        <v>Statutární město Ostrava</v>
      </c>
      <c r="G78" s="38"/>
      <c r="H78" s="38"/>
      <c r="I78" s="32" t="s">
        <v>32</v>
      </c>
      <c r="J78" s="34" t="str">
        <f>E21</f>
        <v>Báňské projekty Ostrava s.r.o</v>
      </c>
      <c r="K78" s="38"/>
      <c r="L78" s="131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15.15" customHeight="1">
      <c r="A79" s="36"/>
      <c r="B79" s="37"/>
      <c r="C79" s="32" t="s">
        <v>30</v>
      </c>
      <c r="D79" s="38"/>
      <c r="E79" s="38"/>
      <c r="F79" s="29" t="str">
        <f>IF(E18="","",E18)</f>
        <v xml:space="preserve"> </v>
      </c>
      <c r="G79" s="38"/>
      <c r="H79" s="38"/>
      <c r="I79" s="32" t="s">
        <v>35</v>
      </c>
      <c r="J79" s="34" t="str">
        <f>E24</f>
        <v>Anna Mužná</v>
      </c>
      <c r="K79" s="38"/>
      <c r="L79" s="131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2" customFormat="1" ht="10.32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31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11" customFormat="1" ht="29.28" customHeight="1">
      <c r="A81" s="176"/>
      <c r="B81" s="177"/>
      <c r="C81" s="178" t="s">
        <v>121</v>
      </c>
      <c r="D81" s="179" t="s">
        <v>58</v>
      </c>
      <c r="E81" s="179" t="s">
        <v>54</v>
      </c>
      <c r="F81" s="179" t="s">
        <v>55</v>
      </c>
      <c r="G81" s="179" t="s">
        <v>122</v>
      </c>
      <c r="H81" s="179" t="s">
        <v>123</v>
      </c>
      <c r="I81" s="179" t="s">
        <v>124</v>
      </c>
      <c r="J81" s="179" t="s">
        <v>111</v>
      </c>
      <c r="K81" s="180" t="s">
        <v>125</v>
      </c>
      <c r="L81" s="181"/>
      <c r="M81" s="89" t="s">
        <v>19</v>
      </c>
      <c r="N81" s="90" t="s">
        <v>43</v>
      </c>
      <c r="O81" s="90" t="s">
        <v>126</v>
      </c>
      <c r="P81" s="90" t="s">
        <v>127</v>
      </c>
      <c r="Q81" s="90" t="s">
        <v>128</v>
      </c>
      <c r="R81" s="90" t="s">
        <v>129</v>
      </c>
      <c r="S81" s="90" t="s">
        <v>130</v>
      </c>
      <c r="T81" s="91" t="s">
        <v>131</v>
      </c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</row>
    <row r="82" s="2" customFormat="1" ht="22.8" customHeight="1">
      <c r="A82" s="36"/>
      <c r="B82" s="37"/>
      <c r="C82" s="96" t="s">
        <v>132</v>
      </c>
      <c r="D82" s="38"/>
      <c r="E82" s="38"/>
      <c r="F82" s="38"/>
      <c r="G82" s="38"/>
      <c r="H82" s="38"/>
      <c r="I82" s="38"/>
      <c r="J82" s="182">
        <f>BK82</f>
        <v>0</v>
      </c>
      <c r="K82" s="38"/>
      <c r="L82" s="42"/>
      <c r="M82" s="92"/>
      <c r="N82" s="183"/>
      <c r="O82" s="93"/>
      <c r="P82" s="184">
        <f>P83+P112+P117</f>
        <v>0</v>
      </c>
      <c r="Q82" s="93"/>
      <c r="R82" s="184">
        <f>R83+R112+R117</f>
        <v>0</v>
      </c>
      <c r="S82" s="93"/>
      <c r="T82" s="185">
        <f>T83+T112+T117</f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T82" s="20" t="s">
        <v>72</v>
      </c>
      <c r="AU82" s="20" t="s">
        <v>112</v>
      </c>
      <c r="BK82" s="186">
        <f>BK83+BK112+BK117</f>
        <v>0</v>
      </c>
    </row>
    <row r="83" s="12" customFormat="1" ht="25.92" customHeight="1">
      <c r="A83" s="12"/>
      <c r="B83" s="187"/>
      <c r="C83" s="188"/>
      <c r="D83" s="189" t="s">
        <v>72</v>
      </c>
      <c r="E83" s="190" t="s">
        <v>1819</v>
      </c>
      <c r="F83" s="190" t="s">
        <v>1820</v>
      </c>
      <c r="G83" s="188"/>
      <c r="H83" s="188"/>
      <c r="I83" s="188"/>
      <c r="J83" s="191">
        <f>BK83</f>
        <v>0</v>
      </c>
      <c r="K83" s="188"/>
      <c r="L83" s="192"/>
      <c r="M83" s="193"/>
      <c r="N83" s="194"/>
      <c r="O83" s="194"/>
      <c r="P83" s="195">
        <f>SUM(P84:P111)</f>
        <v>0</v>
      </c>
      <c r="Q83" s="194"/>
      <c r="R83" s="195">
        <f>SUM(R84:R111)</f>
        <v>0</v>
      </c>
      <c r="S83" s="194"/>
      <c r="T83" s="196">
        <f>SUM(T84:T111)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7" t="s">
        <v>142</v>
      </c>
      <c r="AT83" s="198" t="s">
        <v>72</v>
      </c>
      <c r="AU83" s="198" t="s">
        <v>73</v>
      </c>
      <c r="AY83" s="197" t="s">
        <v>135</v>
      </c>
      <c r="BK83" s="199">
        <f>SUM(BK84:BK111)</f>
        <v>0</v>
      </c>
    </row>
    <row r="84" s="2" customFormat="1" ht="16.5" customHeight="1">
      <c r="A84" s="36"/>
      <c r="B84" s="37"/>
      <c r="C84" s="202" t="s">
        <v>81</v>
      </c>
      <c r="D84" s="202" t="s">
        <v>137</v>
      </c>
      <c r="E84" s="203" t="s">
        <v>1821</v>
      </c>
      <c r="F84" s="204" t="s">
        <v>1822</v>
      </c>
      <c r="G84" s="205" t="s">
        <v>1823</v>
      </c>
      <c r="H84" s="206">
        <v>1</v>
      </c>
      <c r="I84" s="207">
        <v>0</v>
      </c>
      <c r="J84" s="207">
        <f>ROUND(I84*H84,2)</f>
        <v>0</v>
      </c>
      <c r="K84" s="204" t="s">
        <v>141</v>
      </c>
      <c r="L84" s="42"/>
      <c r="M84" s="208" t="s">
        <v>19</v>
      </c>
      <c r="N84" s="209" t="s">
        <v>44</v>
      </c>
      <c r="O84" s="210">
        <v>0</v>
      </c>
      <c r="P84" s="210">
        <f>O84*H84</f>
        <v>0</v>
      </c>
      <c r="Q84" s="210">
        <v>0</v>
      </c>
      <c r="R84" s="210">
        <f>Q84*H84</f>
        <v>0</v>
      </c>
      <c r="S84" s="210">
        <v>0</v>
      </c>
      <c r="T84" s="211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212" t="s">
        <v>1824</v>
      </c>
      <c r="AT84" s="212" t="s">
        <v>137</v>
      </c>
      <c r="AU84" s="212" t="s">
        <v>81</v>
      </c>
      <c r="AY84" s="20" t="s">
        <v>135</v>
      </c>
      <c r="BE84" s="213">
        <f>IF(N84="základní",J84,0)</f>
        <v>0</v>
      </c>
      <c r="BF84" s="213">
        <f>IF(N84="snížená",J84,0)</f>
        <v>0</v>
      </c>
      <c r="BG84" s="213">
        <f>IF(N84="zákl. přenesená",J84,0)</f>
        <v>0</v>
      </c>
      <c r="BH84" s="213">
        <f>IF(N84="sníž. přenesená",J84,0)</f>
        <v>0</v>
      </c>
      <c r="BI84" s="213">
        <f>IF(N84="nulová",J84,0)</f>
        <v>0</v>
      </c>
      <c r="BJ84" s="20" t="s">
        <v>81</v>
      </c>
      <c r="BK84" s="213">
        <f>ROUND(I84*H84,2)</f>
        <v>0</v>
      </c>
      <c r="BL84" s="20" t="s">
        <v>1824</v>
      </c>
      <c r="BM84" s="212" t="s">
        <v>1825</v>
      </c>
    </row>
    <row r="85" s="2" customFormat="1">
      <c r="A85" s="36"/>
      <c r="B85" s="37"/>
      <c r="C85" s="38"/>
      <c r="D85" s="214" t="s">
        <v>144</v>
      </c>
      <c r="E85" s="38"/>
      <c r="F85" s="215" t="s">
        <v>1826</v>
      </c>
      <c r="G85" s="38"/>
      <c r="H85" s="38"/>
      <c r="I85" s="38"/>
      <c r="J85" s="38"/>
      <c r="K85" s="38"/>
      <c r="L85" s="42"/>
      <c r="M85" s="216"/>
      <c r="N85" s="217"/>
      <c r="O85" s="81"/>
      <c r="P85" s="81"/>
      <c r="Q85" s="81"/>
      <c r="R85" s="81"/>
      <c r="S85" s="81"/>
      <c r="T85" s="82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20" t="s">
        <v>144</v>
      </c>
      <c r="AU85" s="20" t="s">
        <v>81</v>
      </c>
    </row>
    <row r="86" s="2" customFormat="1" ht="24.15" customHeight="1">
      <c r="A86" s="36"/>
      <c r="B86" s="37"/>
      <c r="C86" s="202" t="s">
        <v>84</v>
      </c>
      <c r="D86" s="202" t="s">
        <v>137</v>
      </c>
      <c r="E86" s="203" t="s">
        <v>1827</v>
      </c>
      <c r="F86" s="204" t="s">
        <v>1828</v>
      </c>
      <c r="G86" s="205" t="s">
        <v>528</v>
      </c>
      <c r="H86" s="206">
        <v>1</v>
      </c>
      <c r="I86" s="207">
        <v>0</v>
      </c>
      <c r="J86" s="207">
        <f>ROUND(I86*H86,2)</f>
        <v>0</v>
      </c>
      <c r="K86" s="204" t="s">
        <v>141</v>
      </c>
      <c r="L86" s="42"/>
      <c r="M86" s="208" t="s">
        <v>19</v>
      </c>
      <c r="N86" s="209" t="s">
        <v>44</v>
      </c>
      <c r="O86" s="210">
        <v>0</v>
      </c>
      <c r="P86" s="210">
        <f>O86*H86</f>
        <v>0</v>
      </c>
      <c r="Q86" s="210">
        <v>0</v>
      </c>
      <c r="R86" s="210">
        <f>Q86*H86</f>
        <v>0</v>
      </c>
      <c r="S86" s="210">
        <v>0</v>
      </c>
      <c r="T86" s="211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212" t="s">
        <v>1824</v>
      </c>
      <c r="AT86" s="212" t="s">
        <v>137</v>
      </c>
      <c r="AU86" s="212" t="s">
        <v>81</v>
      </c>
      <c r="AY86" s="20" t="s">
        <v>135</v>
      </c>
      <c r="BE86" s="213">
        <f>IF(N86="základní",J86,0)</f>
        <v>0</v>
      </c>
      <c r="BF86" s="213">
        <f>IF(N86="snížená",J86,0)</f>
        <v>0</v>
      </c>
      <c r="BG86" s="213">
        <f>IF(N86="zákl. přenesená",J86,0)</f>
        <v>0</v>
      </c>
      <c r="BH86" s="213">
        <f>IF(N86="sníž. přenesená",J86,0)</f>
        <v>0</v>
      </c>
      <c r="BI86" s="213">
        <f>IF(N86="nulová",J86,0)</f>
        <v>0</v>
      </c>
      <c r="BJ86" s="20" t="s">
        <v>81</v>
      </c>
      <c r="BK86" s="213">
        <f>ROUND(I86*H86,2)</f>
        <v>0</v>
      </c>
      <c r="BL86" s="20" t="s">
        <v>1824</v>
      </c>
      <c r="BM86" s="212" t="s">
        <v>1829</v>
      </c>
    </row>
    <row r="87" s="2" customFormat="1">
      <c r="A87" s="36"/>
      <c r="B87" s="37"/>
      <c r="C87" s="38"/>
      <c r="D87" s="214" t="s">
        <v>144</v>
      </c>
      <c r="E87" s="38"/>
      <c r="F87" s="215" t="s">
        <v>1830</v>
      </c>
      <c r="G87" s="38"/>
      <c r="H87" s="38"/>
      <c r="I87" s="38"/>
      <c r="J87" s="38"/>
      <c r="K87" s="38"/>
      <c r="L87" s="42"/>
      <c r="M87" s="216"/>
      <c r="N87" s="217"/>
      <c r="O87" s="81"/>
      <c r="P87" s="81"/>
      <c r="Q87" s="81"/>
      <c r="R87" s="81"/>
      <c r="S87" s="81"/>
      <c r="T87" s="82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20" t="s">
        <v>144</v>
      </c>
      <c r="AU87" s="20" t="s">
        <v>81</v>
      </c>
    </row>
    <row r="88" s="2" customFormat="1" ht="16.5" customHeight="1">
      <c r="A88" s="36"/>
      <c r="B88" s="37"/>
      <c r="C88" s="202" t="s">
        <v>155</v>
      </c>
      <c r="D88" s="202" t="s">
        <v>137</v>
      </c>
      <c r="E88" s="203" t="s">
        <v>1831</v>
      </c>
      <c r="F88" s="204" t="s">
        <v>1832</v>
      </c>
      <c r="G88" s="205" t="s">
        <v>528</v>
      </c>
      <c r="H88" s="206">
        <v>1</v>
      </c>
      <c r="I88" s="207">
        <v>0</v>
      </c>
      <c r="J88" s="207">
        <f>ROUND(I88*H88,2)</f>
        <v>0</v>
      </c>
      <c r="K88" s="204" t="s">
        <v>141</v>
      </c>
      <c r="L88" s="42"/>
      <c r="M88" s="208" t="s">
        <v>19</v>
      </c>
      <c r="N88" s="209" t="s">
        <v>44</v>
      </c>
      <c r="O88" s="210">
        <v>0</v>
      </c>
      <c r="P88" s="210">
        <f>O88*H88</f>
        <v>0</v>
      </c>
      <c r="Q88" s="210">
        <v>0</v>
      </c>
      <c r="R88" s="210">
        <f>Q88*H88</f>
        <v>0</v>
      </c>
      <c r="S88" s="210">
        <v>0</v>
      </c>
      <c r="T88" s="211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212" t="s">
        <v>1824</v>
      </c>
      <c r="AT88" s="212" t="s">
        <v>137</v>
      </c>
      <c r="AU88" s="212" t="s">
        <v>81</v>
      </c>
      <c r="AY88" s="20" t="s">
        <v>135</v>
      </c>
      <c r="BE88" s="213">
        <f>IF(N88="základní",J88,0)</f>
        <v>0</v>
      </c>
      <c r="BF88" s="213">
        <f>IF(N88="snížená",J88,0)</f>
        <v>0</v>
      </c>
      <c r="BG88" s="213">
        <f>IF(N88="zákl. přenesená",J88,0)</f>
        <v>0</v>
      </c>
      <c r="BH88" s="213">
        <f>IF(N88="sníž. přenesená",J88,0)</f>
        <v>0</v>
      </c>
      <c r="BI88" s="213">
        <f>IF(N88="nulová",J88,0)</f>
        <v>0</v>
      </c>
      <c r="BJ88" s="20" t="s">
        <v>81</v>
      </c>
      <c r="BK88" s="213">
        <f>ROUND(I88*H88,2)</f>
        <v>0</v>
      </c>
      <c r="BL88" s="20" t="s">
        <v>1824</v>
      </c>
      <c r="BM88" s="212" t="s">
        <v>1833</v>
      </c>
    </row>
    <row r="89" s="2" customFormat="1">
      <c r="A89" s="36"/>
      <c r="B89" s="37"/>
      <c r="C89" s="38"/>
      <c r="D89" s="214" t="s">
        <v>144</v>
      </c>
      <c r="E89" s="38"/>
      <c r="F89" s="215" t="s">
        <v>1834</v>
      </c>
      <c r="G89" s="38"/>
      <c r="H89" s="38"/>
      <c r="I89" s="38"/>
      <c r="J89" s="38"/>
      <c r="K89" s="38"/>
      <c r="L89" s="42"/>
      <c r="M89" s="216"/>
      <c r="N89" s="217"/>
      <c r="O89" s="81"/>
      <c r="P89" s="81"/>
      <c r="Q89" s="81"/>
      <c r="R89" s="81"/>
      <c r="S89" s="81"/>
      <c r="T89" s="82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20" t="s">
        <v>144</v>
      </c>
      <c r="AU89" s="20" t="s">
        <v>81</v>
      </c>
    </row>
    <row r="90" s="2" customFormat="1" ht="16.5" customHeight="1">
      <c r="A90" s="36"/>
      <c r="B90" s="37"/>
      <c r="C90" s="202" t="s">
        <v>142</v>
      </c>
      <c r="D90" s="202" t="s">
        <v>137</v>
      </c>
      <c r="E90" s="203" t="s">
        <v>1835</v>
      </c>
      <c r="F90" s="204" t="s">
        <v>1836</v>
      </c>
      <c r="G90" s="205" t="s">
        <v>377</v>
      </c>
      <c r="H90" s="206">
        <v>15</v>
      </c>
      <c r="I90" s="207">
        <v>0</v>
      </c>
      <c r="J90" s="207">
        <f>ROUND(I90*H90,2)</f>
        <v>0</v>
      </c>
      <c r="K90" s="204" t="s">
        <v>141</v>
      </c>
      <c r="L90" s="42"/>
      <c r="M90" s="208" t="s">
        <v>19</v>
      </c>
      <c r="N90" s="209" t="s">
        <v>44</v>
      </c>
      <c r="O90" s="210">
        <v>0</v>
      </c>
      <c r="P90" s="210">
        <f>O90*H90</f>
        <v>0</v>
      </c>
      <c r="Q90" s="210">
        <v>0</v>
      </c>
      <c r="R90" s="210">
        <f>Q90*H90</f>
        <v>0</v>
      </c>
      <c r="S90" s="210">
        <v>0</v>
      </c>
      <c r="T90" s="211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212" t="s">
        <v>1824</v>
      </c>
      <c r="AT90" s="212" t="s">
        <v>137</v>
      </c>
      <c r="AU90" s="212" t="s">
        <v>81</v>
      </c>
      <c r="AY90" s="20" t="s">
        <v>135</v>
      </c>
      <c r="BE90" s="213">
        <f>IF(N90="základní",J90,0)</f>
        <v>0</v>
      </c>
      <c r="BF90" s="213">
        <f>IF(N90="snížená",J90,0)</f>
        <v>0</v>
      </c>
      <c r="BG90" s="213">
        <f>IF(N90="zákl. přenesená",J90,0)</f>
        <v>0</v>
      </c>
      <c r="BH90" s="213">
        <f>IF(N90="sníž. přenesená",J90,0)</f>
        <v>0</v>
      </c>
      <c r="BI90" s="213">
        <f>IF(N90="nulová",J90,0)</f>
        <v>0</v>
      </c>
      <c r="BJ90" s="20" t="s">
        <v>81</v>
      </c>
      <c r="BK90" s="213">
        <f>ROUND(I90*H90,2)</f>
        <v>0</v>
      </c>
      <c r="BL90" s="20" t="s">
        <v>1824</v>
      </c>
      <c r="BM90" s="212" t="s">
        <v>1837</v>
      </c>
    </row>
    <row r="91" s="2" customFormat="1">
      <c r="A91" s="36"/>
      <c r="B91" s="37"/>
      <c r="C91" s="38"/>
      <c r="D91" s="214" t="s">
        <v>144</v>
      </c>
      <c r="E91" s="38"/>
      <c r="F91" s="215" t="s">
        <v>1838</v>
      </c>
      <c r="G91" s="38"/>
      <c r="H91" s="38"/>
      <c r="I91" s="38"/>
      <c r="J91" s="38"/>
      <c r="K91" s="38"/>
      <c r="L91" s="42"/>
      <c r="M91" s="216"/>
      <c r="N91" s="217"/>
      <c r="O91" s="81"/>
      <c r="P91" s="81"/>
      <c r="Q91" s="81"/>
      <c r="R91" s="81"/>
      <c r="S91" s="81"/>
      <c r="T91" s="82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20" t="s">
        <v>144</v>
      </c>
      <c r="AU91" s="20" t="s">
        <v>81</v>
      </c>
    </row>
    <row r="92" s="2" customFormat="1" ht="16.5" customHeight="1">
      <c r="A92" s="36"/>
      <c r="B92" s="37"/>
      <c r="C92" s="202" t="s">
        <v>168</v>
      </c>
      <c r="D92" s="202" t="s">
        <v>137</v>
      </c>
      <c r="E92" s="203" t="s">
        <v>1839</v>
      </c>
      <c r="F92" s="204" t="s">
        <v>1840</v>
      </c>
      <c r="G92" s="205" t="s">
        <v>1823</v>
      </c>
      <c r="H92" s="206">
        <v>1</v>
      </c>
      <c r="I92" s="207">
        <v>0</v>
      </c>
      <c r="J92" s="207">
        <f>ROUND(I92*H92,2)</f>
        <v>0</v>
      </c>
      <c r="K92" s="204" t="s">
        <v>141</v>
      </c>
      <c r="L92" s="42"/>
      <c r="M92" s="208" t="s">
        <v>19</v>
      </c>
      <c r="N92" s="209" t="s">
        <v>44</v>
      </c>
      <c r="O92" s="210">
        <v>0</v>
      </c>
      <c r="P92" s="210">
        <f>O92*H92</f>
        <v>0</v>
      </c>
      <c r="Q92" s="210">
        <v>0</v>
      </c>
      <c r="R92" s="210">
        <f>Q92*H92</f>
        <v>0</v>
      </c>
      <c r="S92" s="210">
        <v>0</v>
      </c>
      <c r="T92" s="211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212" t="s">
        <v>1824</v>
      </c>
      <c r="AT92" s="212" t="s">
        <v>137</v>
      </c>
      <c r="AU92" s="212" t="s">
        <v>81</v>
      </c>
      <c r="AY92" s="20" t="s">
        <v>135</v>
      </c>
      <c r="BE92" s="213">
        <f>IF(N92="základní",J92,0)</f>
        <v>0</v>
      </c>
      <c r="BF92" s="213">
        <f>IF(N92="snížená",J92,0)</f>
        <v>0</v>
      </c>
      <c r="BG92" s="213">
        <f>IF(N92="zákl. přenesená",J92,0)</f>
        <v>0</v>
      </c>
      <c r="BH92" s="213">
        <f>IF(N92="sníž. přenesená",J92,0)</f>
        <v>0</v>
      </c>
      <c r="BI92" s="213">
        <f>IF(N92="nulová",J92,0)</f>
        <v>0</v>
      </c>
      <c r="BJ92" s="20" t="s">
        <v>81</v>
      </c>
      <c r="BK92" s="213">
        <f>ROUND(I92*H92,2)</f>
        <v>0</v>
      </c>
      <c r="BL92" s="20" t="s">
        <v>1824</v>
      </c>
      <c r="BM92" s="212" t="s">
        <v>1841</v>
      </c>
    </row>
    <row r="93" s="2" customFormat="1">
      <c r="A93" s="36"/>
      <c r="B93" s="37"/>
      <c r="C93" s="38"/>
      <c r="D93" s="214" t="s">
        <v>144</v>
      </c>
      <c r="E93" s="38"/>
      <c r="F93" s="215" t="s">
        <v>1842</v>
      </c>
      <c r="G93" s="38"/>
      <c r="H93" s="38"/>
      <c r="I93" s="38"/>
      <c r="J93" s="38"/>
      <c r="K93" s="38"/>
      <c r="L93" s="42"/>
      <c r="M93" s="216"/>
      <c r="N93" s="217"/>
      <c r="O93" s="81"/>
      <c r="P93" s="81"/>
      <c r="Q93" s="81"/>
      <c r="R93" s="81"/>
      <c r="S93" s="81"/>
      <c r="T93" s="82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20" t="s">
        <v>144</v>
      </c>
      <c r="AU93" s="20" t="s">
        <v>81</v>
      </c>
    </row>
    <row r="94" s="2" customFormat="1" ht="16.5" customHeight="1">
      <c r="A94" s="36"/>
      <c r="B94" s="37"/>
      <c r="C94" s="202" t="s">
        <v>179</v>
      </c>
      <c r="D94" s="202" t="s">
        <v>137</v>
      </c>
      <c r="E94" s="203" t="s">
        <v>1843</v>
      </c>
      <c r="F94" s="204" t="s">
        <v>1844</v>
      </c>
      <c r="G94" s="205" t="s">
        <v>1823</v>
      </c>
      <c r="H94" s="206">
        <v>1</v>
      </c>
      <c r="I94" s="207">
        <v>0</v>
      </c>
      <c r="J94" s="207">
        <f>ROUND(I94*H94,2)</f>
        <v>0</v>
      </c>
      <c r="K94" s="204" t="s">
        <v>141</v>
      </c>
      <c r="L94" s="42"/>
      <c r="M94" s="208" t="s">
        <v>19</v>
      </c>
      <c r="N94" s="209" t="s">
        <v>44</v>
      </c>
      <c r="O94" s="210">
        <v>0</v>
      </c>
      <c r="P94" s="210">
        <f>O94*H94</f>
        <v>0</v>
      </c>
      <c r="Q94" s="210">
        <v>0</v>
      </c>
      <c r="R94" s="210">
        <f>Q94*H94</f>
        <v>0</v>
      </c>
      <c r="S94" s="210">
        <v>0</v>
      </c>
      <c r="T94" s="211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212" t="s">
        <v>1824</v>
      </c>
      <c r="AT94" s="212" t="s">
        <v>137</v>
      </c>
      <c r="AU94" s="212" t="s">
        <v>81</v>
      </c>
      <c r="AY94" s="20" t="s">
        <v>135</v>
      </c>
      <c r="BE94" s="213">
        <f>IF(N94="základní",J94,0)</f>
        <v>0</v>
      </c>
      <c r="BF94" s="213">
        <f>IF(N94="snížená",J94,0)</f>
        <v>0</v>
      </c>
      <c r="BG94" s="213">
        <f>IF(N94="zákl. přenesená",J94,0)</f>
        <v>0</v>
      </c>
      <c r="BH94" s="213">
        <f>IF(N94="sníž. přenesená",J94,0)</f>
        <v>0</v>
      </c>
      <c r="BI94" s="213">
        <f>IF(N94="nulová",J94,0)</f>
        <v>0</v>
      </c>
      <c r="BJ94" s="20" t="s">
        <v>81</v>
      </c>
      <c r="BK94" s="213">
        <f>ROUND(I94*H94,2)</f>
        <v>0</v>
      </c>
      <c r="BL94" s="20" t="s">
        <v>1824</v>
      </c>
      <c r="BM94" s="212" t="s">
        <v>1845</v>
      </c>
    </row>
    <row r="95" s="2" customFormat="1">
      <c r="A95" s="36"/>
      <c r="B95" s="37"/>
      <c r="C95" s="38"/>
      <c r="D95" s="214" t="s">
        <v>144</v>
      </c>
      <c r="E95" s="38"/>
      <c r="F95" s="215" t="s">
        <v>1846</v>
      </c>
      <c r="G95" s="38"/>
      <c r="H95" s="38"/>
      <c r="I95" s="38"/>
      <c r="J95" s="38"/>
      <c r="K95" s="38"/>
      <c r="L95" s="42"/>
      <c r="M95" s="216"/>
      <c r="N95" s="217"/>
      <c r="O95" s="81"/>
      <c r="P95" s="81"/>
      <c r="Q95" s="81"/>
      <c r="R95" s="81"/>
      <c r="S95" s="81"/>
      <c r="T95" s="82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20" t="s">
        <v>144</v>
      </c>
      <c r="AU95" s="20" t="s">
        <v>81</v>
      </c>
    </row>
    <row r="96" s="2" customFormat="1" ht="24.15" customHeight="1">
      <c r="A96" s="36"/>
      <c r="B96" s="37"/>
      <c r="C96" s="202" t="s">
        <v>194</v>
      </c>
      <c r="D96" s="202" t="s">
        <v>137</v>
      </c>
      <c r="E96" s="203" t="s">
        <v>1847</v>
      </c>
      <c r="F96" s="204" t="s">
        <v>1848</v>
      </c>
      <c r="G96" s="205" t="s">
        <v>1823</v>
      </c>
      <c r="H96" s="206">
        <v>1</v>
      </c>
      <c r="I96" s="207">
        <v>0</v>
      </c>
      <c r="J96" s="207">
        <f>ROUND(I96*H96,2)</f>
        <v>0</v>
      </c>
      <c r="K96" s="204" t="s">
        <v>141</v>
      </c>
      <c r="L96" s="42"/>
      <c r="M96" s="208" t="s">
        <v>19</v>
      </c>
      <c r="N96" s="209" t="s">
        <v>44</v>
      </c>
      <c r="O96" s="210">
        <v>0</v>
      </c>
      <c r="P96" s="210">
        <f>O96*H96</f>
        <v>0</v>
      </c>
      <c r="Q96" s="210">
        <v>0</v>
      </c>
      <c r="R96" s="210">
        <f>Q96*H96</f>
        <v>0</v>
      </c>
      <c r="S96" s="210">
        <v>0</v>
      </c>
      <c r="T96" s="211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212" t="s">
        <v>1824</v>
      </c>
      <c r="AT96" s="212" t="s">
        <v>137</v>
      </c>
      <c r="AU96" s="212" t="s">
        <v>81</v>
      </c>
      <c r="AY96" s="20" t="s">
        <v>135</v>
      </c>
      <c r="BE96" s="213">
        <f>IF(N96="základní",J96,0)</f>
        <v>0</v>
      </c>
      <c r="BF96" s="213">
        <f>IF(N96="snížená",J96,0)</f>
        <v>0</v>
      </c>
      <c r="BG96" s="213">
        <f>IF(N96="zákl. přenesená",J96,0)</f>
        <v>0</v>
      </c>
      <c r="BH96" s="213">
        <f>IF(N96="sníž. přenesená",J96,0)</f>
        <v>0</v>
      </c>
      <c r="BI96" s="213">
        <f>IF(N96="nulová",J96,0)</f>
        <v>0</v>
      </c>
      <c r="BJ96" s="20" t="s">
        <v>81</v>
      </c>
      <c r="BK96" s="213">
        <f>ROUND(I96*H96,2)</f>
        <v>0</v>
      </c>
      <c r="BL96" s="20" t="s">
        <v>1824</v>
      </c>
      <c r="BM96" s="212" t="s">
        <v>1849</v>
      </c>
    </row>
    <row r="97" s="2" customFormat="1">
      <c r="A97" s="36"/>
      <c r="B97" s="37"/>
      <c r="C97" s="38"/>
      <c r="D97" s="214" t="s">
        <v>144</v>
      </c>
      <c r="E97" s="38"/>
      <c r="F97" s="215" t="s">
        <v>1850</v>
      </c>
      <c r="G97" s="38"/>
      <c r="H97" s="38"/>
      <c r="I97" s="38"/>
      <c r="J97" s="38"/>
      <c r="K97" s="38"/>
      <c r="L97" s="42"/>
      <c r="M97" s="216"/>
      <c r="N97" s="217"/>
      <c r="O97" s="81"/>
      <c r="P97" s="81"/>
      <c r="Q97" s="81"/>
      <c r="R97" s="81"/>
      <c r="S97" s="81"/>
      <c r="T97" s="82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20" t="s">
        <v>144</v>
      </c>
      <c r="AU97" s="20" t="s">
        <v>81</v>
      </c>
    </row>
    <row r="98" s="2" customFormat="1" ht="16.5" customHeight="1">
      <c r="A98" s="36"/>
      <c r="B98" s="37"/>
      <c r="C98" s="202" t="s">
        <v>200</v>
      </c>
      <c r="D98" s="202" t="s">
        <v>137</v>
      </c>
      <c r="E98" s="203" t="s">
        <v>1851</v>
      </c>
      <c r="F98" s="204" t="s">
        <v>1852</v>
      </c>
      <c r="G98" s="205" t="s">
        <v>1823</v>
      </c>
      <c r="H98" s="206">
        <v>1</v>
      </c>
      <c r="I98" s="207">
        <v>0</v>
      </c>
      <c r="J98" s="207">
        <f>ROUND(I98*H98,2)</f>
        <v>0</v>
      </c>
      <c r="K98" s="204" t="s">
        <v>141</v>
      </c>
      <c r="L98" s="42"/>
      <c r="M98" s="208" t="s">
        <v>19</v>
      </c>
      <c r="N98" s="209" t="s">
        <v>44</v>
      </c>
      <c r="O98" s="210">
        <v>0</v>
      </c>
      <c r="P98" s="210">
        <f>O98*H98</f>
        <v>0</v>
      </c>
      <c r="Q98" s="210">
        <v>0</v>
      </c>
      <c r="R98" s="210">
        <f>Q98*H98</f>
        <v>0</v>
      </c>
      <c r="S98" s="210">
        <v>0</v>
      </c>
      <c r="T98" s="211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212" t="s">
        <v>1824</v>
      </c>
      <c r="AT98" s="212" t="s">
        <v>137</v>
      </c>
      <c r="AU98" s="212" t="s">
        <v>81</v>
      </c>
      <c r="AY98" s="20" t="s">
        <v>135</v>
      </c>
      <c r="BE98" s="213">
        <f>IF(N98="základní",J98,0)</f>
        <v>0</v>
      </c>
      <c r="BF98" s="213">
        <f>IF(N98="snížená",J98,0)</f>
        <v>0</v>
      </c>
      <c r="BG98" s="213">
        <f>IF(N98="zákl. přenesená",J98,0)</f>
        <v>0</v>
      </c>
      <c r="BH98" s="213">
        <f>IF(N98="sníž. přenesená",J98,0)</f>
        <v>0</v>
      </c>
      <c r="BI98" s="213">
        <f>IF(N98="nulová",J98,0)</f>
        <v>0</v>
      </c>
      <c r="BJ98" s="20" t="s">
        <v>81</v>
      </c>
      <c r="BK98" s="213">
        <f>ROUND(I98*H98,2)</f>
        <v>0</v>
      </c>
      <c r="BL98" s="20" t="s">
        <v>1824</v>
      </c>
      <c r="BM98" s="212" t="s">
        <v>1853</v>
      </c>
    </row>
    <row r="99" s="2" customFormat="1">
      <c r="A99" s="36"/>
      <c r="B99" s="37"/>
      <c r="C99" s="38"/>
      <c r="D99" s="214" t="s">
        <v>144</v>
      </c>
      <c r="E99" s="38"/>
      <c r="F99" s="215" t="s">
        <v>1854</v>
      </c>
      <c r="G99" s="38"/>
      <c r="H99" s="38"/>
      <c r="I99" s="38"/>
      <c r="J99" s="38"/>
      <c r="K99" s="38"/>
      <c r="L99" s="42"/>
      <c r="M99" s="216"/>
      <c r="N99" s="217"/>
      <c r="O99" s="81"/>
      <c r="P99" s="81"/>
      <c r="Q99" s="81"/>
      <c r="R99" s="81"/>
      <c r="S99" s="81"/>
      <c r="T99" s="82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20" t="s">
        <v>144</v>
      </c>
      <c r="AU99" s="20" t="s">
        <v>81</v>
      </c>
    </row>
    <row r="100" s="2" customFormat="1" ht="16.5" customHeight="1">
      <c r="A100" s="36"/>
      <c r="B100" s="37"/>
      <c r="C100" s="202" t="s">
        <v>207</v>
      </c>
      <c r="D100" s="202" t="s">
        <v>137</v>
      </c>
      <c r="E100" s="203" t="s">
        <v>1855</v>
      </c>
      <c r="F100" s="204" t="s">
        <v>1856</v>
      </c>
      <c r="G100" s="205" t="s">
        <v>528</v>
      </c>
      <c r="H100" s="206">
        <v>1</v>
      </c>
      <c r="I100" s="207">
        <v>0</v>
      </c>
      <c r="J100" s="207">
        <f>ROUND(I100*H100,2)</f>
        <v>0</v>
      </c>
      <c r="K100" s="204" t="s">
        <v>141</v>
      </c>
      <c r="L100" s="42"/>
      <c r="M100" s="208" t="s">
        <v>19</v>
      </c>
      <c r="N100" s="209" t="s">
        <v>44</v>
      </c>
      <c r="O100" s="210">
        <v>0</v>
      </c>
      <c r="P100" s="210">
        <f>O100*H100</f>
        <v>0</v>
      </c>
      <c r="Q100" s="210">
        <v>0</v>
      </c>
      <c r="R100" s="210">
        <f>Q100*H100</f>
        <v>0</v>
      </c>
      <c r="S100" s="210">
        <v>0</v>
      </c>
      <c r="T100" s="211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212" t="s">
        <v>1824</v>
      </c>
      <c r="AT100" s="212" t="s">
        <v>137</v>
      </c>
      <c r="AU100" s="212" t="s">
        <v>81</v>
      </c>
      <c r="AY100" s="20" t="s">
        <v>135</v>
      </c>
      <c r="BE100" s="213">
        <f>IF(N100="základní",J100,0)</f>
        <v>0</v>
      </c>
      <c r="BF100" s="213">
        <f>IF(N100="snížená",J100,0)</f>
        <v>0</v>
      </c>
      <c r="BG100" s="213">
        <f>IF(N100="zákl. přenesená",J100,0)</f>
        <v>0</v>
      </c>
      <c r="BH100" s="213">
        <f>IF(N100="sníž. přenesená",J100,0)</f>
        <v>0</v>
      </c>
      <c r="BI100" s="213">
        <f>IF(N100="nulová",J100,0)</f>
        <v>0</v>
      </c>
      <c r="BJ100" s="20" t="s">
        <v>81</v>
      </c>
      <c r="BK100" s="213">
        <f>ROUND(I100*H100,2)</f>
        <v>0</v>
      </c>
      <c r="BL100" s="20" t="s">
        <v>1824</v>
      </c>
      <c r="BM100" s="212" t="s">
        <v>1857</v>
      </c>
    </row>
    <row r="101" s="2" customFormat="1">
      <c r="A101" s="36"/>
      <c r="B101" s="37"/>
      <c r="C101" s="38"/>
      <c r="D101" s="214" t="s">
        <v>144</v>
      </c>
      <c r="E101" s="38"/>
      <c r="F101" s="215" t="s">
        <v>1858</v>
      </c>
      <c r="G101" s="38"/>
      <c r="H101" s="38"/>
      <c r="I101" s="38"/>
      <c r="J101" s="38"/>
      <c r="K101" s="38"/>
      <c r="L101" s="42"/>
      <c r="M101" s="216"/>
      <c r="N101" s="217"/>
      <c r="O101" s="81"/>
      <c r="P101" s="81"/>
      <c r="Q101" s="81"/>
      <c r="R101" s="81"/>
      <c r="S101" s="81"/>
      <c r="T101" s="82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20" t="s">
        <v>144</v>
      </c>
      <c r="AU101" s="20" t="s">
        <v>81</v>
      </c>
    </row>
    <row r="102" s="2" customFormat="1" ht="16.5" customHeight="1">
      <c r="A102" s="36"/>
      <c r="B102" s="37"/>
      <c r="C102" s="202" t="s">
        <v>216</v>
      </c>
      <c r="D102" s="202" t="s">
        <v>137</v>
      </c>
      <c r="E102" s="203" t="s">
        <v>1859</v>
      </c>
      <c r="F102" s="204" t="s">
        <v>1860</v>
      </c>
      <c r="G102" s="205" t="s">
        <v>528</v>
      </c>
      <c r="H102" s="206">
        <v>1</v>
      </c>
      <c r="I102" s="207">
        <v>0</v>
      </c>
      <c r="J102" s="207">
        <f>ROUND(I102*H102,2)</f>
        <v>0</v>
      </c>
      <c r="K102" s="204" t="s">
        <v>141</v>
      </c>
      <c r="L102" s="42"/>
      <c r="M102" s="208" t="s">
        <v>19</v>
      </c>
      <c r="N102" s="209" t="s">
        <v>44</v>
      </c>
      <c r="O102" s="210">
        <v>0</v>
      </c>
      <c r="P102" s="210">
        <f>O102*H102</f>
        <v>0</v>
      </c>
      <c r="Q102" s="210">
        <v>0</v>
      </c>
      <c r="R102" s="210">
        <f>Q102*H102</f>
        <v>0</v>
      </c>
      <c r="S102" s="210">
        <v>0</v>
      </c>
      <c r="T102" s="211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212" t="s">
        <v>1824</v>
      </c>
      <c r="AT102" s="212" t="s">
        <v>137</v>
      </c>
      <c r="AU102" s="212" t="s">
        <v>81</v>
      </c>
      <c r="AY102" s="20" t="s">
        <v>135</v>
      </c>
      <c r="BE102" s="213">
        <f>IF(N102="základní",J102,0)</f>
        <v>0</v>
      </c>
      <c r="BF102" s="213">
        <f>IF(N102="snížená",J102,0)</f>
        <v>0</v>
      </c>
      <c r="BG102" s="213">
        <f>IF(N102="zákl. přenesená",J102,0)</f>
        <v>0</v>
      </c>
      <c r="BH102" s="213">
        <f>IF(N102="sníž. přenesená",J102,0)</f>
        <v>0</v>
      </c>
      <c r="BI102" s="213">
        <f>IF(N102="nulová",J102,0)</f>
        <v>0</v>
      </c>
      <c r="BJ102" s="20" t="s">
        <v>81</v>
      </c>
      <c r="BK102" s="213">
        <f>ROUND(I102*H102,2)</f>
        <v>0</v>
      </c>
      <c r="BL102" s="20" t="s">
        <v>1824</v>
      </c>
      <c r="BM102" s="212" t="s">
        <v>1861</v>
      </c>
    </row>
    <row r="103" s="2" customFormat="1">
      <c r="A103" s="36"/>
      <c r="B103" s="37"/>
      <c r="C103" s="38"/>
      <c r="D103" s="214" t="s">
        <v>144</v>
      </c>
      <c r="E103" s="38"/>
      <c r="F103" s="215" t="s">
        <v>1862</v>
      </c>
      <c r="G103" s="38"/>
      <c r="H103" s="38"/>
      <c r="I103" s="38"/>
      <c r="J103" s="38"/>
      <c r="K103" s="38"/>
      <c r="L103" s="42"/>
      <c r="M103" s="216"/>
      <c r="N103" s="217"/>
      <c r="O103" s="81"/>
      <c r="P103" s="81"/>
      <c r="Q103" s="81"/>
      <c r="R103" s="81"/>
      <c r="S103" s="81"/>
      <c r="T103" s="82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20" t="s">
        <v>144</v>
      </c>
      <c r="AU103" s="20" t="s">
        <v>81</v>
      </c>
    </row>
    <row r="104" s="2" customFormat="1" ht="24.15" customHeight="1">
      <c r="A104" s="36"/>
      <c r="B104" s="37"/>
      <c r="C104" s="202" t="s">
        <v>221</v>
      </c>
      <c r="D104" s="202" t="s">
        <v>137</v>
      </c>
      <c r="E104" s="203" t="s">
        <v>1863</v>
      </c>
      <c r="F104" s="204" t="s">
        <v>1864</v>
      </c>
      <c r="G104" s="205" t="s">
        <v>1823</v>
      </c>
      <c r="H104" s="206">
        <v>1</v>
      </c>
      <c r="I104" s="207">
        <v>0</v>
      </c>
      <c r="J104" s="207">
        <f>ROUND(I104*H104,2)</f>
        <v>0</v>
      </c>
      <c r="K104" s="204" t="s">
        <v>141</v>
      </c>
      <c r="L104" s="42"/>
      <c r="M104" s="208" t="s">
        <v>19</v>
      </c>
      <c r="N104" s="209" t="s">
        <v>44</v>
      </c>
      <c r="O104" s="210">
        <v>0</v>
      </c>
      <c r="P104" s="210">
        <f>O104*H104</f>
        <v>0</v>
      </c>
      <c r="Q104" s="210">
        <v>0</v>
      </c>
      <c r="R104" s="210">
        <f>Q104*H104</f>
        <v>0</v>
      </c>
      <c r="S104" s="210">
        <v>0</v>
      </c>
      <c r="T104" s="211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212" t="s">
        <v>1824</v>
      </c>
      <c r="AT104" s="212" t="s">
        <v>137</v>
      </c>
      <c r="AU104" s="212" t="s">
        <v>81</v>
      </c>
      <c r="AY104" s="20" t="s">
        <v>135</v>
      </c>
      <c r="BE104" s="213">
        <f>IF(N104="základní",J104,0)</f>
        <v>0</v>
      </c>
      <c r="BF104" s="213">
        <f>IF(N104="snížená",J104,0)</f>
        <v>0</v>
      </c>
      <c r="BG104" s="213">
        <f>IF(N104="zákl. přenesená",J104,0)</f>
        <v>0</v>
      </c>
      <c r="BH104" s="213">
        <f>IF(N104="sníž. přenesená",J104,0)</f>
        <v>0</v>
      </c>
      <c r="BI104" s="213">
        <f>IF(N104="nulová",J104,0)</f>
        <v>0</v>
      </c>
      <c r="BJ104" s="20" t="s">
        <v>81</v>
      </c>
      <c r="BK104" s="213">
        <f>ROUND(I104*H104,2)</f>
        <v>0</v>
      </c>
      <c r="BL104" s="20" t="s">
        <v>1824</v>
      </c>
      <c r="BM104" s="212" t="s">
        <v>1865</v>
      </c>
    </row>
    <row r="105" s="2" customFormat="1">
      <c r="A105" s="36"/>
      <c r="B105" s="37"/>
      <c r="C105" s="38"/>
      <c r="D105" s="214" t="s">
        <v>144</v>
      </c>
      <c r="E105" s="38"/>
      <c r="F105" s="215" t="s">
        <v>1866</v>
      </c>
      <c r="G105" s="38"/>
      <c r="H105" s="38"/>
      <c r="I105" s="38"/>
      <c r="J105" s="38"/>
      <c r="K105" s="38"/>
      <c r="L105" s="42"/>
      <c r="M105" s="216"/>
      <c r="N105" s="217"/>
      <c r="O105" s="81"/>
      <c r="P105" s="81"/>
      <c r="Q105" s="81"/>
      <c r="R105" s="81"/>
      <c r="S105" s="81"/>
      <c r="T105" s="82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20" t="s">
        <v>144</v>
      </c>
      <c r="AU105" s="20" t="s">
        <v>81</v>
      </c>
    </row>
    <row r="106" s="2" customFormat="1" ht="24.15" customHeight="1">
      <c r="A106" s="36"/>
      <c r="B106" s="37"/>
      <c r="C106" s="202" t="s">
        <v>8</v>
      </c>
      <c r="D106" s="202" t="s">
        <v>137</v>
      </c>
      <c r="E106" s="203" t="s">
        <v>1867</v>
      </c>
      <c r="F106" s="204" t="s">
        <v>1868</v>
      </c>
      <c r="G106" s="205" t="s">
        <v>1823</v>
      </c>
      <c r="H106" s="206">
        <v>1</v>
      </c>
      <c r="I106" s="207">
        <v>0</v>
      </c>
      <c r="J106" s="207">
        <f>ROUND(I106*H106,2)</f>
        <v>0</v>
      </c>
      <c r="K106" s="204" t="s">
        <v>141</v>
      </c>
      <c r="L106" s="42"/>
      <c r="M106" s="208" t="s">
        <v>19</v>
      </c>
      <c r="N106" s="209" t="s">
        <v>44</v>
      </c>
      <c r="O106" s="210">
        <v>0</v>
      </c>
      <c r="P106" s="210">
        <f>O106*H106</f>
        <v>0</v>
      </c>
      <c r="Q106" s="210">
        <v>0</v>
      </c>
      <c r="R106" s="210">
        <f>Q106*H106</f>
        <v>0</v>
      </c>
      <c r="S106" s="210">
        <v>0</v>
      </c>
      <c r="T106" s="211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212" t="s">
        <v>1824</v>
      </c>
      <c r="AT106" s="212" t="s">
        <v>137</v>
      </c>
      <c r="AU106" s="212" t="s">
        <v>81</v>
      </c>
      <c r="AY106" s="20" t="s">
        <v>135</v>
      </c>
      <c r="BE106" s="213">
        <f>IF(N106="základní",J106,0)</f>
        <v>0</v>
      </c>
      <c r="BF106" s="213">
        <f>IF(N106="snížená",J106,0)</f>
        <v>0</v>
      </c>
      <c r="BG106" s="213">
        <f>IF(N106="zákl. přenesená",J106,0)</f>
        <v>0</v>
      </c>
      <c r="BH106" s="213">
        <f>IF(N106="sníž. přenesená",J106,0)</f>
        <v>0</v>
      </c>
      <c r="BI106" s="213">
        <f>IF(N106="nulová",J106,0)</f>
        <v>0</v>
      </c>
      <c r="BJ106" s="20" t="s">
        <v>81</v>
      </c>
      <c r="BK106" s="213">
        <f>ROUND(I106*H106,2)</f>
        <v>0</v>
      </c>
      <c r="BL106" s="20" t="s">
        <v>1824</v>
      </c>
      <c r="BM106" s="212" t="s">
        <v>1869</v>
      </c>
    </row>
    <row r="107" s="2" customFormat="1">
      <c r="A107" s="36"/>
      <c r="B107" s="37"/>
      <c r="C107" s="38"/>
      <c r="D107" s="214" t="s">
        <v>144</v>
      </c>
      <c r="E107" s="38"/>
      <c r="F107" s="215" t="s">
        <v>1870</v>
      </c>
      <c r="G107" s="38"/>
      <c r="H107" s="38"/>
      <c r="I107" s="38"/>
      <c r="J107" s="38"/>
      <c r="K107" s="38"/>
      <c r="L107" s="42"/>
      <c r="M107" s="216"/>
      <c r="N107" s="217"/>
      <c r="O107" s="81"/>
      <c r="P107" s="81"/>
      <c r="Q107" s="81"/>
      <c r="R107" s="81"/>
      <c r="S107" s="81"/>
      <c r="T107" s="82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20" t="s">
        <v>144</v>
      </c>
      <c r="AU107" s="20" t="s">
        <v>81</v>
      </c>
    </row>
    <row r="108" s="2" customFormat="1" ht="16.5" customHeight="1">
      <c r="A108" s="36"/>
      <c r="B108" s="37"/>
      <c r="C108" s="202" t="s">
        <v>234</v>
      </c>
      <c r="D108" s="202" t="s">
        <v>137</v>
      </c>
      <c r="E108" s="203" t="s">
        <v>1871</v>
      </c>
      <c r="F108" s="204" t="s">
        <v>1872</v>
      </c>
      <c r="G108" s="205" t="s">
        <v>1823</v>
      </c>
      <c r="H108" s="206">
        <v>1</v>
      </c>
      <c r="I108" s="207">
        <v>0</v>
      </c>
      <c r="J108" s="207">
        <f>ROUND(I108*H108,2)</f>
        <v>0</v>
      </c>
      <c r="K108" s="204" t="s">
        <v>141</v>
      </c>
      <c r="L108" s="42"/>
      <c r="M108" s="208" t="s">
        <v>19</v>
      </c>
      <c r="N108" s="209" t="s">
        <v>44</v>
      </c>
      <c r="O108" s="210">
        <v>0</v>
      </c>
      <c r="P108" s="210">
        <f>O108*H108</f>
        <v>0</v>
      </c>
      <c r="Q108" s="210">
        <v>0</v>
      </c>
      <c r="R108" s="210">
        <f>Q108*H108</f>
        <v>0</v>
      </c>
      <c r="S108" s="210">
        <v>0</v>
      </c>
      <c r="T108" s="211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212" t="s">
        <v>1824</v>
      </c>
      <c r="AT108" s="212" t="s">
        <v>137</v>
      </c>
      <c r="AU108" s="212" t="s">
        <v>81</v>
      </c>
      <c r="AY108" s="20" t="s">
        <v>135</v>
      </c>
      <c r="BE108" s="213">
        <f>IF(N108="základní",J108,0)</f>
        <v>0</v>
      </c>
      <c r="BF108" s="213">
        <f>IF(N108="snížená",J108,0)</f>
        <v>0</v>
      </c>
      <c r="BG108" s="213">
        <f>IF(N108="zákl. přenesená",J108,0)</f>
        <v>0</v>
      </c>
      <c r="BH108" s="213">
        <f>IF(N108="sníž. přenesená",J108,0)</f>
        <v>0</v>
      </c>
      <c r="BI108" s="213">
        <f>IF(N108="nulová",J108,0)</f>
        <v>0</v>
      </c>
      <c r="BJ108" s="20" t="s">
        <v>81</v>
      </c>
      <c r="BK108" s="213">
        <f>ROUND(I108*H108,2)</f>
        <v>0</v>
      </c>
      <c r="BL108" s="20" t="s">
        <v>1824</v>
      </c>
      <c r="BM108" s="212" t="s">
        <v>1873</v>
      </c>
    </row>
    <row r="109" s="2" customFormat="1">
      <c r="A109" s="36"/>
      <c r="B109" s="37"/>
      <c r="C109" s="38"/>
      <c r="D109" s="214" t="s">
        <v>144</v>
      </c>
      <c r="E109" s="38"/>
      <c r="F109" s="215" t="s">
        <v>1874</v>
      </c>
      <c r="G109" s="38"/>
      <c r="H109" s="38"/>
      <c r="I109" s="38"/>
      <c r="J109" s="38"/>
      <c r="K109" s="38"/>
      <c r="L109" s="42"/>
      <c r="M109" s="216"/>
      <c r="N109" s="217"/>
      <c r="O109" s="81"/>
      <c r="P109" s="81"/>
      <c r="Q109" s="81"/>
      <c r="R109" s="81"/>
      <c r="S109" s="81"/>
      <c r="T109" s="82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20" t="s">
        <v>144</v>
      </c>
      <c r="AU109" s="20" t="s">
        <v>81</v>
      </c>
    </row>
    <row r="110" s="2" customFormat="1" ht="16.5" customHeight="1">
      <c r="A110" s="36"/>
      <c r="B110" s="37"/>
      <c r="C110" s="202" t="s">
        <v>240</v>
      </c>
      <c r="D110" s="202" t="s">
        <v>137</v>
      </c>
      <c r="E110" s="203" t="s">
        <v>1875</v>
      </c>
      <c r="F110" s="204" t="s">
        <v>1876</v>
      </c>
      <c r="G110" s="205" t="s">
        <v>1877</v>
      </c>
      <c r="H110" s="206">
        <v>1</v>
      </c>
      <c r="I110" s="207">
        <v>0</v>
      </c>
      <c r="J110" s="207">
        <f>ROUND(I110*H110,2)</f>
        <v>0</v>
      </c>
      <c r="K110" s="204" t="s">
        <v>141</v>
      </c>
      <c r="L110" s="42"/>
      <c r="M110" s="208" t="s">
        <v>19</v>
      </c>
      <c r="N110" s="209" t="s">
        <v>44</v>
      </c>
      <c r="O110" s="210">
        <v>0</v>
      </c>
      <c r="P110" s="210">
        <f>O110*H110</f>
        <v>0</v>
      </c>
      <c r="Q110" s="210">
        <v>0</v>
      </c>
      <c r="R110" s="210">
        <f>Q110*H110</f>
        <v>0</v>
      </c>
      <c r="S110" s="210">
        <v>0</v>
      </c>
      <c r="T110" s="211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212" t="s">
        <v>1824</v>
      </c>
      <c r="AT110" s="212" t="s">
        <v>137</v>
      </c>
      <c r="AU110" s="212" t="s">
        <v>81</v>
      </c>
      <c r="AY110" s="20" t="s">
        <v>135</v>
      </c>
      <c r="BE110" s="213">
        <f>IF(N110="základní",J110,0)</f>
        <v>0</v>
      </c>
      <c r="BF110" s="213">
        <f>IF(N110="snížená",J110,0)</f>
        <v>0</v>
      </c>
      <c r="BG110" s="213">
        <f>IF(N110="zákl. přenesená",J110,0)</f>
        <v>0</v>
      </c>
      <c r="BH110" s="213">
        <f>IF(N110="sníž. přenesená",J110,0)</f>
        <v>0</v>
      </c>
      <c r="BI110" s="213">
        <f>IF(N110="nulová",J110,0)</f>
        <v>0</v>
      </c>
      <c r="BJ110" s="20" t="s">
        <v>81</v>
      </c>
      <c r="BK110" s="213">
        <f>ROUND(I110*H110,2)</f>
        <v>0</v>
      </c>
      <c r="BL110" s="20" t="s">
        <v>1824</v>
      </c>
      <c r="BM110" s="212" t="s">
        <v>1878</v>
      </c>
    </row>
    <row r="111" s="2" customFormat="1">
      <c r="A111" s="36"/>
      <c r="B111" s="37"/>
      <c r="C111" s="38"/>
      <c r="D111" s="214" t="s">
        <v>144</v>
      </c>
      <c r="E111" s="38"/>
      <c r="F111" s="215" t="s">
        <v>1879</v>
      </c>
      <c r="G111" s="38"/>
      <c r="H111" s="38"/>
      <c r="I111" s="38"/>
      <c r="J111" s="38"/>
      <c r="K111" s="38"/>
      <c r="L111" s="42"/>
      <c r="M111" s="216"/>
      <c r="N111" s="217"/>
      <c r="O111" s="81"/>
      <c r="P111" s="81"/>
      <c r="Q111" s="81"/>
      <c r="R111" s="81"/>
      <c r="S111" s="81"/>
      <c r="T111" s="82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20" t="s">
        <v>144</v>
      </c>
      <c r="AU111" s="20" t="s">
        <v>81</v>
      </c>
    </row>
    <row r="112" s="12" customFormat="1" ht="25.92" customHeight="1">
      <c r="A112" s="12"/>
      <c r="B112" s="187"/>
      <c r="C112" s="188"/>
      <c r="D112" s="189" t="s">
        <v>72</v>
      </c>
      <c r="E112" s="190" t="s">
        <v>1880</v>
      </c>
      <c r="F112" s="190" t="s">
        <v>1881</v>
      </c>
      <c r="G112" s="188"/>
      <c r="H112" s="188"/>
      <c r="I112" s="188"/>
      <c r="J112" s="191">
        <f>BK112</f>
        <v>0</v>
      </c>
      <c r="K112" s="188"/>
      <c r="L112" s="192"/>
      <c r="M112" s="193"/>
      <c r="N112" s="194"/>
      <c r="O112" s="194"/>
      <c r="P112" s="195">
        <f>SUM(P113:P116)</f>
        <v>0</v>
      </c>
      <c r="Q112" s="194"/>
      <c r="R112" s="195">
        <f>SUM(R113:R116)</f>
        <v>0</v>
      </c>
      <c r="S112" s="194"/>
      <c r="T112" s="196">
        <f>SUM(T113:T116)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197" t="s">
        <v>168</v>
      </c>
      <c r="AT112" s="198" t="s">
        <v>72</v>
      </c>
      <c r="AU112" s="198" t="s">
        <v>73</v>
      </c>
      <c r="AY112" s="197" t="s">
        <v>135</v>
      </c>
      <c r="BK112" s="199">
        <f>SUM(BK113:BK116)</f>
        <v>0</v>
      </c>
    </row>
    <row r="113" s="2" customFormat="1" ht="16.5" customHeight="1">
      <c r="A113" s="36"/>
      <c r="B113" s="37"/>
      <c r="C113" s="202" t="s">
        <v>247</v>
      </c>
      <c r="D113" s="202" t="s">
        <v>137</v>
      </c>
      <c r="E113" s="203" t="s">
        <v>1882</v>
      </c>
      <c r="F113" s="204" t="s">
        <v>1883</v>
      </c>
      <c r="G113" s="205" t="s">
        <v>528</v>
      </c>
      <c r="H113" s="206">
        <v>1</v>
      </c>
      <c r="I113" s="207">
        <v>0</v>
      </c>
      <c r="J113" s="207">
        <f>ROUND(I113*H113,2)</f>
        <v>0</v>
      </c>
      <c r="K113" s="204" t="s">
        <v>141</v>
      </c>
      <c r="L113" s="42"/>
      <c r="M113" s="208" t="s">
        <v>19</v>
      </c>
      <c r="N113" s="209" t="s">
        <v>44</v>
      </c>
      <c r="O113" s="210">
        <v>0</v>
      </c>
      <c r="P113" s="210">
        <f>O113*H113</f>
        <v>0</v>
      </c>
      <c r="Q113" s="210">
        <v>0</v>
      </c>
      <c r="R113" s="210">
        <f>Q113*H113</f>
        <v>0</v>
      </c>
      <c r="S113" s="210">
        <v>0</v>
      </c>
      <c r="T113" s="211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212" t="s">
        <v>142</v>
      </c>
      <c r="AT113" s="212" t="s">
        <v>137</v>
      </c>
      <c r="AU113" s="212" t="s">
        <v>81</v>
      </c>
      <c r="AY113" s="20" t="s">
        <v>135</v>
      </c>
      <c r="BE113" s="213">
        <f>IF(N113="základní",J113,0)</f>
        <v>0</v>
      </c>
      <c r="BF113" s="213">
        <f>IF(N113="snížená",J113,0)</f>
        <v>0</v>
      </c>
      <c r="BG113" s="213">
        <f>IF(N113="zákl. přenesená",J113,0)</f>
        <v>0</v>
      </c>
      <c r="BH113" s="213">
        <f>IF(N113="sníž. přenesená",J113,0)</f>
        <v>0</v>
      </c>
      <c r="BI113" s="213">
        <f>IF(N113="nulová",J113,0)</f>
        <v>0</v>
      </c>
      <c r="BJ113" s="20" t="s">
        <v>81</v>
      </c>
      <c r="BK113" s="213">
        <f>ROUND(I113*H113,2)</f>
        <v>0</v>
      </c>
      <c r="BL113" s="20" t="s">
        <v>142</v>
      </c>
      <c r="BM113" s="212" t="s">
        <v>1884</v>
      </c>
    </row>
    <row r="114" s="2" customFormat="1">
      <c r="A114" s="36"/>
      <c r="B114" s="37"/>
      <c r="C114" s="38"/>
      <c r="D114" s="214" t="s">
        <v>144</v>
      </c>
      <c r="E114" s="38"/>
      <c r="F114" s="215" t="s">
        <v>1885</v>
      </c>
      <c r="G114" s="38"/>
      <c r="H114" s="38"/>
      <c r="I114" s="38"/>
      <c r="J114" s="38"/>
      <c r="K114" s="38"/>
      <c r="L114" s="42"/>
      <c r="M114" s="216"/>
      <c r="N114" s="217"/>
      <c r="O114" s="81"/>
      <c r="P114" s="81"/>
      <c r="Q114" s="81"/>
      <c r="R114" s="81"/>
      <c r="S114" s="81"/>
      <c r="T114" s="82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20" t="s">
        <v>144</v>
      </c>
      <c r="AU114" s="20" t="s">
        <v>81</v>
      </c>
    </row>
    <row r="115" s="2" customFormat="1" ht="16.5" customHeight="1">
      <c r="A115" s="36"/>
      <c r="B115" s="37"/>
      <c r="C115" s="202" t="s">
        <v>254</v>
      </c>
      <c r="D115" s="202" t="s">
        <v>137</v>
      </c>
      <c r="E115" s="203" t="s">
        <v>1886</v>
      </c>
      <c r="F115" s="204" t="s">
        <v>1887</v>
      </c>
      <c r="G115" s="205" t="s">
        <v>528</v>
      </c>
      <c r="H115" s="206">
        <v>1</v>
      </c>
      <c r="I115" s="207">
        <v>0</v>
      </c>
      <c r="J115" s="207">
        <f>ROUND(I115*H115,2)</f>
        <v>0</v>
      </c>
      <c r="K115" s="204" t="s">
        <v>141</v>
      </c>
      <c r="L115" s="42"/>
      <c r="M115" s="208" t="s">
        <v>19</v>
      </c>
      <c r="N115" s="209" t="s">
        <v>44</v>
      </c>
      <c r="O115" s="210">
        <v>0</v>
      </c>
      <c r="P115" s="210">
        <f>O115*H115</f>
        <v>0</v>
      </c>
      <c r="Q115" s="210">
        <v>0</v>
      </c>
      <c r="R115" s="210">
        <f>Q115*H115</f>
        <v>0</v>
      </c>
      <c r="S115" s="210">
        <v>0</v>
      </c>
      <c r="T115" s="211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212" t="s">
        <v>142</v>
      </c>
      <c r="AT115" s="212" t="s">
        <v>137</v>
      </c>
      <c r="AU115" s="212" t="s">
        <v>81</v>
      </c>
      <c r="AY115" s="20" t="s">
        <v>135</v>
      </c>
      <c r="BE115" s="213">
        <f>IF(N115="základní",J115,0)</f>
        <v>0</v>
      </c>
      <c r="BF115" s="213">
        <f>IF(N115="snížená",J115,0)</f>
        <v>0</v>
      </c>
      <c r="BG115" s="213">
        <f>IF(N115="zákl. přenesená",J115,0)</f>
        <v>0</v>
      </c>
      <c r="BH115" s="213">
        <f>IF(N115="sníž. přenesená",J115,0)</f>
        <v>0</v>
      </c>
      <c r="BI115" s="213">
        <f>IF(N115="nulová",J115,0)</f>
        <v>0</v>
      </c>
      <c r="BJ115" s="20" t="s">
        <v>81</v>
      </c>
      <c r="BK115" s="213">
        <f>ROUND(I115*H115,2)</f>
        <v>0</v>
      </c>
      <c r="BL115" s="20" t="s">
        <v>142</v>
      </c>
      <c r="BM115" s="212" t="s">
        <v>1888</v>
      </c>
    </row>
    <row r="116" s="2" customFormat="1">
      <c r="A116" s="36"/>
      <c r="B116" s="37"/>
      <c r="C116" s="38"/>
      <c r="D116" s="214" t="s">
        <v>144</v>
      </c>
      <c r="E116" s="38"/>
      <c r="F116" s="215" t="s">
        <v>1889</v>
      </c>
      <c r="G116" s="38"/>
      <c r="H116" s="38"/>
      <c r="I116" s="38"/>
      <c r="J116" s="38"/>
      <c r="K116" s="38"/>
      <c r="L116" s="42"/>
      <c r="M116" s="216"/>
      <c r="N116" s="217"/>
      <c r="O116" s="81"/>
      <c r="P116" s="81"/>
      <c r="Q116" s="81"/>
      <c r="R116" s="81"/>
      <c r="S116" s="81"/>
      <c r="T116" s="82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20" t="s">
        <v>144</v>
      </c>
      <c r="AU116" s="20" t="s">
        <v>81</v>
      </c>
    </row>
    <row r="117" s="12" customFormat="1" ht="25.92" customHeight="1">
      <c r="A117" s="12"/>
      <c r="B117" s="187"/>
      <c r="C117" s="188"/>
      <c r="D117" s="189" t="s">
        <v>72</v>
      </c>
      <c r="E117" s="190" t="s">
        <v>1890</v>
      </c>
      <c r="F117" s="190" t="s">
        <v>1891</v>
      </c>
      <c r="G117" s="188"/>
      <c r="H117" s="188"/>
      <c r="I117" s="188"/>
      <c r="J117" s="191">
        <f>BK117</f>
        <v>0</v>
      </c>
      <c r="K117" s="188"/>
      <c r="L117" s="192"/>
      <c r="M117" s="193"/>
      <c r="N117" s="194"/>
      <c r="O117" s="194"/>
      <c r="P117" s="195">
        <f>SUM(P118:P127)</f>
        <v>0</v>
      </c>
      <c r="Q117" s="194"/>
      <c r="R117" s="195">
        <f>SUM(R118:R127)</f>
        <v>0</v>
      </c>
      <c r="S117" s="194"/>
      <c r="T117" s="196">
        <f>SUM(T118:T127)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197" t="s">
        <v>168</v>
      </c>
      <c r="AT117" s="198" t="s">
        <v>72</v>
      </c>
      <c r="AU117" s="198" t="s">
        <v>73</v>
      </c>
      <c r="AY117" s="197" t="s">
        <v>135</v>
      </c>
      <c r="BK117" s="199">
        <f>SUM(BK118:BK127)</f>
        <v>0</v>
      </c>
    </row>
    <row r="118" s="2" customFormat="1" ht="16.5" customHeight="1">
      <c r="A118" s="36"/>
      <c r="B118" s="37"/>
      <c r="C118" s="202" t="s">
        <v>257</v>
      </c>
      <c r="D118" s="202" t="s">
        <v>137</v>
      </c>
      <c r="E118" s="203" t="s">
        <v>1892</v>
      </c>
      <c r="F118" s="204" t="s">
        <v>1893</v>
      </c>
      <c r="G118" s="205" t="s">
        <v>528</v>
      </c>
      <c r="H118" s="206">
        <v>1</v>
      </c>
      <c r="I118" s="207">
        <v>0</v>
      </c>
      <c r="J118" s="207">
        <f>ROUND(I118*H118,2)</f>
        <v>0</v>
      </c>
      <c r="K118" s="204" t="s">
        <v>141</v>
      </c>
      <c r="L118" s="42"/>
      <c r="M118" s="208" t="s">
        <v>19</v>
      </c>
      <c r="N118" s="209" t="s">
        <v>44</v>
      </c>
      <c r="O118" s="210">
        <v>0</v>
      </c>
      <c r="P118" s="210">
        <f>O118*H118</f>
        <v>0</v>
      </c>
      <c r="Q118" s="210">
        <v>0</v>
      </c>
      <c r="R118" s="210">
        <f>Q118*H118</f>
        <v>0</v>
      </c>
      <c r="S118" s="210">
        <v>0</v>
      </c>
      <c r="T118" s="211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212" t="s">
        <v>142</v>
      </c>
      <c r="AT118" s="212" t="s">
        <v>137</v>
      </c>
      <c r="AU118" s="212" t="s">
        <v>81</v>
      </c>
      <c r="AY118" s="20" t="s">
        <v>135</v>
      </c>
      <c r="BE118" s="213">
        <f>IF(N118="základní",J118,0)</f>
        <v>0</v>
      </c>
      <c r="BF118" s="213">
        <f>IF(N118="snížená",J118,0)</f>
        <v>0</v>
      </c>
      <c r="BG118" s="213">
        <f>IF(N118="zákl. přenesená",J118,0)</f>
        <v>0</v>
      </c>
      <c r="BH118" s="213">
        <f>IF(N118="sníž. přenesená",J118,0)</f>
        <v>0</v>
      </c>
      <c r="BI118" s="213">
        <f>IF(N118="nulová",J118,0)</f>
        <v>0</v>
      </c>
      <c r="BJ118" s="20" t="s">
        <v>81</v>
      </c>
      <c r="BK118" s="213">
        <f>ROUND(I118*H118,2)</f>
        <v>0</v>
      </c>
      <c r="BL118" s="20" t="s">
        <v>142</v>
      </c>
      <c r="BM118" s="212" t="s">
        <v>1894</v>
      </c>
    </row>
    <row r="119" s="2" customFormat="1">
      <c r="A119" s="36"/>
      <c r="B119" s="37"/>
      <c r="C119" s="38"/>
      <c r="D119" s="214" t="s">
        <v>144</v>
      </c>
      <c r="E119" s="38"/>
      <c r="F119" s="215" t="s">
        <v>1895</v>
      </c>
      <c r="G119" s="38"/>
      <c r="H119" s="38"/>
      <c r="I119" s="38"/>
      <c r="J119" s="38"/>
      <c r="K119" s="38"/>
      <c r="L119" s="42"/>
      <c r="M119" s="216"/>
      <c r="N119" s="217"/>
      <c r="O119" s="81"/>
      <c r="P119" s="81"/>
      <c r="Q119" s="81"/>
      <c r="R119" s="81"/>
      <c r="S119" s="81"/>
      <c r="T119" s="82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20" t="s">
        <v>144</v>
      </c>
      <c r="AU119" s="20" t="s">
        <v>81</v>
      </c>
    </row>
    <row r="120" s="2" customFormat="1" ht="16.5" customHeight="1">
      <c r="A120" s="36"/>
      <c r="B120" s="37"/>
      <c r="C120" s="202" t="s">
        <v>263</v>
      </c>
      <c r="D120" s="202" t="s">
        <v>137</v>
      </c>
      <c r="E120" s="203" t="s">
        <v>1896</v>
      </c>
      <c r="F120" s="204" t="s">
        <v>1897</v>
      </c>
      <c r="G120" s="205" t="s">
        <v>528</v>
      </c>
      <c r="H120" s="206">
        <v>1</v>
      </c>
      <c r="I120" s="207">
        <v>0</v>
      </c>
      <c r="J120" s="207">
        <f>ROUND(I120*H120,2)</f>
        <v>0</v>
      </c>
      <c r="K120" s="204" t="s">
        <v>141</v>
      </c>
      <c r="L120" s="42"/>
      <c r="M120" s="208" t="s">
        <v>19</v>
      </c>
      <c r="N120" s="209" t="s">
        <v>44</v>
      </c>
      <c r="O120" s="210">
        <v>0</v>
      </c>
      <c r="P120" s="210">
        <f>O120*H120</f>
        <v>0</v>
      </c>
      <c r="Q120" s="210">
        <v>0</v>
      </c>
      <c r="R120" s="210">
        <f>Q120*H120</f>
        <v>0</v>
      </c>
      <c r="S120" s="210">
        <v>0</v>
      </c>
      <c r="T120" s="211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212" t="s">
        <v>142</v>
      </c>
      <c r="AT120" s="212" t="s">
        <v>137</v>
      </c>
      <c r="AU120" s="212" t="s">
        <v>81</v>
      </c>
      <c r="AY120" s="20" t="s">
        <v>135</v>
      </c>
      <c r="BE120" s="213">
        <f>IF(N120="základní",J120,0)</f>
        <v>0</v>
      </c>
      <c r="BF120" s="213">
        <f>IF(N120="snížená",J120,0)</f>
        <v>0</v>
      </c>
      <c r="BG120" s="213">
        <f>IF(N120="zákl. přenesená",J120,0)</f>
        <v>0</v>
      </c>
      <c r="BH120" s="213">
        <f>IF(N120="sníž. přenesená",J120,0)</f>
        <v>0</v>
      </c>
      <c r="BI120" s="213">
        <f>IF(N120="nulová",J120,0)</f>
        <v>0</v>
      </c>
      <c r="BJ120" s="20" t="s">
        <v>81</v>
      </c>
      <c r="BK120" s="213">
        <f>ROUND(I120*H120,2)</f>
        <v>0</v>
      </c>
      <c r="BL120" s="20" t="s">
        <v>142</v>
      </c>
      <c r="BM120" s="212" t="s">
        <v>1898</v>
      </c>
    </row>
    <row r="121" s="2" customFormat="1">
      <c r="A121" s="36"/>
      <c r="B121" s="37"/>
      <c r="C121" s="38"/>
      <c r="D121" s="214" t="s">
        <v>144</v>
      </c>
      <c r="E121" s="38"/>
      <c r="F121" s="215" t="s">
        <v>1899</v>
      </c>
      <c r="G121" s="38"/>
      <c r="H121" s="38"/>
      <c r="I121" s="38"/>
      <c r="J121" s="38"/>
      <c r="K121" s="38"/>
      <c r="L121" s="42"/>
      <c r="M121" s="216"/>
      <c r="N121" s="217"/>
      <c r="O121" s="81"/>
      <c r="P121" s="81"/>
      <c r="Q121" s="81"/>
      <c r="R121" s="81"/>
      <c r="S121" s="81"/>
      <c r="T121" s="82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20" t="s">
        <v>144</v>
      </c>
      <c r="AU121" s="20" t="s">
        <v>81</v>
      </c>
    </row>
    <row r="122" s="2" customFormat="1" ht="16.5" customHeight="1">
      <c r="A122" s="36"/>
      <c r="B122" s="37"/>
      <c r="C122" s="202" t="s">
        <v>273</v>
      </c>
      <c r="D122" s="202" t="s">
        <v>137</v>
      </c>
      <c r="E122" s="203" t="s">
        <v>1031</v>
      </c>
      <c r="F122" s="204" t="s">
        <v>1900</v>
      </c>
      <c r="G122" s="205" t="s">
        <v>528</v>
      </c>
      <c r="H122" s="206">
        <v>1</v>
      </c>
      <c r="I122" s="207">
        <v>0</v>
      </c>
      <c r="J122" s="207">
        <f>ROUND(I122*H122,2)</f>
        <v>0</v>
      </c>
      <c r="K122" s="204" t="s">
        <v>141</v>
      </c>
      <c r="L122" s="42"/>
      <c r="M122" s="208" t="s">
        <v>19</v>
      </c>
      <c r="N122" s="209" t="s">
        <v>44</v>
      </c>
      <c r="O122" s="210">
        <v>0</v>
      </c>
      <c r="P122" s="210">
        <f>O122*H122</f>
        <v>0</v>
      </c>
      <c r="Q122" s="210">
        <v>0</v>
      </c>
      <c r="R122" s="210">
        <f>Q122*H122</f>
        <v>0</v>
      </c>
      <c r="S122" s="210">
        <v>0</v>
      </c>
      <c r="T122" s="211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12" t="s">
        <v>142</v>
      </c>
      <c r="AT122" s="212" t="s">
        <v>137</v>
      </c>
      <c r="AU122" s="212" t="s">
        <v>81</v>
      </c>
      <c r="AY122" s="20" t="s">
        <v>135</v>
      </c>
      <c r="BE122" s="213">
        <f>IF(N122="základní",J122,0)</f>
        <v>0</v>
      </c>
      <c r="BF122" s="213">
        <f>IF(N122="snížená",J122,0)</f>
        <v>0</v>
      </c>
      <c r="BG122" s="213">
        <f>IF(N122="zákl. přenesená",J122,0)</f>
        <v>0</v>
      </c>
      <c r="BH122" s="213">
        <f>IF(N122="sníž. přenesená",J122,0)</f>
        <v>0</v>
      </c>
      <c r="BI122" s="213">
        <f>IF(N122="nulová",J122,0)</f>
        <v>0</v>
      </c>
      <c r="BJ122" s="20" t="s">
        <v>81</v>
      </c>
      <c r="BK122" s="213">
        <f>ROUND(I122*H122,2)</f>
        <v>0</v>
      </c>
      <c r="BL122" s="20" t="s">
        <v>142</v>
      </c>
      <c r="BM122" s="212" t="s">
        <v>1901</v>
      </c>
    </row>
    <row r="123" s="2" customFormat="1">
      <c r="A123" s="36"/>
      <c r="B123" s="37"/>
      <c r="C123" s="38"/>
      <c r="D123" s="214" t="s">
        <v>144</v>
      </c>
      <c r="E123" s="38"/>
      <c r="F123" s="215" t="s">
        <v>1902</v>
      </c>
      <c r="G123" s="38"/>
      <c r="H123" s="38"/>
      <c r="I123" s="38"/>
      <c r="J123" s="38"/>
      <c r="K123" s="38"/>
      <c r="L123" s="42"/>
      <c r="M123" s="216"/>
      <c r="N123" s="217"/>
      <c r="O123" s="81"/>
      <c r="P123" s="81"/>
      <c r="Q123" s="81"/>
      <c r="R123" s="81"/>
      <c r="S123" s="81"/>
      <c r="T123" s="82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20" t="s">
        <v>144</v>
      </c>
      <c r="AU123" s="20" t="s">
        <v>81</v>
      </c>
    </row>
    <row r="124" s="2" customFormat="1" ht="16.5" customHeight="1">
      <c r="A124" s="36"/>
      <c r="B124" s="37"/>
      <c r="C124" s="202" t="s">
        <v>279</v>
      </c>
      <c r="D124" s="202" t="s">
        <v>137</v>
      </c>
      <c r="E124" s="203" t="s">
        <v>1903</v>
      </c>
      <c r="F124" s="204" t="s">
        <v>1904</v>
      </c>
      <c r="G124" s="205" t="s">
        <v>528</v>
      </c>
      <c r="H124" s="206">
        <v>1</v>
      </c>
      <c r="I124" s="207">
        <v>0</v>
      </c>
      <c r="J124" s="207">
        <f>ROUND(I124*H124,2)</f>
        <v>0</v>
      </c>
      <c r="K124" s="204" t="s">
        <v>141</v>
      </c>
      <c r="L124" s="42"/>
      <c r="M124" s="208" t="s">
        <v>19</v>
      </c>
      <c r="N124" s="209" t="s">
        <v>44</v>
      </c>
      <c r="O124" s="210">
        <v>0</v>
      </c>
      <c r="P124" s="210">
        <f>O124*H124</f>
        <v>0</v>
      </c>
      <c r="Q124" s="210">
        <v>0</v>
      </c>
      <c r="R124" s="210">
        <f>Q124*H124</f>
        <v>0</v>
      </c>
      <c r="S124" s="210">
        <v>0</v>
      </c>
      <c r="T124" s="211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12" t="s">
        <v>142</v>
      </c>
      <c r="AT124" s="212" t="s">
        <v>137</v>
      </c>
      <c r="AU124" s="212" t="s">
        <v>81</v>
      </c>
      <c r="AY124" s="20" t="s">
        <v>135</v>
      </c>
      <c r="BE124" s="213">
        <f>IF(N124="základní",J124,0)</f>
        <v>0</v>
      </c>
      <c r="BF124" s="213">
        <f>IF(N124="snížená",J124,0)</f>
        <v>0</v>
      </c>
      <c r="BG124" s="213">
        <f>IF(N124="zákl. přenesená",J124,0)</f>
        <v>0</v>
      </c>
      <c r="BH124" s="213">
        <f>IF(N124="sníž. přenesená",J124,0)</f>
        <v>0</v>
      </c>
      <c r="BI124" s="213">
        <f>IF(N124="nulová",J124,0)</f>
        <v>0</v>
      </c>
      <c r="BJ124" s="20" t="s">
        <v>81</v>
      </c>
      <c r="BK124" s="213">
        <f>ROUND(I124*H124,2)</f>
        <v>0</v>
      </c>
      <c r="BL124" s="20" t="s">
        <v>142</v>
      </c>
      <c r="BM124" s="212" t="s">
        <v>1905</v>
      </c>
    </row>
    <row r="125" s="2" customFormat="1">
      <c r="A125" s="36"/>
      <c r="B125" s="37"/>
      <c r="C125" s="38"/>
      <c r="D125" s="214" t="s">
        <v>144</v>
      </c>
      <c r="E125" s="38"/>
      <c r="F125" s="215" t="s">
        <v>1906</v>
      </c>
      <c r="G125" s="38"/>
      <c r="H125" s="38"/>
      <c r="I125" s="38"/>
      <c r="J125" s="38"/>
      <c r="K125" s="38"/>
      <c r="L125" s="42"/>
      <c r="M125" s="216"/>
      <c r="N125" s="217"/>
      <c r="O125" s="81"/>
      <c r="P125" s="81"/>
      <c r="Q125" s="81"/>
      <c r="R125" s="81"/>
      <c r="S125" s="81"/>
      <c r="T125" s="82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20" t="s">
        <v>144</v>
      </c>
      <c r="AU125" s="20" t="s">
        <v>81</v>
      </c>
    </row>
    <row r="126" s="2" customFormat="1" ht="16.5" customHeight="1">
      <c r="A126" s="36"/>
      <c r="B126" s="37"/>
      <c r="C126" s="202" t="s">
        <v>7</v>
      </c>
      <c r="D126" s="202" t="s">
        <v>137</v>
      </c>
      <c r="E126" s="203" t="s">
        <v>1907</v>
      </c>
      <c r="F126" s="204" t="s">
        <v>1908</v>
      </c>
      <c r="G126" s="205" t="s">
        <v>528</v>
      </c>
      <c r="H126" s="206">
        <v>1</v>
      </c>
      <c r="I126" s="207">
        <v>0</v>
      </c>
      <c r="J126" s="207">
        <f>ROUND(I126*H126,2)</f>
        <v>0</v>
      </c>
      <c r="K126" s="204" t="s">
        <v>141</v>
      </c>
      <c r="L126" s="42"/>
      <c r="M126" s="208" t="s">
        <v>19</v>
      </c>
      <c r="N126" s="209" t="s">
        <v>44</v>
      </c>
      <c r="O126" s="210">
        <v>0</v>
      </c>
      <c r="P126" s="210">
        <f>O126*H126</f>
        <v>0</v>
      </c>
      <c r="Q126" s="210">
        <v>0</v>
      </c>
      <c r="R126" s="210">
        <f>Q126*H126</f>
        <v>0</v>
      </c>
      <c r="S126" s="210">
        <v>0</v>
      </c>
      <c r="T126" s="211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12" t="s">
        <v>142</v>
      </c>
      <c r="AT126" s="212" t="s">
        <v>137</v>
      </c>
      <c r="AU126" s="212" t="s">
        <v>81</v>
      </c>
      <c r="AY126" s="20" t="s">
        <v>135</v>
      </c>
      <c r="BE126" s="213">
        <f>IF(N126="základní",J126,0)</f>
        <v>0</v>
      </c>
      <c r="BF126" s="213">
        <f>IF(N126="snížená",J126,0)</f>
        <v>0</v>
      </c>
      <c r="BG126" s="213">
        <f>IF(N126="zákl. přenesená",J126,0)</f>
        <v>0</v>
      </c>
      <c r="BH126" s="213">
        <f>IF(N126="sníž. přenesená",J126,0)</f>
        <v>0</v>
      </c>
      <c r="BI126" s="213">
        <f>IF(N126="nulová",J126,0)</f>
        <v>0</v>
      </c>
      <c r="BJ126" s="20" t="s">
        <v>81</v>
      </c>
      <c r="BK126" s="213">
        <f>ROUND(I126*H126,2)</f>
        <v>0</v>
      </c>
      <c r="BL126" s="20" t="s">
        <v>142</v>
      </c>
      <c r="BM126" s="212" t="s">
        <v>1909</v>
      </c>
    </row>
    <row r="127" s="2" customFormat="1">
      <c r="A127" s="36"/>
      <c r="B127" s="37"/>
      <c r="C127" s="38"/>
      <c r="D127" s="214" t="s">
        <v>144</v>
      </c>
      <c r="E127" s="38"/>
      <c r="F127" s="215" t="s">
        <v>1910</v>
      </c>
      <c r="G127" s="38"/>
      <c r="H127" s="38"/>
      <c r="I127" s="38"/>
      <c r="J127" s="38"/>
      <c r="K127" s="38"/>
      <c r="L127" s="42"/>
      <c r="M127" s="267"/>
      <c r="N127" s="268"/>
      <c r="O127" s="269"/>
      <c r="P127" s="269"/>
      <c r="Q127" s="269"/>
      <c r="R127" s="269"/>
      <c r="S127" s="269"/>
      <c r="T127" s="270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20" t="s">
        <v>144</v>
      </c>
      <c r="AU127" s="20" t="s">
        <v>81</v>
      </c>
    </row>
    <row r="128" s="2" customFormat="1" ht="6.96" customHeight="1">
      <c r="A128" s="36"/>
      <c r="B128" s="56"/>
      <c r="C128" s="57"/>
      <c r="D128" s="57"/>
      <c r="E128" s="57"/>
      <c r="F128" s="57"/>
      <c r="G128" s="57"/>
      <c r="H128" s="57"/>
      <c r="I128" s="57"/>
      <c r="J128" s="57"/>
      <c r="K128" s="57"/>
      <c r="L128" s="42"/>
      <c r="M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</sheetData>
  <sheetProtection sheet="1" autoFilter="0" formatColumns="0" formatRows="0" objects="1" scenarios="1" spinCount="100000" saltValue="/tlfqJmXSV9p5YDG+ikn105Tyc7tP+OKzHPjq36Ubdy9pBecXs6lBEXrazbDKirCdWY0GX28T0l4qR3gULwejA==" hashValue="5Yz2fMNy4V7wmBclZypisyCxrRPTrJ2B/SyDe2QoP4HMpbHm584B6l5RFOrB6pxHh7xK4bBgSMqGo+hkCnDNsg==" algorithmName="SHA-512" password="CC35"/>
  <autoFilter ref="C81:K127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5" r:id="rId1" display="https://podminky.urs.cz/item/CS_URS_2025_02/Pol1"/>
    <hyperlink ref="F87" r:id="rId2" display="https://podminky.urs.cz/item/CS_URS_2025_02/R001"/>
    <hyperlink ref="F89" r:id="rId3" display="https://podminky.urs.cz/item/CS_URS_2025_02/R012"/>
    <hyperlink ref="F91" r:id="rId4" display="https://podminky.urs.cz/item/CS_URS_2025_02/VRN011"/>
    <hyperlink ref="F93" r:id="rId5" display="https://podminky.urs.cz/item/CS_URS_2025_02/VRN012"/>
    <hyperlink ref="F95" r:id="rId6" display="https://podminky.urs.cz/item/CS_URS_2025_02/VRN013"/>
    <hyperlink ref="F97" r:id="rId7" display="https://podminky.urs.cz/item/CS_URS_2025_02/VRN015"/>
    <hyperlink ref="F99" r:id="rId8" display="https://podminky.urs.cz/item/CS_URS_2025_02/VRN016"/>
    <hyperlink ref="F101" r:id="rId9" display="https://podminky.urs.cz/item/CS_URS_2025_02/VRN017"/>
    <hyperlink ref="F103" r:id="rId10" display="https://podminky.urs.cz/item/CS_URS_2025_02/VRN018"/>
    <hyperlink ref="F105" r:id="rId11" display="https://podminky.urs.cz/item/CS_URS_2025_02/VRN019"/>
    <hyperlink ref="F107" r:id="rId12" display="https://podminky.urs.cz/item/CS_URS_2025_02/VRN020"/>
    <hyperlink ref="F109" r:id="rId13" display="https://podminky.urs.cz/item/CS_URS_2025_02/VRN021"/>
    <hyperlink ref="F111" r:id="rId14" display="https://podminky.urs.cz/item/CS_URS_2025_02/VRN-03"/>
    <hyperlink ref="F114" r:id="rId15" display="https://podminky.urs.cz/item/CS_URS_2025_02/070001000"/>
    <hyperlink ref="F116" r:id="rId16" display="https://podminky.urs.cz/item/CS_URS_2025_02/VRN-01"/>
    <hyperlink ref="F119" r:id="rId17" display="https://podminky.urs.cz/item/CS_URS_2025_02/012002000.2"/>
    <hyperlink ref="F121" r:id="rId18" display="https://podminky.urs.cz/item/CS_URS_2025_02/012002000.3"/>
    <hyperlink ref="F123" r:id="rId19" display="https://podminky.urs.cz/item/CS_URS_2025_02/104"/>
    <hyperlink ref="F125" r:id="rId20" display="https://podminky.urs.cz/item/CS_URS_2025_02/R006"/>
    <hyperlink ref="F127" r:id="rId21" display="https://podminky.urs.cz/item/CS_URS_2025_02/R009-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2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Mikula Lukáš</dc:creator>
  <cp:lastModifiedBy>Mikula Lukáš</cp:lastModifiedBy>
  <dcterms:created xsi:type="dcterms:W3CDTF">2025-12-17T11:24:02Z</dcterms:created>
  <dcterms:modified xsi:type="dcterms:W3CDTF">2025-12-17T11:24:09Z</dcterms:modified>
</cp:coreProperties>
</file>