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ibor\OneDrive\2025 STAVBY\2025 NELLPROJEKT\25.10.06 Revitalizace U Otina Kyjov-Boršov\0 VÝSTUP\"/>
    </mc:Choice>
  </mc:AlternateContent>
  <xr:revisionPtr revIDLastSave="0" documentId="8_{A518B642-9DCA-4E09-B281-49F7982E24CA}" xr6:coauthVersionLast="47" xr6:coauthVersionMax="47" xr10:uidLastSave="{00000000-0000-0000-0000-000000000000}"/>
  <bookViews>
    <workbookView xWindow="28680" yWindow="-120" windowWidth="29040" windowHeight="15720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SO 001 01 Pol" sheetId="12" r:id="rId4"/>
    <sheet name="SO 101 101.1 Pol" sheetId="13" r:id="rId5"/>
    <sheet name="SO 101 101.2 Pol" sheetId="14" r:id="rId6"/>
    <sheet name="SO 101 101.3 Pol" sheetId="15" r:id="rId7"/>
    <sheet name="SO 401 401 Pol" sheetId="16" r:id="rId8"/>
    <sheet name="SO 801 801 Pol" sheetId="17" r:id="rId9"/>
    <sheet name="SO 901 901 Pol" sheetId="18" r:id="rId10"/>
  </sheets>
  <externalReferences>
    <externalReference r:id="rId11"/>
  </externalReferences>
  <definedNames>
    <definedName name="CelkemDPHVypocet" localSheetId="1">Stavba!$H$52</definedName>
    <definedName name="CenaCelkem">Stavba!$G$29</definedName>
    <definedName name="CenaCelkemBezDPH">Stavba!$G$28</definedName>
    <definedName name="CenaCelkemVypocet" localSheetId="1">Stavba!$I$52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'SO 001 01 Pol'!$1:$7</definedName>
    <definedName name="_xlnm.Print_Titles" localSheetId="4">'SO 101 101.1 Pol'!$1:$7</definedName>
    <definedName name="_xlnm.Print_Titles" localSheetId="5">'SO 101 101.2 Pol'!$1:$7</definedName>
    <definedName name="_xlnm.Print_Titles" localSheetId="6">'SO 101 101.3 Pol'!$1:$7</definedName>
    <definedName name="_xlnm.Print_Titles" localSheetId="7">'SO 401 401 Pol'!$1:$7</definedName>
    <definedName name="_xlnm.Print_Titles" localSheetId="8">'SO 801 801 Pol'!$1:$7</definedName>
    <definedName name="_xlnm.Print_Titles" localSheetId="9">'SO 901 901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'SO 001 01 Pol'!$A$1:$Y$53</definedName>
    <definedName name="_xlnm.Print_Area" localSheetId="4">'SO 101 101.1 Pol'!$A$1:$Y$343</definedName>
    <definedName name="_xlnm.Print_Area" localSheetId="5">'SO 101 101.2 Pol'!$A$1:$Y$97</definedName>
    <definedName name="_xlnm.Print_Area" localSheetId="6">'SO 101 101.3 Pol'!$A$1:$Y$69</definedName>
    <definedName name="_xlnm.Print_Area" localSheetId="7">'SO 401 401 Pol'!$A$1:$Y$79</definedName>
    <definedName name="_xlnm.Print_Area" localSheetId="8">'SO 801 801 Pol'!$A$1:$Y$82</definedName>
    <definedName name="_xlnm.Print_Area" localSheetId="9">'SO 901 901 Pol'!$A$1:$Y$32</definedName>
    <definedName name="_xlnm.Print_Area" localSheetId="1">Stavba!$A$1:$J$81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Stavba!$F$52</definedName>
    <definedName name="ZakladDPHZakl">Stavba!$G$25</definedName>
    <definedName name="ZakladDPHZaklVypocet" localSheetId="1">Stavba!$G$52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80" i="1" l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G51" i="1"/>
  <c r="F51" i="1"/>
  <c r="G50" i="1"/>
  <c r="F50" i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42" i="1"/>
  <c r="F42" i="1"/>
  <c r="G41" i="1"/>
  <c r="F41" i="1"/>
  <c r="G40" i="1"/>
  <c r="F40" i="1"/>
  <c r="G39" i="1"/>
  <c r="F39" i="1"/>
  <c r="G22" i="18"/>
  <c r="G8" i="18"/>
  <c r="V8" i="18"/>
  <c r="G9" i="18"/>
  <c r="M9" i="18" s="1"/>
  <c r="M8" i="18" s="1"/>
  <c r="I9" i="18"/>
  <c r="I8" i="18" s="1"/>
  <c r="K9" i="18"/>
  <c r="K8" i="18" s="1"/>
  <c r="O9" i="18"/>
  <c r="O8" i="18" s="1"/>
  <c r="Q9" i="18"/>
  <c r="Q8" i="18" s="1"/>
  <c r="V9" i="18"/>
  <c r="G11" i="18"/>
  <c r="I11" i="18"/>
  <c r="I10" i="18" s="1"/>
  <c r="K11" i="18"/>
  <c r="M11" i="18"/>
  <c r="O11" i="18"/>
  <c r="O10" i="18" s="1"/>
  <c r="Q11" i="18"/>
  <c r="V11" i="18"/>
  <c r="V10" i="18" s="1"/>
  <c r="G13" i="18"/>
  <c r="I13" i="18"/>
  <c r="K13" i="18"/>
  <c r="K10" i="18" s="1"/>
  <c r="M13" i="18"/>
  <c r="O13" i="18"/>
  <c r="Q13" i="18"/>
  <c r="Q10" i="18" s="1"/>
  <c r="V13" i="18"/>
  <c r="G15" i="18"/>
  <c r="I15" i="18"/>
  <c r="K15" i="18"/>
  <c r="M15" i="18"/>
  <c r="O15" i="18"/>
  <c r="Q15" i="18"/>
  <c r="V15" i="18"/>
  <c r="G16" i="18"/>
  <c r="I16" i="18"/>
  <c r="K16" i="18"/>
  <c r="M16" i="18"/>
  <c r="O16" i="18"/>
  <c r="Q16" i="18"/>
  <c r="V16" i="18"/>
  <c r="G17" i="18"/>
  <c r="M17" i="18" s="1"/>
  <c r="I17" i="18"/>
  <c r="K17" i="18"/>
  <c r="O17" i="18"/>
  <c r="Q17" i="18"/>
  <c r="V17" i="18"/>
  <c r="G20" i="18"/>
  <c r="M20" i="18" s="1"/>
  <c r="I20" i="18"/>
  <c r="K20" i="18"/>
  <c r="O20" i="18"/>
  <c r="Q20" i="18"/>
  <c r="V20" i="18"/>
  <c r="AE22" i="18"/>
  <c r="AF22" i="18"/>
  <c r="G72" i="17"/>
  <c r="G9" i="17"/>
  <c r="M9" i="17" s="1"/>
  <c r="I9" i="17"/>
  <c r="I8" i="17" s="1"/>
  <c r="K9" i="17"/>
  <c r="K8" i="17" s="1"/>
  <c r="O9" i="17"/>
  <c r="O8" i="17" s="1"/>
  <c r="Q9" i="17"/>
  <c r="V9" i="17"/>
  <c r="V8" i="17" s="1"/>
  <c r="G11" i="17"/>
  <c r="M11" i="17" s="1"/>
  <c r="I11" i="17"/>
  <c r="K11" i="17"/>
  <c r="O11" i="17"/>
  <c r="Q11" i="17"/>
  <c r="V11" i="17"/>
  <c r="G13" i="17"/>
  <c r="I13" i="17"/>
  <c r="K13" i="17"/>
  <c r="M13" i="17"/>
  <c r="O13" i="17"/>
  <c r="Q13" i="17"/>
  <c r="V13" i="17"/>
  <c r="G15" i="17"/>
  <c r="I15" i="17"/>
  <c r="K15" i="17"/>
  <c r="M15" i="17"/>
  <c r="O15" i="17"/>
  <c r="Q15" i="17"/>
  <c r="V15" i="17"/>
  <c r="G17" i="17"/>
  <c r="I17" i="17"/>
  <c r="K17" i="17"/>
  <c r="M17" i="17"/>
  <c r="O17" i="17"/>
  <c r="Q17" i="17"/>
  <c r="Q8" i="17" s="1"/>
  <c r="V17" i="17"/>
  <c r="G19" i="17"/>
  <c r="I19" i="17"/>
  <c r="K19" i="17"/>
  <c r="M19" i="17"/>
  <c r="O19" i="17"/>
  <c r="Q19" i="17"/>
  <c r="V19" i="17"/>
  <c r="G21" i="17"/>
  <c r="M21" i="17" s="1"/>
  <c r="I21" i="17"/>
  <c r="K21" i="17"/>
  <c r="O21" i="17"/>
  <c r="Q21" i="17"/>
  <c r="V21" i="17"/>
  <c r="G22" i="17"/>
  <c r="G8" i="17" s="1"/>
  <c r="I22" i="17"/>
  <c r="K22" i="17"/>
  <c r="O22" i="17"/>
  <c r="Q22" i="17"/>
  <c r="V22" i="17"/>
  <c r="G24" i="17"/>
  <c r="M24" i="17" s="1"/>
  <c r="I24" i="17"/>
  <c r="K24" i="17"/>
  <c r="O24" i="17"/>
  <c r="Q24" i="17"/>
  <c r="V24" i="17"/>
  <c r="G27" i="17"/>
  <c r="M27" i="17" s="1"/>
  <c r="I27" i="17"/>
  <c r="K27" i="17"/>
  <c r="O27" i="17"/>
  <c r="Q27" i="17"/>
  <c r="V27" i="17"/>
  <c r="G29" i="17"/>
  <c r="I29" i="17"/>
  <c r="K29" i="17"/>
  <c r="M29" i="17"/>
  <c r="O29" i="17"/>
  <c r="Q29" i="17"/>
  <c r="V29" i="17"/>
  <c r="G30" i="17"/>
  <c r="I30" i="17"/>
  <c r="K30" i="17"/>
  <c r="M30" i="17"/>
  <c r="O30" i="17"/>
  <c r="Q30" i="17"/>
  <c r="V30" i="17"/>
  <c r="G31" i="17"/>
  <c r="I31" i="17"/>
  <c r="K31" i="17"/>
  <c r="M31" i="17"/>
  <c r="O31" i="17"/>
  <c r="Q31" i="17"/>
  <c r="V31" i="17"/>
  <c r="G33" i="17"/>
  <c r="I33" i="17"/>
  <c r="K33" i="17"/>
  <c r="M33" i="17"/>
  <c r="O33" i="17"/>
  <c r="Q33" i="17"/>
  <c r="V33" i="17"/>
  <c r="G35" i="17"/>
  <c r="M35" i="17" s="1"/>
  <c r="I35" i="17"/>
  <c r="K35" i="17"/>
  <c r="O35" i="17"/>
  <c r="Q35" i="17"/>
  <c r="V35" i="17"/>
  <c r="G36" i="17"/>
  <c r="M36" i="17" s="1"/>
  <c r="I36" i="17"/>
  <c r="K36" i="17"/>
  <c r="O36" i="17"/>
  <c r="Q36" i="17"/>
  <c r="V36" i="17"/>
  <c r="G38" i="17"/>
  <c r="M38" i="17" s="1"/>
  <c r="I38" i="17"/>
  <c r="K38" i="17"/>
  <c r="O38" i="17"/>
  <c r="Q38" i="17"/>
  <c r="V38" i="17"/>
  <c r="G40" i="17"/>
  <c r="M40" i="17" s="1"/>
  <c r="I40" i="17"/>
  <c r="K40" i="17"/>
  <c r="O40" i="17"/>
  <c r="Q40" i="17"/>
  <c r="V40" i="17"/>
  <c r="G42" i="17"/>
  <c r="I42" i="17"/>
  <c r="K42" i="17"/>
  <c r="M42" i="17"/>
  <c r="O42" i="17"/>
  <c r="Q42" i="17"/>
  <c r="V42" i="17"/>
  <c r="G43" i="17"/>
  <c r="I43" i="17"/>
  <c r="K43" i="17"/>
  <c r="M43" i="17"/>
  <c r="O43" i="17"/>
  <c r="Q43" i="17"/>
  <c r="V43" i="17"/>
  <c r="G44" i="17"/>
  <c r="I44" i="17"/>
  <c r="K44" i="17"/>
  <c r="M44" i="17"/>
  <c r="O44" i="17"/>
  <c r="Q44" i="17"/>
  <c r="V44" i="17"/>
  <c r="G46" i="17"/>
  <c r="I46" i="17"/>
  <c r="K46" i="17"/>
  <c r="M46" i="17"/>
  <c r="O46" i="17"/>
  <c r="Q46" i="17"/>
  <c r="V46" i="17"/>
  <c r="G47" i="17"/>
  <c r="M47" i="17" s="1"/>
  <c r="I47" i="17"/>
  <c r="K47" i="17"/>
  <c r="O47" i="17"/>
  <c r="Q47" i="17"/>
  <c r="V47" i="17"/>
  <c r="G48" i="17"/>
  <c r="M48" i="17" s="1"/>
  <c r="I48" i="17"/>
  <c r="K48" i="17"/>
  <c r="O48" i="17"/>
  <c r="Q48" i="17"/>
  <c r="V48" i="17"/>
  <c r="G51" i="17"/>
  <c r="M51" i="17" s="1"/>
  <c r="I51" i="17"/>
  <c r="K51" i="17"/>
  <c r="O51" i="17"/>
  <c r="Q51" i="17"/>
  <c r="V51" i="17"/>
  <c r="G52" i="17"/>
  <c r="M52" i="17" s="1"/>
  <c r="I52" i="17"/>
  <c r="K52" i="17"/>
  <c r="O52" i="17"/>
  <c r="Q52" i="17"/>
  <c r="V52" i="17"/>
  <c r="G54" i="17"/>
  <c r="I54" i="17"/>
  <c r="K54" i="17"/>
  <c r="M54" i="17"/>
  <c r="O54" i="17"/>
  <c r="Q54" i="17"/>
  <c r="V54" i="17"/>
  <c r="G56" i="17"/>
  <c r="I56" i="17"/>
  <c r="K56" i="17"/>
  <c r="M56" i="17"/>
  <c r="O56" i="17"/>
  <c r="Q56" i="17"/>
  <c r="V56" i="17"/>
  <c r="G58" i="17"/>
  <c r="I58" i="17"/>
  <c r="K58" i="17"/>
  <c r="M58" i="17"/>
  <c r="O58" i="17"/>
  <c r="Q58" i="17"/>
  <c r="V58" i="17"/>
  <c r="G60" i="17"/>
  <c r="I60" i="17"/>
  <c r="K60" i="17"/>
  <c r="M60" i="17"/>
  <c r="O60" i="17"/>
  <c r="Q60" i="17"/>
  <c r="V60" i="17"/>
  <c r="G62" i="17"/>
  <c r="M62" i="17" s="1"/>
  <c r="I62" i="17"/>
  <c r="K62" i="17"/>
  <c r="O62" i="17"/>
  <c r="Q62" i="17"/>
  <c r="V62" i="17"/>
  <c r="G63" i="17"/>
  <c r="M63" i="17" s="1"/>
  <c r="I63" i="17"/>
  <c r="K63" i="17"/>
  <c r="O63" i="17"/>
  <c r="Q63" i="17"/>
  <c r="V63" i="17"/>
  <c r="G65" i="17"/>
  <c r="M65" i="17" s="1"/>
  <c r="I65" i="17"/>
  <c r="K65" i="17"/>
  <c r="O65" i="17"/>
  <c r="Q65" i="17"/>
  <c r="V65" i="17"/>
  <c r="G67" i="17"/>
  <c r="M67" i="17" s="1"/>
  <c r="I67" i="17"/>
  <c r="K67" i="17"/>
  <c r="O67" i="17"/>
  <c r="Q67" i="17"/>
  <c r="V67" i="17"/>
  <c r="G69" i="17"/>
  <c r="I69" i="17"/>
  <c r="K69" i="17"/>
  <c r="M69" i="17"/>
  <c r="O69" i="17"/>
  <c r="Q69" i="17"/>
  <c r="V69" i="17"/>
  <c r="AE72" i="17"/>
  <c r="G69" i="16"/>
  <c r="BA29" i="16"/>
  <c r="G9" i="16"/>
  <c r="I9" i="16"/>
  <c r="I8" i="16" s="1"/>
  <c r="K9" i="16"/>
  <c r="K8" i="16" s="1"/>
  <c r="M9" i="16"/>
  <c r="O9" i="16"/>
  <c r="O8" i="16" s="1"/>
  <c r="Q9" i="16"/>
  <c r="Q8" i="16" s="1"/>
  <c r="V9" i="16"/>
  <c r="G10" i="16"/>
  <c r="M10" i="16" s="1"/>
  <c r="I10" i="16"/>
  <c r="K10" i="16"/>
  <c r="O10" i="16"/>
  <c r="Q10" i="16"/>
  <c r="V10" i="16"/>
  <c r="G11" i="16"/>
  <c r="I11" i="16"/>
  <c r="K11" i="16"/>
  <c r="M11" i="16"/>
  <c r="O11" i="16"/>
  <c r="Q11" i="16"/>
  <c r="V11" i="16"/>
  <c r="G12" i="16"/>
  <c r="M12" i="16" s="1"/>
  <c r="I12" i="16"/>
  <c r="K12" i="16"/>
  <c r="O12" i="16"/>
  <c r="Q12" i="16"/>
  <c r="V12" i="16"/>
  <c r="G13" i="16"/>
  <c r="I13" i="16"/>
  <c r="K13" i="16"/>
  <c r="M13" i="16"/>
  <c r="O13" i="16"/>
  <c r="Q13" i="16"/>
  <c r="V13" i="16"/>
  <c r="G15" i="16"/>
  <c r="I15" i="16"/>
  <c r="K15" i="16"/>
  <c r="M15" i="16"/>
  <c r="O15" i="16"/>
  <c r="Q15" i="16"/>
  <c r="V15" i="16"/>
  <c r="V8" i="16" s="1"/>
  <c r="G16" i="16"/>
  <c r="I16" i="16"/>
  <c r="K16" i="16"/>
  <c r="M16" i="16"/>
  <c r="O16" i="16"/>
  <c r="Q16" i="16"/>
  <c r="V16" i="16"/>
  <c r="G17" i="16"/>
  <c r="G8" i="16" s="1"/>
  <c r="I17" i="16"/>
  <c r="K17" i="16"/>
  <c r="O17" i="16"/>
  <c r="Q17" i="16"/>
  <c r="V17" i="16"/>
  <c r="G18" i="16"/>
  <c r="I18" i="16"/>
  <c r="K18" i="16"/>
  <c r="M18" i="16"/>
  <c r="O18" i="16"/>
  <c r="Q18" i="16"/>
  <c r="V18" i="16"/>
  <c r="G19" i="16"/>
  <c r="M19" i="16" s="1"/>
  <c r="I19" i="16"/>
  <c r="K19" i="16"/>
  <c r="O19" i="16"/>
  <c r="Q19" i="16"/>
  <c r="V19" i="16"/>
  <c r="G20" i="16"/>
  <c r="G21" i="16"/>
  <c r="M21" i="16" s="1"/>
  <c r="M20" i="16" s="1"/>
  <c r="I21" i="16"/>
  <c r="I20" i="16" s="1"/>
  <c r="K21" i="16"/>
  <c r="K20" i="16" s="1"/>
  <c r="O21" i="16"/>
  <c r="O20" i="16" s="1"/>
  <c r="Q21" i="16"/>
  <c r="V21" i="16"/>
  <c r="V20" i="16" s="1"/>
  <c r="G23" i="16"/>
  <c r="I23" i="16"/>
  <c r="K23" i="16"/>
  <c r="M23" i="16"/>
  <c r="O23" i="16"/>
  <c r="Q23" i="16"/>
  <c r="Q20" i="16" s="1"/>
  <c r="V23" i="16"/>
  <c r="G26" i="16"/>
  <c r="I26" i="16"/>
  <c r="I25" i="16" s="1"/>
  <c r="K26" i="16"/>
  <c r="M26" i="16"/>
  <c r="O26" i="16"/>
  <c r="O25" i="16" s="1"/>
  <c r="Q26" i="16"/>
  <c r="Q25" i="16" s="1"/>
  <c r="V26" i="16"/>
  <c r="G27" i="16"/>
  <c r="G25" i="16" s="1"/>
  <c r="I27" i="16"/>
  <c r="K27" i="16"/>
  <c r="K25" i="16" s="1"/>
  <c r="O27" i="16"/>
  <c r="Q27" i="16"/>
  <c r="V27" i="16"/>
  <c r="G28" i="16"/>
  <c r="I28" i="16"/>
  <c r="K28" i="16"/>
  <c r="M28" i="16"/>
  <c r="O28" i="16"/>
  <c r="Q28" i="16"/>
  <c r="V28" i="16"/>
  <c r="G30" i="16"/>
  <c r="M30" i="16" s="1"/>
  <c r="I30" i="16"/>
  <c r="K30" i="16"/>
  <c r="O30" i="16"/>
  <c r="Q30" i="16"/>
  <c r="V30" i="16"/>
  <c r="G31" i="16"/>
  <c r="I31" i="16"/>
  <c r="K31" i="16"/>
  <c r="M31" i="16"/>
  <c r="O31" i="16"/>
  <c r="Q31" i="16"/>
  <c r="V31" i="16"/>
  <c r="G32" i="16"/>
  <c r="M32" i="16" s="1"/>
  <c r="I32" i="16"/>
  <c r="K32" i="16"/>
  <c r="O32" i="16"/>
  <c r="Q32" i="16"/>
  <c r="V32" i="16"/>
  <c r="G33" i="16"/>
  <c r="I33" i="16"/>
  <c r="K33" i="16"/>
  <c r="M33" i="16"/>
  <c r="O33" i="16"/>
  <c r="Q33" i="16"/>
  <c r="V33" i="16"/>
  <c r="G34" i="16"/>
  <c r="I34" i="16"/>
  <c r="K34" i="16"/>
  <c r="M34" i="16"/>
  <c r="O34" i="16"/>
  <c r="Q34" i="16"/>
  <c r="V34" i="16"/>
  <c r="V25" i="16" s="1"/>
  <c r="G35" i="16"/>
  <c r="I35" i="16"/>
  <c r="K35" i="16"/>
  <c r="M35" i="16"/>
  <c r="O35" i="16"/>
  <c r="Q35" i="16"/>
  <c r="V35" i="16"/>
  <c r="G36" i="16"/>
  <c r="M36" i="16" s="1"/>
  <c r="I36" i="16"/>
  <c r="K36" i="16"/>
  <c r="O36" i="16"/>
  <c r="Q36" i="16"/>
  <c r="V36" i="16"/>
  <c r="G41" i="16"/>
  <c r="I41" i="16"/>
  <c r="K41" i="16"/>
  <c r="M41" i="16"/>
  <c r="O41" i="16"/>
  <c r="Q41" i="16"/>
  <c r="V41" i="16"/>
  <c r="G42" i="16"/>
  <c r="M42" i="16" s="1"/>
  <c r="I42" i="16"/>
  <c r="K42" i="16"/>
  <c r="O42" i="16"/>
  <c r="Q42" i="16"/>
  <c r="V42" i="16"/>
  <c r="G43" i="16"/>
  <c r="I43" i="16"/>
  <c r="K43" i="16"/>
  <c r="M43" i="16"/>
  <c r="O43" i="16"/>
  <c r="Q43" i="16"/>
  <c r="V43" i="16"/>
  <c r="I44" i="16"/>
  <c r="O44" i="16"/>
  <c r="G45" i="16"/>
  <c r="I45" i="16"/>
  <c r="K45" i="16"/>
  <c r="K44" i="16" s="1"/>
  <c r="M45" i="16"/>
  <c r="M44" i="16" s="1"/>
  <c r="O45" i="16"/>
  <c r="Q45" i="16"/>
  <c r="Q44" i="16" s="1"/>
  <c r="V45" i="16"/>
  <c r="G46" i="16"/>
  <c r="G44" i="16" s="1"/>
  <c r="I46" i="16"/>
  <c r="K46" i="16"/>
  <c r="M46" i="16"/>
  <c r="O46" i="16"/>
  <c r="Q46" i="16"/>
  <c r="V46" i="16"/>
  <c r="V44" i="16" s="1"/>
  <c r="O47" i="16"/>
  <c r="G48" i="16"/>
  <c r="G47" i="16" s="1"/>
  <c r="I48" i="16"/>
  <c r="K48" i="16"/>
  <c r="K47" i="16" s="1"/>
  <c r="O48" i="16"/>
  <c r="Q48" i="16"/>
  <c r="Q47" i="16" s="1"/>
  <c r="V48" i="16"/>
  <c r="V47" i="16" s="1"/>
  <c r="G49" i="16"/>
  <c r="I49" i="16"/>
  <c r="I47" i="16" s="1"/>
  <c r="K49" i="16"/>
  <c r="M49" i="16"/>
  <c r="O49" i="16"/>
  <c r="Q49" i="16"/>
  <c r="V49" i="16"/>
  <c r="G50" i="16"/>
  <c r="M50" i="16" s="1"/>
  <c r="I50" i="16"/>
  <c r="K50" i="16"/>
  <c r="O50" i="16"/>
  <c r="Q50" i="16"/>
  <c r="V50" i="16"/>
  <c r="G52" i="16"/>
  <c r="M52" i="16" s="1"/>
  <c r="I52" i="16"/>
  <c r="I51" i="16" s="1"/>
  <c r="K52" i="16"/>
  <c r="K51" i="16" s="1"/>
  <c r="O52" i="16"/>
  <c r="O51" i="16" s="1"/>
  <c r="Q52" i="16"/>
  <c r="V52" i="16"/>
  <c r="V51" i="16" s="1"/>
  <c r="G53" i="16"/>
  <c r="I53" i="16"/>
  <c r="K53" i="16"/>
  <c r="M53" i="16"/>
  <c r="O53" i="16"/>
  <c r="Q53" i="16"/>
  <c r="Q51" i="16" s="1"/>
  <c r="V53" i="16"/>
  <c r="G54" i="16"/>
  <c r="I54" i="16"/>
  <c r="K54" i="16"/>
  <c r="M54" i="16"/>
  <c r="O54" i="16"/>
  <c r="Q54" i="16"/>
  <c r="V54" i="16"/>
  <c r="G55" i="16"/>
  <c r="I55" i="16"/>
  <c r="K55" i="16"/>
  <c r="M55" i="16"/>
  <c r="O55" i="16"/>
  <c r="Q55" i="16"/>
  <c r="V55" i="16"/>
  <c r="G56" i="16"/>
  <c r="M56" i="16" s="1"/>
  <c r="I56" i="16"/>
  <c r="K56" i="16"/>
  <c r="O56" i="16"/>
  <c r="Q56" i="16"/>
  <c r="V56" i="16"/>
  <c r="G57" i="16"/>
  <c r="I57" i="16"/>
  <c r="K57" i="16"/>
  <c r="M57" i="16"/>
  <c r="O57" i="16"/>
  <c r="Q57" i="16"/>
  <c r="V57" i="16"/>
  <c r="G58" i="16"/>
  <c r="M58" i="16" s="1"/>
  <c r="I58" i="16"/>
  <c r="K58" i="16"/>
  <c r="O58" i="16"/>
  <c r="Q58" i="16"/>
  <c r="V58" i="16"/>
  <c r="G59" i="16"/>
  <c r="M59" i="16" s="1"/>
  <c r="I59" i="16"/>
  <c r="K59" i="16"/>
  <c r="O59" i="16"/>
  <c r="Q59" i="16"/>
  <c r="V59" i="16"/>
  <c r="G60" i="16"/>
  <c r="M60" i="16" s="1"/>
  <c r="I60" i="16"/>
  <c r="K60" i="16"/>
  <c r="O60" i="16"/>
  <c r="Q60" i="16"/>
  <c r="V60" i="16"/>
  <c r="G61" i="16"/>
  <c r="I61" i="16"/>
  <c r="K61" i="16"/>
  <c r="M61" i="16"/>
  <c r="O61" i="16"/>
  <c r="Q61" i="16"/>
  <c r="V61" i="16"/>
  <c r="G62" i="16"/>
  <c r="I62" i="16"/>
  <c r="K62" i="16"/>
  <c r="M62" i="16"/>
  <c r="O62" i="16"/>
  <c r="Q62" i="16"/>
  <c r="V62" i="16"/>
  <c r="G63" i="16"/>
  <c r="I63" i="16"/>
  <c r="K63" i="16"/>
  <c r="M63" i="16"/>
  <c r="O63" i="16"/>
  <c r="Q63" i="16"/>
  <c r="V63" i="16"/>
  <c r="G64" i="16"/>
  <c r="M64" i="16" s="1"/>
  <c r="I64" i="16"/>
  <c r="K64" i="16"/>
  <c r="O64" i="16"/>
  <c r="Q64" i="16"/>
  <c r="V64" i="16"/>
  <c r="G65" i="16"/>
  <c r="I65" i="16"/>
  <c r="K65" i="16"/>
  <c r="M65" i="16"/>
  <c r="O65" i="16"/>
  <c r="Q65" i="16"/>
  <c r="V65" i="16"/>
  <c r="G66" i="16"/>
  <c r="M66" i="16" s="1"/>
  <c r="I66" i="16"/>
  <c r="K66" i="16"/>
  <c r="O66" i="16"/>
  <c r="Q66" i="16"/>
  <c r="V66" i="16"/>
  <c r="AE69" i="16"/>
  <c r="G59" i="15"/>
  <c r="G8" i="15"/>
  <c r="G9" i="15"/>
  <c r="M9" i="15" s="1"/>
  <c r="M8" i="15" s="1"/>
  <c r="I9" i="15"/>
  <c r="I8" i="15" s="1"/>
  <c r="K9" i="15"/>
  <c r="K8" i="15" s="1"/>
  <c r="O9" i="15"/>
  <c r="O8" i="15" s="1"/>
  <c r="Q9" i="15"/>
  <c r="Q8" i="15" s="1"/>
  <c r="V9" i="15"/>
  <c r="V8" i="15" s="1"/>
  <c r="G11" i="15"/>
  <c r="M11" i="15" s="1"/>
  <c r="I11" i="15"/>
  <c r="K11" i="15"/>
  <c r="O11" i="15"/>
  <c r="Q11" i="15"/>
  <c r="V11" i="15"/>
  <c r="G13" i="15"/>
  <c r="I13" i="15"/>
  <c r="K13" i="15"/>
  <c r="M13" i="15"/>
  <c r="O13" i="15"/>
  <c r="Q13" i="15"/>
  <c r="V13" i="15"/>
  <c r="G15" i="15"/>
  <c r="I15" i="15"/>
  <c r="K15" i="15"/>
  <c r="M15" i="15"/>
  <c r="O15" i="15"/>
  <c r="Q15" i="15"/>
  <c r="V15" i="15"/>
  <c r="G17" i="15"/>
  <c r="I17" i="15"/>
  <c r="K17" i="15"/>
  <c r="M17" i="15"/>
  <c r="O17" i="15"/>
  <c r="Q17" i="15"/>
  <c r="V17" i="15"/>
  <c r="G19" i="15"/>
  <c r="I19" i="15"/>
  <c r="K19" i="15"/>
  <c r="M19" i="15"/>
  <c r="O19" i="15"/>
  <c r="Q19" i="15"/>
  <c r="V19" i="15"/>
  <c r="G22" i="15"/>
  <c r="G21" i="15" s="1"/>
  <c r="I22" i="15"/>
  <c r="I21" i="15" s="1"/>
  <c r="K22" i="15"/>
  <c r="K21" i="15" s="1"/>
  <c r="O22" i="15"/>
  <c r="Q22" i="15"/>
  <c r="Q21" i="15" s="1"/>
  <c r="V22" i="15"/>
  <c r="G23" i="15"/>
  <c r="M23" i="15" s="1"/>
  <c r="I23" i="15"/>
  <c r="K23" i="15"/>
  <c r="O23" i="15"/>
  <c r="Q23" i="15"/>
  <c r="V23" i="15"/>
  <c r="V21" i="15" s="1"/>
  <c r="G25" i="15"/>
  <c r="I25" i="15"/>
  <c r="K25" i="15"/>
  <c r="M25" i="15"/>
  <c r="O25" i="15"/>
  <c r="Q25" i="15"/>
  <c r="V25" i="15"/>
  <c r="G29" i="15"/>
  <c r="I29" i="15"/>
  <c r="K29" i="15"/>
  <c r="M29" i="15"/>
  <c r="O29" i="15"/>
  <c r="O21" i="15" s="1"/>
  <c r="Q29" i="15"/>
  <c r="V29" i="15"/>
  <c r="G31" i="15"/>
  <c r="I31" i="15"/>
  <c r="K31" i="15"/>
  <c r="M31" i="15"/>
  <c r="O31" i="15"/>
  <c r="Q31" i="15"/>
  <c r="V31" i="15"/>
  <c r="G35" i="15"/>
  <c r="I35" i="15"/>
  <c r="K35" i="15"/>
  <c r="M35" i="15"/>
  <c r="O35" i="15"/>
  <c r="Q35" i="15"/>
  <c r="V35" i="15"/>
  <c r="G38" i="15"/>
  <c r="I38" i="15"/>
  <c r="K38" i="15"/>
  <c r="M38" i="15"/>
  <c r="O38" i="15"/>
  <c r="Q38" i="15"/>
  <c r="V38" i="15"/>
  <c r="G40" i="15"/>
  <c r="M40" i="15" s="1"/>
  <c r="I40" i="15"/>
  <c r="K40" i="15"/>
  <c r="O40" i="15"/>
  <c r="Q40" i="15"/>
  <c r="V40" i="15"/>
  <c r="G41" i="15"/>
  <c r="M41" i="15" s="1"/>
  <c r="I41" i="15"/>
  <c r="K41" i="15"/>
  <c r="O41" i="15"/>
  <c r="Q41" i="15"/>
  <c r="V41" i="15"/>
  <c r="G43" i="15"/>
  <c r="M43" i="15" s="1"/>
  <c r="I43" i="15"/>
  <c r="K43" i="15"/>
  <c r="O43" i="15"/>
  <c r="Q43" i="15"/>
  <c r="V43" i="15"/>
  <c r="G45" i="15"/>
  <c r="I45" i="15"/>
  <c r="K45" i="15"/>
  <c r="M45" i="15"/>
  <c r="O45" i="15"/>
  <c r="Q45" i="15"/>
  <c r="V45" i="15"/>
  <c r="G46" i="15"/>
  <c r="I46" i="15"/>
  <c r="K46" i="15"/>
  <c r="M46" i="15"/>
  <c r="O46" i="15"/>
  <c r="Q46" i="15"/>
  <c r="V46" i="15"/>
  <c r="G47" i="15"/>
  <c r="I47" i="15"/>
  <c r="K47" i="15"/>
  <c r="M47" i="15"/>
  <c r="O47" i="15"/>
  <c r="Q47" i="15"/>
  <c r="V47" i="15"/>
  <c r="G49" i="15"/>
  <c r="M49" i="15" s="1"/>
  <c r="I49" i="15"/>
  <c r="K49" i="15"/>
  <c r="O49" i="15"/>
  <c r="Q49" i="15"/>
  <c r="V49" i="15"/>
  <c r="G51" i="15"/>
  <c r="I51" i="15"/>
  <c r="K51" i="15"/>
  <c r="M51" i="15"/>
  <c r="O51" i="15"/>
  <c r="Q51" i="15"/>
  <c r="V51" i="15"/>
  <c r="O53" i="15"/>
  <c r="V53" i="15"/>
  <c r="G54" i="15"/>
  <c r="G53" i="15" s="1"/>
  <c r="I54" i="15"/>
  <c r="I53" i="15" s="1"/>
  <c r="K54" i="15"/>
  <c r="K53" i="15" s="1"/>
  <c r="O54" i="15"/>
  <c r="Q54" i="15"/>
  <c r="Q53" i="15" s="1"/>
  <c r="V54" i="15"/>
  <c r="AE59" i="15"/>
  <c r="AF59" i="15"/>
  <c r="G87" i="14"/>
  <c r="G9" i="14"/>
  <c r="G8" i="14" s="1"/>
  <c r="I9" i="14"/>
  <c r="I8" i="14" s="1"/>
  <c r="K9" i="14"/>
  <c r="K8" i="14" s="1"/>
  <c r="O9" i="14"/>
  <c r="Q9" i="14"/>
  <c r="Q8" i="14" s="1"/>
  <c r="V9" i="14"/>
  <c r="G11" i="14"/>
  <c r="M11" i="14" s="1"/>
  <c r="I11" i="14"/>
  <c r="K11" i="14"/>
  <c r="O11" i="14"/>
  <c r="Q11" i="14"/>
  <c r="V11" i="14"/>
  <c r="V8" i="14" s="1"/>
  <c r="G15" i="14"/>
  <c r="I15" i="14"/>
  <c r="K15" i="14"/>
  <c r="M15" i="14"/>
  <c r="O15" i="14"/>
  <c r="Q15" i="14"/>
  <c r="V15" i="14"/>
  <c r="G17" i="14"/>
  <c r="I17" i="14"/>
  <c r="K17" i="14"/>
  <c r="M17" i="14"/>
  <c r="O17" i="14"/>
  <c r="O8" i="14" s="1"/>
  <c r="Q17" i="14"/>
  <c r="V17" i="14"/>
  <c r="G19" i="14"/>
  <c r="I19" i="14"/>
  <c r="K19" i="14"/>
  <c r="M19" i="14"/>
  <c r="O19" i="14"/>
  <c r="Q19" i="14"/>
  <c r="V19" i="14"/>
  <c r="G21" i="14"/>
  <c r="I21" i="14"/>
  <c r="K21" i="14"/>
  <c r="M21" i="14"/>
  <c r="O21" i="14"/>
  <c r="Q21" i="14"/>
  <c r="V21" i="14"/>
  <c r="G23" i="14"/>
  <c r="I23" i="14"/>
  <c r="K23" i="14"/>
  <c r="M23" i="14"/>
  <c r="O23" i="14"/>
  <c r="Q23" i="14"/>
  <c r="V23" i="14"/>
  <c r="G25" i="14"/>
  <c r="M25" i="14" s="1"/>
  <c r="I25" i="14"/>
  <c r="K25" i="14"/>
  <c r="O25" i="14"/>
  <c r="Q25" i="14"/>
  <c r="V25" i="14"/>
  <c r="G27" i="14"/>
  <c r="M27" i="14" s="1"/>
  <c r="I27" i="14"/>
  <c r="K27" i="14"/>
  <c r="O27" i="14"/>
  <c r="Q27" i="14"/>
  <c r="V27" i="14"/>
  <c r="G29" i="14"/>
  <c r="M29" i="14" s="1"/>
  <c r="I29" i="14"/>
  <c r="K29" i="14"/>
  <c r="O29" i="14"/>
  <c r="Q29" i="14"/>
  <c r="V29" i="14"/>
  <c r="G33" i="14"/>
  <c r="I33" i="14"/>
  <c r="K33" i="14"/>
  <c r="M33" i="14"/>
  <c r="O33" i="14"/>
  <c r="Q33" i="14"/>
  <c r="V33" i="14"/>
  <c r="G35" i="14"/>
  <c r="I35" i="14"/>
  <c r="K35" i="14"/>
  <c r="M35" i="14"/>
  <c r="O35" i="14"/>
  <c r="Q35" i="14"/>
  <c r="V35" i="14"/>
  <c r="G37" i="14"/>
  <c r="I37" i="14"/>
  <c r="K37" i="14"/>
  <c r="M37" i="14"/>
  <c r="O37" i="14"/>
  <c r="Q37" i="14"/>
  <c r="V37" i="14"/>
  <c r="G39" i="14"/>
  <c r="K39" i="14"/>
  <c r="O39" i="14"/>
  <c r="Q39" i="14"/>
  <c r="G40" i="14"/>
  <c r="I40" i="14"/>
  <c r="I39" i="14" s="1"/>
  <c r="K40" i="14"/>
  <c r="M40" i="14"/>
  <c r="M39" i="14" s="1"/>
  <c r="O40" i="14"/>
  <c r="Q40" i="14"/>
  <c r="V40" i="14"/>
  <c r="V39" i="14" s="1"/>
  <c r="G43" i="14"/>
  <c r="G42" i="14" s="1"/>
  <c r="I43" i="14"/>
  <c r="I42" i="14" s="1"/>
  <c r="K43" i="14"/>
  <c r="O43" i="14"/>
  <c r="Q43" i="14"/>
  <c r="Q42" i="14" s="1"/>
  <c r="V43" i="14"/>
  <c r="G45" i="14"/>
  <c r="M45" i="14" s="1"/>
  <c r="I45" i="14"/>
  <c r="K45" i="14"/>
  <c r="K42" i="14" s="1"/>
  <c r="O45" i="14"/>
  <c r="O42" i="14" s="1"/>
  <c r="Q45" i="14"/>
  <c r="V45" i="14"/>
  <c r="V42" i="14" s="1"/>
  <c r="G48" i="14"/>
  <c r="I48" i="14"/>
  <c r="K48" i="14"/>
  <c r="M48" i="14"/>
  <c r="O48" i="14"/>
  <c r="Q48" i="14"/>
  <c r="V48" i="14"/>
  <c r="G49" i="14"/>
  <c r="I49" i="14"/>
  <c r="K49" i="14"/>
  <c r="M49" i="14"/>
  <c r="O49" i="14"/>
  <c r="Q49" i="14"/>
  <c r="V49" i="14"/>
  <c r="G50" i="14"/>
  <c r="I50" i="14"/>
  <c r="K50" i="14"/>
  <c r="M50" i="14"/>
  <c r="O50" i="14"/>
  <c r="Q50" i="14"/>
  <c r="V50" i="14"/>
  <c r="G53" i="14"/>
  <c r="M53" i="14" s="1"/>
  <c r="I53" i="14"/>
  <c r="K53" i="14"/>
  <c r="O53" i="14"/>
  <c r="Q53" i="14"/>
  <c r="V53" i="14"/>
  <c r="G54" i="14"/>
  <c r="I54" i="14"/>
  <c r="K54" i="14"/>
  <c r="M54" i="14"/>
  <c r="O54" i="14"/>
  <c r="Q54" i="14"/>
  <c r="V54" i="14"/>
  <c r="G56" i="14"/>
  <c r="M56" i="14" s="1"/>
  <c r="I56" i="14"/>
  <c r="K56" i="14"/>
  <c r="O56" i="14"/>
  <c r="Q56" i="14"/>
  <c r="V56" i="14"/>
  <c r="G57" i="14"/>
  <c r="M57" i="14" s="1"/>
  <c r="I57" i="14"/>
  <c r="K57" i="14"/>
  <c r="O57" i="14"/>
  <c r="Q57" i="14"/>
  <c r="V57" i="14"/>
  <c r="G59" i="14"/>
  <c r="M59" i="14" s="1"/>
  <c r="I59" i="14"/>
  <c r="K59" i="14"/>
  <c r="O59" i="14"/>
  <c r="Q59" i="14"/>
  <c r="V59" i="14"/>
  <c r="G61" i="14"/>
  <c r="I61" i="14"/>
  <c r="K61" i="14"/>
  <c r="M61" i="14"/>
  <c r="O61" i="14"/>
  <c r="Q61" i="14"/>
  <c r="V61" i="14"/>
  <c r="G63" i="14"/>
  <c r="I63" i="14"/>
  <c r="K63" i="14"/>
  <c r="M63" i="14"/>
  <c r="O63" i="14"/>
  <c r="Q63" i="14"/>
  <c r="V63" i="14"/>
  <c r="G65" i="14"/>
  <c r="I65" i="14"/>
  <c r="K65" i="14"/>
  <c r="M65" i="14"/>
  <c r="O65" i="14"/>
  <c r="Q65" i="14"/>
  <c r="V65" i="14"/>
  <c r="G67" i="14"/>
  <c r="M67" i="14" s="1"/>
  <c r="I67" i="14"/>
  <c r="K67" i="14"/>
  <c r="O67" i="14"/>
  <c r="Q67" i="14"/>
  <c r="V67" i="14"/>
  <c r="G69" i="14"/>
  <c r="I69" i="14"/>
  <c r="K69" i="14"/>
  <c r="M69" i="14"/>
  <c r="O69" i="14"/>
  <c r="Q69" i="14"/>
  <c r="V69" i="14"/>
  <c r="G71" i="14"/>
  <c r="M71" i="14" s="1"/>
  <c r="I71" i="14"/>
  <c r="K71" i="14"/>
  <c r="O71" i="14"/>
  <c r="Q71" i="14"/>
  <c r="V71" i="14"/>
  <c r="G73" i="14"/>
  <c r="M73" i="14" s="1"/>
  <c r="I73" i="14"/>
  <c r="K73" i="14"/>
  <c r="O73" i="14"/>
  <c r="Q73" i="14"/>
  <c r="V73" i="14"/>
  <c r="G75" i="14"/>
  <c r="M75" i="14" s="1"/>
  <c r="I75" i="14"/>
  <c r="K75" i="14"/>
  <c r="O75" i="14"/>
  <c r="Q75" i="14"/>
  <c r="V75" i="14"/>
  <c r="G77" i="14"/>
  <c r="I77" i="14"/>
  <c r="K77" i="14"/>
  <c r="M77" i="14"/>
  <c r="O77" i="14"/>
  <c r="Q77" i="14"/>
  <c r="V77" i="14"/>
  <c r="G79" i="14"/>
  <c r="I79" i="14"/>
  <c r="K79" i="14"/>
  <c r="M79" i="14"/>
  <c r="O79" i="14"/>
  <c r="Q79" i="14"/>
  <c r="V79" i="14"/>
  <c r="O81" i="14"/>
  <c r="G82" i="14"/>
  <c r="G81" i="14" s="1"/>
  <c r="I82" i="14"/>
  <c r="I81" i="14" s="1"/>
  <c r="K82" i="14"/>
  <c r="K81" i="14" s="1"/>
  <c r="O82" i="14"/>
  <c r="Q82" i="14"/>
  <c r="Q81" i="14" s="1"/>
  <c r="V82" i="14"/>
  <c r="V81" i="14" s="1"/>
  <c r="AE87" i="14"/>
  <c r="G333" i="13"/>
  <c r="G9" i="13"/>
  <c r="M9" i="13" s="1"/>
  <c r="I9" i="13"/>
  <c r="I8" i="13" s="1"/>
  <c r="K9" i="13"/>
  <c r="K8" i="13" s="1"/>
  <c r="O9" i="13"/>
  <c r="O8" i="13" s="1"/>
  <c r="Q9" i="13"/>
  <c r="Q8" i="13" s="1"/>
  <c r="V9" i="13"/>
  <c r="V8" i="13" s="1"/>
  <c r="G12" i="13"/>
  <c r="M12" i="13" s="1"/>
  <c r="I12" i="13"/>
  <c r="K12" i="13"/>
  <c r="O12" i="13"/>
  <c r="Q12" i="13"/>
  <c r="V12" i="13"/>
  <c r="G14" i="13"/>
  <c r="I14" i="13"/>
  <c r="K14" i="13"/>
  <c r="M14" i="13"/>
  <c r="O14" i="13"/>
  <c r="Q14" i="13"/>
  <c r="V14" i="13"/>
  <c r="G16" i="13"/>
  <c r="I16" i="13"/>
  <c r="K16" i="13"/>
  <c r="M16" i="13"/>
  <c r="O16" i="13"/>
  <c r="Q16" i="13"/>
  <c r="V16" i="13"/>
  <c r="G18" i="13"/>
  <c r="M18" i="13" s="1"/>
  <c r="I18" i="13"/>
  <c r="K18" i="13"/>
  <c r="O18" i="13"/>
  <c r="Q18" i="13"/>
  <c r="V18" i="13"/>
  <c r="G19" i="13"/>
  <c r="I19" i="13"/>
  <c r="K19" i="13"/>
  <c r="M19" i="13"/>
  <c r="O19" i="13"/>
  <c r="Q19" i="13"/>
  <c r="V19" i="13"/>
  <c r="G20" i="13"/>
  <c r="I20" i="13"/>
  <c r="K20" i="13"/>
  <c r="M20" i="13"/>
  <c r="O20" i="13"/>
  <c r="Q20" i="13"/>
  <c r="V20" i="13"/>
  <c r="G22" i="13"/>
  <c r="G8" i="13" s="1"/>
  <c r="I22" i="13"/>
  <c r="K22" i="13"/>
  <c r="O22" i="13"/>
  <c r="Q22" i="13"/>
  <c r="V22" i="13"/>
  <c r="G24" i="13"/>
  <c r="M24" i="13" s="1"/>
  <c r="I24" i="13"/>
  <c r="K24" i="13"/>
  <c r="O24" i="13"/>
  <c r="Q24" i="13"/>
  <c r="V24" i="13"/>
  <c r="G26" i="13"/>
  <c r="M26" i="13" s="1"/>
  <c r="I26" i="13"/>
  <c r="K26" i="13"/>
  <c r="O26" i="13"/>
  <c r="Q26" i="13"/>
  <c r="V26" i="13"/>
  <c r="G27" i="13"/>
  <c r="I27" i="13"/>
  <c r="K27" i="13"/>
  <c r="M27" i="13"/>
  <c r="O27" i="13"/>
  <c r="Q27" i="13"/>
  <c r="V27" i="13"/>
  <c r="G29" i="13"/>
  <c r="I29" i="13"/>
  <c r="K29" i="13"/>
  <c r="M29" i="13"/>
  <c r="O29" i="13"/>
  <c r="Q29" i="13"/>
  <c r="V29" i="13"/>
  <c r="G31" i="13"/>
  <c r="M31" i="13" s="1"/>
  <c r="I31" i="13"/>
  <c r="K31" i="13"/>
  <c r="O31" i="13"/>
  <c r="Q31" i="13"/>
  <c r="V31" i="13"/>
  <c r="G33" i="13"/>
  <c r="I33" i="13"/>
  <c r="K33" i="13"/>
  <c r="M33" i="13"/>
  <c r="O33" i="13"/>
  <c r="Q33" i="13"/>
  <c r="V33" i="13"/>
  <c r="G35" i="13"/>
  <c r="I35" i="13"/>
  <c r="K35" i="13"/>
  <c r="M35" i="13"/>
  <c r="O35" i="13"/>
  <c r="Q35" i="13"/>
  <c r="V35" i="13"/>
  <c r="G53" i="13"/>
  <c r="M53" i="13" s="1"/>
  <c r="I53" i="13"/>
  <c r="K53" i="13"/>
  <c r="O53" i="13"/>
  <c r="Q53" i="13"/>
  <c r="V53" i="13"/>
  <c r="G55" i="13"/>
  <c r="M55" i="13" s="1"/>
  <c r="I55" i="13"/>
  <c r="K55" i="13"/>
  <c r="O55" i="13"/>
  <c r="Q55" i="13"/>
  <c r="V55" i="13"/>
  <c r="G58" i="13"/>
  <c r="M58" i="13" s="1"/>
  <c r="I58" i="13"/>
  <c r="K58" i="13"/>
  <c r="O58" i="13"/>
  <c r="Q58" i="13"/>
  <c r="V58" i="13"/>
  <c r="G60" i="13"/>
  <c r="I60" i="13"/>
  <c r="K60" i="13"/>
  <c r="M60" i="13"/>
  <c r="O60" i="13"/>
  <c r="Q60" i="13"/>
  <c r="V60" i="13"/>
  <c r="G62" i="13"/>
  <c r="I62" i="13"/>
  <c r="K62" i="13"/>
  <c r="M62" i="13"/>
  <c r="O62" i="13"/>
  <c r="Q62" i="13"/>
  <c r="V62" i="13"/>
  <c r="G64" i="13"/>
  <c r="M64" i="13" s="1"/>
  <c r="I64" i="13"/>
  <c r="K64" i="13"/>
  <c r="O64" i="13"/>
  <c r="Q64" i="13"/>
  <c r="V64" i="13"/>
  <c r="G67" i="13"/>
  <c r="I67" i="13"/>
  <c r="K67" i="13"/>
  <c r="M67" i="13"/>
  <c r="O67" i="13"/>
  <c r="Q67" i="13"/>
  <c r="V67" i="13"/>
  <c r="G69" i="13"/>
  <c r="M69" i="13" s="1"/>
  <c r="I69" i="13"/>
  <c r="K69" i="13"/>
  <c r="O69" i="13"/>
  <c r="Q69" i="13"/>
  <c r="V69" i="13"/>
  <c r="G71" i="13"/>
  <c r="M71" i="13" s="1"/>
  <c r="I71" i="13"/>
  <c r="K71" i="13"/>
  <c r="O71" i="13"/>
  <c r="Q71" i="13"/>
  <c r="V71" i="13"/>
  <c r="G73" i="13"/>
  <c r="G74" i="13"/>
  <c r="I74" i="13"/>
  <c r="I73" i="13" s="1"/>
  <c r="K74" i="13"/>
  <c r="K73" i="13" s="1"/>
  <c r="M74" i="13"/>
  <c r="M73" i="13" s="1"/>
  <c r="O74" i="13"/>
  <c r="O73" i="13" s="1"/>
  <c r="Q74" i="13"/>
  <c r="Q73" i="13" s="1"/>
  <c r="V74" i="13"/>
  <c r="V73" i="13" s="1"/>
  <c r="G76" i="13"/>
  <c r="I76" i="13"/>
  <c r="K76" i="13"/>
  <c r="M76" i="13"/>
  <c r="O76" i="13"/>
  <c r="Q76" i="13"/>
  <c r="V76" i="13"/>
  <c r="G79" i="13"/>
  <c r="I79" i="13"/>
  <c r="K79" i="13"/>
  <c r="M79" i="13"/>
  <c r="O79" i="13"/>
  <c r="Q79" i="13"/>
  <c r="V79" i="13"/>
  <c r="G82" i="13"/>
  <c r="M82" i="13" s="1"/>
  <c r="I82" i="13"/>
  <c r="K82" i="13"/>
  <c r="O82" i="13"/>
  <c r="Q82" i="13"/>
  <c r="V82" i="13"/>
  <c r="Q85" i="13"/>
  <c r="G86" i="13"/>
  <c r="M86" i="13" s="1"/>
  <c r="I86" i="13"/>
  <c r="I85" i="13" s="1"/>
  <c r="K86" i="13"/>
  <c r="K85" i="13" s="1"/>
  <c r="O86" i="13"/>
  <c r="O85" i="13" s="1"/>
  <c r="Q86" i="13"/>
  <c r="V86" i="13"/>
  <c r="V85" i="13" s="1"/>
  <c r="G88" i="13"/>
  <c r="G85" i="13" s="1"/>
  <c r="I88" i="13"/>
  <c r="K88" i="13"/>
  <c r="O88" i="13"/>
  <c r="Q88" i="13"/>
  <c r="V88" i="13"/>
  <c r="G90" i="13"/>
  <c r="M90" i="13" s="1"/>
  <c r="I90" i="13"/>
  <c r="K90" i="13"/>
  <c r="O90" i="13"/>
  <c r="Q90" i="13"/>
  <c r="V90" i="13"/>
  <c r="G92" i="13"/>
  <c r="I92" i="13"/>
  <c r="G93" i="13"/>
  <c r="I93" i="13"/>
  <c r="K93" i="13"/>
  <c r="K92" i="13" s="1"/>
  <c r="M93" i="13"/>
  <c r="M92" i="13" s="1"/>
  <c r="O93" i="13"/>
  <c r="Q93" i="13"/>
  <c r="Q92" i="13" s="1"/>
  <c r="V93" i="13"/>
  <c r="V92" i="13" s="1"/>
  <c r="G99" i="13"/>
  <c r="I99" i="13"/>
  <c r="K99" i="13"/>
  <c r="M99" i="13"/>
  <c r="O99" i="13"/>
  <c r="O92" i="13" s="1"/>
  <c r="Q99" i="13"/>
  <c r="V99" i="13"/>
  <c r="O101" i="13"/>
  <c r="G102" i="13"/>
  <c r="G101" i="13" s="1"/>
  <c r="I102" i="13"/>
  <c r="I101" i="13" s="1"/>
  <c r="K102" i="13"/>
  <c r="K101" i="13" s="1"/>
  <c r="O102" i="13"/>
  <c r="Q102" i="13"/>
  <c r="Q101" i="13" s="1"/>
  <c r="V102" i="13"/>
  <c r="V101" i="13" s="1"/>
  <c r="G104" i="13"/>
  <c r="I104" i="13"/>
  <c r="K104" i="13"/>
  <c r="M104" i="13"/>
  <c r="O104" i="13"/>
  <c r="Q104" i="13"/>
  <c r="V104" i="13"/>
  <c r="G106" i="13"/>
  <c r="M106" i="13" s="1"/>
  <c r="I106" i="13"/>
  <c r="K106" i="13"/>
  <c r="O106" i="13"/>
  <c r="Q106" i="13"/>
  <c r="V106" i="13"/>
  <c r="G108" i="13"/>
  <c r="M108" i="13" s="1"/>
  <c r="I108" i="13"/>
  <c r="K108" i="13"/>
  <c r="O108" i="13"/>
  <c r="Q108" i="13"/>
  <c r="V108" i="13"/>
  <c r="G110" i="13"/>
  <c r="M110" i="13" s="1"/>
  <c r="I110" i="13"/>
  <c r="K110" i="13"/>
  <c r="O110" i="13"/>
  <c r="Q110" i="13"/>
  <c r="V110" i="13"/>
  <c r="G115" i="13"/>
  <c r="I115" i="13"/>
  <c r="K115" i="13"/>
  <c r="M115" i="13"/>
  <c r="O115" i="13"/>
  <c r="Q115" i="13"/>
  <c r="V115" i="13"/>
  <c r="G117" i="13"/>
  <c r="I117" i="13"/>
  <c r="K117" i="13"/>
  <c r="M117" i="13"/>
  <c r="O117" i="13"/>
  <c r="Q117" i="13"/>
  <c r="V117" i="13"/>
  <c r="O119" i="13"/>
  <c r="G120" i="13"/>
  <c r="G119" i="13" s="1"/>
  <c r="I120" i="13"/>
  <c r="I119" i="13" s="1"/>
  <c r="K120" i="13"/>
  <c r="K119" i="13" s="1"/>
  <c r="O120" i="13"/>
  <c r="Q120" i="13"/>
  <c r="Q119" i="13" s="1"/>
  <c r="V120" i="13"/>
  <c r="V119" i="13" s="1"/>
  <c r="G122" i="13"/>
  <c r="I122" i="13"/>
  <c r="K122" i="13"/>
  <c r="M122" i="13"/>
  <c r="O122" i="13"/>
  <c r="Q122" i="13"/>
  <c r="V122" i="13"/>
  <c r="G124" i="13"/>
  <c r="M124" i="13" s="1"/>
  <c r="I124" i="13"/>
  <c r="K124" i="13"/>
  <c r="O124" i="13"/>
  <c r="Q124" i="13"/>
  <c r="V124" i="13"/>
  <c r="G127" i="13"/>
  <c r="M127" i="13" s="1"/>
  <c r="I127" i="13"/>
  <c r="K127" i="13"/>
  <c r="O127" i="13"/>
  <c r="Q127" i="13"/>
  <c r="V127" i="13"/>
  <c r="G129" i="13"/>
  <c r="M129" i="13" s="1"/>
  <c r="I129" i="13"/>
  <c r="K129" i="13"/>
  <c r="O129" i="13"/>
  <c r="Q129" i="13"/>
  <c r="V129" i="13"/>
  <c r="G133" i="13"/>
  <c r="I133" i="13"/>
  <c r="K133" i="13"/>
  <c r="M133" i="13"/>
  <c r="O133" i="13"/>
  <c r="O132" i="13" s="1"/>
  <c r="Q133" i="13"/>
  <c r="V133" i="13"/>
  <c r="G138" i="13"/>
  <c r="G132" i="13" s="1"/>
  <c r="I138" i="13"/>
  <c r="K138" i="13"/>
  <c r="M138" i="13"/>
  <c r="O138" i="13"/>
  <c r="Q138" i="13"/>
  <c r="Q132" i="13" s="1"/>
  <c r="V138" i="13"/>
  <c r="G143" i="13"/>
  <c r="I143" i="13"/>
  <c r="K143" i="13"/>
  <c r="M143" i="13"/>
  <c r="O143" i="13"/>
  <c r="Q143" i="13"/>
  <c r="V143" i="13"/>
  <c r="V132" i="13" s="1"/>
  <c r="G152" i="13"/>
  <c r="I152" i="13"/>
  <c r="K152" i="13"/>
  <c r="M152" i="13"/>
  <c r="O152" i="13"/>
  <c r="Q152" i="13"/>
  <c r="V152" i="13"/>
  <c r="G155" i="13"/>
  <c r="M155" i="13" s="1"/>
  <c r="I155" i="13"/>
  <c r="K155" i="13"/>
  <c r="O155" i="13"/>
  <c r="Q155" i="13"/>
  <c r="V155" i="13"/>
  <c r="G158" i="13"/>
  <c r="M158" i="13" s="1"/>
  <c r="I158" i="13"/>
  <c r="K158" i="13"/>
  <c r="O158" i="13"/>
  <c r="Q158" i="13"/>
  <c r="V158" i="13"/>
  <c r="G160" i="13"/>
  <c r="M160" i="13" s="1"/>
  <c r="I160" i="13"/>
  <c r="I132" i="13" s="1"/>
  <c r="K160" i="13"/>
  <c r="O160" i="13"/>
  <c r="Q160" i="13"/>
  <c r="V160" i="13"/>
  <c r="G165" i="13"/>
  <c r="M165" i="13" s="1"/>
  <c r="I165" i="13"/>
  <c r="K165" i="13"/>
  <c r="K132" i="13" s="1"/>
  <c r="O165" i="13"/>
  <c r="Q165" i="13"/>
  <c r="V165" i="13"/>
  <c r="G168" i="13"/>
  <c r="I168" i="13"/>
  <c r="K168" i="13"/>
  <c r="M168" i="13"/>
  <c r="O168" i="13"/>
  <c r="Q168" i="13"/>
  <c r="V168" i="13"/>
  <c r="G170" i="13"/>
  <c r="I170" i="13"/>
  <c r="K170" i="13"/>
  <c r="M170" i="13"/>
  <c r="O170" i="13"/>
  <c r="Q170" i="13"/>
  <c r="V170" i="13"/>
  <c r="G172" i="13"/>
  <c r="I172" i="13"/>
  <c r="K172" i="13"/>
  <c r="M172" i="13"/>
  <c r="O172" i="13"/>
  <c r="Q172" i="13"/>
  <c r="V172" i="13"/>
  <c r="G174" i="13"/>
  <c r="I174" i="13"/>
  <c r="K174" i="13"/>
  <c r="M174" i="13"/>
  <c r="O174" i="13"/>
  <c r="Q174" i="13"/>
  <c r="V174" i="13"/>
  <c r="G176" i="13"/>
  <c r="M176" i="13" s="1"/>
  <c r="I176" i="13"/>
  <c r="K176" i="13"/>
  <c r="O176" i="13"/>
  <c r="Q176" i="13"/>
  <c r="V176" i="13"/>
  <c r="G182" i="13"/>
  <c r="M182" i="13" s="1"/>
  <c r="I182" i="13"/>
  <c r="K182" i="13"/>
  <c r="O182" i="13"/>
  <c r="Q182" i="13"/>
  <c r="V182" i="13"/>
  <c r="G184" i="13"/>
  <c r="M184" i="13" s="1"/>
  <c r="I184" i="13"/>
  <c r="K184" i="13"/>
  <c r="O184" i="13"/>
  <c r="Q184" i="13"/>
  <c r="V184" i="13"/>
  <c r="G185" i="13"/>
  <c r="M185" i="13" s="1"/>
  <c r="I185" i="13"/>
  <c r="K185" i="13"/>
  <c r="O185" i="13"/>
  <c r="Q185" i="13"/>
  <c r="V185" i="13"/>
  <c r="G188" i="13"/>
  <c r="I188" i="13"/>
  <c r="K188" i="13"/>
  <c r="M188" i="13"/>
  <c r="O188" i="13"/>
  <c r="Q188" i="13"/>
  <c r="V188" i="13"/>
  <c r="G191" i="13"/>
  <c r="I191" i="13"/>
  <c r="K191" i="13"/>
  <c r="M191" i="13"/>
  <c r="O191" i="13"/>
  <c r="Q191" i="13"/>
  <c r="V191" i="13"/>
  <c r="G194" i="13"/>
  <c r="I194" i="13"/>
  <c r="K194" i="13"/>
  <c r="M194" i="13"/>
  <c r="O194" i="13"/>
  <c r="Q194" i="13"/>
  <c r="V194" i="13"/>
  <c r="G204" i="13"/>
  <c r="I204" i="13"/>
  <c r="K204" i="13"/>
  <c r="M204" i="13"/>
  <c r="O204" i="13"/>
  <c r="Q204" i="13"/>
  <c r="V204" i="13"/>
  <c r="G207" i="13"/>
  <c r="M207" i="13" s="1"/>
  <c r="I207" i="13"/>
  <c r="K207" i="13"/>
  <c r="O207" i="13"/>
  <c r="Q207" i="13"/>
  <c r="V207" i="13"/>
  <c r="G215" i="13"/>
  <c r="M215" i="13" s="1"/>
  <c r="I215" i="13"/>
  <c r="K215" i="13"/>
  <c r="O215" i="13"/>
  <c r="Q215" i="13"/>
  <c r="V215" i="13"/>
  <c r="G219" i="13"/>
  <c r="M219" i="13" s="1"/>
  <c r="I219" i="13"/>
  <c r="K219" i="13"/>
  <c r="O219" i="13"/>
  <c r="Q219" i="13"/>
  <c r="V219" i="13"/>
  <c r="G224" i="13"/>
  <c r="I224" i="13"/>
  <c r="K224" i="13"/>
  <c r="G225" i="13"/>
  <c r="I225" i="13"/>
  <c r="K225" i="13"/>
  <c r="M225" i="13"/>
  <c r="M224" i="13" s="1"/>
  <c r="O225" i="13"/>
  <c r="O224" i="13" s="1"/>
  <c r="Q225" i="13"/>
  <c r="V225" i="13"/>
  <c r="V224" i="13" s="1"/>
  <c r="G227" i="13"/>
  <c r="I227" i="13"/>
  <c r="K227" i="13"/>
  <c r="M227" i="13"/>
  <c r="O227" i="13"/>
  <c r="Q227" i="13"/>
  <c r="Q224" i="13" s="1"/>
  <c r="V227" i="13"/>
  <c r="O229" i="13"/>
  <c r="Q229" i="13"/>
  <c r="G230" i="13"/>
  <c r="I230" i="13"/>
  <c r="I229" i="13" s="1"/>
  <c r="K230" i="13"/>
  <c r="K229" i="13" s="1"/>
  <c r="M230" i="13"/>
  <c r="O230" i="13"/>
  <c r="Q230" i="13"/>
  <c r="V230" i="13"/>
  <c r="V229" i="13" s="1"/>
  <c r="G231" i="13"/>
  <c r="M231" i="13" s="1"/>
  <c r="I231" i="13"/>
  <c r="K231" i="13"/>
  <c r="O231" i="13"/>
  <c r="Q231" i="13"/>
  <c r="V231" i="13"/>
  <c r="G232" i="13"/>
  <c r="G229" i="13" s="1"/>
  <c r="I232" i="13"/>
  <c r="K232" i="13"/>
  <c r="O232" i="13"/>
  <c r="Q232" i="13"/>
  <c r="V232" i="13"/>
  <c r="G234" i="13"/>
  <c r="M234" i="13" s="1"/>
  <c r="I234" i="13"/>
  <c r="I233" i="13" s="1"/>
  <c r="K234" i="13"/>
  <c r="K233" i="13" s="1"/>
  <c r="O234" i="13"/>
  <c r="Q234" i="13"/>
  <c r="Q233" i="13" s="1"/>
  <c r="V234" i="13"/>
  <c r="V233" i="13" s="1"/>
  <c r="G236" i="13"/>
  <c r="I236" i="13"/>
  <c r="K236" i="13"/>
  <c r="M236" i="13"/>
  <c r="O236" i="13"/>
  <c r="Q236" i="13"/>
  <c r="V236" i="13"/>
  <c r="G238" i="13"/>
  <c r="I238" i="13"/>
  <c r="K238" i="13"/>
  <c r="M238" i="13"/>
  <c r="O238" i="13"/>
  <c r="O233" i="13" s="1"/>
  <c r="Q238" i="13"/>
  <c r="V238" i="13"/>
  <c r="G240" i="13"/>
  <c r="I240" i="13"/>
  <c r="K240" i="13"/>
  <c r="M240" i="13"/>
  <c r="O240" i="13"/>
  <c r="Q240" i="13"/>
  <c r="V240" i="13"/>
  <c r="G242" i="13"/>
  <c r="M242" i="13" s="1"/>
  <c r="I242" i="13"/>
  <c r="K242" i="13"/>
  <c r="O242" i="13"/>
  <c r="Q242" i="13"/>
  <c r="V242" i="13"/>
  <c r="G243" i="13"/>
  <c r="M243" i="13" s="1"/>
  <c r="I243" i="13"/>
  <c r="K243" i="13"/>
  <c r="O243" i="13"/>
  <c r="Q243" i="13"/>
  <c r="V243" i="13"/>
  <c r="G245" i="13"/>
  <c r="M245" i="13" s="1"/>
  <c r="I245" i="13"/>
  <c r="K245" i="13"/>
  <c r="O245" i="13"/>
  <c r="Q245" i="13"/>
  <c r="V245" i="13"/>
  <c r="G247" i="13"/>
  <c r="M247" i="13" s="1"/>
  <c r="I247" i="13"/>
  <c r="K247" i="13"/>
  <c r="O247" i="13"/>
  <c r="Q247" i="13"/>
  <c r="V247" i="13"/>
  <c r="G248" i="13"/>
  <c r="M248" i="13" s="1"/>
  <c r="I248" i="13"/>
  <c r="K248" i="13"/>
  <c r="O248" i="13"/>
  <c r="Q248" i="13"/>
  <c r="V248" i="13"/>
  <c r="G249" i="13"/>
  <c r="I249" i="13"/>
  <c r="K249" i="13"/>
  <c r="M249" i="13"/>
  <c r="O249" i="13"/>
  <c r="Q249" i="13"/>
  <c r="V249" i="13"/>
  <c r="G250" i="13"/>
  <c r="I250" i="13"/>
  <c r="K250" i="13"/>
  <c r="M250" i="13"/>
  <c r="O250" i="13"/>
  <c r="Q250" i="13"/>
  <c r="V250" i="13"/>
  <c r="G253" i="13"/>
  <c r="I253" i="13"/>
  <c r="K253" i="13"/>
  <c r="M253" i="13"/>
  <c r="O253" i="13"/>
  <c r="Q253" i="13"/>
  <c r="V253" i="13"/>
  <c r="G258" i="13"/>
  <c r="M258" i="13" s="1"/>
  <c r="I258" i="13"/>
  <c r="K258" i="13"/>
  <c r="O258" i="13"/>
  <c r="Q258" i="13"/>
  <c r="V258" i="13"/>
  <c r="G261" i="13"/>
  <c r="M261" i="13" s="1"/>
  <c r="I261" i="13"/>
  <c r="K261" i="13"/>
  <c r="O261" i="13"/>
  <c r="Q261" i="13"/>
  <c r="V261" i="13"/>
  <c r="G262" i="13"/>
  <c r="M262" i="13" s="1"/>
  <c r="I262" i="13"/>
  <c r="K262" i="13"/>
  <c r="O262" i="13"/>
  <c r="Q262" i="13"/>
  <c r="V262" i="13"/>
  <c r="G263" i="13"/>
  <c r="M263" i="13" s="1"/>
  <c r="I263" i="13"/>
  <c r="K263" i="13"/>
  <c r="O263" i="13"/>
  <c r="Q263" i="13"/>
  <c r="V263" i="13"/>
  <c r="G264" i="13"/>
  <c r="M264" i="13" s="1"/>
  <c r="I264" i="13"/>
  <c r="K264" i="13"/>
  <c r="O264" i="13"/>
  <c r="Q264" i="13"/>
  <c r="V264" i="13"/>
  <c r="G265" i="13"/>
  <c r="I265" i="13"/>
  <c r="K265" i="13"/>
  <c r="M265" i="13"/>
  <c r="O265" i="13"/>
  <c r="Q265" i="13"/>
  <c r="V265" i="13"/>
  <c r="G266" i="13"/>
  <c r="I266" i="13"/>
  <c r="K266" i="13"/>
  <c r="M266" i="13"/>
  <c r="O266" i="13"/>
  <c r="Q266" i="13"/>
  <c r="V266" i="13"/>
  <c r="G267" i="13"/>
  <c r="I267" i="13"/>
  <c r="K267" i="13"/>
  <c r="M267" i="13"/>
  <c r="O267" i="13"/>
  <c r="Q267" i="13"/>
  <c r="V267" i="13"/>
  <c r="I268" i="13"/>
  <c r="O268" i="13"/>
  <c r="Q268" i="13"/>
  <c r="G269" i="13"/>
  <c r="M269" i="13" s="1"/>
  <c r="I269" i="13"/>
  <c r="K269" i="13"/>
  <c r="K268" i="13" s="1"/>
  <c r="O269" i="13"/>
  <c r="Q269" i="13"/>
  <c r="V269" i="13"/>
  <c r="V268" i="13" s="1"/>
  <c r="G271" i="13"/>
  <c r="G268" i="13" s="1"/>
  <c r="I271" i="13"/>
  <c r="K271" i="13"/>
  <c r="O271" i="13"/>
  <c r="Q271" i="13"/>
  <c r="V271" i="13"/>
  <c r="G273" i="13"/>
  <c r="G274" i="13"/>
  <c r="M274" i="13" s="1"/>
  <c r="M273" i="13" s="1"/>
  <c r="I274" i="13"/>
  <c r="I273" i="13" s="1"/>
  <c r="K274" i="13"/>
  <c r="K273" i="13" s="1"/>
  <c r="O274" i="13"/>
  <c r="O273" i="13" s="1"/>
  <c r="Q274" i="13"/>
  <c r="Q273" i="13" s="1"/>
  <c r="V274" i="13"/>
  <c r="V273" i="13" s="1"/>
  <c r="G276" i="13"/>
  <c r="I276" i="13"/>
  <c r="K276" i="13"/>
  <c r="M276" i="13"/>
  <c r="O276" i="13"/>
  <c r="Q276" i="13"/>
  <c r="V276" i="13"/>
  <c r="K279" i="13"/>
  <c r="M279" i="13"/>
  <c r="V279" i="13"/>
  <c r="G280" i="13"/>
  <c r="G279" i="13" s="1"/>
  <c r="I280" i="13"/>
  <c r="I279" i="13" s="1"/>
  <c r="K280" i="13"/>
  <c r="M280" i="13"/>
  <c r="O280" i="13"/>
  <c r="O279" i="13" s="1"/>
  <c r="Q280" i="13"/>
  <c r="Q279" i="13" s="1"/>
  <c r="V280" i="13"/>
  <c r="O285" i="13"/>
  <c r="Q285" i="13"/>
  <c r="G286" i="13"/>
  <c r="I286" i="13"/>
  <c r="I285" i="13" s="1"/>
  <c r="K286" i="13"/>
  <c r="K285" i="13" s="1"/>
  <c r="M286" i="13"/>
  <c r="O286" i="13"/>
  <c r="Q286" i="13"/>
  <c r="V286" i="13"/>
  <c r="V285" i="13" s="1"/>
  <c r="G288" i="13"/>
  <c r="G285" i="13" s="1"/>
  <c r="I288" i="13"/>
  <c r="K288" i="13"/>
  <c r="O288" i="13"/>
  <c r="Q288" i="13"/>
  <c r="V288" i="13"/>
  <c r="G292" i="13"/>
  <c r="G293" i="13"/>
  <c r="M293" i="13" s="1"/>
  <c r="M292" i="13" s="1"/>
  <c r="I293" i="13"/>
  <c r="I292" i="13" s="1"/>
  <c r="K293" i="13"/>
  <c r="K292" i="13" s="1"/>
  <c r="O293" i="13"/>
  <c r="O292" i="13" s="1"/>
  <c r="Q293" i="13"/>
  <c r="Q292" i="13" s="1"/>
  <c r="V293" i="13"/>
  <c r="V292" i="13" s="1"/>
  <c r="G295" i="13"/>
  <c r="I295" i="13"/>
  <c r="K295" i="13"/>
  <c r="M295" i="13"/>
  <c r="O295" i="13"/>
  <c r="Q295" i="13"/>
  <c r="V295" i="13"/>
  <c r="G298" i="13"/>
  <c r="I298" i="13"/>
  <c r="I297" i="13" s="1"/>
  <c r="K298" i="13"/>
  <c r="M298" i="13"/>
  <c r="O298" i="13"/>
  <c r="Q298" i="13"/>
  <c r="Q297" i="13" s="1"/>
  <c r="V298" i="13"/>
  <c r="G301" i="13"/>
  <c r="M301" i="13" s="1"/>
  <c r="I301" i="13"/>
  <c r="K301" i="13"/>
  <c r="K297" i="13" s="1"/>
  <c r="O301" i="13"/>
  <c r="Q301" i="13"/>
  <c r="V301" i="13"/>
  <c r="V297" i="13" s="1"/>
  <c r="G304" i="13"/>
  <c r="I304" i="13"/>
  <c r="K304" i="13"/>
  <c r="M304" i="13"/>
  <c r="O304" i="13"/>
  <c r="Q304" i="13"/>
  <c r="V304" i="13"/>
  <c r="G312" i="13"/>
  <c r="M312" i="13" s="1"/>
  <c r="I312" i="13"/>
  <c r="K312" i="13"/>
  <c r="O312" i="13"/>
  <c r="Q312" i="13"/>
  <c r="V312" i="13"/>
  <c r="G315" i="13"/>
  <c r="M315" i="13" s="1"/>
  <c r="I315" i="13"/>
  <c r="K315" i="13"/>
  <c r="O315" i="13"/>
  <c r="Q315" i="13"/>
  <c r="V315" i="13"/>
  <c r="G319" i="13"/>
  <c r="M319" i="13" s="1"/>
  <c r="I319" i="13"/>
  <c r="K319" i="13"/>
  <c r="O319" i="13"/>
  <c r="Q319" i="13"/>
  <c r="V319" i="13"/>
  <c r="G323" i="13"/>
  <c r="I323" i="13"/>
  <c r="K323" i="13"/>
  <c r="M323" i="13"/>
  <c r="O323" i="13"/>
  <c r="Q323" i="13"/>
  <c r="V323" i="13"/>
  <c r="G328" i="13"/>
  <c r="I328" i="13"/>
  <c r="K328" i="13"/>
  <c r="M328" i="13"/>
  <c r="O328" i="13"/>
  <c r="O297" i="13" s="1"/>
  <c r="Q328" i="13"/>
  <c r="V328" i="13"/>
  <c r="AE333" i="13"/>
  <c r="AF333" i="13"/>
  <c r="G43" i="12"/>
  <c r="BA41" i="12"/>
  <c r="BA39" i="12"/>
  <c r="BA38" i="12"/>
  <c r="BA36" i="12"/>
  <c r="BA34" i="12"/>
  <c r="BA24" i="12"/>
  <c r="BA22" i="12"/>
  <c r="BA21" i="12"/>
  <c r="BA19" i="12"/>
  <c r="BA17" i="12"/>
  <c r="BA15" i="12"/>
  <c r="BA12" i="12"/>
  <c r="G8" i="12"/>
  <c r="G9" i="12"/>
  <c r="I9" i="12"/>
  <c r="I8" i="12" s="1"/>
  <c r="K9" i="12"/>
  <c r="M9" i="12"/>
  <c r="O9" i="12"/>
  <c r="O8" i="12" s="1"/>
  <c r="Q9" i="12"/>
  <c r="Q8" i="12" s="1"/>
  <c r="V9" i="12"/>
  <c r="V8" i="12" s="1"/>
  <c r="G10" i="12"/>
  <c r="I10" i="12"/>
  <c r="K10" i="12"/>
  <c r="K8" i="12" s="1"/>
  <c r="M10" i="12"/>
  <c r="O10" i="12"/>
  <c r="Q10" i="12"/>
  <c r="V10" i="12"/>
  <c r="G11" i="12"/>
  <c r="I11" i="12"/>
  <c r="K11" i="12"/>
  <c r="M11" i="12"/>
  <c r="O11" i="12"/>
  <c r="Q11" i="12"/>
  <c r="V11" i="12"/>
  <c r="G13" i="12"/>
  <c r="M13" i="12" s="1"/>
  <c r="I13" i="12"/>
  <c r="K13" i="12"/>
  <c r="O13" i="12"/>
  <c r="Q13" i="12"/>
  <c r="V13" i="12"/>
  <c r="G16" i="12"/>
  <c r="M16" i="12" s="1"/>
  <c r="I16" i="12"/>
  <c r="K16" i="12"/>
  <c r="O16" i="12"/>
  <c r="Q16" i="12"/>
  <c r="V16" i="12"/>
  <c r="G18" i="12"/>
  <c r="M18" i="12" s="1"/>
  <c r="I18" i="12"/>
  <c r="K18" i="12"/>
  <c r="O18" i="12"/>
  <c r="Q18" i="12"/>
  <c r="V18" i="12"/>
  <c r="G20" i="12"/>
  <c r="M20" i="12" s="1"/>
  <c r="I20" i="12"/>
  <c r="K20" i="12"/>
  <c r="O20" i="12"/>
  <c r="Q20" i="12"/>
  <c r="V20" i="12"/>
  <c r="G23" i="12"/>
  <c r="M23" i="12" s="1"/>
  <c r="I23" i="12"/>
  <c r="K23" i="12"/>
  <c r="O23" i="12"/>
  <c r="Q23" i="12"/>
  <c r="V23" i="12"/>
  <c r="G33" i="12"/>
  <c r="I33" i="12"/>
  <c r="K33" i="12"/>
  <c r="M33" i="12"/>
  <c r="O33" i="12"/>
  <c r="Q33" i="12"/>
  <c r="V33" i="12"/>
  <c r="G35" i="12"/>
  <c r="I35" i="12"/>
  <c r="K35" i="12"/>
  <c r="M35" i="12"/>
  <c r="O35" i="12"/>
  <c r="Q35" i="12"/>
  <c r="V35" i="12"/>
  <c r="G37" i="12"/>
  <c r="I37" i="12"/>
  <c r="K37" i="12"/>
  <c r="M37" i="12"/>
  <c r="O37" i="12"/>
  <c r="Q37" i="12"/>
  <c r="V37" i="12"/>
  <c r="G40" i="12"/>
  <c r="I40" i="12"/>
  <c r="K40" i="12"/>
  <c r="M40" i="12"/>
  <c r="O40" i="12"/>
  <c r="Q40" i="12"/>
  <c r="V40" i="12"/>
  <c r="AE43" i="12"/>
  <c r="AF43" i="12"/>
  <c r="I20" i="1"/>
  <c r="I19" i="1"/>
  <c r="I18" i="1"/>
  <c r="I17" i="1"/>
  <c r="I16" i="1"/>
  <c r="I81" i="1"/>
  <c r="J80" i="1" s="1"/>
  <c r="F52" i="1"/>
  <c r="G52" i="1"/>
  <c r="G25" i="1" s="1"/>
  <c r="A25" i="1" s="1"/>
  <c r="H51" i="1"/>
  <c r="I51" i="1" s="1"/>
  <c r="H50" i="1"/>
  <c r="I50" i="1" s="1"/>
  <c r="H49" i="1"/>
  <c r="I49" i="1" s="1"/>
  <c r="H48" i="1"/>
  <c r="I48" i="1" s="1"/>
  <c r="H47" i="1"/>
  <c r="I47" i="1" s="1"/>
  <c r="H46" i="1"/>
  <c r="I46" i="1" s="1"/>
  <c r="H45" i="1"/>
  <c r="I45" i="1" s="1"/>
  <c r="H44" i="1"/>
  <c r="I44" i="1" s="1"/>
  <c r="H43" i="1"/>
  <c r="I43" i="1" s="1"/>
  <c r="H42" i="1"/>
  <c r="I42" i="1" s="1"/>
  <c r="H41" i="1"/>
  <c r="I41" i="1" s="1"/>
  <c r="H40" i="1"/>
  <c r="I40" i="1" s="1"/>
  <c r="H39" i="1"/>
  <c r="I39" i="1" s="1"/>
  <c r="I52" i="1" s="1"/>
  <c r="J28" i="1"/>
  <c r="J26" i="1"/>
  <c r="G38" i="1"/>
  <c r="F38" i="1"/>
  <c r="J23" i="1"/>
  <c r="J24" i="1"/>
  <c r="J25" i="1"/>
  <c r="J27" i="1"/>
  <c r="E24" i="1"/>
  <c r="E26" i="1"/>
  <c r="J61" i="1" l="1"/>
  <c r="J72" i="1"/>
  <c r="J63" i="1"/>
  <c r="J76" i="1"/>
  <c r="J64" i="1"/>
  <c r="J65" i="1"/>
  <c r="J73" i="1"/>
  <c r="J77" i="1"/>
  <c r="J59" i="1"/>
  <c r="J67" i="1"/>
  <c r="J60" i="1"/>
  <c r="J78" i="1"/>
  <c r="J68" i="1"/>
  <c r="J69" i="1"/>
  <c r="J74" i="1"/>
  <c r="J62" i="1"/>
  <c r="J66" i="1"/>
  <c r="J70" i="1"/>
  <c r="J79" i="1"/>
  <c r="J71" i="1"/>
  <c r="J75" i="1"/>
  <c r="G26" i="1"/>
  <c r="A26" i="1"/>
  <c r="G28" i="1"/>
  <c r="G23" i="1"/>
  <c r="M10" i="18"/>
  <c r="G10" i="18"/>
  <c r="AF72" i="17"/>
  <c r="M22" i="17"/>
  <c r="M8" i="17" s="1"/>
  <c r="M51" i="16"/>
  <c r="AF69" i="16"/>
  <c r="G51" i="16"/>
  <c r="M48" i="16"/>
  <c r="M47" i="16" s="1"/>
  <c r="M27" i="16"/>
  <c r="M25" i="16" s="1"/>
  <c r="M17" i="16"/>
  <c r="M8" i="16" s="1"/>
  <c r="M54" i="15"/>
  <c r="M53" i="15" s="1"/>
  <c r="M22" i="15"/>
  <c r="M21" i="15" s="1"/>
  <c r="M82" i="14"/>
  <c r="M81" i="14" s="1"/>
  <c r="AF87" i="14"/>
  <c r="M43" i="14"/>
  <c r="M42" i="14" s="1"/>
  <c r="M9" i="14"/>
  <c r="M8" i="14" s="1"/>
  <c r="M233" i="13"/>
  <c r="M132" i="13"/>
  <c r="M297" i="13"/>
  <c r="M85" i="13"/>
  <c r="M8" i="13"/>
  <c r="G233" i="13"/>
  <c r="M120" i="13"/>
  <c r="M119" i="13" s="1"/>
  <c r="M102" i="13"/>
  <c r="M101" i="13" s="1"/>
  <c r="G297" i="13"/>
  <c r="M88" i="13"/>
  <c r="M22" i="13"/>
  <c r="M288" i="13"/>
  <c r="M285" i="13" s="1"/>
  <c r="M271" i="13"/>
  <c r="M268" i="13" s="1"/>
  <c r="M232" i="13"/>
  <c r="M229" i="13" s="1"/>
  <c r="M8" i="12"/>
  <c r="I21" i="1"/>
  <c r="J47" i="1"/>
  <c r="J39" i="1"/>
  <c r="J52" i="1" s="1"/>
  <c r="J44" i="1"/>
  <c r="J49" i="1"/>
  <c r="J41" i="1"/>
  <c r="J46" i="1"/>
  <c r="J51" i="1"/>
  <c r="J43" i="1"/>
  <c r="J50" i="1"/>
  <c r="J48" i="1"/>
  <c r="J40" i="1"/>
  <c r="J42" i="1"/>
  <c r="J45" i="1"/>
  <c r="H52" i="1"/>
  <c r="J81" i="1" l="1"/>
  <c r="A23" i="1"/>
  <c r="G24" i="1" l="1"/>
  <c r="A27" i="1" s="1"/>
  <c r="A24" i="1"/>
  <c r="A29" i="1" l="1"/>
  <c r="G29" i="1"/>
  <c r="G27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</author>
  </authors>
  <commentList>
    <comment ref="S6" authorId="0" shapeId="0" xr:uid="{9E435548-B638-4785-8E3A-46F73BF5F0C5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B77C5CF9-9BD2-4B1A-B4FF-09F59835AA48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</author>
  </authors>
  <commentList>
    <comment ref="S6" authorId="0" shapeId="0" xr:uid="{08883C83-EA1C-42B3-95F9-1AE83B23C9C4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E6BA4EC0-DBB8-4B6C-9605-7E14EC526088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</author>
  </authors>
  <commentList>
    <comment ref="S6" authorId="0" shapeId="0" xr:uid="{56AB7067-E853-4F65-A235-73CC988E7329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430DC79-219E-4EE6-917C-5A3DFC68B25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</author>
  </authors>
  <commentList>
    <comment ref="S6" authorId="0" shapeId="0" xr:uid="{6368C4E0-5D61-43C3-B75F-22C50FEC3F8C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A69C6969-A486-42DC-A059-157B099BCA48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</author>
  </authors>
  <commentList>
    <comment ref="S6" authorId="0" shapeId="0" xr:uid="{AAE858C8-8CD9-4CE7-AECB-515C0BD34A17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4AC2BB91-82F2-4D05-AB2C-C7F7FFAE7028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</author>
  </authors>
  <commentList>
    <comment ref="S6" authorId="0" shapeId="0" xr:uid="{2359472D-11F2-461A-82AB-A519572957D5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C6C598A-6205-479F-A1E4-9EE40AAC9C2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</author>
  </authors>
  <commentList>
    <comment ref="S6" authorId="0" shapeId="0" xr:uid="{47F5F553-E73C-4421-BB6A-3A4CFF289878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709809E-EC78-490C-80BB-C358EA5A0238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<sst xmlns="http://schemas.openxmlformats.org/spreadsheetml/2006/main" count="3452" uniqueCount="945">
  <si>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</si>
  <si>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</si>
  <si>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</si>
  <si>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</si>
  <si>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</si>
  <si>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</si>
  <si>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</si>
  <si>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</si>
  <si>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</si>
  <si>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</si>
  <si>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</si>
  <si>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</si>
  <si>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</si>
  <si>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</si>
  <si>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</si>
  <si>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</si>
  <si>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</si>
  <si>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</si>
  <si>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</si>
  <si>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</si>
  <si>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</si>
  <si>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</si>
  <si>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</si>
  <si>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</si>
  <si>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</si>
  <si>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</si>
  <si>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</si>
  <si>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</si>
  <si>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</si>
  <si>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</si>
  <si>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</si>
  <si>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</si>
  <si>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</si>
  <si>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</si>
  <si>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</si>
  <si>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</si>
  <si>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</si>
  <si>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</si>
  <si>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</si>
  <si>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</si>
  <si>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</si>
  <si>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</si>
  <si>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</si>
  <si>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NP25042</t>
  </si>
  <si>
    <t>Revitalizace veřejného prostranství Kyjov-Boršov "U Otína"</t>
  </si>
  <si>
    <t>Město Kyjov</t>
  </si>
  <si>
    <t>Masarykovo náměstí 30/1</t>
  </si>
  <si>
    <t>Kyjov</t>
  </si>
  <si>
    <t>69701</t>
  </si>
  <si>
    <t>00285030</t>
  </si>
  <si>
    <t>CZ00285030</t>
  </si>
  <si>
    <t>NELL PROJEKT s.r.o.</t>
  </si>
  <si>
    <t>Zarámí 428</t>
  </si>
  <si>
    <t>Zlín</t>
  </si>
  <si>
    <t>76001</t>
  </si>
  <si>
    <t>29209081</t>
  </si>
  <si>
    <t>CZ29209081</t>
  </si>
  <si>
    <t>Stavba</t>
  </si>
  <si>
    <t>SO 001</t>
  </si>
  <si>
    <t>Vedlejší a ostatní náklady</t>
  </si>
  <si>
    <t>01</t>
  </si>
  <si>
    <t>VRN</t>
  </si>
  <si>
    <t>SO 101</t>
  </si>
  <si>
    <t>Komunikace</t>
  </si>
  <si>
    <t>101.1</t>
  </si>
  <si>
    <t>101.2</t>
  </si>
  <si>
    <t>Odvodnění - uliční vpusť</t>
  </si>
  <si>
    <t>101.3</t>
  </si>
  <si>
    <t>Dopravní značení</t>
  </si>
  <si>
    <t>SO 401</t>
  </si>
  <si>
    <t>Veřejné osvětlení</t>
  </si>
  <si>
    <t>401</t>
  </si>
  <si>
    <t>SO 801</t>
  </si>
  <si>
    <t>Sadové úpravy</t>
  </si>
  <si>
    <t>801</t>
  </si>
  <si>
    <t>Sadové úpravy, stromy</t>
  </si>
  <si>
    <t>SO 901</t>
  </si>
  <si>
    <t>Mobiliář</t>
  </si>
  <si>
    <t>901</t>
  </si>
  <si>
    <t>Celkem za stavbu</t>
  </si>
  <si>
    <t>CZK</t>
  </si>
  <si>
    <t>Rekapitulace dílů</t>
  </si>
  <si>
    <t>Typ dílu</t>
  </si>
  <si>
    <t>1</t>
  </si>
  <si>
    <t>Zemní práce</t>
  </si>
  <si>
    <t>13</t>
  </si>
  <si>
    <t>Hloubené vykopávky</t>
  </si>
  <si>
    <t>18</t>
  </si>
  <si>
    <t>Povrchové úpravy terénu</t>
  </si>
  <si>
    <t>3</t>
  </si>
  <si>
    <t>Svislé a kompletní konstrukce</t>
  </si>
  <si>
    <t>4</t>
  </si>
  <si>
    <t>Vodorovné konstrukce</t>
  </si>
  <si>
    <t>5</t>
  </si>
  <si>
    <t>56</t>
  </si>
  <si>
    <t>Podkladní vrstvy komunikací a zpevněných ploch</t>
  </si>
  <si>
    <t>57</t>
  </si>
  <si>
    <t>Kryty komunikací živičné a z kameniva</t>
  </si>
  <si>
    <t>58</t>
  </si>
  <si>
    <t>Kryty komunikací cementobetonové</t>
  </si>
  <si>
    <t>59</t>
  </si>
  <si>
    <t>Dlažby a předlažby komunikací</t>
  </si>
  <si>
    <t>62</t>
  </si>
  <si>
    <t>Úpravy povrchů vnější</t>
  </si>
  <si>
    <t>8</t>
  </si>
  <si>
    <t>Trubní vedení</t>
  </si>
  <si>
    <t>91</t>
  </si>
  <si>
    <t>Doplňující práce na komunikaci</t>
  </si>
  <si>
    <t>93</t>
  </si>
  <si>
    <t>Dokončovací práce inženýrských staveb</t>
  </si>
  <si>
    <t>96</t>
  </si>
  <si>
    <t>Bourání konstrukcí</t>
  </si>
  <si>
    <t>99</t>
  </si>
  <si>
    <t>Staveništní přesun hmot</t>
  </si>
  <si>
    <t>711</t>
  </si>
  <si>
    <t>Izolace proti vodě</t>
  </si>
  <si>
    <t>799</t>
  </si>
  <si>
    <t>Ostatní</t>
  </si>
  <si>
    <t>M21</t>
  </si>
  <si>
    <t>Elektromontáže</t>
  </si>
  <si>
    <t>M46</t>
  </si>
  <si>
    <t>Zemní práce při montážích</t>
  </si>
  <si>
    <t>D96</t>
  </si>
  <si>
    <t>Přesuny suti a vybouraných hmot</t>
  </si>
  <si>
    <t>PSU</t>
  </si>
  <si>
    <t>VN</t>
  </si>
  <si>
    <t>ON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</si>
  <si>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</si>
  <si>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</si>
  <si>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</si>
  <si>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</si>
  <si>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</si>
  <si>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</si>
  <si>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</si>
  <si>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</si>
  <si>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</si>
  <si>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</si>
  <si>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</si>
  <si>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</si>
  <si>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</si>
  <si>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</si>
  <si>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</si>
  <si>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</si>
  <si>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</si>
  <si>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</si>
  <si>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</si>
  <si>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</si>
  <si>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</si>
  <si>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</si>
  <si>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</si>
  <si>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</si>
  <si>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</si>
  <si>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</si>
  <si>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</si>
  <si>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</si>
  <si>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R4</t>
  </si>
  <si>
    <t>Úklid staveniště před protokolárním předáním a převzetím díla</t>
  </si>
  <si>
    <t>soubor</t>
  </si>
  <si>
    <t>Vlastní</t>
  </si>
  <si>
    <t>Indiv</t>
  </si>
  <si>
    <t>Práce</t>
  </si>
  <si>
    <t>Běžná</t>
  </si>
  <si>
    <t>POL1_</t>
  </si>
  <si>
    <t>R1</t>
  </si>
  <si>
    <t>Kompletační a koordinační činnost</t>
  </si>
  <si>
    <t>R3</t>
  </si>
  <si>
    <t>Uvedení všech povrchů dotčených stavbou do původního stavu</t>
  </si>
  <si>
    <t>Uvedení všech povrchů dotčených stavbou do původního stavu (komunikace, chodníky zeleň, příkopy, propustky), včetně opravy, údržby a průběžného čištění, kropení komunikací užívaných v průběhu stavby</t>
  </si>
  <si>
    <t>POP</t>
  </si>
  <si>
    <t>005111020R</t>
  </si>
  <si>
    <t>Vytyčení stavby</t>
  </si>
  <si>
    <t>Soubor</t>
  </si>
  <si>
    <t>RTS 25/ II</t>
  </si>
  <si>
    <t>POL99_8</t>
  </si>
  <si>
    <t>Vyhotovení protokolu o vytyčení stavby se seznamem souřadnic vytyčených bodů a jejich polohopisnými (S-JTSK) a výškopisnými (Bpv) hodnotami.</t>
  </si>
  <si>
    <t>005111021R</t>
  </si>
  <si>
    <t>Vytyčení inženýrských sítí</t>
  </si>
  <si>
    <t>Zaměření a vytýčení stávajících inženýrských sítí v místě stavby z hlediska jejich ochrany při provádění stavby.</t>
  </si>
  <si>
    <t>005241020R</t>
  </si>
  <si>
    <t>Geodetické zaměření skutečného provedení</t>
  </si>
  <si>
    <t>- náklady na provedení skutečného zaměření stavby v rozsahu nezbytném pro zápis změny do katastru nemovitostí.</t>
  </si>
  <si>
    <t>005241010R</t>
  </si>
  <si>
    <t>Dokumentace skutečného provedení</t>
  </si>
  <si>
    <t>Náklady na vyhotovení dokumentace skutečného provedení stavby a její předání objednateli v požadované formě a požadovaném počtu.</t>
  </si>
  <si>
    <t>- 3x vyhotovení - dokumentace v listinné a 2x na CD vdigitální podobě v souladu se stavebním zákonem a provádějícími předpisy, zakreslení změn PD, vč. revizí, prohlášení o shodě apod.</t>
  </si>
  <si>
    <t>00523  R</t>
  </si>
  <si>
    <t>Zkoušky a revize</t>
  </si>
  <si>
    <t>Náklady zhotovitele, související s prováděním zkoušek a revizí předepsaných technickými normami, TP nebo objednatelem a které jsou pro provedení díla nezbytné.</t>
  </si>
  <si>
    <t>Např.:</t>
  </si>
  <si>
    <t>ČSN 72 1006 - Kontrola zhutnění zemin a sypanin</t>
  </si>
  <si>
    <t>ČSN 73 6175 - Měření a hodnocení nerovnosti povrchů vozovek</t>
  </si>
  <si>
    <t>ČSN 73 6192 - Rázové zatěžovací zkoušky vozovek a podloží</t>
  </si>
  <si>
    <t>ČSN EN 1610 - Provádění stok a kanalizačních přípojek a jejich zkoušení</t>
  </si>
  <si>
    <t>TKP 18 Beton pro konstrukce</t>
  </si>
  <si>
    <t>ČSN  EN 206  Beton</t>
  </si>
  <si>
    <t>atd.</t>
  </si>
  <si>
    <t>005211030R</t>
  </si>
  <si>
    <t>Dočasná dopravní opatření</t>
  </si>
  <si>
    <t>Náklady na vyhotovení návrhu dočasného dopravního značení, jeho projednání s dotčenými orgány a organizacemi, dodání dopravních značek a světelné signalizace, jejich rozmístění a přemísťování a jejich údržba v průběhu výstavby včetně následného odstranění po ukončení stavebních prací.</t>
  </si>
  <si>
    <t>005211040R</t>
  </si>
  <si>
    <t>Užívání veřejných ploch a prostranství</t>
  </si>
  <si>
    <t>Náklady a poplatky spojené s užíváním veřejných ploch a prostranství, pokud jsou stavebními pracemi nebo souvisejícími činnostmi dotčeny, a to včetně užívání ploch v souvislosti s uložením stavebního materiálu nebo stavebního odpadu.</t>
  </si>
  <si>
    <t>R</t>
  </si>
  <si>
    <t>Fotodokumentace stavby</t>
  </si>
  <si>
    <t>Fotodokumentace stavby před zahájením stavby, v průběhu výstavby a po stavbě. Zařazení fotek do fotoalba v časové posloupnosti a popisem činnosti a číslem objektů v listinné a digitální podobě.</t>
  </si>
  <si>
    <t>Zhotovitel zaznamená průběh prací. Fotky budou dokládat postup prací po jednotlivých dnech a fakturovaných položkách, nasazení jednotlivých mechanizmů, prováděných zkouškách, bude předáno na CD s popisem po jednotlivých dnech.</t>
  </si>
  <si>
    <t>005121 R</t>
  </si>
  <si>
    <t>Zařízení staveniště</t>
  </si>
  <si>
    <t>Náklady spojené se zřízením přípojek energií k objektům zařízení staveniště, vybudování případných měřících odběrných míst a zařízení, případná příprava území pro objekty ZS a vlastní vybudování objektů ZS vč. oplocení, zabezpečení proti neoprávněnému vstupu nepovolaných osob. Provoz zařízení staveniště – náklady na vybavení objektů ZS, ostraha staveniště, osvětlení staveniště, náklady na energie v rámci provozu ZS, náklady na úklid v prostorách ZS, náklady na potřebnou údržbu a opravy na objektech ZS a na přípojkách energií. Odstranění objektů ZS včetně přípojek energií a jejich odvoz. Náklady na úpravu povrchů po odstranění ZS a úklid ploch ZS.</t>
  </si>
  <si>
    <t>SUM</t>
  </si>
  <si>
    <t>Poznámky uchazeče k zadání</t>
  </si>
  <si>
    <t>POPUZIV</t>
  </si>
  <si>
    <t>Geodetické zaměření rohů stavby, stabilizace bodů a sestavení laviček.</t>
  </si>
  <si>
    <t>END</t>
  </si>
  <si>
    <t>113106121</t>
  </si>
  <si>
    <t>Rozebrání dlažeb z betonových dlaždic na sucho</t>
  </si>
  <si>
    <t>m2</t>
  </si>
  <si>
    <t>příjezdová cesta : 121,8</t>
  </si>
  <si>
    <t>VV</t>
  </si>
  <si>
    <t>chodníky : 35,5+88</t>
  </si>
  <si>
    <t>113106221</t>
  </si>
  <si>
    <t>Rozebrání dlažeb z drobných kostek v kam. těženém</t>
  </si>
  <si>
    <t>vjezd : 5,5</t>
  </si>
  <si>
    <t>113106231</t>
  </si>
  <si>
    <t>Rozebrání dlažeb ze zámkové dlažby v kamenivu</t>
  </si>
  <si>
    <t>chodníky : 18+23,5+57,2+6,4+32+2,7</t>
  </si>
  <si>
    <t>113107405</t>
  </si>
  <si>
    <t>Odstranění podkladu nad 50 m2,kam.těžené tl.5 cm</t>
  </si>
  <si>
    <t>245,3+137,1</t>
  </si>
  <si>
    <t>113107615</t>
  </si>
  <si>
    <t>Odstranění podkladu nad 50 m2,kam.drcené tl.15 cm</t>
  </si>
  <si>
    <t>113107625</t>
  </si>
  <si>
    <t>Odstranění podkladu nad 50 m2,kam.drcené tl.25 cm</t>
  </si>
  <si>
    <t>113109410</t>
  </si>
  <si>
    <t>Odstranění podkladu pl.nad 50 m2, beton, tl. 10 cm</t>
  </si>
  <si>
    <t>18,9+27,1</t>
  </si>
  <si>
    <t>113151119</t>
  </si>
  <si>
    <t>Fréz.živič.krytu pl.do 500 m2,pruh do 75cm,tl.10cm</t>
  </si>
  <si>
    <t>přefrézování : 318,3</t>
  </si>
  <si>
    <t>113151219</t>
  </si>
  <si>
    <t>Fréz.živič krytu nad 500 m2, bez překážek,tl.10 cm</t>
  </si>
  <si>
    <t>vozovka : 606,4+49+33,8+123,2</t>
  </si>
  <si>
    <t>113151111</t>
  </si>
  <si>
    <t>Rozebrání ploch ze silničních panelů</t>
  </si>
  <si>
    <t>113202111</t>
  </si>
  <si>
    <t>Vytrhání obrub obrubníků silničních a chodníkových</t>
  </si>
  <si>
    <t>m</t>
  </si>
  <si>
    <t>51+91+166+33+37,5+18*2+7,2+40+28,7+22+19,4+18+12+31</t>
  </si>
  <si>
    <t>113203111</t>
  </si>
  <si>
    <t>Vytrhání obrub z dlažebních kostek</t>
  </si>
  <si>
    <t>přídlažba 2řádek : 137,6*2</t>
  </si>
  <si>
    <t>120001101</t>
  </si>
  <si>
    <t>Příplatek za ztížení vykopávky v blízkosti vedení</t>
  </si>
  <si>
    <t>m3</t>
  </si>
  <si>
    <t>Odkaz na mn. položky pořadí 15 : 935,38280*0,1</t>
  </si>
  <si>
    <t>120901121</t>
  </si>
  <si>
    <t>Bourání konstrukcí z prostého betonu v odkopávkách bagrem s kladivem</t>
  </si>
  <si>
    <t>základy a skryté konstrukce : 7</t>
  </si>
  <si>
    <t>122202202</t>
  </si>
  <si>
    <t>Odkopávky pro silnice v hor. 3 do 1000 m3</t>
  </si>
  <si>
    <t>chodní+pás+hmatová : 0,32*1,1*(464,4+9,2+32,1)</t>
  </si>
  <si>
    <t>plocha před restaurací : 0,32*1,1*189,8</t>
  </si>
  <si>
    <t>chodník, žulová kostka : 0,34*1,1*27,4</t>
  </si>
  <si>
    <t>vjezdy+ hmatová : 0,44*1,2*(20,7+4)</t>
  </si>
  <si>
    <t>kontejnery : 0,44*1,2*47,2</t>
  </si>
  <si>
    <t>komunikace živičná : 0,45*1,2*459,1</t>
  </si>
  <si>
    <t>autobusový záliv CB směr Koryčany : 0,62*1,2*95,1</t>
  </si>
  <si>
    <t>autobusový záliv CB směr Kyjov : 0,51*1,2*63,4</t>
  </si>
  <si>
    <t>parkoviště s distančníky : 0,47*1,2*226,5</t>
  </si>
  <si>
    <t>parkoviště imobilní : 0,47*1,2*15,3</t>
  </si>
  <si>
    <t>místní komunikace : 0,47*1,2*261,2</t>
  </si>
  <si>
    <t>mlat : 0,34*1,1*154,2</t>
  </si>
  <si>
    <t>palisáda : 0,3*0,3*53</t>
  </si>
  <si>
    <t>odpočty konstrukcí : -245,3*0,05-139,8*0,06-382,4*0,05-382,4*0,15-812,4*0,25-46*0,1-812,4*0,1-211*0,15</t>
  </si>
  <si>
    <t>-5,5*0,1</t>
  </si>
  <si>
    <t xml:space="preserve">sanace v případě neúnosného podloží tl. 30 cm : </t>
  </si>
  <si>
    <t>Odkaz na mn. položky pořadí 19 : 357,02700</t>
  </si>
  <si>
    <t>122202209</t>
  </si>
  <si>
    <t>Příplatek za lepivost - odkop. pro silnice v hor.3</t>
  </si>
  <si>
    <t>Odkaz na mn. položky pořadí 15 : 935,38280*0,35</t>
  </si>
  <si>
    <t>162701105</t>
  </si>
  <si>
    <t>Vodorovné přemístění výkopku z hor.1-4 do 10000 m</t>
  </si>
  <si>
    <t>Odkaz na mn. položky pořadí 15 : 935,38280</t>
  </si>
  <si>
    <t>Odkaz na mn. položky pořadí 21 : 25,65000*-1</t>
  </si>
  <si>
    <t>162701109</t>
  </si>
  <si>
    <t>Příplatek k vod. přemístění hor.1-4 za další 1 km</t>
  </si>
  <si>
    <t>Odkaz na mn. položky pořadí 17 : 909,73280*5</t>
  </si>
  <si>
    <t>171101121</t>
  </si>
  <si>
    <t>Uložení sypaniny z hornin nesoudržných kamenitých</t>
  </si>
  <si>
    <t>sanace v případě neúnosného podloží tl. 30 cm : 0,3*1,1*(459,1+261,2+95,1+226,5+15,3+20,7+4)</t>
  </si>
  <si>
    <t>171201201</t>
  </si>
  <si>
    <t>Uložení sypaniny na skl.-sypanina na výšku přes 2m</t>
  </si>
  <si>
    <t>Odkaz na mn. položky pořadí 17 : 909,73280</t>
  </si>
  <si>
    <t>174101101</t>
  </si>
  <si>
    <t>Zásyp jam, rýh, šachet se zhutněním</t>
  </si>
  <si>
    <t>zpětný zásyp kolem obrub : 0,04*330</t>
  </si>
  <si>
    <t>kolem palisád : 12,45</t>
  </si>
  <si>
    <t>181102302</t>
  </si>
  <si>
    <t>Úprava pláně v zářezech se zhutněním</t>
  </si>
  <si>
    <t>Odkaz na mn. položky pořadí 32 : 2226,19000</t>
  </si>
  <si>
    <t>199000002</t>
  </si>
  <si>
    <t>Poplatek za odběr horniny tř. 1- 4 k rekultivaci, č. dle katal. odpadů 17 05 04</t>
  </si>
  <si>
    <t>583424002</t>
  </si>
  <si>
    <t>Kamenivo drcené 0/125</t>
  </si>
  <si>
    <t>t</t>
  </si>
  <si>
    <t>SPCM</t>
  </si>
  <si>
    <t>Specifikace</t>
  </si>
  <si>
    <t>POL3_</t>
  </si>
  <si>
    <t>Odkaz na mn. položky pořadí 19 : 357,02700*2,2</t>
  </si>
  <si>
    <t>338920022</t>
  </si>
  <si>
    <t>Osazení betonové palisády, š. do 20 cm, dl. 90 cm</t>
  </si>
  <si>
    <t>plocha mlat : 20,7</t>
  </si>
  <si>
    <t>338920023</t>
  </si>
  <si>
    <t>Osazení betonové palisády, š. do 20 cm, dl. 120 cm</t>
  </si>
  <si>
    <t>autobusová zastávka : 20,3</t>
  </si>
  <si>
    <t>u restaurace : 12</t>
  </si>
  <si>
    <t>59228484</t>
  </si>
  <si>
    <t>Palisáda v. 800 x 120 x 165 mm přírodní</t>
  </si>
  <si>
    <t>kus</t>
  </si>
  <si>
    <t>20,7/0,165</t>
  </si>
  <si>
    <t>Koeficient : 0,01</t>
  </si>
  <si>
    <t>59228492</t>
  </si>
  <si>
    <t>Palisáda v. 1200 x 120 x 165 mm přírodní</t>
  </si>
  <si>
    <t>32,3/0,165</t>
  </si>
  <si>
    <t>564231111</t>
  </si>
  <si>
    <t>Podklad ze štěrkopísku po zhutnění tloušťky 10 cm fr. 0-16 mm</t>
  </si>
  <si>
    <t>mlatová mezivrstva : 1,05*154,2</t>
  </si>
  <si>
    <t>564861111</t>
  </si>
  <si>
    <t>Podklad ze štěrkodrti po zhutnění tloušťky 20 cm štěrkodrť frakce 0-32 mm</t>
  </si>
  <si>
    <t>POL1_1</t>
  </si>
  <si>
    <t>mlatová nosná vrstva : 1,1*154,2</t>
  </si>
  <si>
    <t>564922104</t>
  </si>
  <si>
    <t>Mlatový kryt z mech.zpevněného kameniva tl. 4 cm prosívka fr.0-4 mm</t>
  </si>
  <si>
    <t>mlatová krytová vrstva : 154,2</t>
  </si>
  <si>
    <t>568111111</t>
  </si>
  <si>
    <t>Zřízení vrstvy z geotextilie skl.do 1:5, š.do 3 m</t>
  </si>
  <si>
    <t>Odkaz na mn. položky pořadí 34 : 550,92000</t>
  </si>
  <si>
    <t>Odkaz na mn. položky pořadí 47 : 795,19000</t>
  </si>
  <si>
    <t>Odkaz na mn. položky pořadí 48 : 689,88000</t>
  </si>
  <si>
    <t>Odkaz na mn. položky pořadí 41 : 76,08000</t>
  </si>
  <si>
    <t>Odkaz na mn. položky pořadí 42 : 114,12000</t>
  </si>
  <si>
    <t>67352027</t>
  </si>
  <si>
    <t>Geotextilie silniční PP 60 280 g/m2</t>
  </si>
  <si>
    <t>Odkaz na mn. položky pořadí 32 : 2226,19000*1,2</t>
  </si>
  <si>
    <t>Podklad ze štěrkodrti po zhutnění tloušťky 20 cm štěrkodrť frakce 0-63 mm</t>
  </si>
  <si>
    <t>Odkaz na mn. položky pořadí 36 : 459,10000*1,2</t>
  </si>
  <si>
    <t>565131111</t>
  </si>
  <si>
    <t>Podklad z obal kamen. ACP 16+, š. do 3 m, tl. 5 cm plochy 201-1000 m2</t>
  </si>
  <si>
    <t>Odkaz na mn. položky pořadí 39 : 318,30000</t>
  </si>
  <si>
    <t>565131211</t>
  </si>
  <si>
    <t>Podklad z obal kamen. ACP 16+, š.nad 3 m, tl. 5 cm plochy 201-1000 m2</t>
  </si>
  <si>
    <t>Odkaz na mn. položky pořadí 40 : 459,10000</t>
  </si>
  <si>
    <t>567122114</t>
  </si>
  <si>
    <t>Podklad z kameniva zpev.cementem SC C8/10 tl.15 cm</t>
  </si>
  <si>
    <t>Odkaz na mn. položky pořadí 36 : 459,10000*1,1</t>
  </si>
  <si>
    <t>573231125</t>
  </si>
  <si>
    <t>Postřik spojovací z KAE, množství zbytkového asfaltu 0,5 kg/m2</t>
  </si>
  <si>
    <t>Odkaz na mn. položky pořadí 36 : 459,10000</t>
  </si>
  <si>
    <t>Odkaz na mn. položky pořadí 35 : 318,30000</t>
  </si>
  <si>
    <t>577141112</t>
  </si>
  <si>
    <t>Beton asfalt. ACO 11+,nebo ACO 16+,do 3 m, tl.5 cm plochy 201-1000 m2</t>
  </si>
  <si>
    <t>577142112</t>
  </si>
  <si>
    <t>Beton asfaltový ACO 11+, nad 3 m, tl.5 cm plochy 201-1000 m2</t>
  </si>
  <si>
    <t>komunikace, plocha ze situace : 459,1</t>
  </si>
  <si>
    <t>564851111</t>
  </si>
  <si>
    <t>Podklad ze štěrkodrti po zhutnění tloušťky 15 cm štěrkodrť frakce 0-63 mm</t>
  </si>
  <si>
    <t>Odkaz na mn. položky pořadí 44 : 63,40000*1,2</t>
  </si>
  <si>
    <t>564871111</t>
  </si>
  <si>
    <t>Podklad ze štěrkodrti po zhutnění tloušťky 25 cm štěrkodrť frakce 0-63 mm</t>
  </si>
  <si>
    <t>Odkaz na mn. položky pořadí 45 : 95,10000*1,2</t>
  </si>
  <si>
    <t>Odkaz na mn. položky pořadí 45 : 95,10000*1,1</t>
  </si>
  <si>
    <t>Odkaz na mn. položky pořadí 44 : 63,40000*1,1</t>
  </si>
  <si>
    <t>581240001</t>
  </si>
  <si>
    <t>Kryt dvouvrstvý CB komunikací skup.1 a 2 tl. 21 cm</t>
  </si>
  <si>
    <t>autobusový záliv směr Kyjov : 63,4</t>
  </si>
  <si>
    <t>581240002</t>
  </si>
  <si>
    <t>Kryt dvouvrstvý CB komunikací skup.1 a 2 tl. 22 cm</t>
  </si>
  <si>
    <t>autobusový záliv směr Koryčany : 61,3</t>
  </si>
  <si>
    <t>komunikace : 33,8</t>
  </si>
  <si>
    <t>Podklad ze štěrkodrti po zhutnění tloušťky 15 cm štěrkodrť frakce 0-32 mm</t>
  </si>
  <si>
    <t xml:space="preserve">parkoviště s distančníky : </t>
  </si>
  <si>
    <t>Odkaz na mn. položky pořadí 54 : 226,50000*1,1</t>
  </si>
  <si>
    <t xml:space="preserve">parkoviště imobilní : </t>
  </si>
  <si>
    <t>Odkaz na mn. položky pořadí 55 : 15,30000*1,1</t>
  </si>
  <si>
    <t xml:space="preserve">chodník žul. kostka : </t>
  </si>
  <si>
    <t>Odkaz na mn. položky pořadí 51 : 27,40000*1,1</t>
  </si>
  <si>
    <t xml:space="preserve">chodník : </t>
  </si>
  <si>
    <t>Odkaz na mn. položky pořadí 52 : 695,50000*1,1</t>
  </si>
  <si>
    <t xml:space="preserve">vjezdy, kontejnery : </t>
  </si>
  <si>
    <t>Odkaz na mn. položky pořadí 53 : 71,90000*1,2</t>
  </si>
  <si>
    <t>Odkaz na mn. položky pořadí 54 : 226,50000*1,2</t>
  </si>
  <si>
    <t>Odkaz na mn. položky pořadí 55 : 15,30000*1,2</t>
  </si>
  <si>
    <t xml:space="preserve">místní komunikace : </t>
  </si>
  <si>
    <t>Odkaz na mn. položky pořadí 56 : 261,20000*1,2</t>
  </si>
  <si>
    <t>567122111</t>
  </si>
  <si>
    <t>Podklad z kameniva zpev.cementem SC C8/10 tl.12 cm</t>
  </si>
  <si>
    <t>Odkaz na mn. položky pořadí 53 : 71,90000*1,1</t>
  </si>
  <si>
    <t>Odkaz na mn. položky pořadí 56 : 261,20000*1,1</t>
  </si>
  <si>
    <t>591211111</t>
  </si>
  <si>
    <t>Kladení dlažby drobné kostky,lože z kamen.tl. 4 cm</t>
  </si>
  <si>
    <t>chodník, žulová kostka : 27,4</t>
  </si>
  <si>
    <t>596215040</t>
  </si>
  <si>
    <t>Kladení zámkové dlažby tl. 8 cm do drtě tl. 4 cm</t>
  </si>
  <si>
    <t>chodník : 464,4</t>
  </si>
  <si>
    <t>plocha před restaurací : 189,8</t>
  </si>
  <si>
    <t>hmatová : 32,1</t>
  </si>
  <si>
    <t>kontrastní pás : 9,2</t>
  </si>
  <si>
    <t>vjezdy : 20,7+4</t>
  </si>
  <si>
    <t>kontejnery : 47,2</t>
  </si>
  <si>
    <t>parkoviště, dlažba s distančníky : 226,5</t>
  </si>
  <si>
    <t>parkoviště, imobilní : 15,3</t>
  </si>
  <si>
    <t>místní komunikace : 261,2</t>
  </si>
  <si>
    <t>596215049</t>
  </si>
  <si>
    <t>Příplatek za více tvarů dlažby tl. 8 cm, do drtě</t>
  </si>
  <si>
    <t>596291113</t>
  </si>
  <si>
    <t xml:space="preserve">Řezání betonové dlažby tl. 80 mm </t>
  </si>
  <si>
    <t>Odkaz na mn. položky pořadí 52 : 695,50000*0,3</t>
  </si>
  <si>
    <t>Odkaz na mn. položky pořadí 53 : 71,90000*0,3</t>
  </si>
  <si>
    <t>Odkaz na mn. položky pořadí 54 : 226,50000*0,3</t>
  </si>
  <si>
    <t>Odkaz na mn. položky pořadí 55 : 15,30000*0,3</t>
  </si>
  <si>
    <t>Odkaz na mn. položky pořadí 56 : 261,20000*0,3</t>
  </si>
  <si>
    <t>596921191</t>
  </si>
  <si>
    <t>Příplatek za výplň otvorů vegetačních tvárnic betonových, bez dodávky výplňového materiálu</t>
  </si>
  <si>
    <t>0,28*0,08*226,5</t>
  </si>
  <si>
    <t>599901</t>
  </si>
  <si>
    <t>Předláždění a napojení stávajícíh ploch</t>
  </si>
  <si>
    <t>583424831</t>
  </si>
  <si>
    <t>Kamenivo drcené 4/8</t>
  </si>
  <si>
    <t xml:space="preserve">výplň otvorů vegetační dlažby : </t>
  </si>
  <si>
    <t>Odkaz na mn. položky pořadí 59 : 5,07360*1,75</t>
  </si>
  <si>
    <t>58380120.A</t>
  </si>
  <si>
    <t>Kostka dlažební žulová štípaná, drobná 80 až 100 mm, třída I</t>
  </si>
  <si>
    <t>Odkaz na mn. položky pořadí 51 : 27,40000</t>
  </si>
  <si>
    <t>Koeficient : 0,05</t>
  </si>
  <si>
    <t>592451158</t>
  </si>
  <si>
    <t>Dlažba betonová SLP skladebná reliéfní 200 x 100 x 80 mm, červená</t>
  </si>
  <si>
    <t>hmatová chodník : 32,1*1,05</t>
  </si>
  <si>
    <t>hmatová vjezdy : 4*1,05</t>
  </si>
  <si>
    <t>592451170</t>
  </si>
  <si>
    <t>Dlažba betonová skladebná 200 x 100 x 80 mm, přírodní</t>
  </si>
  <si>
    <t>Sražená hrana (s fazetou).</t>
  </si>
  <si>
    <t>Odkaz na mn. položky pořadí 56 : 261,20000</t>
  </si>
  <si>
    <t>Odkaz na mn. položky pořadí 55 : 15,30000</t>
  </si>
  <si>
    <t>Odkaz na mn. položky pořadí 53 : 71,90000</t>
  </si>
  <si>
    <t>hmatová : -4,2</t>
  </si>
  <si>
    <t>592451171</t>
  </si>
  <si>
    <t>Dlažba betonová  skladebná 200 x 100 x 80 mm, červená</t>
  </si>
  <si>
    <t>592451178</t>
  </si>
  <si>
    <t>Dlažba betonová BF skladebná 200 x 100 x 80 mm, přírodní</t>
  </si>
  <si>
    <t>Ostrá hrana (bez fazety).</t>
  </si>
  <si>
    <t>Odkaz na mn. položky pořadí 52 : 695,50000</t>
  </si>
  <si>
    <t>Odkaz na mn. položky pořadí 67 : 199,29000*-1</t>
  </si>
  <si>
    <t>Odkaz na mn. položky pořadí 65 : 9,66000*-1</t>
  </si>
  <si>
    <t>hmatová : -33,7</t>
  </si>
  <si>
    <t>5924805NC</t>
  </si>
  <si>
    <t>Dlažba betonová skladebná tl. 80 mm, šedá, tryskaná, kartáčovaná</t>
  </si>
  <si>
    <t>např. ALTERNO III, rozměry do skladby: 30x60, 30x45 a 30x30 cm</t>
  </si>
  <si>
    <t>59248135</t>
  </si>
  <si>
    <t>Dlažba betonová vsakovací 235 x 235 x 80 mm, natural</t>
  </si>
  <si>
    <t>Vybaveny zvětšenými distančníky, vytvářejícími mezery mezi dlaždicemi.</t>
  </si>
  <si>
    <t xml:space="preserve">parkoviště : </t>
  </si>
  <si>
    <t>Odkaz na mn. položky pořadí 54 : 226,50000</t>
  </si>
  <si>
    <t>622474115</t>
  </si>
  <si>
    <t>Reprofilace beton.povrchů sanační maltou, tl.15 mm</t>
  </si>
  <si>
    <t>sanace bet. zídky : 12,8</t>
  </si>
  <si>
    <t>938902122</t>
  </si>
  <si>
    <t>Čištění ploch betonových konstrukcí tlakovou vodou</t>
  </si>
  <si>
    <t>Odkaz na mn. položky pořadí 69 : 12,80000</t>
  </si>
  <si>
    <t>899231111</t>
  </si>
  <si>
    <t>Výšková úprava vstupu do 20 cm, zvýšení mříže</t>
  </si>
  <si>
    <t>899331111</t>
  </si>
  <si>
    <t>Výšková úprava vstupu do 20 cm, zvýšení poklopu</t>
  </si>
  <si>
    <t>899431111</t>
  </si>
  <si>
    <t>Výšková úprava do 20 cm, zvýšení krytu šoupěte</t>
  </si>
  <si>
    <t>599141111</t>
  </si>
  <si>
    <t>Vyplnění spár mezi panely živičnou zálivkou</t>
  </si>
  <si>
    <t>32+173+113,9+4,8</t>
  </si>
  <si>
    <t>917862114</t>
  </si>
  <si>
    <t>Osazení stojatého obrubníku betonového, s boční opěrou, do lože z betonu C 25/30</t>
  </si>
  <si>
    <t>BO10/25 : 6,25+16+6,7+42,2+67+20+60+20,5+28+23+28-3+(15)</t>
  </si>
  <si>
    <t>BO15/25 : -133+4,4+164,8+30+50,2+288+22,6+27,2+22,5+31,4+15+16,9+8-36-22,25+(20)</t>
  </si>
  <si>
    <t>BO15/15 : 2,5+1,5+5+18,6+3,5+3,5+3+2,5+3,5+10+4+1,5+5+2+3+13,2+12,3+10,6+17,8+10+(6)</t>
  </si>
  <si>
    <t>917882114</t>
  </si>
  <si>
    <t>Osazení obrubníku betonového zastávkového, lože C 25/30</t>
  </si>
  <si>
    <t>919731122</t>
  </si>
  <si>
    <t>Zarovnání styčné plochy živičné tl. do 10 cm</t>
  </si>
  <si>
    <t>224</t>
  </si>
  <si>
    <t>919735112</t>
  </si>
  <si>
    <t>Řezání stávajícího živičného krytu tl. 5 - 10 cm</t>
  </si>
  <si>
    <t>Odkaz na mn. položky pořadí 74 : 323,70000</t>
  </si>
  <si>
    <t>919735113</t>
  </si>
  <si>
    <t>Řezání stávajícího živičného krytu tl. 10 - 15 cm</t>
  </si>
  <si>
    <t>919794441</t>
  </si>
  <si>
    <t>Úprava ploch kolem hydrantů, poklopů a šoupat v živ.krytech do 2 m2</t>
  </si>
  <si>
    <t>91793113NC</t>
  </si>
  <si>
    <t xml:space="preserve">Osazení přídlažby,kostka drobná,2 řady, lože C20/25 včetně dodávky kamenných dlažebních kostek </t>
  </si>
  <si>
    <t>59217421</t>
  </si>
  <si>
    <t>Obrubník chodníkový ABO 14-10 v. 250 x 100 x 1000 mm přírodní</t>
  </si>
  <si>
    <t>Odkaz na mn. položky pořadí 75 : 329,65000</t>
  </si>
  <si>
    <t>59217488</t>
  </si>
  <si>
    <t>Obrubník silniční ABO 2-15 v. 250 x 150 x 1000 mm přírodní</t>
  </si>
  <si>
    <t>Odkaz na mn. položky pořadí 76 : 509,75000</t>
  </si>
  <si>
    <t>Odkaz na mn. položky pořadí 87 : 15,00000*-1</t>
  </si>
  <si>
    <t>Odkaz na mn. položky pořadí 88 : 14,00000*-1</t>
  </si>
  <si>
    <t>59217490</t>
  </si>
  <si>
    <t xml:space="preserve">Obrubník silniční nájezdový ABO 2-15 N v. 150 x 150 x 1000 mm </t>
  </si>
  <si>
    <t>Odkaz na mn. položky pořadí 77 : 139,00000</t>
  </si>
  <si>
    <t>59217491</t>
  </si>
  <si>
    <t>Obrubník silniční přechodový pravý ABO 2-15 PP v 150 x 150 x 1000 mm</t>
  </si>
  <si>
    <t>59217492</t>
  </si>
  <si>
    <t>Obrubník silniční přechodový levý ABO 2-15 PL v 150 x 150 x 1000 mm</t>
  </si>
  <si>
    <t>592174982</t>
  </si>
  <si>
    <t>Obrubník zastávkový bezbariérový přechodový BZO 270-330 L přírodní</t>
  </si>
  <si>
    <t>592174983</t>
  </si>
  <si>
    <t>Obrubník zastávkový bezbariérový přechodový BZO 330-270 P přírodní</t>
  </si>
  <si>
    <t>592174984</t>
  </si>
  <si>
    <t>Obrubník zastávkový bezbariérový přímý BZO 350 přírodní</t>
  </si>
  <si>
    <t>592174985</t>
  </si>
  <si>
    <t>Obrubník zastávkový bezbariérový náběhový pravý BZO 350-330 P přírodní</t>
  </si>
  <si>
    <t>592174986</t>
  </si>
  <si>
    <t>Obrubník zastávkový bezbariérový náběhový levý BZO 330-350 L přírodní</t>
  </si>
  <si>
    <t>938908411</t>
  </si>
  <si>
    <t>Očištění povrchu krytu saponátovým roztokem</t>
  </si>
  <si>
    <t>Odkaz na mn. položky pořadí 8 : 318,30000</t>
  </si>
  <si>
    <t>938909311</t>
  </si>
  <si>
    <t>Odstranění nánosu z povrchu živičného nebo beton.</t>
  </si>
  <si>
    <t>Odkaz na mn. položky pořadí 94 : 318,30000</t>
  </si>
  <si>
    <t>962042321</t>
  </si>
  <si>
    <t>Bourání zdiva nadzákladového z betonu prostého</t>
  </si>
  <si>
    <t>opěrky z bednících tvárnic : 5,625</t>
  </si>
  <si>
    <t>979071122</t>
  </si>
  <si>
    <t>Očištění vybour.kostek drobných s výplní MC/živicí</t>
  </si>
  <si>
    <t>Odkaz na mn. položky pořadí 12 : 275,20000*0,1</t>
  </si>
  <si>
    <t>Odkaz na mn. položky pořadí 2 : 5,50000</t>
  </si>
  <si>
    <t>998225311</t>
  </si>
  <si>
    <t>Přesun hmot, oprava komunikací, kryt živič. a bet.</t>
  </si>
  <si>
    <t>Přesun hmot</t>
  </si>
  <si>
    <t>POL7_</t>
  </si>
  <si>
    <t xml:space="preserve">Hmotnosti z položek s pořadovými čísly: : </t>
  </si>
  <si>
    <t xml:space="preserve">24,25,26,27,28,29,30,31,33,34,35,36,37,38,39,40,41,42,43,44,45,46,47,48,49,50,51,52,53,54,55,56,58, : </t>
  </si>
  <si>
    <t xml:space="preserve">61,62,63,64,65,66,67,68,69,71,72,73,74,75,76,77,78,82,83,84,85,86,87,88,89,90,91,92,93,94,96, : </t>
  </si>
  <si>
    <t>Součet: : 3438,21359</t>
  </si>
  <si>
    <t>711823121</t>
  </si>
  <si>
    <t>Montáž nopové fólie svisle včetně dodávky fólie DELTA MS DRAIN</t>
  </si>
  <si>
    <t>kolem objektu : 14*0,6</t>
  </si>
  <si>
    <t>998711101</t>
  </si>
  <si>
    <t>Přesun hmot pro izolace proti vodě, v objektech výšky do 6 m</t>
  </si>
  <si>
    <t xml:space="preserve">99, : </t>
  </si>
  <si>
    <t>Součet: : 0,00143</t>
  </si>
  <si>
    <t>23019102NC</t>
  </si>
  <si>
    <t>Chránička kabelová DN 125 mm vč. dodávky</t>
  </si>
  <si>
    <t>k zastávkovému přístřešku, příprava pro infotabuli : 10</t>
  </si>
  <si>
    <t>460510322NC</t>
  </si>
  <si>
    <t>Chránička kabelová dělená, DN 160 mm</t>
  </si>
  <si>
    <t>vč. zemních prací : 8+7,5+9,5+15+9</t>
  </si>
  <si>
    <t>979089001</t>
  </si>
  <si>
    <t>Poplatek za uložení odpadního štěrku a kameniva, skupina odpadu 010408</t>
  </si>
  <si>
    <t>Odkaz na dem. hmot. položky pořadí 4 : 42,06400</t>
  </si>
  <si>
    <t>Odkaz na dem. hmot. položky pořadí 12 : 31,64800</t>
  </si>
  <si>
    <t>979999973</t>
  </si>
  <si>
    <t>Uložení, zemina a kamení  v recyklačním centru pro další využití</t>
  </si>
  <si>
    <t>Odkaz na dem. hmot. položky pořadí 5 : 126,19200</t>
  </si>
  <si>
    <t>Odkaz na dem. hmot. položky pořadí 6 : 446,82000</t>
  </si>
  <si>
    <t>979999981</t>
  </si>
  <si>
    <t>Poplatek za recyklaci betonu kusovost do 1600 cm2, čistý (skup.170101)</t>
  </si>
  <si>
    <t>Odkaz na dem. hmot. položky pořadí 1 : 33,85140</t>
  </si>
  <si>
    <t>Odkaz na dem. hmot. položky pořadí 3 : 31,45500</t>
  </si>
  <si>
    <t>Odkaz na dem. hmot. položky pořadí 7 : 11,04000</t>
  </si>
  <si>
    <t>Odkaz na dem. hmot. položky pořadí 10 : 74,90500</t>
  </si>
  <si>
    <t>Odkaz na dem. hmot. položky pořadí 11 : 160,05600</t>
  </si>
  <si>
    <t>Odkaz na dem. hmot. položky pořadí 14 : 14,00000</t>
  </si>
  <si>
    <t>Odkaz na dem. hmot. položky pořadí 96 : 12,37500</t>
  </si>
  <si>
    <t>979999995</t>
  </si>
  <si>
    <t>Poplatek za recyklaci asfaltu, kusovost do 1600 cm2, (skup.170302)</t>
  </si>
  <si>
    <t>Odkaz na dem. hmot. položky pořadí 8 : 70,02600</t>
  </si>
  <si>
    <t>Odkaz na dem. hmot. položky pořadí 9 : 178,72800</t>
  </si>
  <si>
    <t>979087212</t>
  </si>
  <si>
    <t>Nakládání suti na dopravní prostředky - komunikace</t>
  </si>
  <si>
    <t>Přesun suti</t>
  </si>
  <si>
    <t>POL8_</t>
  </si>
  <si>
    <t xml:space="preserve">Demontážní hmotnosti z položek s pořadovými čísly: : </t>
  </si>
  <si>
    <t xml:space="preserve">1,2,3,4,5,6,7,8,9,10,11,12,14,96, : </t>
  </si>
  <si>
    <t>Součet: : 1234,26040</t>
  </si>
  <si>
    <t>979081111</t>
  </si>
  <si>
    <t>Odvoz suti a vybour. hmot na skládku do 1 km</t>
  </si>
  <si>
    <t>979081121</t>
  </si>
  <si>
    <t>Příplatek k odvozu za každý další 1 km</t>
  </si>
  <si>
    <t>předpoklad 14 km</t>
  </si>
  <si>
    <t>Součet: : 17279,64560</t>
  </si>
  <si>
    <t>979093111</t>
  </si>
  <si>
    <t>Uložení suti na skládku bez zhutnění</t>
  </si>
  <si>
    <t>130001101</t>
  </si>
  <si>
    <t>Příplatek za ztížené hloubení v blízkosti vedení</t>
  </si>
  <si>
    <t>Odkaz na mn. položky pořadí 2 : 44,60000*0,3</t>
  </si>
  <si>
    <t>132201211</t>
  </si>
  <si>
    <t>Hloubení rýh š.do 200 cm hor.3 do 100 m3,STROJNĚ</t>
  </si>
  <si>
    <t>Trubní vedení : 35*0,6*2</t>
  </si>
  <si>
    <t>Uliční vpusť : 2*0,85</t>
  </si>
  <si>
    <t>revizní šachta : 0,9</t>
  </si>
  <si>
    <t>132201219</t>
  </si>
  <si>
    <t>Přípl.za lepivost,hloubení rýh 200cm,hor.3,STROJNĚ</t>
  </si>
  <si>
    <t>Odkaz na mn. položky pořadí 2 : 44,60000*0,5</t>
  </si>
  <si>
    <t>151101101</t>
  </si>
  <si>
    <t>Pažení a rozepření stěn rýh - příložné - hl.do 2 m</t>
  </si>
  <si>
    <t>Odkaz na mn. položky pořadí 18 : 35,00000*2</t>
  </si>
  <si>
    <t>151101111</t>
  </si>
  <si>
    <t>Odstranění pažení stěn rýh - příložné - hl. do 2 m</t>
  </si>
  <si>
    <t>Odkaz na mn. položky pořadí 4 : 70,00000</t>
  </si>
  <si>
    <t>Odkaz na mn. položky pořadí 2 : 44,60000</t>
  </si>
  <si>
    <t>Odkaz na mn. položky pořadí 6 : 44,60000*5</t>
  </si>
  <si>
    <t>167101102</t>
  </si>
  <si>
    <t>Nakládání výkopku z hor. 1 ÷ 4 v množství nad 100 m3</t>
  </si>
  <si>
    <t>Odkaz na mn. položky pořadí 6 : 44,60000</t>
  </si>
  <si>
    <t>Trubní vedení : 35*0,6*1,5</t>
  </si>
  <si>
    <t>Uliční vpusť : 2*0,5</t>
  </si>
  <si>
    <t>revizní šachta : 0,4</t>
  </si>
  <si>
    <t>175101101</t>
  </si>
  <si>
    <t>Obsyp potrubí bez prohození sypaniny s dodáním štěrkopísku frakce 0 - 22 mm</t>
  </si>
  <si>
    <t>35*0,6*0,5</t>
  </si>
  <si>
    <t>583423603</t>
  </si>
  <si>
    <t>Kamenivo drcené 0/63</t>
  </si>
  <si>
    <t>Odkaz na mn. položky pořadí 10 : 32,90000*2,2</t>
  </si>
  <si>
    <t>451572111</t>
  </si>
  <si>
    <t>Lože pod potrubí z kameniva těženého 0 - 4 mm</t>
  </si>
  <si>
    <t>35*0,6*0,25</t>
  </si>
  <si>
    <t>452112111</t>
  </si>
  <si>
    <t>Osazení beton, prstenců pod mříže, výšky do 100 mm</t>
  </si>
  <si>
    <t>Odkaz na mn. položky pořadí 20 : 2,00000</t>
  </si>
  <si>
    <t>452311141</t>
  </si>
  <si>
    <t>Desky podkladní pod potrubí z betonu C 16/20</t>
  </si>
  <si>
    <t xml:space="preserve">podklad uliční vpusti : </t>
  </si>
  <si>
    <t>Odkaz na mn. položky pořadí 20 : 2,00000*0,064</t>
  </si>
  <si>
    <t>831263195</t>
  </si>
  <si>
    <t>Příplatek za zřízení kanal. přípojky DN 100 - 300</t>
  </si>
  <si>
    <t>871313121</t>
  </si>
  <si>
    <t>Montáž trub kanaliz. z plastu, hrdlových, DN 150</t>
  </si>
  <si>
    <t>877313123</t>
  </si>
  <si>
    <t>Montáž tvarovek jednoos. plast. gum.kroužek DN 150</t>
  </si>
  <si>
    <t>Odkaz na mn. položky pořadí 20 : 2,00000*4</t>
  </si>
  <si>
    <t>Odkaz na mn. položky pořadí 25 : 2,00000</t>
  </si>
  <si>
    <t>895941311</t>
  </si>
  <si>
    <t>Zřízení vpusti uliční z dílců typ UVB - 50</t>
  </si>
  <si>
    <t>899202111</t>
  </si>
  <si>
    <t>Osazení mříží litinových s rámem do 100kg</t>
  </si>
  <si>
    <t>894431311</t>
  </si>
  <si>
    <t>Šachta plastová, D 425 mm, délka šachtové roury 1,50 m, přímá dno KG D 160 mm, poklop litina 12,5 t</t>
  </si>
  <si>
    <t>Agregovaná položka</t>
  </si>
  <si>
    <t>POL2_</t>
  </si>
  <si>
    <t>286111034</t>
  </si>
  <si>
    <t>Trubka kanalizační PVC, KG 160 x 4,7 mm, SN 8</t>
  </si>
  <si>
    <t>Odkaz na mn. položky pořadí 18 : 35,00000*1,03</t>
  </si>
  <si>
    <t>28651662.A</t>
  </si>
  <si>
    <t>Koleno kanalizační KGB 160/ 45° PVC</t>
  </si>
  <si>
    <t>Odkaz na mn. položky pořadí 19 : 10,00000</t>
  </si>
  <si>
    <t>28651767.A</t>
  </si>
  <si>
    <t>Odbočka kanalizační KGEA 315/ 160/87° PVC</t>
  </si>
  <si>
    <t>2865178915</t>
  </si>
  <si>
    <t>Vložka šachtová PVC DN 160 dl. 240 mm</t>
  </si>
  <si>
    <t>55340374</t>
  </si>
  <si>
    <t>Mříž vtoková KM12, D400, litina, 500 x 500 x 160 mm</t>
  </si>
  <si>
    <t>55343920</t>
  </si>
  <si>
    <t>Koš kalový UA4 pozink vysoký 385/600 mm</t>
  </si>
  <si>
    <t>592238740</t>
  </si>
  <si>
    <t>Dílec dešťové vpusti horní TBV-Q 50/20 CP DN 500/190 x 65 mm</t>
  </si>
  <si>
    <t>592238741</t>
  </si>
  <si>
    <t>Skruž dešťové vpusti TBV-Q 50/29 SN DN 500/290 x 65 mm</t>
  </si>
  <si>
    <t>592238742</t>
  </si>
  <si>
    <t>Skruž dešťové vpusti TBV-Q 50/59 SV DN 500/590 x 65 mm</t>
  </si>
  <si>
    <t>592238744</t>
  </si>
  <si>
    <t>Skruž dešťové vpusti TBV-Q 50/59 SO 15 PVC, DN 500/590 x 65 mm s odtokem DN 150</t>
  </si>
  <si>
    <t>592239030</t>
  </si>
  <si>
    <t>Prstenec vyrovnávací uliční vpusti TBV 10A - 625/390/60</t>
  </si>
  <si>
    <t>59224301</t>
  </si>
  <si>
    <t>Prstenec vyrovnávací TBV-Q 10a/60 DN 390</t>
  </si>
  <si>
    <t>Odkaz na mn. položky pořadí 15 : 2,00000</t>
  </si>
  <si>
    <t>998276101</t>
  </si>
  <si>
    <t>Přesun hmot, trubní vedení plastová, otevř. výkop</t>
  </si>
  <si>
    <t xml:space="preserve">4,11,13,14,15,16,17,19,20,21,23,24,25,26,27,28,29,30,31,32,33,34, : </t>
  </si>
  <si>
    <t>Součet: : 102,33191</t>
  </si>
  <si>
    <t>139601102</t>
  </si>
  <si>
    <t>Ruční výkop jam, rýh a šachet v hornině tř. 3</t>
  </si>
  <si>
    <t>12*0,35*0,35*0,6</t>
  </si>
  <si>
    <t>Odkaz na mn. položky pořadí 1 : 0,88200</t>
  </si>
  <si>
    <t>Odkaz na mn. položky pořadí 2 : 0,88200*5</t>
  </si>
  <si>
    <t>167101201</t>
  </si>
  <si>
    <t>Nakládání výkopku z hor. 1 ÷ 4 - ručně</t>
  </si>
  <si>
    <t>Odkaz na mn. položky pořadí 2 : 0,88200</t>
  </si>
  <si>
    <t>914001111</t>
  </si>
  <si>
    <t>Osazení svislé doprav.značky a sloupku, bet.základ</t>
  </si>
  <si>
    <t>914001121</t>
  </si>
  <si>
    <t>Osazení svislé dopravní značky pl. do 1 m2 a sloupku, s dod. Al patky a beton. základu</t>
  </si>
  <si>
    <t>přesun značky B4/IP4b : 1</t>
  </si>
  <si>
    <t>915711111</t>
  </si>
  <si>
    <t>Vodorovné značení dělicích čar 12 cm střík.barvou</t>
  </si>
  <si>
    <t>parkovací stání : 6*4,5+3*4,5+2*4,5+3*4,5</t>
  </si>
  <si>
    <t>BUS : 2*40</t>
  </si>
  <si>
    <t>dělící : 154</t>
  </si>
  <si>
    <t>915712111</t>
  </si>
  <si>
    <t>Vodorovné značení proužků š.25 cm střík.barvou</t>
  </si>
  <si>
    <t>2*154</t>
  </si>
  <si>
    <t>915721111</t>
  </si>
  <si>
    <t>Vodorovné značení střík.barvou stopčar,zeber atd.</t>
  </si>
  <si>
    <t>V10f imobilní : 1,5</t>
  </si>
  <si>
    <t>BUS : 4*2,1</t>
  </si>
  <si>
    <t>přechod : 10,5</t>
  </si>
  <si>
    <t>915791111</t>
  </si>
  <si>
    <t>Předznačení pro značení dělicí čáry,vodicí proužky</t>
  </si>
  <si>
    <t>Odkaz na mn. položky pořadí 9 : 297,00000</t>
  </si>
  <si>
    <t>Odkaz na mn. položky pořadí 10 : 308,00000</t>
  </si>
  <si>
    <t>915791112</t>
  </si>
  <si>
    <t>Předznačení pro značení stopčáry, zebry, nápisů</t>
  </si>
  <si>
    <t>Odkaz na mn. položky pořadí 11 : 20,40000</t>
  </si>
  <si>
    <t>40444999.A</t>
  </si>
  <si>
    <t>Značka dopravní upravující přednost P 6, rozměr 700 mm, Stůj</t>
  </si>
  <si>
    <t>40445020.A</t>
  </si>
  <si>
    <t>Značka dopravní zákazová B 1 - B 34, rozměr 500 mm</t>
  </si>
  <si>
    <t>B24a : 1</t>
  </si>
  <si>
    <t>40445050.A</t>
  </si>
  <si>
    <t>Značka dopravní informativní provozní IP 11 - IP 13, rozměr 500 x 700 mm</t>
  </si>
  <si>
    <t>IP12 : 1</t>
  </si>
  <si>
    <t>40445137.A</t>
  </si>
  <si>
    <t>Značka dopravní informativní IJ 4b, rozměr 500 x 500 mm, Zastávka</t>
  </si>
  <si>
    <t>40445212</t>
  </si>
  <si>
    <t>Značka dopravní upravující přednost P 2, rozměr 500 x 500 mm</t>
  </si>
  <si>
    <t>40445241</t>
  </si>
  <si>
    <t>Značka dopravní informativní provozní IP 2 - IP 7, rozměr 500 x 500 mm</t>
  </si>
  <si>
    <t>IP6 : 2</t>
  </si>
  <si>
    <t>404459516</t>
  </si>
  <si>
    <t>Patka kotevní kompletní AP 60/4</t>
  </si>
  <si>
    <t>Odkaz na mn. položky pořadí 7 : 11,00000</t>
  </si>
  <si>
    <t>40450215</t>
  </si>
  <si>
    <t>Příslušentví k dopravnímu značení - sloupek Zn 60-300</t>
  </si>
  <si>
    <t>998223011</t>
  </si>
  <si>
    <t>Přesun hmot, pozemní komunikace, kryt dlážděný</t>
  </si>
  <si>
    <t xml:space="preserve">7,8,9,10,11,14,15,16,17,18,19,21, : </t>
  </si>
  <si>
    <t>Součet: : 3,12634</t>
  </si>
  <si>
    <t>210810054</t>
  </si>
  <si>
    <t>Montáž kabelu CYKY 750 V, 4 x 16 mm2, pevně uloženého, včetně dodávky kabelu</t>
  </si>
  <si>
    <t>210810045</t>
  </si>
  <si>
    <t>Montáž kabelu CYKY 750 V, 3 x 1,5 mm2, pevně uloženého, včetně dodávky kabelu</t>
  </si>
  <si>
    <t>210100001</t>
  </si>
  <si>
    <t>Ukončení vodičů  v rozvaděči včetně zapojení a vodičové koncovky,  , průřez do 2,5 mm2</t>
  </si>
  <si>
    <t>210100003</t>
  </si>
  <si>
    <t>Ukončení vodičů  v rozvaděči včetně zapojení a vodičové koncovky,  , průřez do 16 mm2</t>
  </si>
  <si>
    <t>210220022</t>
  </si>
  <si>
    <t>Montáž uzemňovacího vedení v zemi, včetně svorek, propojení a izolace spojů, z drátů ocelových pozinkovaných  (FeZn),  , včetně dodávky drátu průměru 10 mm</t>
  </si>
  <si>
    <t>včetně montáže svorek spojovacích, odbočných, upevňovacích a spojovacího materiálu.</t>
  </si>
  <si>
    <t>210220021</t>
  </si>
  <si>
    <t>Montáž uzemňovacího vedení v zemi, včetně svorek, propojení a izolace spojů, z profilů ocelových pozinkovaných  (FeZn),  , včetně dodávky pásku 30 x 4 mm, bez nátěru</t>
  </si>
  <si>
    <t>210220302</t>
  </si>
  <si>
    <t>Montáž svorky hromosvodové včetně dodávky svorky zemnicí páska-drát (SR 3a Fe)</t>
  </si>
  <si>
    <t>Montáž svorky hromosvodové včetně dodávky svorky kovových částí d 3-12 mm (SP)</t>
  </si>
  <si>
    <t>PC3484465785</t>
  </si>
  <si>
    <t>SVÍTIDLO LED, 8524 lm, 65 W</t>
  </si>
  <si>
    <t>PC34844657861</t>
  </si>
  <si>
    <t>SVÍTIDLO LED, 3034 lm, 25 W</t>
  </si>
  <si>
    <t>460300201</t>
  </si>
  <si>
    <t>Protlačení trouby strojně do D150 mm, pevné stěny chránička ocel.102/8</t>
  </si>
  <si>
    <t>2*10</t>
  </si>
  <si>
    <t>4699NC</t>
  </si>
  <si>
    <t>Startovací jáma protlaku vč. zasypání</t>
  </si>
  <si>
    <t>4*1,8</t>
  </si>
  <si>
    <t>PC34844657862</t>
  </si>
  <si>
    <t>SVÍTIDLO LED, 4163 lm, 32 W</t>
  </si>
  <si>
    <t>PC210202077</t>
  </si>
  <si>
    <t>Svítidlo LED na stožár</t>
  </si>
  <si>
    <t>PC21045148664</t>
  </si>
  <si>
    <t>Elektrovýzbroj stožáru, včetně dodávky</t>
  </si>
  <si>
    <t>Montáž stožárové rozvodnice, montáže kabelu mezi rozvodnicí a vlastním svítidlem včetně jeho ukončení a zapojení v rozvodnici. U stožárů typu Ž je v položce zakalkulováno i zapojení dotykové spojky.</t>
  </si>
  <si>
    <t>210204011</t>
  </si>
  <si>
    <t>Montáž stožáru veřejného osvětlení uličního, ocelového, délky do 12 m, včetně nákladů na autojeřáb</t>
  </si>
  <si>
    <t>31677742</t>
  </si>
  <si>
    <t>výložník pro stožár osvětlovací; počet ramen 1; obloukový; vnější průměr výložníku 76 mm; délka ramena 1 500 mm; poloměr ramene R 800 mm; povrch. úprava oboustranný žárový zinek</t>
  </si>
  <si>
    <t>31673532</t>
  </si>
  <si>
    <t>stožár ocelový osvětlovací; stupňovitý-vícekrát odstupňovaný, paticový; zapuštěný do země; výška = 10,2 m; zapuštěná hloubka = 1,5 m; horní pr. 114 mm; spodní pr. 140 mm; výška celk. L = 11,7 m</t>
  </si>
  <si>
    <t>31672168.A</t>
  </si>
  <si>
    <t>stožár ocelový osvětlovací; stupňovitý-vícekrát odstupňovaný; zapuštěný do země; výška = 7,0 m; zapuštěná hloubka = 1,0 m; horní pr. 76 mm; spodní pr. 114 mm; výška celk. L = 8,0 m; Tn 0,41 kN</t>
  </si>
  <si>
    <t>31672156.A</t>
  </si>
  <si>
    <t>stožár ocelový osvětlovací; stupňovitý-jedenkrát odstupňovaný; zapuštěný do země; výška = 4,0 m; zapuštěná hloubka = 0,7 m; horní pr. 60 mm; spodní pr. 114 mm; výška celk. L = 4,7 m; Tn 0,34 kN</t>
  </si>
  <si>
    <t>31672186.A</t>
  </si>
  <si>
    <t>stožár ocelový osvětlovací; stupňovitý s přírubou-jedenkrát odstupňovaný; výška = 5,0 m; horní pr. 76 mm; spodní pr. 114 mm; Tn 0,35 kN</t>
  </si>
  <si>
    <t>PC31604857771</t>
  </si>
  <si>
    <t>rozváděč RVO, dodávka a montáž</t>
  </si>
  <si>
    <t>kompaktní pilíř včetně fakturačního měření</t>
  </si>
  <si>
    <t>4 x 3f vývod 20A</t>
  </si>
  <si>
    <t>astrohodiny</t>
  </si>
  <si>
    <t>vodič přepětí B+C</t>
  </si>
  <si>
    <t>210204104</t>
  </si>
  <si>
    <t>Montáž ocelového výložníku jednoramenného, na ocelový sloup, hmotnost výložníku nad 35 kg, včetně nákladů na montážní plošinu</t>
  </si>
  <si>
    <t>210010023</t>
  </si>
  <si>
    <t>Montáž trubky tuhé včetně příslušenství (kolena, přípojky atd.), z PVC, uložené pevně, průměr 29 mm, mech. pevnost 320 N/5 cm, včetně dodávky materiálu</t>
  </si>
  <si>
    <t>905      R01</t>
  </si>
  <si>
    <t>Hzs-revize provoz.souboru a st.obj., Revize</t>
  </si>
  <si>
    <t>h</t>
  </si>
  <si>
    <t>460560163</t>
  </si>
  <si>
    <t>Zához rýhy 35/80 cm, hornina třídy 3</t>
  </si>
  <si>
    <t>460560303</t>
  </si>
  <si>
    <t>Zához rýhy 50/120 cm, hornina třídy 3</t>
  </si>
  <si>
    <t>905 002</t>
  </si>
  <si>
    <t>Napojení na stávající zařízení</t>
  </si>
  <si>
    <t>905 004</t>
  </si>
  <si>
    <t>Provizorní připojení osvětlení</t>
  </si>
  <si>
    <t>905 003</t>
  </si>
  <si>
    <t>Demontáž stávajícího zařízení, odvoz a likvidace</t>
  </si>
  <si>
    <t>460010024</t>
  </si>
  <si>
    <t>Vytýčení kabelové trasy v zastavěném prostoru, délka trasy do 1000 m</t>
  </si>
  <si>
    <t>km</t>
  </si>
  <si>
    <t>460200163</t>
  </si>
  <si>
    <t>Výkop kabelové rýhy 35/80 cm  hor.3</t>
  </si>
  <si>
    <t>460200303</t>
  </si>
  <si>
    <t>Výkop kabelové rýhy 50/120 cm hor.3</t>
  </si>
  <si>
    <t>460050703</t>
  </si>
  <si>
    <t>Jáma do 2 m3 pro stožár veř.osvětlení, hor.3,ručně</t>
  </si>
  <si>
    <t>PC460100075</t>
  </si>
  <si>
    <t>Pouzdrový základ 600x600, v.1000</t>
  </si>
  <si>
    <t>PC46010007522</t>
  </si>
  <si>
    <t>Pouzdrový základ 800x800, v.1300</t>
  </si>
  <si>
    <t>PC4601000751</t>
  </si>
  <si>
    <t>Pouzdrový základ 800x800, v.1500</t>
  </si>
  <si>
    <t>460600001</t>
  </si>
  <si>
    <t>Naložení a odvoz zeminy, odvoz na vzdálenost 6000 m</t>
  </si>
  <si>
    <t>460620013</t>
  </si>
  <si>
    <t>Provizorní úprava terénu v přírodní hornině 3</t>
  </si>
  <si>
    <t>PC460921185</t>
  </si>
  <si>
    <t>Zaměření trasy kabelového vedení</t>
  </si>
  <si>
    <t>23170126</t>
  </si>
  <si>
    <t>pěna PU; montážní, výplňová, studnařská; tepelná odolnost -40 až 90 °C; přetíratelná; 0,75 l</t>
  </si>
  <si>
    <t>460420022</t>
  </si>
  <si>
    <t>Zřízení kabelového lože v rýze š. do 65 cm z písku, lože tloušťky 20 cm</t>
  </si>
  <si>
    <t>PC121045312</t>
  </si>
  <si>
    <t>Křižovatka žlab+inženýrské sítě</t>
  </si>
  <si>
    <t>460490012</t>
  </si>
  <si>
    <t>Fólie výstražná z PVC, šířka 33 cm, fólie PVC šířka 33 cm</t>
  </si>
  <si>
    <t>PC38045348131</t>
  </si>
  <si>
    <t>Chránička kabelu ohebná dvouplášťová 63/50, výkop, dodávka a montáž</t>
  </si>
  <si>
    <t>Včetně spojovacího materiálu.</t>
  </si>
  <si>
    <t>Odkaz na mn. položky pořadí 7 : 3,00000*0,4</t>
  </si>
  <si>
    <t>167103101</t>
  </si>
  <si>
    <t>Nakládání výkopku zeminy schopné zúrodnění</t>
  </si>
  <si>
    <t>Odkaz na mn. položky pořadí 4 : 832,00000*0,1</t>
  </si>
  <si>
    <t>Odkaz na mn. položky pořadí 1 : 1,20000</t>
  </si>
  <si>
    <t>180402111</t>
  </si>
  <si>
    <t>Založení trávníku parkového výsevem v rovině</t>
  </si>
  <si>
    <t>plocha ze situace : 832</t>
  </si>
  <si>
    <t>181301111</t>
  </si>
  <si>
    <t>Rozprostření ornice, rovina, tl.do 10 cm,nad 500m2</t>
  </si>
  <si>
    <t>Odkaz na mn. položky pořadí 4 : 832,00000</t>
  </si>
  <si>
    <t>182001111</t>
  </si>
  <si>
    <t>Plošná úprava terénu, nerovnosti do 10 cm v rovině</t>
  </si>
  <si>
    <t>183101115</t>
  </si>
  <si>
    <t>Hloub. jamek bez výměny půdy do 0,4 m3, svah 1:5</t>
  </si>
  <si>
    <t>183403114</t>
  </si>
  <si>
    <t>Obdělání půdy kultivátorováním v rovině</t>
  </si>
  <si>
    <t>183403153</t>
  </si>
  <si>
    <t>Obdělání půdy hrabáním, v rovině</t>
  </si>
  <si>
    <t xml:space="preserve">2x : </t>
  </si>
  <si>
    <t>Odkaz na mn. položky pořadí 4 : 832,00000*2</t>
  </si>
  <si>
    <t>183403161</t>
  </si>
  <si>
    <t>Obdělání půdy válením, v rovině</t>
  </si>
  <si>
    <t>184102114</t>
  </si>
  <si>
    <t>Výsadba dřevin s balem D do 50 cm, v rovině</t>
  </si>
  <si>
    <t>184202112</t>
  </si>
  <si>
    <t>Ukotvení dřeviny kůly D do 10 cm, dl. do 3 m</t>
  </si>
  <si>
    <t>184801121</t>
  </si>
  <si>
    <t>Ošetřování vysazených dřevin soliterních, v rovině</t>
  </si>
  <si>
    <t>komparativní řez dle Standardu AOPK</t>
  </si>
  <si>
    <t>184802111</t>
  </si>
  <si>
    <t>Chem. odplevelení před založ. postřikem, v rovině</t>
  </si>
  <si>
    <t>184921093</t>
  </si>
  <si>
    <t>Mulčování rostlin tl. do 0,1 m rovina</t>
  </si>
  <si>
    <t>185803111</t>
  </si>
  <si>
    <t>Ošetření trávníku v rovině</t>
  </si>
  <si>
    <t>111_200VD</t>
  </si>
  <si>
    <t>Fyzikální půdní kondicionér určený ke zvýšení vodní a živné kapacity půd (500g/strom), vč. aplikace</t>
  </si>
  <si>
    <t>kg</t>
  </si>
  <si>
    <t>0,1*3</t>
  </si>
  <si>
    <t>119005153IM</t>
  </si>
  <si>
    <t>Vytyčení výsadeb s rozmístěním rostlin dle projektové dokumentace solitérních přes 10 do 50 kusů</t>
  </si>
  <si>
    <t>V cenách jsou započteny i náklady na umístění konkrétní rostliny na místo výsadby.</t>
  </si>
  <si>
    <t>184215411VD</t>
  </si>
  <si>
    <t>Zhotovení závlahové mísy o průměru kmene do 0,5m (mocnost mulče 10 cm)</t>
  </si>
  <si>
    <t>ks</t>
  </si>
  <si>
    <t>184813161VD</t>
  </si>
  <si>
    <t>Zřízení ochranného nátěru kmene stromu do výšky 1 m, obvodu kmene do 180 mm</t>
  </si>
  <si>
    <t>185851121</t>
  </si>
  <si>
    <t>Dovoz vody pro zálivku rostlin (100l/strom) do 1000 m</t>
  </si>
  <si>
    <t>1899001NC</t>
  </si>
  <si>
    <t>Dodávka a montáž protikořenové HDPE fólie 1000g/m2, tl. 1,5mm</t>
  </si>
  <si>
    <t>899922811VD</t>
  </si>
  <si>
    <t>Osazení závlahového vodního vaku ke dřevině vč. Naplnění, 75 l</t>
  </si>
  <si>
    <t>000MAT01VD</t>
  </si>
  <si>
    <t>Ochranný nátěr proti tepelnému poškození kůry</t>
  </si>
  <si>
    <t>POL3_0</t>
  </si>
  <si>
    <t>vč. základního nátěru nebo jednosložkový např. Arboflex, LacBalsam</t>
  </si>
  <si>
    <t>3/4,4</t>
  </si>
  <si>
    <t>000MAT02VD</t>
  </si>
  <si>
    <t>Zavlažovací vak, 75 l</t>
  </si>
  <si>
    <t>00572420</t>
  </si>
  <si>
    <t>Směs travní parková III. dekorativní PROFI</t>
  </si>
  <si>
    <t>Odkaz na mn. položky pořadí 4 : 832,00000*0,025</t>
  </si>
  <si>
    <t>08231320</t>
  </si>
  <si>
    <t>Voda pro zálivku</t>
  </si>
  <si>
    <t>Odkaz na mn. položky pořadí 21 : 0,30000</t>
  </si>
  <si>
    <t>10391100</t>
  </si>
  <si>
    <t>Kůra mulčovací VL</t>
  </si>
  <si>
    <t>Odkaz na mn. položky pořadí 15 : 3,00000*0,1</t>
  </si>
  <si>
    <t>111_16VD</t>
  </si>
  <si>
    <t>Zásobní tabletové hnojivo (tabl.5x10g/strom) vč. aplikace</t>
  </si>
  <si>
    <t>5*3</t>
  </si>
  <si>
    <t>1112VD</t>
  </si>
  <si>
    <t>Popruh-úvazek</t>
  </si>
  <si>
    <t>4*3</t>
  </si>
  <si>
    <t>1113499</t>
  </si>
  <si>
    <t>Listnatý strom dle výběru investora min. v. 200 cm</t>
  </si>
  <si>
    <t>25234000.A</t>
  </si>
  <si>
    <t>Herbicid totální</t>
  </si>
  <si>
    <t>l</t>
  </si>
  <si>
    <t>Odkaz na mn. položky pořadí 4 : 832,00000*0,003</t>
  </si>
  <si>
    <t>5832011</t>
  </si>
  <si>
    <t>Zemina zahradní, netříděná vč. dovozu</t>
  </si>
  <si>
    <t>Odkaz na mn. položky pořadí 2 : 83,20000*1,5</t>
  </si>
  <si>
    <t>60850015</t>
  </si>
  <si>
    <t>Kůl vyvazovací impregnovaný 2500 x 60 mm</t>
  </si>
  <si>
    <t>3*3</t>
  </si>
  <si>
    <t>608500301</t>
  </si>
  <si>
    <t>Příčka spojovací ke kůlům impregnovaná 500 x 60 mm</t>
  </si>
  <si>
    <t>9601</t>
  </si>
  <si>
    <t>Odstranění autobusové zastávky vč. likvidace</t>
  </si>
  <si>
    <t>kpl</t>
  </si>
  <si>
    <t>D+M Zastávkový přístřešek s bočnicemi 4,2x1,6 m, dřev. lavice+odpadkový koš</t>
  </si>
  <si>
    <t>kpl.</t>
  </si>
  <si>
    <t>vč. zemních prací a kotvení : 2</t>
  </si>
  <si>
    <t>02</t>
  </si>
  <si>
    <t>D+M Odpadkový koš na tříděný odpad 3x65l kovové tělo, výplň dřev.latěmi</t>
  </si>
  <si>
    <t>vč. zemních prací a kotvení : 3</t>
  </si>
  <si>
    <t>03</t>
  </si>
  <si>
    <t>D+M Lavička ocelová s dřev. výplní bez područek</t>
  </si>
  <si>
    <t>04</t>
  </si>
  <si>
    <t>D+M Lavička kovová s dřev. výplní s područkami</t>
  </si>
  <si>
    <t>05</t>
  </si>
  <si>
    <t>D+M Stojan na kolo ocelový zinkovaný svařenec 40x4x90 cm TOMI</t>
  </si>
  <si>
    <t>vč. zemních prací a kotvení : 2*3</t>
  </si>
  <si>
    <t xml:space="preserve">2 sady - 3 ks : </t>
  </si>
  <si>
    <t>06</t>
  </si>
  <si>
    <t>D+M Stromová mříž do dláždených ploch žár. zinek, rošt z pásovin 1596x1596 mm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</si>
</sst>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1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7"/>
      <name val="Arial CE"/>
      <charset val="238"/>
    </font>
    <font>
      <sz val="8"/>
      <color indexed="9"/>
      <name val="Arial CE"/>
      <charset val="238"/>
    </font>
    <font>
      <sz val="8"/>
      <color indexed="12"/>
      <name val="Arial CE"/>
      <charset val="238"/>
    </font>
    <font>
      <sz val="8"/>
      <color indexed="14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74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0" xfId="0" applyAlignment="1">
      <alignment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49" fontId="8" fillId="0" borderId="18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 wrapText="1"/>
    </xf>
    <xf numFmtId="49" fontId="8" fillId="0" borderId="6" xfId="0" applyNumberFormat="1" applyFont="1" applyBorder="1" applyAlignment="1">
      <alignment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49" fontId="8" fillId="0" borderId="0" xfId="0" applyNumberFormat="1" applyFont="1" applyAlignment="1">
      <alignment horizontal="left" vertical="center" wrapText="1"/>
    </xf>
    <xf numFmtId="49" fontId="0" fillId="0" borderId="6" xfId="0" applyNumberFormat="1" applyBorder="1" applyAlignment="1">
      <alignment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30" xfId="0" applyNumberFormat="1" applyFont="1" applyFill="1" applyBorder="1" applyAlignment="1">
      <alignment vertical="center"/>
    </xf>
    <xf numFmtId="4" fontId="7" fillId="5" borderId="31" xfId="0" applyNumberFormat="1" applyFont="1" applyFill="1" applyBorder="1" applyAlignment="1">
      <alignment vertical="center" wrapText="1"/>
    </xf>
    <xf numFmtId="4" fontId="10" fillId="5" borderId="32" xfId="0" applyNumberFormat="1" applyFont="1" applyFill="1" applyBorder="1" applyAlignment="1">
      <alignment horizontal="center" vertical="center" wrapText="1" shrinkToFit="1"/>
    </xf>
    <xf numFmtId="4" fontId="7" fillId="5" borderId="32" xfId="0" applyNumberFormat="1" applyFont="1" applyFill="1" applyBorder="1" applyAlignment="1">
      <alignment horizontal="center" vertical="center" wrapText="1" shrinkToFit="1"/>
    </xf>
    <xf numFmtId="3" fontId="7" fillId="5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0" fillId="0" borderId="34" xfId="0" applyNumberFormat="1" applyBorder="1" applyAlignment="1">
      <alignment vertical="center" wrapText="1"/>
    </xf>
    <xf numFmtId="4" fontId="3" fillId="0" borderId="35" xfId="0" applyNumberFormat="1" applyFont="1" applyBorder="1" applyAlignment="1">
      <alignment horizontal="right" vertical="center" wrapText="1" shrinkToFit="1"/>
    </xf>
    <xf numFmtId="4" fontId="3" fillId="0" borderId="35" xfId="0" applyNumberFormat="1" applyFont="1" applyBorder="1" applyAlignment="1">
      <alignment horizontal="right"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8" fillId="0" borderId="33" xfId="0" applyNumberFormat="1" applyFont="1" applyBorder="1" applyAlignment="1">
      <alignment vertical="center"/>
    </xf>
    <xf numFmtId="4" fontId="8" fillId="0" borderId="34" xfId="0" applyNumberFormat="1" applyFont="1" applyBorder="1" applyAlignment="1">
      <alignment vertical="center" wrapText="1"/>
    </xf>
    <xf numFmtId="4" fontId="8" fillId="0" borderId="35" xfId="0" applyNumberFormat="1" applyFont="1" applyBorder="1" applyAlignment="1">
      <alignment vertical="center" wrapText="1" shrinkToFit="1"/>
    </xf>
    <xf numFmtId="4" fontId="8" fillId="0" borderId="35" xfId="0" applyNumberFormat="1" applyFont="1" applyBorder="1" applyAlignment="1">
      <alignment vertical="center" shrinkToFit="1"/>
    </xf>
    <xf numFmtId="3" fontId="8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5" xfId="0" applyNumberFormat="1" applyBorder="1" applyAlignment="1">
      <alignment vertical="center" wrapText="1" shrinkToFit="1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/>
    </xf>
    <xf numFmtId="4" fontId="0" fillId="3" borderId="38" xfId="0" applyNumberFormat="1" applyFill="1" applyBorder="1" applyAlignment="1">
      <alignment vertical="center"/>
    </xf>
    <xf numFmtId="4" fontId="0" fillId="3" borderId="39" xfId="0" applyNumberFormat="1" applyFill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shrinkToFit="1"/>
    </xf>
    <xf numFmtId="3" fontId="0" fillId="3" borderId="39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5" borderId="30" xfId="0" applyFont="1" applyFill="1" applyBorder="1" applyAlignment="1">
      <alignment horizontal="center" vertical="center" wrapText="1"/>
    </xf>
    <xf numFmtId="0" fontId="15" fillId="5" borderId="31" xfId="0" applyFont="1" applyFill="1" applyBorder="1" applyAlignment="1">
      <alignment horizontal="center" vertical="center" wrapText="1"/>
    </xf>
    <xf numFmtId="0" fontId="15" fillId="5" borderId="32" xfId="0" applyFont="1" applyFill="1" applyBorder="1" applyAlignment="1">
      <alignment horizontal="center" vertical="center" wrapText="1"/>
    </xf>
    <xf numFmtId="49" fontId="7" fillId="0" borderId="33" xfId="0" applyNumberFormat="1" applyFont="1" applyBorder="1" applyAlignment="1">
      <alignment vertical="center"/>
    </xf>
    <xf numFmtId="49" fontId="7" fillId="0" borderId="33" xfId="0" applyNumberFormat="1" applyFont="1" applyBorder="1" applyAlignment="1">
      <alignment vertical="center" wrapText="1"/>
    </xf>
    <xf numFmtId="49" fontId="7" fillId="0" borderId="34" xfId="0" applyNumberFormat="1" applyFont="1" applyBorder="1" applyAlignment="1">
      <alignment vertical="center" wrapText="1"/>
    </xf>
    <xf numFmtId="0" fontId="7" fillId="3" borderId="36" xfId="0" applyFont="1" applyFill="1" applyBorder="1" applyAlignment="1">
      <alignment vertical="center"/>
    </xf>
    <xf numFmtId="0" fontId="7" fillId="3" borderId="36" xfId="0" applyFont="1" applyFill="1" applyBorder="1" applyAlignment="1">
      <alignment vertical="center" wrapText="1"/>
    </xf>
    <xf numFmtId="0" fontId="7" fillId="3" borderId="37" xfId="0" applyFont="1" applyFill="1" applyBorder="1" applyAlignment="1">
      <alignment vertical="center" wrapText="1"/>
    </xf>
    <xf numFmtId="164" fontId="7" fillId="0" borderId="35" xfId="0" applyNumberFormat="1" applyFont="1" applyBorder="1" applyAlignment="1">
      <alignment vertical="center"/>
    </xf>
    <xf numFmtId="164" fontId="7" fillId="3" borderId="39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5" xfId="0" applyNumberFormat="1" applyFont="1" applyBorder="1" applyAlignment="1">
      <alignment horizontal="center" vertical="center"/>
    </xf>
    <xf numFmtId="4" fontId="7" fillId="0" borderId="35" xfId="0" applyNumberFormat="1" applyFont="1" applyBorder="1" applyAlignment="1">
      <alignment vertical="center"/>
    </xf>
    <xf numFmtId="4" fontId="7" fillId="3" borderId="39" xfId="0" applyNumberFormat="1" applyFont="1" applyFill="1" applyBorder="1" applyAlignment="1">
      <alignment horizontal="center" vertical="center"/>
    </xf>
    <xf numFmtId="4" fontId="7" fillId="3" borderId="39" xfId="0" applyNumberFormat="1" applyFont="1" applyFill="1" applyBorder="1" applyAlignment="1">
      <alignment vertical="center"/>
    </xf>
    <xf numFmtId="49" fontId="0" fillId="0" borderId="1" xfId="0" applyNumberFormat="1" applyBorder="1"/>
    <xf numFmtId="0" fontId="6" fillId="0" borderId="0" xfId="0" applyFont="1" applyAlignment="1">
      <alignment horizontal="center"/>
    </xf>
    <xf numFmtId="0" fontId="0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0" fillId="0" borderId="0" xfId="0" applyAlignment="1">
      <alignment vertical="top"/>
    </xf>
    <xf numFmtId="0" fontId="0" fillId="4" borderId="29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40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Border="1" applyAlignment="1" applyProtection="1">
      <alignment vertical="top" wrapText="1"/>
      <protection locked="0"/>
    </xf>
    <xf numFmtId="0" fontId="0" fillId="4" borderId="27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28" xfId="0" applyFill="1" applyBorder="1" applyAlignment="1" applyProtection="1">
      <alignment vertical="top" wrapText="1"/>
      <protection locked="0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165" fontId="16" fillId="0" borderId="0" xfId="0" applyNumberFormat="1" applyFont="1" applyBorder="1" applyAlignment="1">
      <alignment vertical="top" shrinkToFit="1"/>
    </xf>
    <xf numFmtId="4" fontId="16" fillId="0" borderId="0" xfId="0" applyNumberFormat="1" applyFont="1" applyBorder="1" applyAlignment="1">
      <alignment vertical="top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9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40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6" fillId="0" borderId="41" xfId="0" applyFont="1" applyBorder="1" applyAlignment="1">
      <alignment vertical="top"/>
    </xf>
    <xf numFmtId="49" fontId="16" fillId="0" borderId="42" xfId="0" applyNumberFormat="1" applyFont="1" applyBorder="1" applyAlignment="1">
      <alignment vertical="top"/>
    </xf>
    <xf numFmtId="0" fontId="16" fillId="0" borderId="42" xfId="0" applyFont="1" applyBorder="1" applyAlignment="1">
      <alignment horizontal="center" vertical="top" shrinkToFit="1"/>
    </xf>
    <xf numFmtId="165" fontId="16" fillId="0" borderId="42" xfId="0" applyNumberFormat="1" applyFont="1" applyBorder="1" applyAlignment="1">
      <alignment vertical="top" shrinkToFit="1"/>
    </xf>
    <xf numFmtId="4" fontId="16" fillId="4" borderId="42" xfId="0" applyNumberFormat="1" applyFont="1" applyFill="1" applyBorder="1" applyAlignment="1" applyProtection="1">
      <alignment vertical="top" shrinkToFit="1"/>
      <protection locked="0"/>
    </xf>
    <xf numFmtId="4" fontId="16" fillId="0" borderId="42" xfId="0" applyNumberFormat="1" applyFont="1" applyBorder="1" applyAlignment="1">
      <alignment vertical="top" shrinkToFit="1"/>
    </xf>
    <xf numFmtId="4" fontId="16" fillId="0" borderId="43" xfId="0" applyNumberFormat="1" applyFont="1" applyBorder="1" applyAlignment="1">
      <alignment vertical="top" shrinkToFit="1"/>
    </xf>
    <xf numFmtId="0" fontId="16" fillId="0" borderId="44" xfId="0" applyFont="1" applyBorder="1" applyAlignment="1">
      <alignment vertical="top"/>
    </xf>
    <xf numFmtId="49" fontId="16" fillId="0" borderId="45" xfId="0" applyNumberFormat="1" applyFont="1" applyBorder="1" applyAlignment="1">
      <alignment vertical="top"/>
    </xf>
    <xf numFmtId="0" fontId="16" fillId="0" borderId="45" xfId="0" applyFont="1" applyBorder="1" applyAlignment="1">
      <alignment horizontal="center" vertical="top" shrinkToFit="1"/>
    </xf>
    <xf numFmtId="165" fontId="16" fillId="0" borderId="45" xfId="0" applyNumberFormat="1" applyFont="1" applyBorder="1" applyAlignment="1">
      <alignment vertical="top" shrinkToFit="1"/>
    </xf>
    <xf numFmtId="4" fontId="16" fillId="4" borderId="45" xfId="0" applyNumberFormat="1" applyFont="1" applyFill="1" applyBorder="1" applyAlignment="1" applyProtection="1">
      <alignment vertical="top" shrinkToFit="1"/>
      <protection locked="0"/>
    </xf>
    <xf numFmtId="4" fontId="16" fillId="0" borderId="45" xfId="0" applyNumberFormat="1" applyFont="1" applyBorder="1" applyAlignment="1">
      <alignment vertical="top" shrinkToFit="1"/>
    </xf>
    <xf numFmtId="4" fontId="16" fillId="0" borderId="46" xfId="0" applyNumberFormat="1" applyFont="1" applyBorder="1" applyAlignment="1">
      <alignment vertical="top" shrinkToFit="1"/>
    </xf>
    <xf numFmtId="0" fontId="18" fillId="0" borderId="0" xfId="0" applyNumberFormat="1" applyFont="1" applyAlignment="1">
      <alignment wrapText="1"/>
    </xf>
    <xf numFmtId="0" fontId="17" fillId="0" borderId="18" xfId="0" applyNumberFormat="1" applyFont="1" applyBorder="1" applyAlignment="1">
      <alignment vertical="top" wrapText="1"/>
    </xf>
    <xf numFmtId="0" fontId="17" fillId="0" borderId="0" xfId="0" applyNumberFormat="1" applyFont="1" applyBorder="1" applyAlignment="1">
      <alignment vertical="top" wrapText="1"/>
    </xf>
    <xf numFmtId="49" fontId="8" fillId="3" borderId="18" xfId="0" applyNumberFormat="1" applyFont="1" applyFill="1" applyBorder="1" applyAlignment="1">
      <alignment horizontal="left" vertical="top" wrapText="1"/>
    </xf>
    <xf numFmtId="49" fontId="16" fillId="0" borderId="45" xfId="0" applyNumberFormat="1" applyFont="1" applyBorder="1" applyAlignment="1">
      <alignment horizontal="left" vertical="top" wrapText="1"/>
    </xf>
    <xf numFmtId="49" fontId="16" fillId="0" borderId="42" xfId="0" applyNumberFormat="1" applyFont="1" applyBorder="1" applyAlignment="1">
      <alignment horizontal="left" vertical="top" wrapText="1"/>
    </xf>
    <xf numFmtId="0" fontId="17" fillId="0" borderId="18" xfId="0" applyNumberFormat="1" applyFont="1" applyBorder="1" applyAlignment="1">
      <alignment horizontal="left" vertical="top" wrapText="1"/>
    </xf>
    <xf numFmtId="0" fontId="17" fillId="0" borderId="0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0" xfId="0" applyFill="1" applyBorder="1" applyAlignment="1" applyProtection="1">
      <alignment horizontal="left"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49" fontId="0" fillId="0" borderId="0" xfId="0" applyNumberFormat="1" applyAlignment="1">
      <alignment horizontal="left" wrapText="1"/>
    </xf>
    <xf numFmtId="165" fontId="19" fillId="0" borderId="0" xfId="0" applyNumberFormat="1" applyFont="1" applyBorder="1" applyAlignment="1">
      <alignment horizontal="center" vertical="top" wrapText="1" shrinkToFit="1"/>
    </xf>
    <xf numFmtId="165" fontId="19" fillId="0" borderId="0" xfId="0" applyNumberFormat="1" applyFont="1" applyBorder="1" applyAlignment="1">
      <alignment vertical="top" wrapText="1" shrinkToFit="1"/>
    </xf>
    <xf numFmtId="165" fontId="20" fillId="0" borderId="0" xfId="0" applyNumberFormat="1" applyFont="1" applyBorder="1" applyAlignment="1">
      <alignment horizontal="center" vertical="top" wrapText="1" shrinkToFit="1"/>
    </xf>
    <xf numFmtId="165" fontId="20" fillId="0" borderId="0" xfId="0" applyNumberFormat="1" applyFont="1" applyBorder="1" applyAlignment="1">
      <alignment vertical="top" wrapText="1" shrinkToFit="1"/>
    </xf>
    <xf numFmtId="165" fontId="19" fillId="0" borderId="0" xfId="0" quotePrefix="1" applyNumberFormat="1" applyFont="1" applyBorder="1" applyAlignment="1">
      <alignment horizontal="left" vertical="top" wrapText="1"/>
    </xf>
    <xf numFmtId="165" fontId="20" fillId="0" borderId="0" xfId="0" quotePrefix="1" applyNumberFormat="1" applyFont="1" applyBorder="1" applyAlignment="1">
      <alignment horizontal="left"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40</v>
      </c>
    </row>
    <row r="2" spans="1:7" ht="57.75" customHeight="1" x14ac:dyDescent="0.2">
      <c r="A2" s="72" t="s">
        <v>41</v>
      </c>
      <c r="B2" s="72"/>
      <c r="C2" s="72"/>
      <c r="D2" s="72"/>
      <c r="E2" s="72"/>
      <c r="F2" s="72"/>
      <c r="G2" s="72"/>
    </row>
  </sheetData>
  <sheetProtection algorithmName="SHA-512" hashValue="1C1GHxMauRl9Eox+JGmsJkK+OsgMVhcHQt8UQEtaSFr/7dJamqSPAO03B1qmLfUKpbTzbJgxk3mTwXmjfgaDtA==" saltValue="K+9QAKUq633o8uXukgt3sg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282ED0-0357-41DC-A1BE-4C873BA10C9A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127</v>
      </c>
    </row>
    <row r="2" spans="1:60" ht="24.95" customHeight="1" x14ac:dyDescent="0.2">
      <c r="A2" s="196" t="s">
        <v>8</v>
      </c>
      <c r="B2" s="48" t="s">
        <v>43</v>
      </c>
      <c r="C2" s="199" t="s">
        <v>44</v>
      </c>
      <c r="D2" s="197"/>
      <c r="E2" s="197"/>
      <c r="F2" s="197"/>
      <c r="G2" s="198"/>
      <c r="AG2" t="s">
        <v>128</v>
      </c>
    </row>
    <row r="3" spans="1:60" ht="24.95" customHeight="1" x14ac:dyDescent="0.2">
      <c r="A3" s="196" t="s">
        <v>9</v>
      </c>
      <c r="B3" s="48" t="s">
        <v>76</v>
      </c>
      <c r="C3" s="199" t="s">
        <v>77</v>
      </c>
      <c r="D3" s="197"/>
      <c r="E3" s="197"/>
      <c r="F3" s="197"/>
      <c r="G3" s="198"/>
      <c r="AC3" s="174" t="s">
        <v>128</v>
      </c>
      <c r="AG3" t="s">
        <v>129</v>
      </c>
    </row>
    <row r="4" spans="1:60" ht="24.95" customHeight="1" x14ac:dyDescent="0.2">
      <c r="A4" s="200" t="s">
        <v>10</v>
      </c>
      <c r="B4" s="201" t="s">
        <v>78</v>
      </c>
      <c r="C4" s="202" t="s">
        <v>77</v>
      </c>
      <c r="D4" s="203"/>
      <c r="E4" s="203"/>
      <c r="F4" s="203"/>
      <c r="G4" s="204"/>
      <c r="AG4" t="s">
        <v>130</v>
      </c>
    </row>
    <row r="5" spans="1:60" x14ac:dyDescent="0.2">
      <c r="D5" s="10"/>
    </row>
    <row r="6" spans="1:60" ht="38.25" x14ac:dyDescent="0.2">
      <c r="A6" s="206" t="s">
        <v>131</v>
      </c>
      <c r="B6" s="208" t="s">
        <v>132</v>
      </c>
      <c r="C6" s="208" t="s">
        <v>133</v>
      </c>
      <c r="D6" s="207" t="s">
        <v>134</v>
      </c>
      <c r="E6" s="206" t="s">
        <v>135</v>
      </c>
      <c r="F6" s="205" t="s">
        <v>136</v>
      </c>
      <c r="G6" s="206" t="s">
        <v>31</v>
      </c>
      <c r="H6" s="209" t="s">
        <v>32</v>
      </c>
      <c r="I6" s="209" t="s">
        <v>137</v>
      </c>
      <c r="J6" s="209" t="s">
        <v>33</v>
      </c>
      <c r="K6" s="209" t="s">
        <v>138</v>
      </c>
      <c r="L6" s="209" t="s">
        <v>139</v>
      </c>
      <c r="M6" s="209" t="s">
        <v>140</v>
      </c>
      <c r="N6" s="209" t="s">
        <v>141</v>
      </c>
      <c r="O6" s="209" t="s">
        <v>142</v>
      </c>
      <c r="P6" s="209" t="s">
        <v>143</v>
      </c>
      <c r="Q6" s="209" t="s">
        <v>144</v>
      </c>
      <c r="R6" s="209" t="s">
        <v>145</v>
      </c>
      <c r="S6" s="209" t="s">
        <v>146</v>
      </c>
      <c r="T6" s="209" t="s">
        <v>147</v>
      </c>
      <c r="U6" s="209" t="s">
        <v>148</v>
      </c>
      <c r="V6" s="209" t="s">
        <v>149</v>
      </c>
      <c r="W6" s="209" t="s">
        <v>150</v>
      </c>
      <c r="X6" s="209" t="s">
        <v>151</v>
      </c>
      <c r="Y6" s="209" t="s">
        <v>152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2" t="s">
        <v>153</v>
      </c>
      <c r="B8" s="233" t="s">
        <v>110</v>
      </c>
      <c r="C8" s="256" t="s">
        <v>111</v>
      </c>
      <c r="D8" s="234"/>
      <c r="E8" s="235"/>
      <c r="F8" s="236"/>
      <c r="G8" s="236">
        <f>SUMIF(AG9:AG9,"&lt;&gt;NOR",G9:G9)</f>
        <v>0</v>
      </c>
      <c r="H8" s="236"/>
      <c r="I8" s="236">
        <f>SUM(I9:I9)</f>
        <v>0</v>
      </c>
      <c r="J8" s="236"/>
      <c r="K8" s="236">
        <f>SUM(K9:K9)</f>
        <v>0</v>
      </c>
      <c r="L8" s="236"/>
      <c r="M8" s="236">
        <f>SUM(M9:M9)</f>
        <v>0</v>
      </c>
      <c r="N8" s="235"/>
      <c r="O8" s="235">
        <f>SUM(O9:O9)</f>
        <v>0</v>
      </c>
      <c r="P8" s="235"/>
      <c r="Q8" s="235">
        <f>SUM(Q9:Q9)</f>
        <v>0</v>
      </c>
      <c r="R8" s="236"/>
      <c r="S8" s="236"/>
      <c r="T8" s="237"/>
      <c r="U8" s="231"/>
      <c r="V8" s="231">
        <f>SUM(V9:V9)</f>
        <v>0</v>
      </c>
      <c r="W8" s="231"/>
      <c r="X8" s="231"/>
      <c r="Y8" s="231"/>
      <c r="AG8" t="s">
        <v>154</v>
      </c>
    </row>
    <row r="9" spans="1:60" outlineLevel="1" x14ac:dyDescent="0.2">
      <c r="A9" s="246">
        <v>1</v>
      </c>
      <c r="B9" s="247" t="s">
        <v>926</v>
      </c>
      <c r="C9" s="257" t="s">
        <v>927</v>
      </c>
      <c r="D9" s="248" t="s">
        <v>928</v>
      </c>
      <c r="E9" s="249">
        <v>1</v>
      </c>
      <c r="F9" s="250"/>
      <c r="G9" s="251">
        <f>ROUND(E9*F9,2)</f>
        <v>0</v>
      </c>
      <c r="H9" s="250"/>
      <c r="I9" s="251">
        <f>ROUND(E9*H9,2)</f>
        <v>0</v>
      </c>
      <c r="J9" s="250"/>
      <c r="K9" s="251">
        <f>ROUND(E9*J9,2)</f>
        <v>0</v>
      </c>
      <c r="L9" s="251">
        <v>21</v>
      </c>
      <c r="M9" s="251">
        <f>G9*(1+L9/100)</f>
        <v>0</v>
      </c>
      <c r="N9" s="249">
        <v>0</v>
      </c>
      <c r="O9" s="249">
        <f>ROUND(E9*N9,2)</f>
        <v>0</v>
      </c>
      <c r="P9" s="249">
        <v>0</v>
      </c>
      <c r="Q9" s="249">
        <f>ROUND(E9*P9,2)</f>
        <v>0</v>
      </c>
      <c r="R9" s="251"/>
      <c r="S9" s="251" t="s">
        <v>158</v>
      </c>
      <c r="T9" s="252" t="s">
        <v>159</v>
      </c>
      <c r="U9" s="230">
        <v>0</v>
      </c>
      <c r="V9" s="230">
        <f>ROUND(E9*U9,2)</f>
        <v>0</v>
      </c>
      <c r="W9" s="230"/>
      <c r="X9" s="230" t="s">
        <v>160</v>
      </c>
      <c r="Y9" s="230" t="s">
        <v>161</v>
      </c>
      <c r="Z9" s="210"/>
      <c r="AA9" s="210"/>
      <c r="AB9" s="210"/>
      <c r="AC9" s="210"/>
      <c r="AD9" s="210"/>
      <c r="AE9" s="210"/>
      <c r="AF9" s="210"/>
      <c r="AG9" s="210" t="s">
        <v>162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x14ac:dyDescent="0.2">
      <c r="A10" s="232" t="s">
        <v>153</v>
      </c>
      <c r="B10" s="233" t="s">
        <v>116</v>
      </c>
      <c r="C10" s="256" t="s">
        <v>117</v>
      </c>
      <c r="D10" s="234"/>
      <c r="E10" s="235"/>
      <c r="F10" s="236"/>
      <c r="G10" s="236">
        <f>SUMIF(AG11:AG20,"&lt;&gt;NOR",G11:G20)</f>
        <v>0</v>
      </c>
      <c r="H10" s="236"/>
      <c r="I10" s="236">
        <f>SUM(I11:I20)</f>
        <v>0</v>
      </c>
      <c r="J10" s="236"/>
      <c r="K10" s="236">
        <f>SUM(K11:K20)</f>
        <v>0</v>
      </c>
      <c r="L10" s="236"/>
      <c r="M10" s="236">
        <f>SUM(M11:M20)</f>
        <v>0</v>
      </c>
      <c r="N10" s="235"/>
      <c r="O10" s="235">
        <f>SUM(O11:O20)</f>
        <v>0</v>
      </c>
      <c r="P10" s="235"/>
      <c r="Q10" s="235">
        <f>SUM(Q11:Q20)</f>
        <v>0</v>
      </c>
      <c r="R10" s="236"/>
      <c r="S10" s="236"/>
      <c r="T10" s="237"/>
      <c r="U10" s="231"/>
      <c r="V10" s="231">
        <f>SUM(V11:V20)</f>
        <v>0</v>
      </c>
      <c r="W10" s="231"/>
      <c r="X10" s="231"/>
      <c r="Y10" s="231"/>
      <c r="AG10" t="s">
        <v>154</v>
      </c>
    </row>
    <row r="11" spans="1:60" ht="22.5" outlineLevel="1" x14ac:dyDescent="0.2">
      <c r="A11" s="239">
        <v>2</v>
      </c>
      <c r="B11" s="240" t="s">
        <v>60</v>
      </c>
      <c r="C11" s="258" t="s">
        <v>929</v>
      </c>
      <c r="D11" s="241" t="s">
        <v>930</v>
      </c>
      <c r="E11" s="242">
        <v>2</v>
      </c>
      <c r="F11" s="243"/>
      <c r="G11" s="244">
        <f>ROUND(E11*F11,2)</f>
        <v>0</v>
      </c>
      <c r="H11" s="243"/>
      <c r="I11" s="244">
        <f>ROUND(E11*H11,2)</f>
        <v>0</v>
      </c>
      <c r="J11" s="243"/>
      <c r="K11" s="244">
        <f>ROUND(E11*J11,2)</f>
        <v>0</v>
      </c>
      <c r="L11" s="244">
        <v>21</v>
      </c>
      <c r="M11" s="244">
        <f>G11*(1+L11/100)</f>
        <v>0</v>
      </c>
      <c r="N11" s="242">
        <v>0</v>
      </c>
      <c r="O11" s="242">
        <f>ROUND(E11*N11,2)</f>
        <v>0</v>
      </c>
      <c r="P11" s="242">
        <v>0</v>
      </c>
      <c r="Q11" s="242">
        <f>ROUND(E11*P11,2)</f>
        <v>0</v>
      </c>
      <c r="R11" s="244"/>
      <c r="S11" s="244" t="s">
        <v>158</v>
      </c>
      <c r="T11" s="245" t="s">
        <v>159</v>
      </c>
      <c r="U11" s="230">
        <v>0</v>
      </c>
      <c r="V11" s="230">
        <f>ROUND(E11*U11,2)</f>
        <v>0</v>
      </c>
      <c r="W11" s="230"/>
      <c r="X11" s="230" t="s">
        <v>160</v>
      </c>
      <c r="Y11" s="230" t="s">
        <v>161</v>
      </c>
      <c r="Z11" s="210"/>
      <c r="AA11" s="210"/>
      <c r="AB11" s="210"/>
      <c r="AC11" s="210"/>
      <c r="AD11" s="210"/>
      <c r="AE11" s="210"/>
      <c r="AF11" s="210"/>
      <c r="AG11" s="210" t="s">
        <v>162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2">
      <c r="A12" s="227"/>
      <c r="B12" s="228"/>
      <c r="C12" s="272" t="s">
        <v>931</v>
      </c>
      <c r="D12" s="268"/>
      <c r="E12" s="269">
        <v>2</v>
      </c>
      <c r="F12" s="230"/>
      <c r="G12" s="230"/>
      <c r="H12" s="230"/>
      <c r="I12" s="230"/>
      <c r="J12" s="230"/>
      <c r="K12" s="230"/>
      <c r="L12" s="230"/>
      <c r="M12" s="230"/>
      <c r="N12" s="229"/>
      <c r="O12" s="229"/>
      <c r="P12" s="229"/>
      <c r="Q12" s="229"/>
      <c r="R12" s="230"/>
      <c r="S12" s="230"/>
      <c r="T12" s="230"/>
      <c r="U12" s="230"/>
      <c r="V12" s="230"/>
      <c r="W12" s="230"/>
      <c r="X12" s="230"/>
      <c r="Y12" s="230"/>
      <c r="Z12" s="210"/>
      <c r="AA12" s="210"/>
      <c r="AB12" s="210"/>
      <c r="AC12" s="210"/>
      <c r="AD12" s="210"/>
      <c r="AE12" s="210"/>
      <c r="AF12" s="210"/>
      <c r="AG12" s="210" t="s">
        <v>218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ht="22.5" outlineLevel="1" x14ac:dyDescent="0.2">
      <c r="A13" s="239">
        <v>3</v>
      </c>
      <c r="B13" s="240" t="s">
        <v>932</v>
      </c>
      <c r="C13" s="258" t="s">
        <v>933</v>
      </c>
      <c r="D13" s="241" t="s">
        <v>928</v>
      </c>
      <c r="E13" s="242">
        <v>3</v>
      </c>
      <c r="F13" s="243"/>
      <c r="G13" s="244">
        <f>ROUND(E13*F13,2)</f>
        <v>0</v>
      </c>
      <c r="H13" s="243"/>
      <c r="I13" s="244">
        <f>ROUND(E13*H13,2)</f>
        <v>0</v>
      </c>
      <c r="J13" s="243"/>
      <c r="K13" s="244">
        <f>ROUND(E13*J13,2)</f>
        <v>0</v>
      </c>
      <c r="L13" s="244">
        <v>21</v>
      </c>
      <c r="M13" s="244">
        <f>G13*(1+L13/100)</f>
        <v>0</v>
      </c>
      <c r="N13" s="242">
        <v>0</v>
      </c>
      <c r="O13" s="242">
        <f>ROUND(E13*N13,2)</f>
        <v>0</v>
      </c>
      <c r="P13" s="242">
        <v>0</v>
      </c>
      <c r="Q13" s="242">
        <f>ROUND(E13*P13,2)</f>
        <v>0</v>
      </c>
      <c r="R13" s="244"/>
      <c r="S13" s="244" t="s">
        <v>158</v>
      </c>
      <c r="T13" s="245" t="s">
        <v>159</v>
      </c>
      <c r="U13" s="230">
        <v>0</v>
      </c>
      <c r="V13" s="230">
        <f>ROUND(E13*U13,2)</f>
        <v>0</v>
      </c>
      <c r="W13" s="230"/>
      <c r="X13" s="230" t="s">
        <v>160</v>
      </c>
      <c r="Y13" s="230" t="s">
        <v>161</v>
      </c>
      <c r="Z13" s="210"/>
      <c r="AA13" s="210"/>
      <c r="AB13" s="210"/>
      <c r="AC13" s="210"/>
      <c r="AD13" s="210"/>
      <c r="AE13" s="210"/>
      <c r="AF13" s="210"/>
      <c r="AG13" s="210" t="s">
        <v>162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27"/>
      <c r="B14" s="228"/>
      <c r="C14" s="272" t="s">
        <v>934</v>
      </c>
      <c r="D14" s="268"/>
      <c r="E14" s="269">
        <v>3</v>
      </c>
      <c r="F14" s="230"/>
      <c r="G14" s="230"/>
      <c r="H14" s="230"/>
      <c r="I14" s="230"/>
      <c r="J14" s="230"/>
      <c r="K14" s="230"/>
      <c r="L14" s="230"/>
      <c r="M14" s="230"/>
      <c r="N14" s="229"/>
      <c r="O14" s="229"/>
      <c r="P14" s="229"/>
      <c r="Q14" s="229"/>
      <c r="R14" s="230"/>
      <c r="S14" s="230"/>
      <c r="T14" s="230"/>
      <c r="U14" s="230"/>
      <c r="V14" s="230"/>
      <c r="W14" s="230"/>
      <c r="X14" s="230"/>
      <c r="Y14" s="230"/>
      <c r="Z14" s="210"/>
      <c r="AA14" s="210"/>
      <c r="AB14" s="210"/>
      <c r="AC14" s="210"/>
      <c r="AD14" s="210"/>
      <c r="AE14" s="210"/>
      <c r="AF14" s="210"/>
      <c r="AG14" s="210" t="s">
        <v>218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46">
        <v>4</v>
      </c>
      <c r="B15" s="247" t="s">
        <v>935</v>
      </c>
      <c r="C15" s="257" t="s">
        <v>936</v>
      </c>
      <c r="D15" s="248" t="s">
        <v>881</v>
      </c>
      <c r="E15" s="249">
        <v>5</v>
      </c>
      <c r="F15" s="250"/>
      <c r="G15" s="251">
        <f>ROUND(E15*F15,2)</f>
        <v>0</v>
      </c>
      <c r="H15" s="250"/>
      <c r="I15" s="251">
        <f>ROUND(E15*H15,2)</f>
        <v>0</v>
      </c>
      <c r="J15" s="250"/>
      <c r="K15" s="251">
        <f>ROUND(E15*J15,2)</f>
        <v>0</v>
      </c>
      <c r="L15" s="251">
        <v>21</v>
      </c>
      <c r="M15" s="251">
        <f>G15*(1+L15/100)</f>
        <v>0</v>
      </c>
      <c r="N15" s="249">
        <v>0</v>
      </c>
      <c r="O15" s="249">
        <f>ROUND(E15*N15,2)</f>
        <v>0</v>
      </c>
      <c r="P15" s="249">
        <v>0</v>
      </c>
      <c r="Q15" s="249">
        <f>ROUND(E15*P15,2)</f>
        <v>0</v>
      </c>
      <c r="R15" s="251"/>
      <c r="S15" s="251" t="s">
        <v>158</v>
      </c>
      <c r="T15" s="252" t="s">
        <v>159</v>
      </c>
      <c r="U15" s="230">
        <v>0</v>
      </c>
      <c r="V15" s="230">
        <f>ROUND(E15*U15,2)</f>
        <v>0</v>
      </c>
      <c r="W15" s="230"/>
      <c r="X15" s="230" t="s">
        <v>160</v>
      </c>
      <c r="Y15" s="230" t="s">
        <v>161</v>
      </c>
      <c r="Z15" s="210"/>
      <c r="AA15" s="210"/>
      <c r="AB15" s="210"/>
      <c r="AC15" s="210"/>
      <c r="AD15" s="210"/>
      <c r="AE15" s="210"/>
      <c r="AF15" s="210"/>
      <c r="AG15" s="210" t="s">
        <v>162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46">
        <v>5</v>
      </c>
      <c r="B16" s="247" t="s">
        <v>937</v>
      </c>
      <c r="C16" s="257" t="s">
        <v>938</v>
      </c>
      <c r="D16" s="248" t="s">
        <v>881</v>
      </c>
      <c r="E16" s="249">
        <v>3</v>
      </c>
      <c r="F16" s="250"/>
      <c r="G16" s="251">
        <f>ROUND(E16*F16,2)</f>
        <v>0</v>
      </c>
      <c r="H16" s="250"/>
      <c r="I16" s="251">
        <f>ROUND(E16*H16,2)</f>
        <v>0</v>
      </c>
      <c r="J16" s="250"/>
      <c r="K16" s="251">
        <f>ROUND(E16*J16,2)</f>
        <v>0</v>
      </c>
      <c r="L16" s="251">
        <v>21</v>
      </c>
      <c r="M16" s="251">
        <f>G16*(1+L16/100)</f>
        <v>0</v>
      </c>
      <c r="N16" s="249">
        <v>0</v>
      </c>
      <c r="O16" s="249">
        <f>ROUND(E16*N16,2)</f>
        <v>0</v>
      </c>
      <c r="P16" s="249">
        <v>0</v>
      </c>
      <c r="Q16" s="249">
        <f>ROUND(E16*P16,2)</f>
        <v>0</v>
      </c>
      <c r="R16" s="251"/>
      <c r="S16" s="251" t="s">
        <v>158</v>
      </c>
      <c r="T16" s="252" t="s">
        <v>159</v>
      </c>
      <c r="U16" s="230">
        <v>0</v>
      </c>
      <c r="V16" s="230">
        <f>ROUND(E16*U16,2)</f>
        <v>0</v>
      </c>
      <c r="W16" s="230"/>
      <c r="X16" s="230" t="s">
        <v>160</v>
      </c>
      <c r="Y16" s="230" t="s">
        <v>161</v>
      </c>
      <c r="Z16" s="210"/>
      <c r="AA16" s="210"/>
      <c r="AB16" s="210"/>
      <c r="AC16" s="210"/>
      <c r="AD16" s="210"/>
      <c r="AE16" s="210"/>
      <c r="AF16" s="210"/>
      <c r="AG16" s="210" t="s">
        <v>162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ht="22.5" outlineLevel="1" x14ac:dyDescent="0.2">
      <c r="A17" s="239">
        <v>6</v>
      </c>
      <c r="B17" s="240" t="s">
        <v>939</v>
      </c>
      <c r="C17" s="258" t="s">
        <v>940</v>
      </c>
      <c r="D17" s="241" t="s">
        <v>881</v>
      </c>
      <c r="E17" s="242">
        <v>6</v>
      </c>
      <c r="F17" s="243"/>
      <c r="G17" s="244">
        <f>ROUND(E17*F17,2)</f>
        <v>0</v>
      </c>
      <c r="H17" s="243"/>
      <c r="I17" s="244">
        <f>ROUND(E17*H17,2)</f>
        <v>0</v>
      </c>
      <c r="J17" s="243"/>
      <c r="K17" s="244">
        <f>ROUND(E17*J17,2)</f>
        <v>0</v>
      </c>
      <c r="L17" s="244">
        <v>21</v>
      </c>
      <c r="M17" s="244">
        <f>G17*(1+L17/100)</f>
        <v>0</v>
      </c>
      <c r="N17" s="242">
        <v>0</v>
      </c>
      <c r="O17" s="242">
        <f>ROUND(E17*N17,2)</f>
        <v>0</v>
      </c>
      <c r="P17" s="242">
        <v>0</v>
      </c>
      <c r="Q17" s="242">
        <f>ROUND(E17*P17,2)</f>
        <v>0</v>
      </c>
      <c r="R17" s="244"/>
      <c r="S17" s="244" t="s">
        <v>158</v>
      </c>
      <c r="T17" s="245" t="s">
        <v>159</v>
      </c>
      <c r="U17" s="230">
        <v>0</v>
      </c>
      <c r="V17" s="230">
        <f>ROUND(E17*U17,2)</f>
        <v>0</v>
      </c>
      <c r="W17" s="230"/>
      <c r="X17" s="230" t="s">
        <v>160</v>
      </c>
      <c r="Y17" s="230" t="s">
        <v>161</v>
      </c>
      <c r="Z17" s="210"/>
      <c r="AA17" s="210"/>
      <c r="AB17" s="210"/>
      <c r="AC17" s="210"/>
      <c r="AD17" s="210"/>
      <c r="AE17" s="210"/>
      <c r="AF17" s="210"/>
      <c r="AG17" s="210" t="s">
        <v>162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27"/>
      <c r="B18" s="228"/>
      <c r="C18" s="272" t="s">
        <v>941</v>
      </c>
      <c r="D18" s="268"/>
      <c r="E18" s="269">
        <v>6</v>
      </c>
      <c r="F18" s="230"/>
      <c r="G18" s="230"/>
      <c r="H18" s="230"/>
      <c r="I18" s="230"/>
      <c r="J18" s="230"/>
      <c r="K18" s="230"/>
      <c r="L18" s="230"/>
      <c r="M18" s="230"/>
      <c r="N18" s="229"/>
      <c r="O18" s="229"/>
      <c r="P18" s="229"/>
      <c r="Q18" s="229"/>
      <c r="R18" s="230"/>
      <c r="S18" s="230"/>
      <c r="T18" s="230"/>
      <c r="U18" s="230"/>
      <c r="V18" s="230"/>
      <c r="W18" s="230"/>
      <c r="X18" s="230"/>
      <c r="Y18" s="230"/>
      <c r="Z18" s="210"/>
      <c r="AA18" s="210"/>
      <c r="AB18" s="210"/>
      <c r="AC18" s="210"/>
      <c r="AD18" s="210"/>
      <c r="AE18" s="210"/>
      <c r="AF18" s="210"/>
      <c r="AG18" s="210" t="s">
        <v>218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3" x14ac:dyDescent="0.2">
      <c r="A19" s="227"/>
      <c r="B19" s="228"/>
      <c r="C19" s="272" t="s">
        <v>942</v>
      </c>
      <c r="D19" s="268"/>
      <c r="E19" s="269"/>
      <c r="F19" s="230"/>
      <c r="G19" s="230"/>
      <c r="H19" s="230"/>
      <c r="I19" s="230"/>
      <c r="J19" s="230"/>
      <c r="K19" s="230"/>
      <c r="L19" s="230"/>
      <c r="M19" s="230"/>
      <c r="N19" s="229"/>
      <c r="O19" s="229"/>
      <c r="P19" s="229"/>
      <c r="Q19" s="229"/>
      <c r="R19" s="230"/>
      <c r="S19" s="230"/>
      <c r="T19" s="230"/>
      <c r="U19" s="230"/>
      <c r="V19" s="230"/>
      <c r="W19" s="230"/>
      <c r="X19" s="230"/>
      <c r="Y19" s="230"/>
      <c r="Z19" s="210"/>
      <c r="AA19" s="210"/>
      <c r="AB19" s="210"/>
      <c r="AC19" s="210"/>
      <c r="AD19" s="210"/>
      <c r="AE19" s="210"/>
      <c r="AF19" s="210"/>
      <c r="AG19" s="210" t="s">
        <v>218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ht="22.5" outlineLevel="1" x14ac:dyDescent="0.2">
      <c r="A20" s="239">
        <v>7</v>
      </c>
      <c r="B20" s="240" t="s">
        <v>943</v>
      </c>
      <c r="C20" s="258" t="s">
        <v>944</v>
      </c>
      <c r="D20" s="241" t="s">
        <v>881</v>
      </c>
      <c r="E20" s="242">
        <v>3</v>
      </c>
      <c r="F20" s="243"/>
      <c r="G20" s="244">
        <f>ROUND(E20*F20,2)</f>
        <v>0</v>
      </c>
      <c r="H20" s="243"/>
      <c r="I20" s="244">
        <f>ROUND(E20*H20,2)</f>
        <v>0</v>
      </c>
      <c r="J20" s="243"/>
      <c r="K20" s="244">
        <f>ROUND(E20*J20,2)</f>
        <v>0</v>
      </c>
      <c r="L20" s="244">
        <v>21</v>
      </c>
      <c r="M20" s="244">
        <f>G20*(1+L20/100)</f>
        <v>0</v>
      </c>
      <c r="N20" s="242">
        <v>0</v>
      </c>
      <c r="O20" s="242">
        <f>ROUND(E20*N20,2)</f>
        <v>0</v>
      </c>
      <c r="P20" s="242">
        <v>0</v>
      </c>
      <c r="Q20" s="242">
        <f>ROUND(E20*P20,2)</f>
        <v>0</v>
      </c>
      <c r="R20" s="244"/>
      <c r="S20" s="244" t="s">
        <v>158</v>
      </c>
      <c r="T20" s="245" t="s">
        <v>159</v>
      </c>
      <c r="U20" s="230">
        <v>0</v>
      </c>
      <c r="V20" s="230">
        <f>ROUND(E20*U20,2)</f>
        <v>0</v>
      </c>
      <c r="W20" s="230"/>
      <c r="X20" s="230" t="s">
        <v>160</v>
      </c>
      <c r="Y20" s="230" t="s">
        <v>161</v>
      </c>
      <c r="Z20" s="210"/>
      <c r="AA20" s="210"/>
      <c r="AB20" s="210"/>
      <c r="AC20" s="210"/>
      <c r="AD20" s="210"/>
      <c r="AE20" s="210"/>
      <c r="AF20" s="210"/>
      <c r="AG20" s="210" t="s">
        <v>162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x14ac:dyDescent="0.2">
      <c r="A21" s="3"/>
      <c r="B21" s="4"/>
      <c r="C21" s="261"/>
      <c r="D21" s="6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AE21">
        <v>12</v>
      </c>
      <c r="AF21">
        <v>21</v>
      </c>
      <c r="AG21" t="s">
        <v>139</v>
      </c>
    </row>
    <row r="22" spans="1:60" x14ac:dyDescent="0.2">
      <c r="A22" s="213"/>
      <c r="B22" s="214" t="s">
        <v>31</v>
      </c>
      <c r="C22" s="262"/>
      <c r="D22" s="215"/>
      <c r="E22" s="216"/>
      <c r="F22" s="216"/>
      <c r="G22" s="238">
        <f>G8+G10</f>
        <v>0</v>
      </c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AE22">
        <f>SUMIF(L7:L20,AE21,G7:G20)</f>
        <v>0</v>
      </c>
      <c r="AF22">
        <f>SUMIF(L7:L20,AF21,G7:G20)</f>
        <v>0</v>
      </c>
      <c r="AG22" t="s">
        <v>209</v>
      </c>
    </row>
    <row r="23" spans="1:60" x14ac:dyDescent="0.2">
      <c r="A23" s="3"/>
      <c r="B23" s="4"/>
      <c r="C23" s="261"/>
      <c r="D23" s="6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60" x14ac:dyDescent="0.2">
      <c r="A24" s="3"/>
      <c r="B24" s="4"/>
      <c r="C24" s="261"/>
      <c r="D24" s="6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60" x14ac:dyDescent="0.2">
      <c r="A25" s="217" t="s">
        <v>210</v>
      </c>
      <c r="B25" s="217"/>
      <c r="C25" s="263"/>
      <c r="D25" s="6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</row>
    <row r="26" spans="1:60" x14ac:dyDescent="0.2">
      <c r="A26" s="218"/>
      <c r="B26" s="219"/>
      <c r="C26" s="264"/>
      <c r="D26" s="219"/>
      <c r="E26" s="219"/>
      <c r="F26" s="219"/>
      <c r="G26" s="220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AG26" t="s">
        <v>211</v>
      </c>
    </row>
    <row r="27" spans="1:60" x14ac:dyDescent="0.2">
      <c r="A27" s="221"/>
      <c r="B27" s="222"/>
      <c r="C27" s="265"/>
      <c r="D27" s="222"/>
      <c r="E27" s="222"/>
      <c r="F27" s="222"/>
      <c r="G27" s="22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</row>
    <row r="28" spans="1:60" x14ac:dyDescent="0.2">
      <c r="A28" s="221"/>
      <c r="B28" s="222"/>
      <c r="C28" s="265"/>
      <c r="D28" s="222"/>
      <c r="E28" s="222"/>
      <c r="F28" s="222"/>
      <c r="G28" s="22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</row>
    <row r="29" spans="1:60" x14ac:dyDescent="0.2">
      <c r="A29" s="221"/>
      <c r="B29" s="222"/>
      <c r="C29" s="265"/>
      <c r="D29" s="222"/>
      <c r="E29" s="222"/>
      <c r="F29" s="222"/>
      <c r="G29" s="22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1:60" x14ac:dyDescent="0.2">
      <c r="A30" s="224"/>
      <c r="B30" s="225"/>
      <c r="C30" s="266"/>
      <c r="D30" s="225"/>
      <c r="E30" s="225"/>
      <c r="F30" s="225"/>
      <c r="G30" s="226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</row>
    <row r="31" spans="1:60" x14ac:dyDescent="0.2">
      <c r="A31" s="3"/>
      <c r="B31" s="4"/>
      <c r="C31" s="261"/>
      <c r="D31" s="6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</row>
    <row r="32" spans="1:60" x14ac:dyDescent="0.2">
      <c r="C32" s="267"/>
      <c r="D32" s="10"/>
      <c r="AG32" t="s">
        <v>213</v>
      </c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vdYO3s+5atH8HsC2WdEMO3fMKe2CHtzHXu9C7MquEmNVQymi7DiNKblu001bGGSyAVfqq1J+spm4nOZEmqbt7w==" saltValue="c9ABV0dRe1VMIHn01PSZuQ==" spinCount="100000" sheet="1" formatRows="0"/>
  <mergeCells count="6">
    <mergeCell ref="A1:G1"/>
    <mergeCell ref="C2:G2"/>
    <mergeCell ref="C3:G3"/>
    <mergeCell ref="C4:G4"/>
    <mergeCell ref="A25:C25"/>
    <mergeCell ref="A26:G30"/>
  </mergeCells>
  <pageMargins left="0.59055118110236204" right="0.196850393700787" top="0.78740157499999996" bottom="0.78740157499999996" header="0.3" footer="0.3"/>
  <pageSetup paperSize="9" orientation="landscape" horizontalDpi="4294967293" verticalDpi="0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84"/>
  <sheetViews>
    <sheetView showGridLines="0" tabSelected="1" topLeftCell="B1" zoomScaleNormal="100" zoomScaleSheetLayoutView="75" workbookViewId="0">
      <selection activeCell="A28" sqref="A28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0" customWidth="1"/>
    <col min="4" max="4" width="13" style="50" customWidth="1"/>
    <col min="5" max="5" width="9.7109375" style="50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6" t="s">
        <v>38</v>
      </c>
      <c r="B1" s="73" t="s">
        <v>4</v>
      </c>
      <c r="C1" s="74"/>
      <c r="D1" s="74"/>
      <c r="E1" s="74"/>
      <c r="F1" s="74"/>
      <c r="G1" s="74"/>
      <c r="H1" s="74"/>
      <c r="I1" s="74"/>
      <c r="J1" s="75"/>
    </row>
    <row r="2" spans="1:15" ht="36" customHeight="1" x14ac:dyDescent="0.2">
      <c r="A2" s="2"/>
      <c r="B2" s="104" t="s">
        <v>24</v>
      </c>
      <c r="C2" s="105"/>
      <c r="D2" s="106" t="s">
        <v>43</v>
      </c>
      <c r="E2" s="107" t="s">
        <v>44</v>
      </c>
      <c r="F2" s="108"/>
      <c r="G2" s="108"/>
      <c r="H2" s="108"/>
      <c r="I2" s="108"/>
      <c r="J2" s="109"/>
      <c r="O2" s="1"/>
    </row>
    <row r="3" spans="1:15" ht="27" hidden="1" customHeight="1" x14ac:dyDescent="0.2">
      <c r="A3" s="2"/>
      <c r="B3" s="110"/>
      <c r="C3" s="105"/>
      <c r="D3" s="111"/>
      <c r="E3" s="112"/>
      <c r="F3" s="113"/>
      <c r="G3" s="113"/>
      <c r="H3" s="113"/>
      <c r="I3" s="113"/>
      <c r="J3" s="114"/>
    </row>
    <row r="4" spans="1:15" ht="23.25" customHeight="1" x14ac:dyDescent="0.2">
      <c r="A4" s="2"/>
      <c r="B4" s="115"/>
      <c r="C4" s="116"/>
      <c r="D4" s="117"/>
      <c r="E4" s="118"/>
      <c r="F4" s="118"/>
      <c r="G4" s="118"/>
      <c r="H4" s="118"/>
      <c r="I4" s="118"/>
      <c r="J4" s="119"/>
    </row>
    <row r="5" spans="1:15" ht="24" customHeight="1" x14ac:dyDescent="0.2">
      <c r="A5" s="2"/>
      <c r="B5" s="30" t="s">
        <v>23</v>
      </c>
      <c r="D5" s="120" t="s">
        <v>45</v>
      </c>
      <c r="E5" s="87"/>
      <c r="F5" s="87"/>
      <c r="G5" s="87"/>
      <c r="H5" s="18" t="s">
        <v>42</v>
      </c>
      <c r="I5" s="124" t="s">
        <v>49</v>
      </c>
      <c r="J5" s="8"/>
    </row>
    <row r="6" spans="1:15" ht="15.75" customHeight="1" x14ac:dyDescent="0.2">
      <c r="A6" s="2"/>
      <c r="B6" s="27"/>
      <c r="C6" s="52"/>
      <c r="D6" s="121" t="s">
        <v>46</v>
      </c>
      <c r="E6" s="88"/>
      <c r="F6" s="88"/>
      <c r="G6" s="88"/>
      <c r="H6" s="18" t="s">
        <v>36</v>
      </c>
      <c r="I6" s="124" t="s">
        <v>50</v>
      </c>
      <c r="J6" s="8"/>
    </row>
    <row r="7" spans="1:15" ht="15.75" customHeight="1" x14ac:dyDescent="0.2">
      <c r="A7" s="2"/>
      <c r="B7" s="28"/>
      <c r="C7" s="53"/>
      <c r="D7" s="123" t="s">
        <v>48</v>
      </c>
      <c r="E7" s="122" t="s">
        <v>47</v>
      </c>
      <c r="F7" s="89"/>
      <c r="G7" s="89"/>
      <c r="H7" s="23"/>
      <c r="I7" s="22"/>
      <c r="J7" s="33"/>
    </row>
    <row r="8" spans="1:15" ht="24" hidden="1" customHeight="1" x14ac:dyDescent="0.2">
      <c r="A8" s="2"/>
      <c r="B8" s="30" t="s">
        <v>21</v>
      </c>
      <c r="D8" s="125" t="s">
        <v>51</v>
      </c>
      <c r="H8" s="18" t="s">
        <v>42</v>
      </c>
      <c r="I8" s="124" t="s">
        <v>55</v>
      </c>
      <c r="J8" s="8"/>
    </row>
    <row r="9" spans="1:15" ht="15.75" hidden="1" customHeight="1" x14ac:dyDescent="0.2">
      <c r="A9" s="2"/>
      <c r="B9" s="2"/>
      <c r="D9" s="125" t="s">
        <v>52</v>
      </c>
      <c r="H9" s="18" t="s">
        <v>36</v>
      </c>
      <c r="I9" s="124" t="s">
        <v>56</v>
      </c>
      <c r="J9" s="8"/>
    </row>
    <row r="10" spans="1:15" ht="15.75" hidden="1" customHeight="1" x14ac:dyDescent="0.2">
      <c r="A10" s="2"/>
      <c r="B10" s="34"/>
      <c r="C10" s="53"/>
      <c r="D10" s="123" t="s">
        <v>54</v>
      </c>
      <c r="E10" s="126" t="s">
        <v>53</v>
      </c>
      <c r="F10" s="23"/>
      <c r="G10" s="14"/>
      <c r="H10" s="14"/>
      <c r="I10" s="35"/>
      <c r="J10" s="33"/>
    </row>
    <row r="11" spans="1:15" ht="24" customHeight="1" x14ac:dyDescent="0.2">
      <c r="A11" s="2"/>
      <c r="B11" s="30" t="s">
        <v>20</v>
      </c>
      <c r="D11" s="127"/>
      <c r="E11" s="127"/>
      <c r="F11" s="127"/>
      <c r="G11" s="127"/>
      <c r="H11" s="18" t="s">
        <v>42</v>
      </c>
      <c r="I11" s="132"/>
      <c r="J11" s="8"/>
    </row>
    <row r="12" spans="1:15" ht="15.75" customHeight="1" x14ac:dyDescent="0.2">
      <c r="A12" s="2"/>
      <c r="B12" s="27"/>
      <c r="C12" s="52"/>
      <c r="D12" s="128"/>
      <c r="E12" s="128"/>
      <c r="F12" s="128"/>
      <c r="G12" s="128"/>
      <c r="H12" s="18" t="s">
        <v>36</v>
      </c>
      <c r="I12" s="132"/>
      <c r="J12" s="8"/>
    </row>
    <row r="13" spans="1:15" ht="15.75" customHeight="1" x14ac:dyDescent="0.2">
      <c r="A13" s="2"/>
      <c r="B13" s="28"/>
      <c r="C13" s="53"/>
      <c r="D13" s="131"/>
      <c r="E13" s="129"/>
      <c r="F13" s="130"/>
      <c r="G13" s="130"/>
      <c r="H13" s="19"/>
      <c r="I13" s="22"/>
      <c r="J13" s="33"/>
    </row>
    <row r="14" spans="1:15" ht="24" customHeight="1" x14ac:dyDescent="0.2">
      <c r="A14" s="2"/>
      <c r="B14" s="42" t="s">
        <v>22</v>
      </c>
      <c r="C14" s="54"/>
      <c r="D14" s="55"/>
      <c r="E14" s="56"/>
      <c r="F14" s="43"/>
      <c r="G14" s="43"/>
      <c r="H14" s="44"/>
      <c r="I14" s="43"/>
      <c r="J14" s="45"/>
    </row>
    <row r="15" spans="1:15" ht="32.25" customHeight="1" x14ac:dyDescent="0.2">
      <c r="A15" s="2"/>
      <c r="B15" s="34" t="s">
        <v>34</v>
      </c>
      <c r="C15" s="57"/>
      <c r="D15" s="51"/>
      <c r="E15" s="82"/>
      <c r="F15" s="82"/>
      <c r="G15" s="83"/>
      <c r="H15" s="83"/>
      <c r="I15" s="83" t="s">
        <v>31</v>
      </c>
      <c r="J15" s="84"/>
    </row>
    <row r="16" spans="1:15" ht="23.25" customHeight="1" x14ac:dyDescent="0.2">
      <c r="A16" s="194" t="s">
        <v>26</v>
      </c>
      <c r="B16" s="37" t="s">
        <v>26</v>
      </c>
      <c r="C16" s="58"/>
      <c r="D16" s="59"/>
      <c r="E16" s="79"/>
      <c r="F16" s="80"/>
      <c r="G16" s="79"/>
      <c r="H16" s="80"/>
      <c r="I16" s="79">
        <f>SUMIF(F59:F80,A16,I59:I80)+SUMIF(F59:F80,"PSU",I59:I80)</f>
        <v>0</v>
      </c>
      <c r="J16" s="81"/>
    </row>
    <row r="17" spans="1:10" ht="23.25" customHeight="1" x14ac:dyDescent="0.2">
      <c r="A17" s="194" t="s">
        <v>27</v>
      </c>
      <c r="B17" s="37" t="s">
        <v>27</v>
      </c>
      <c r="C17" s="58"/>
      <c r="D17" s="59"/>
      <c r="E17" s="79"/>
      <c r="F17" s="80"/>
      <c r="G17" s="79"/>
      <c r="H17" s="80"/>
      <c r="I17" s="79">
        <f>SUMIF(F59:F80,A17,I59:I80)</f>
        <v>0</v>
      </c>
      <c r="J17" s="81"/>
    </row>
    <row r="18" spans="1:10" ht="23.25" customHeight="1" x14ac:dyDescent="0.2">
      <c r="A18" s="194" t="s">
        <v>28</v>
      </c>
      <c r="B18" s="37" t="s">
        <v>28</v>
      </c>
      <c r="C18" s="58"/>
      <c r="D18" s="59"/>
      <c r="E18" s="79"/>
      <c r="F18" s="80"/>
      <c r="G18" s="79"/>
      <c r="H18" s="80"/>
      <c r="I18" s="79">
        <f>SUMIF(F59:F80,A18,I59:I80)</f>
        <v>0</v>
      </c>
      <c r="J18" s="81"/>
    </row>
    <row r="19" spans="1:10" ht="23.25" customHeight="1" x14ac:dyDescent="0.2">
      <c r="A19" s="194" t="s">
        <v>125</v>
      </c>
      <c r="B19" s="37" t="s">
        <v>29</v>
      </c>
      <c r="C19" s="58"/>
      <c r="D19" s="59"/>
      <c r="E19" s="79"/>
      <c r="F19" s="80"/>
      <c r="G19" s="79"/>
      <c r="H19" s="80"/>
      <c r="I19" s="79">
        <f>SUMIF(F59:F80,A19,I59:I80)</f>
        <v>0</v>
      </c>
      <c r="J19" s="81"/>
    </row>
    <row r="20" spans="1:10" ht="23.25" customHeight="1" x14ac:dyDescent="0.2">
      <c r="A20" s="194" t="s">
        <v>126</v>
      </c>
      <c r="B20" s="37" t="s">
        <v>30</v>
      </c>
      <c r="C20" s="58"/>
      <c r="D20" s="59"/>
      <c r="E20" s="79"/>
      <c r="F20" s="80"/>
      <c r="G20" s="79"/>
      <c r="H20" s="80"/>
      <c r="I20" s="79">
        <f>SUMIF(F59:F80,A20,I59:I80)</f>
        <v>0</v>
      </c>
      <c r="J20" s="81"/>
    </row>
    <row r="21" spans="1:10" ht="23.25" customHeight="1" x14ac:dyDescent="0.2">
      <c r="A21" s="2"/>
      <c r="B21" s="47" t="s">
        <v>31</v>
      </c>
      <c r="C21" s="60"/>
      <c r="D21" s="61"/>
      <c r="E21" s="85"/>
      <c r="F21" s="86"/>
      <c r="G21" s="85"/>
      <c r="H21" s="86"/>
      <c r="I21" s="85">
        <f>SUM(I16:J20)</f>
        <v>0</v>
      </c>
      <c r="J21" s="95"/>
    </row>
    <row r="22" spans="1:10" ht="33" customHeight="1" x14ac:dyDescent="0.2">
      <c r="A22" s="2"/>
      <c r="B22" s="41" t="s">
        <v>35</v>
      </c>
      <c r="C22" s="58"/>
      <c r="D22" s="59"/>
      <c r="E22" s="62"/>
      <c r="F22" s="38"/>
      <c r="G22" s="32"/>
      <c r="H22" s="32"/>
      <c r="I22" s="32"/>
      <c r="J22" s="39"/>
    </row>
    <row r="23" spans="1:10" ht="23.25" customHeight="1" x14ac:dyDescent="0.2">
      <c r="A23" s="2">
        <f>ZakladDPHSni*SazbaDPH1/100</f>
        <v>0</v>
      </c>
      <c r="B23" s="37" t="s">
        <v>13</v>
      </c>
      <c r="C23" s="58"/>
      <c r="D23" s="59"/>
      <c r="E23" s="63">
        <v>12</v>
      </c>
      <c r="F23" s="38" t="s">
        <v>0</v>
      </c>
      <c r="G23" s="93">
        <f>ZakladDPHSniVypocet</f>
        <v>0</v>
      </c>
      <c r="H23" s="94"/>
      <c r="I23" s="94"/>
      <c r="J23" s="39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7" t="s">
        <v>14</v>
      </c>
      <c r="C24" s="58"/>
      <c r="D24" s="59"/>
      <c r="E24" s="63">
        <f>SazbaDPH1</f>
        <v>12</v>
      </c>
      <c r="F24" s="38" t="s">
        <v>0</v>
      </c>
      <c r="G24" s="91">
        <f>A23</f>
        <v>0</v>
      </c>
      <c r="H24" s="92"/>
      <c r="I24" s="92"/>
      <c r="J24" s="39" t="str">
        <f t="shared" si="0"/>
        <v>CZK</v>
      </c>
    </row>
    <row r="25" spans="1:10" ht="23.25" customHeight="1" x14ac:dyDescent="0.2">
      <c r="A25" s="2">
        <f>ZakladDPHZakl*SazbaDPH2/100</f>
        <v>0</v>
      </c>
      <c r="B25" s="37" t="s">
        <v>15</v>
      </c>
      <c r="C25" s="58"/>
      <c r="D25" s="59"/>
      <c r="E25" s="63">
        <v>21</v>
      </c>
      <c r="F25" s="38" t="s">
        <v>0</v>
      </c>
      <c r="G25" s="93">
        <f>ZakladDPHZaklVypocet</f>
        <v>0</v>
      </c>
      <c r="H25" s="94"/>
      <c r="I25" s="94"/>
      <c r="J25" s="39" t="str">
        <f t="shared" si="0"/>
        <v>CZK</v>
      </c>
    </row>
    <row r="26" spans="1:10" ht="23.25" customHeight="1" x14ac:dyDescent="0.2">
      <c r="A26" s="2">
        <f>(A25-INT(A25))*100</f>
        <v>0</v>
      </c>
      <c r="B26" s="31" t="s">
        <v>16</v>
      </c>
      <c r="C26" s="64"/>
      <c r="D26" s="51"/>
      <c r="E26" s="65">
        <f>SazbaDPH2</f>
        <v>21</v>
      </c>
      <c r="F26" s="29" t="s">
        <v>0</v>
      </c>
      <c r="G26" s="76">
        <f>A25</f>
        <v>0</v>
      </c>
      <c r="H26" s="77"/>
      <c r="I26" s="77"/>
      <c r="J26" s="36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0" t="s">
        <v>5</v>
      </c>
      <c r="C27" s="66"/>
      <c r="D27" s="67"/>
      <c r="E27" s="66"/>
      <c r="F27" s="16"/>
      <c r="G27" s="78">
        <f>CenaCelkem-(ZakladDPHSni+DPHSni+ZakladDPHZakl+DPHZakl)</f>
        <v>0</v>
      </c>
      <c r="H27" s="78"/>
      <c r="I27" s="78"/>
      <c r="J27" s="40" t="str">
        <f t="shared" si="0"/>
        <v>CZK</v>
      </c>
    </row>
    <row r="28" spans="1:10" ht="27.75" hidden="1" customHeight="1" thickBot="1" x14ac:dyDescent="0.25">
      <c r="A28" s="2"/>
      <c r="B28" s="163" t="s">
        <v>25</v>
      </c>
      <c r="C28" s="164"/>
      <c r="D28" s="164"/>
      <c r="E28" s="165"/>
      <c r="F28" s="166"/>
      <c r="G28" s="167">
        <f>ZakladDPHSniVypocet+ZakladDPHZaklVypocet</f>
        <v>0</v>
      </c>
      <c r="H28" s="167"/>
      <c r="I28" s="167"/>
      <c r="J28" s="168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63" t="s">
        <v>37</v>
      </c>
      <c r="C29" s="169"/>
      <c r="D29" s="169"/>
      <c r="E29" s="169"/>
      <c r="F29" s="170"/>
      <c r="G29" s="171">
        <f>A27</f>
        <v>0</v>
      </c>
      <c r="H29" s="171"/>
      <c r="I29" s="171"/>
      <c r="J29" s="172" t="s">
        <v>80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68" t="s">
        <v>12</v>
      </c>
      <c r="D32" s="69"/>
      <c r="E32" s="69"/>
      <c r="F32" s="15" t="s">
        <v>11</v>
      </c>
      <c r="G32" s="25"/>
      <c r="H32" s="26"/>
      <c r="I32" s="25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0"/>
      <c r="D34" s="96"/>
      <c r="E34" s="97"/>
      <c r="G34" s="98"/>
      <c r="H34" s="99"/>
      <c r="I34" s="99"/>
      <c r="J34" s="24"/>
    </row>
    <row r="35" spans="1:10" ht="12.75" customHeight="1" x14ac:dyDescent="0.2">
      <c r="A35" s="2"/>
      <c r="B35" s="2"/>
      <c r="D35" s="90" t="s">
        <v>2</v>
      </c>
      <c r="E35" s="90"/>
      <c r="H35" s="10" t="s">
        <v>3</v>
      </c>
      <c r="J35" s="9"/>
    </row>
    <row r="36" spans="1:10" ht="13.5" customHeight="1" thickBot="1" x14ac:dyDescent="0.25">
      <c r="A36" s="11"/>
      <c r="B36" s="11"/>
      <c r="C36" s="71"/>
      <c r="D36" s="71"/>
      <c r="E36" s="71"/>
      <c r="F36" s="12"/>
      <c r="G36" s="12"/>
      <c r="H36" s="12"/>
      <c r="I36" s="12"/>
      <c r="J36" s="13"/>
    </row>
    <row r="37" spans="1:10" ht="27" customHeight="1" x14ac:dyDescent="0.2">
      <c r="B37" s="135" t="s">
        <v>17</v>
      </c>
      <c r="C37" s="136"/>
      <c r="D37" s="136"/>
      <c r="E37" s="136"/>
      <c r="F37" s="137"/>
      <c r="G37" s="137"/>
      <c r="H37" s="137"/>
      <c r="I37" s="137"/>
      <c r="J37" s="138"/>
    </row>
    <row r="38" spans="1:10" ht="25.5" customHeight="1" x14ac:dyDescent="0.2">
      <c r="A38" s="134" t="s">
        <v>39</v>
      </c>
      <c r="B38" s="139" t="s">
        <v>18</v>
      </c>
      <c r="C38" s="140" t="s">
        <v>6</v>
      </c>
      <c r="D38" s="140"/>
      <c r="E38" s="140"/>
      <c r="F38" s="141" t="str">
        <f>B23</f>
        <v>Základ pro sníženou DPH</v>
      </c>
      <c r="G38" s="141" t="str">
        <f>B25</f>
        <v>Základ pro základní DPH</v>
      </c>
      <c r="H38" s="142" t="s">
        <v>19</v>
      </c>
      <c r="I38" s="142" t="s">
        <v>1</v>
      </c>
      <c r="J38" s="143" t="s">
        <v>0</v>
      </c>
    </row>
    <row r="39" spans="1:10" ht="25.5" hidden="1" customHeight="1" x14ac:dyDescent="0.2">
      <c r="A39" s="134">
        <v>1</v>
      </c>
      <c r="B39" s="144" t="s">
        <v>57</v>
      </c>
      <c r="C39" s="145"/>
      <c r="D39" s="145"/>
      <c r="E39" s="145"/>
      <c r="F39" s="146">
        <f>'SO 001 01 Pol'!AE43+'SO 101 101.1 Pol'!AE333+'SO 101 101.2 Pol'!AE87+'SO 101 101.3 Pol'!AE59+'SO 401 401 Pol'!AE69+'SO 801 801 Pol'!AE72+'SO 901 901 Pol'!AE22</f>
        <v>0</v>
      </c>
      <c r="G39" s="147">
        <f>'SO 001 01 Pol'!AF43+'SO 101 101.1 Pol'!AF333+'SO 101 101.2 Pol'!AF87+'SO 101 101.3 Pol'!AF59+'SO 401 401 Pol'!AF69+'SO 801 801 Pol'!AF72+'SO 901 901 Pol'!AF22</f>
        <v>0</v>
      </c>
      <c r="H39" s="148">
        <f>(F39*SazbaDPH1/100)+(G39*SazbaDPH2/100)</f>
        <v>0</v>
      </c>
      <c r="I39" s="148">
        <f>F39+G39+H39</f>
        <v>0</v>
      </c>
      <c r="J39" s="149" t="str">
        <f>IF(_xlfn.SINGLE(CenaCelkemVypocet)=0,"",I39/_xlfn.SINGLE(CenaCelkemVypocet)*100)</f>
        <v/>
      </c>
    </row>
    <row r="40" spans="1:10" ht="25.5" customHeight="1" x14ac:dyDescent="0.2">
      <c r="A40" s="134">
        <v>2</v>
      </c>
      <c r="B40" s="150" t="s">
        <v>58</v>
      </c>
      <c r="C40" s="151" t="s">
        <v>59</v>
      </c>
      <c r="D40" s="151"/>
      <c r="E40" s="151"/>
      <c r="F40" s="152">
        <f>'SO 001 01 Pol'!AE43</f>
        <v>0</v>
      </c>
      <c r="G40" s="153">
        <f>'SO 001 01 Pol'!AF43</f>
        <v>0</v>
      </c>
      <c r="H40" s="153">
        <f>(F40*SazbaDPH1/100)+(G40*SazbaDPH2/100)</f>
        <v>0</v>
      </c>
      <c r="I40" s="153">
        <f>F40+G40+H40</f>
        <v>0</v>
      </c>
      <c r="J40" s="154" t="str">
        <f>IF(_xlfn.SINGLE(CenaCelkemVypocet)=0,"",I40/_xlfn.SINGLE(CenaCelkemVypocet)*100)</f>
        <v/>
      </c>
    </row>
    <row r="41" spans="1:10" ht="25.5" customHeight="1" x14ac:dyDescent="0.2">
      <c r="A41" s="134">
        <v>3</v>
      </c>
      <c r="B41" s="155" t="s">
        <v>60</v>
      </c>
      <c r="C41" s="145" t="s">
        <v>61</v>
      </c>
      <c r="D41" s="145"/>
      <c r="E41" s="145"/>
      <c r="F41" s="156">
        <f>'SO 001 01 Pol'!AE43</f>
        <v>0</v>
      </c>
      <c r="G41" s="148">
        <f>'SO 001 01 Pol'!AF43</f>
        <v>0</v>
      </c>
      <c r="H41" s="148">
        <f>(F41*SazbaDPH1/100)+(G41*SazbaDPH2/100)</f>
        <v>0</v>
      </c>
      <c r="I41" s="148">
        <f>F41+G41+H41</f>
        <v>0</v>
      </c>
      <c r="J41" s="149" t="str">
        <f>IF(_xlfn.SINGLE(CenaCelkemVypocet)=0,"",I41/_xlfn.SINGLE(CenaCelkemVypocet)*100)</f>
        <v/>
      </c>
    </row>
    <row r="42" spans="1:10" ht="25.5" customHeight="1" x14ac:dyDescent="0.2">
      <c r="A42" s="134">
        <v>2</v>
      </c>
      <c r="B42" s="150" t="s">
        <v>62</v>
      </c>
      <c r="C42" s="151" t="s">
        <v>63</v>
      </c>
      <c r="D42" s="151"/>
      <c r="E42" s="151"/>
      <c r="F42" s="152">
        <f>'SO 101 101.1 Pol'!AE333+'SO 101 101.2 Pol'!AE87+'SO 101 101.3 Pol'!AE59</f>
        <v>0</v>
      </c>
      <c r="G42" s="153">
        <f>'SO 101 101.1 Pol'!AF333+'SO 101 101.2 Pol'!AF87+'SO 101 101.3 Pol'!AF59</f>
        <v>0</v>
      </c>
      <c r="H42" s="153">
        <f>(F42*SazbaDPH1/100)+(G42*SazbaDPH2/100)</f>
        <v>0</v>
      </c>
      <c r="I42" s="153">
        <f>F42+G42+H42</f>
        <v>0</v>
      </c>
      <c r="J42" s="154" t="str">
        <f>IF(_xlfn.SINGLE(CenaCelkemVypocet)=0,"",I42/_xlfn.SINGLE(CenaCelkemVypocet)*100)</f>
        <v/>
      </c>
    </row>
    <row r="43" spans="1:10" ht="25.5" customHeight="1" x14ac:dyDescent="0.2">
      <c r="A43" s="134">
        <v>3</v>
      </c>
      <c r="B43" s="155" t="s">
        <v>64</v>
      </c>
      <c r="C43" s="145" t="s">
        <v>63</v>
      </c>
      <c r="D43" s="145"/>
      <c r="E43" s="145"/>
      <c r="F43" s="156">
        <f>'SO 101 101.1 Pol'!AE333</f>
        <v>0</v>
      </c>
      <c r="G43" s="148">
        <f>'SO 101 101.1 Pol'!AF333</f>
        <v>0</v>
      </c>
      <c r="H43" s="148">
        <f>(F43*SazbaDPH1/100)+(G43*SazbaDPH2/100)</f>
        <v>0</v>
      </c>
      <c r="I43" s="148">
        <f>F43+G43+H43</f>
        <v>0</v>
      </c>
      <c r="J43" s="149" t="str">
        <f>IF(_xlfn.SINGLE(CenaCelkemVypocet)=0,"",I43/_xlfn.SINGLE(CenaCelkemVypocet)*100)</f>
        <v/>
      </c>
    </row>
    <row r="44" spans="1:10" ht="25.5" customHeight="1" x14ac:dyDescent="0.2">
      <c r="A44" s="134">
        <v>3</v>
      </c>
      <c r="B44" s="155" t="s">
        <v>65</v>
      </c>
      <c r="C44" s="145" t="s">
        <v>66</v>
      </c>
      <c r="D44" s="145"/>
      <c r="E44" s="145"/>
      <c r="F44" s="156">
        <f>'SO 101 101.2 Pol'!AE87</f>
        <v>0</v>
      </c>
      <c r="G44" s="148">
        <f>'SO 101 101.2 Pol'!AF87</f>
        <v>0</v>
      </c>
      <c r="H44" s="148">
        <f>(F44*SazbaDPH1/100)+(G44*SazbaDPH2/100)</f>
        <v>0</v>
      </c>
      <c r="I44" s="148">
        <f>F44+G44+H44</f>
        <v>0</v>
      </c>
      <c r="J44" s="149" t="str">
        <f>IF(_xlfn.SINGLE(CenaCelkemVypocet)=0,"",I44/_xlfn.SINGLE(CenaCelkemVypocet)*100)</f>
        <v/>
      </c>
    </row>
    <row r="45" spans="1:10" ht="25.5" customHeight="1" x14ac:dyDescent="0.2">
      <c r="A45" s="134">
        <v>3</v>
      </c>
      <c r="B45" s="155" t="s">
        <v>67</v>
      </c>
      <c r="C45" s="145" t="s">
        <v>68</v>
      </c>
      <c r="D45" s="145"/>
      <c r="E45" s="145"/>
      <c r="F45" s="156">
        <f>'SO 101 101.3 Pol'!AE59</f>
        <v>0</v>
      </c>
      <c r="G45" s="148">
        <f>'SO 101 101.3 Pol'!AF59</f>
        <v>0</v>
      </c>
      <c r="H45" s="148">
        <f>(F45*SazbaDPH1/100)+(G45*SazbaDPH2/100)</f>
        <v>0</v>
      </c>
      <c r="I45" s="148">
        <f>F45+G45+H45</f>
        <v>0</v>
      </c>
      <c r="J45" s="149" t="str">
        <f>IF(_xlfn.SINGLE(CenaCelkemVypocet)=0,"",I45/_xlfn.SINGLE(CenaCelkemVypocet)*100)</f>
        <v/>
      </c>
    </row>
    <row r="46" spans="1:10" ht="25.5" customHeight="1" x14ac:dyDescent="0.2">
      <c r="A46" s="134">
        <v>2</v>
      </c>
      <c r="B46" s="150" t="s">
        <v>69</v>
      </c>
      <c r="C46" s="151" t="s">
        <v>70</v>
      </c>
      <c r="D46" s="151"/>
      <c r="E46" s="151"/>
      <c r="F46" s="152">
        <f>'SO 401 401 Pol'!AE69</f>
        <v>0</v>
      </c>
      <c r="G46" s="153">
        <f>'SO 401 401 Pol'!AF69</f>
        <v>0</v>
      </c>
      <c r="H46" s="153">
        <f>(F46*SazbaDPH1/100)+(G46*SazbaDPH2/100)</f>
        <v>0</v>
      </c>
      <c r="I46" s="153">
        <f>F46+G46+H46</f>
        <v>0</v>
      </c>
      <c r="J46" s="154" t="str">
        <f>IF(_xlfn.SINGLE(CenaCelkemVypocet)=0,"",I46/_xlfn.SINGLE(CenaCelkemVypocet)*100)</f>
        <v/>
      </c>
    </row>
    <row r="47" spans="1:10" ht="25.5" customHeight="1" x14ac:dyDescent="0.2">
      <c r="A47" s="134">
        <v>3</v>
      </c>
      <c r="B47" s="155" t="s">
        <v>71</v>
      </c>
      <c r="C47" s="145" t="s">
        <v>70</v>
      </c>
      <c r="D47" s="145"/>
      <c r="E47" s="145"/>
      <c r="F47" s="156">
        <f>'SO 401 401 Pol'!AE69</f>
        <v>0</v>
      </c>
      <c r="G47" s="148">
        <f>'SO 401 401 Pol'!AF69</f>
        <v>0</v>
      </c>
      <c r="H47" s="148">
        <f>(F47*SazbaDPH1/100)+(G47*SazbaDPH2/100)</f>
        <v>0</v>
      </c>
      <c r="I47" s="148">
        <f>F47+G47+H47</f>
        <v>0</v>
      </c>
      <c r="J47" s="149" t="str">
        <f>IF(_xlfn.SINGLE(CenaCelkemVypocet)=0,"",I47/_xlfn.SINGLE(CenaCelkemVypocet)*100)</f>
        <v/>
      </c>
    </row>
    <row r="48" spans="1:10" ht="25.5" customHeight="1" x14ac:dyDescent="0.2">
      <c r="A48" s="134">
        <v>2</v>
      </c>
      <c r="B48" s="150" t="s">
        <v>72</v>
      </c>
      <c r="C48" s="151" t="s">
        <v>73</v>
      </c>
      <c r="D48" s="151"/>
      <c r="E48" s="151"/>
      <c r="F48" s="152">
        <f>'SO 801 801 Pol'!AE72</f>
        <v>0</v>
      </c>
      <c r="G48" s="153">
        <f>'SO 801 801 Pol'!AF72</f>
        <v>0</v>
      </c>
      <c r="H48" s="153">
        <f>(F48*SazbaDPH1/100)+(G48*SazbaDPH2/100)</f>
        <v>0</v>
      </c>
      <c r="I48" s="153">
        <f>F48+G48+H48</f>
        <v>0</v>
      </c>
      <c r="J48" s="154" t="str">
        <f>IF(_xlfn.SINGLE(CenaCelkemVypocet)=0,"",I48/_xlfn.SINGLE(CenaCelkemVypocet)*100)</f>
        <v/>
      </c>
    </row>
    <row r="49" spans="1:10" ht="25.5" customHeight="1" x14ac:dyDescent="0.2">
      <c r="A49" s="134">
        <v>3</v>
      </c>
      <c r="B49" s="155" t="s">
        <v>74</v>
      </c>
      <c r="C49" s="145" t="s">
        <v>75</v>
      </c>
      <c r="D49" s="145"/>
      <c r="E49" s="145"/>
      <c r="F49" s="156">
        <f>'SO 801 801 Pol'!AE72</f>
        <v>0</v>
      </c>
      <c r="G49" s="148">
        <f>'SO 801 801 Pol'!AF72</f>
        <v>0</v>
      </c>
      <c r="H49" s="148">
        <f>(F49*SazbaDPH1/100)+(G49*SazbaDPH2/100)</f>
        <v>0</v>
      </c>
      <c r="I49" s="148">
        <f>F49+G49+H49</f>
        <v>0</v>
      </c>
      <c r="J49" s="149" t="str">
        <f>IF(_xlfn.SINGLE(CenaCelkemVypocet)=0,"",I49/_xlfn.SINGLE(CenaCelkemVypocet)*100)</f>
        <v/>
      </c>
    </row>
    <row r="50" spans="1:10" ht="25.5" customHeight="1" x14ac:dyDescent="0.2">
      <c r="A50" s="134">
        <v>2</v>
      </c>
      <c r="B50" s="150" t="s">
        <v>76</v>
      </c>
      <c r="C50" s="151" t="s">
        <v>77</v>
      </c>
      <c r="D50" s="151"/>
      <c r="E50" s="151"/>
      <c r="F50" s="152">
        <f>'SO 901 901 Pol'!AE22</f>
        <v>0</v>
      </c>
      <c r="G50" s="153">
        <f>'SO 901 901 Pol'!AF22</f>
        <v>0</v>
      </c>
      <c r="H50" s="153">
        <f>(F50*SazbaDPH1/100)+(G50*SazbaDPH2/100)</f>
        <v>0</v>
      </c>
      <c r="I50" s="153">
        <f>F50+G50+H50</f>
        <v>0</v>
      </c>
      <c r="J50" s="154" t="str">
        <f>IF(_xlfn.SINGLE(CenaCelkemVypocet)=0,"",I50/_xlfn.SINGLE(CenaCelkemVypocet)*100)</f>
        <v/>
      </c>
    </row>
    <row r="51" spans="1:10" ht="25.5" customHeight="1" x14ac:dyDescent="0.2">
      <c r="A51" s="134">
        <v>3</v>
      </c>
      <c r="B51" s="155" t="s">
        <v>78</v>
      </c>
      <c r="C51" s="145" t="s">
        <v>77</v>
      </c>
      <c r="D51" s="145"/>
      <c r="E51" s="145"/>
      <c r="F51" s="156">
        <f>'SO 901 901 Pol'!AE22</f>
        <v>0</v>
      </c>
      <c r="G51" s="148">
        <f>'SO 901 901 Pol'!AF22</f>
        <v>0</v>
      </c>
      <c r="H51" s="148">
        <f>(F51*SazbaDPH1/100)+(G51*SazbaDPH2/100)</f>
        <v>0</v>
      </c>
      <c r="I51" s="148">
        <f>F51+G51+H51</f>
        <v>0</v>
      </c>
      <c r="J51" s="149" t="str">
        <f>IF(_xlfn.SINGLE(CenaCelkemVypocet)=0,"",I51/_xlfn.SINGLE(CenaCelkemVypocet)*100)</f>
        <v/>
      </c>
    </row>
    <row r="52" spans="1:10" ht="25.5" customHeight="1" x14ac:dyDescent="0.2">
      <c r="A52" s="134"/>
      <c r="B52" s="157" t="s">
        <v>79</v>
      </c>
      <c r="C52" s="158"/>
      <c r="D52" s="158"/>
      <c r="E52" s="159"/>
      <c r="F52" s="160">
        <f>SUMIF(A39:A51,"=1",F39:F51)</f>
        <v>0</v>
      </c>
      <c r="G52" s="161">
        <f>SUMIF(A39:A51,"=1",G39:G51)</f>
        <v>0</v>
      </c>
      <c r="H52" s="161">
        <f>SUMIF(A39:A51,"=1",H39:H51)</f>
        <v>0</v>
      </c>
      <c r="I52" s="161">
        <f>SUMIF(A39:A51,"=1",I39:I51)</f>
        <v>0</v>
      </c>
      <c r="J52" s="162">
        <f>SUMIF(A39:A51,"=1",J39:J51)</f>
        <v>0</v>
      </c>
    </row>
    <row r="56" spans="1:10" ht="15.75" x14ac:dyDescent="0.25">
      <c r="B56" s="173" t="s">
        <v>81</v>
      </c>
    </row>
    <row r="58" spans="1:10" ht="25.5" customHeight="1" x14ac:dyDescent="0.2">
      <c r="A58" s="175"/>
      <c r="B58" s="178" t="s">
        <v>18</v>
      </c>
      <c r="C58" s="178" t="s">
        <v>6</v>
      </c>
      <c r="D58" s="179"/>
      <c r="E58" s="179"/>
      <c r="F58" s="180" t="s">
        <v>82</v>
      </c>
      <c r="G58" s="180"/>
      <c r="H58" s="180"/>
      <c r="I58" s="180" t="s">
        <v>31</v>
      </c>
      <c r="J58" s="180" t="s">
        <v>0</v>
      </c>
    </row>
    <row r="59" spans="1:10" ht="36.75" customHeight="1" x14ac:dyDescent="0.2">
      <c r="A59" s="176"/>
      <c r="B59" s="181" t="s">
        <v>83</v>
      </c>
      <c r="C59" s="182" t="s">
        <v>84</v>
      </c>
      <c r="D59" s="183"/>
      <c r="E59" s="183"/>
      <c r="F59" s="190" t="s">
        <v>26</v>
      </c>
      <c r="G59" s="191"/>
      <c r="H59" s="191"/>
      <c r="I59" s="191">
        <f>'SO 101 101.1 Pol'!G8+'SO 101 101.3 Pol'!G8</f>
        <v>0</v>
      </c>
      <c r="J59" s="187" t="str">
        <f>IF(I81=0,"",I59/I81*100)</f>
        <v/>
      </c>
    </row>
    <row r="60" spans="1:10" ht="36.75" customHeight="1" x14ac:dyDescent="0.2">
      <c r="A60" s="176"/>
      <c r="B60" s="181" t="s">
        <v>85</v>
      </c>
      <c r="C60" s="182" t="s">
        <v>86</v>
      </c>
      <c r="D60" s="183"/>
      <c r="E60" s="183"/>
      <c r="F60" s="190" t="s">
        <v>26</v>
      </c>
      <c r="G60" s="191"/>
      <c r="H60" s="191"/>
      <c r="I60" s="191">
        <f>'SO 101 101.2 Pol'!G8</f>
        <v>0</v>
      </c>
      <c r="J60" s="187" t="str">
        <f>IF(I81=0,"",I60/I81*100)</f>
        <v/>
      </c>
    </row>
    <row r="61" spans="1:10" ht="36.75" customHeight="1" x14ac:dyDescent="0.2">
      <c r="A61" s="176"/>
      <c r="B61" s="181" t="s">
        <v>87</v>
      </c>
      <c r="C61" s="182" t="s">
        <v>88</v>
      </c>
      <c r="D61" s="183"/>
      <c r="E61" s="183"/>
      <c r="F61" s="190" t="s">
        <v>26</v>
      </c>
      <c r="G61" s="191"/>
      <c r="H61" s="191"/>
      <c r="I61" s="191">
        <f>'SO 801 801 Pol'!G8</f>
        <v>0</v>
      </c>
      <c r="J61" s="187" t="str">
        <f>IF(I81=0,"",I61/I81*100)</f>
        <v/>
      </c>
    </row>
    <row r="62" spans="1:10" ht="36.75" customHeight="1" x14ac:dyDescent="0.2">
      <c r="A62" s="176"/>
      <c r="B62" s="181" t="s">
        <v>89</v>
      </c>
      <c r="C62" s="182" t="s">
        <v>90</v>
      </c>
      <c r="D62" s="183"/>
      <c r="E62" s="183"/>
      <c r="F62" s="190" t="s">
        <v>26</v>
      </c>
      <c r="G62" s="191"/>
      <c r="H62" s="191"/>
      <c r="I62" s="191">
        <f>'SO 101 101.1 Pol'!G73</f>
        <v>0</v>
      </c>
      <c r="J62" s="187" t="str">
        <f>IF(I81=0,"",I62/I81*100)</f>
        <v/>
      </c>
    </row>
    <row r="63" spans="1:10" ht="36.75" customHeight="1" x14ac:dyDescent="0.2">
      <c r="A63" s="176"/>
      <c r="B63" s="181" t="s">
        <v>91</v>
      </c>
      <c r="C63" s="182" t="s">
        <v>92</v>
      </c>
      <c r="D63" s="183"/>
      <c r="E63" s="183"/>
      <c r="F63" s="190" t="s">
        <v>26</v>
      </c>
      <c r="G63" s="191"/>
      <c r="H63" s="191"/>
      <c r="I63" s="191">
        <f>'SO 101 101.2 Pol'!G39</f>
        <v>0</v>
      </c>
      <c r="J63" s="187" t="str">
        <f>IF(I81=0,"",I63/I81*100)</f>
        <v/>
      </c>
    </row>
    <row r="64" spans="1:10" ht="36.75" customHeight="1" x14ac:dyDescent="0.2">
      <c r="A64" s="176"/>
      <c r="B64" s="181" t="s">
        <v>93</v>
      </c>
      <c r="C64" s="182" t="s">
        <v>63</v>
      </c>
      <c r="D64" s="183"/>
      <c r="E64" s="183"/>
      <c r="F64" s="190" t="s">
        <v>26</v>
      </c>
      <c r="G64" s="191"/>
      <c r="H64" s="191"/>
      <c r="I64" s="191">
        <f>'SO 101 101.1 Pol'!G85</f>
        <v>0</v>
      </c>
      <c r="J64" s="187" t="str">
        <f>IF(I81=0,"",I64/I81*100)</f>
        <v/>
      </c>
    </row>
    <row r="65" spans="1:10" ht="36.75" customHeight="1" x14ac:dyDescent="0.2">
      <c r="A65" s="176"/>
      <c r="B65" s="181" t="s">
        <v>94</v>
      </c>
      <c r="C65" s="182" t="s">
        <v>95</v>
      </c>
      <c r="D65" s="183"/>
      <c r="E65" s="183"/>
      <c r="F65" s="190" t="s">
        <v>26</v>
      </c>
      <c r="G65" s="191"/>
      <c r="H65" s="191"/>
      <c r="I65" s="191">
        <f>'SO 101 101.1 Pol'!G92</f>
        <v>0</v>
      </c>
      <c r="J65" s="187" t="str">
        <f>IF(I81=0,"",I65/I81*100)</f>
        <v/>
      </c>
    </row>
    <row r="66" spans="1:10" ht="36.75" customHeight="1" x14ac:dyDescent="0.2">
      <c r="A66" s="176"/>
      <c r="B66" s="181" t="s">
        <v>96</v>
      </c>
      <c r="C66" s="182" t="s">
        <v>97</v>
      </c>
      <c r="D66" s="183"/>
      <c r="E66" s="183"/>
      <c r="F66" s="190" t="s">
        <v>26</v>
      </c>
      <c r="G66" s="191"/>
      <c r="H66" s="191"/>
      <c r="I66" s="191">
        <f>'SO 101 101.1 Pol'!G101</f>
        <v>0</v>
      </c>
      <c r="J66" s="187" t="str">
        <f>IF(I81=0,"",I66/I81*100)</f>
        <v/>
      </c>
    </row>
    <row r="67" spans="1:10" ht="36.75" customHeight="1" x14ac:dyDescent="0.2">
      <c r="A67" s="176"/>
      <c r="B67" s="181" t="s">
        <v>98</v>
      </c>
      <c r="C67" s="182" t="s">
        <v>99</v>
      </c>
      <c r="D67" s="183"/>
      <c r="E67" s="183"/>
      <c r="F67" s="190" t="s">
        <v>26</v>
      </c>
      <c r="G67" s="191"/>
      <c r="H67" s="191"/>
      <c r="I67" s="191">
        <f>'SO 101 101.1 Pol'!G119</f>
        <v>0</v>
      </c>
      <c r="J67" s="187" t="str">
        <f>IF(I81=0,"",I67/I81*100)</f>
        <v/>
      </c>
    </row>
    <row r="68" spans="1:10" ht="36.75" customHeight="1" x14ac:dyDescent="0.2">
      <c r="A68" s="176"/>
      <c r="B68" s="181" t="s">
        <v>100</v>
      </c>
      <c r="C68" s="182" t="s">
        <v>101</v>
      </c>
      <c r="D68" s="183"/>
      <c r="E68" s="183"/>
      <c r="F68" s="190" t="s">
        <v>26</v>
      </c>
      <c r="G68" s="191"/>
      <c r="H68" s="191"/>
      <c r="I68" s="191">
        <f>'SO 101 101.1 Pol'!G132</f>
        <v>0</v>
      </c>
      <c r="J68" s="187" t="str">
        <f>IF(I81=0,"",I68/I81*100)</f>
        <v/>
      </c>
    </row>
    <row r="69" spans="1:10" ht="36.75" customHeight="1" x14ac:dyDescent="0.2">
      <c r="A69" s="176"/>
      <c r="B69" s="181" t="s">
        <v>102</v>
      </c>
      <c r="C69" s="182" t="s">
        <v>103</v>
      </c>
      <c r="D69" s="183"/>
      <c r="E69" s="183"/>
      <c r="F69" s="190" t="s">
        <v>26</v>
      </c>
      <c r="G69" s="191"/>
      <c r="H69" s="191"/>
      <c r="I69" s="191">
        <f>'SO 101 101.1 Pol'!G224</f>
        <v>0</v>
      </c>
      <c r="J69" s="187" t="str">
        <f>IF(I81=0,"",I69/I81*100)</f>
        <v/>
      </c>
    </row>
    <row r="70" spans="1:10" ht="36.75" customHeight="1" x14ac:dyDescent="0.2">
      <c r="A70" s="176"/>
      <c r="B70" s="181" t="s">
        <v>104</v>
      </c>
      <c r="C70" s="182" t="s">
        <v>105</v>
      </c>
      <c r="D70" s="183"/>
      <c r="E70" s="183"/>
      <c r="F70" s="190" t="s">
        <v>26</v>
      </c>
      <c r="G70" s="191"/>
      <c r="H70" s="191"/>
      <c r="I70" s="191">
        <f>'SO 101 101.1 Pol'!G229+'SO 101 101.2 Pol'!G42</f>
        <v>0</v>
      </c>
      <c r="J70" s="187" t="str">
        <f>IF(I81=0,"",I70/I81*100)</f>
        <v/>
      </c>
    </row>
    <row r="71" spans="1:10" ht="36.75" customHeight="1" x14ac:dyDescent="0.2">
      <c r="A71" s="176"/>
      <c r="B71" s="181" t="s">
        <v>106</v>
      </c>
      <c r="C71" s="182" t="s">
        <v>107</v>
      </c>
      <c r="D71" s="183"/>
      <c r="E71" s="183"/>
      <c r="F71" s="190" t="s">
        <v>26</v>
      </c>
      <c r="G71" s="191"/>
      <c r="H71" s="191"/>
      <c r="I71" s="191">
        <f>'SO 101 101.1 Pol'!G233+'SO 101 101.3 Pol'!G21</f>
        <v>0</v>
      </c>
      <c r="J71" s="187" t="str">
        <f>IF(I81=0,"",I71/I81*100)</f>
        <v/>
      </c>
    </row>
    <row r="72" spans="1:10" ht="36.75" customHeight="1" x14ac:dyDescent="0.2">
      <c r="A72" s="176"/>
      <c r="B72" s="181" t="s">
        <v>108</v>
      </c>
      <c r="C72" s="182" t="s">
        <v>109</v>
      </c>
      <c r="D72" s="183"/>
      <c r="E72" s="183"/>
      <c r="F72" s="190" t="s">
        <v>26</v>
      </c>
      <c r="G72" s="191"/>
      <c r="H72" s="191"/>
      <c r="I72" s="191">
        <f>'SO 101 101.1 Pol'!G268</f>
        <v>0</v>
      </c>
      <c r="J72" s="187" t="str">
        <f>IF(I81=0,"",I72/I81*100)</f>
        <v/>
      </c>
    </row>
    <row r="73" spans="1:10" ht="36.75" customHeight="1" x14ac:dyDescent="0.2">
      <c r="A73" s="176"/>
      <c r="B73" s="181" t="s">
        <v>110</v>
      </c>
      <c r="C73" s="182" t="s">
        <v>111</v>
      </c>
      <c r="D73" s="183"/>
      <c r="E73" s="183"/>
      <c r="F73" s="190" t="s">
        <v>26</v>
      </c>
      <c r="G73" s="191"/>
      <c r="H73" s="191"/>
      <c r="I73" s="191">
        <f>'SO 101 101.1 Pol'!G273+'SO 901 901 Pol'!G8</f>
        <v>0</v>
      </c>
      <c r="J73" s="187" t="str">
        <f>IF(I81=0,"",I73/I81*100)</f>
        <v/>
      </c>
    </row>
    <row r="74" spans="1:10" ht="36.75" customHeight="1" x14ac:dyDescent="0.2">
      <c r="A74" s="176"/>
      <c r="B74" s="181" t="s">
        <v>112</v>
      </c>
      <c r="C74" s="182" t="s">
        <v>113</v>
      </c>
      <c r="D74" s="183"/>
      <c r="E74" s="183"/>
      <c r="F74" s="190" t="s">
        <v>26</v>
      </c>
      <c r="G74" s="191"/>
      <c r="H74" s="191"/>
      <c r="I74" s="191">
        <f>'SO 101 101.1 Pol'!G279+'SO 101 101.2 Pol'!G81+'SO 101 101.3 Pol'!G53</f>
        <v>0</v>
      </c>
      <c r="J74" s="187" t="str">
        <f>IF(I81=0,"",I74/I81*100)</f>
        <v/>
      </c>
    </row>
    <row r="75" spans="1:10" ht="36.75" customHeight="1" x14ac:dyDescent="0.2">
      <c r="A75" s="176"/>
      <c r="B75" s="181" t="s">
        <v>114</v>
      </c>
      <c r="C75" s="182" t="s">
        <v>115</v>
      </c>
      <c r="D75" s="183"/>
      <c r="E75" s="183"/>
      <c r="F75" s="190" t="s">
        <v>27</v>
      </c>
      <c r="G75" s="191"/>
      <c r="H75" s="191"/>
      <c r="I75" s="191">
        <f>'SO 101 101.1 Pol'!G285</f>
        <v>0</v>
      </c>
      <c r="J75" s="187" t="str">
        <f>IF(I81=0,"",I75/I81*100)</f>
        <v/>
      </c>
    </row>
    <row r="76" spans="1:10" ht="36.75" customHeight="1" x14ac:dyDescent="0.2">
      <c r="A76" s="176"/>
      <c r="B76" s="181" t="s">
        <v>116</v>
      </c>
      <c r="C76" s="182" t="s">
        <v>117</v>
      </c>
      <c r="D76" s="183"/>
      <c r="E76" s="183"/>
      <c r="F76" s="190" t="s">
        <v>27</v>
      </c>
      <c r="G76" s="191"/>
      <c r="H76" s="191"/>
      <c r="I76" s="191">
        <f>'SO 901 901 Pol'!G10</f>
        <v>0</v>
      </c>
      <c r="J76" s="187" t="str">
        <f>IF(I81=0,"",I76/I81*100)</f>
        <v/>
      </c>
    </row>
    <row r="77" spans="1:10" ht="36.75" customHeight="1" x14ac:dyDescent="0.2">
      <c r="A77" s="176"/>
      <c r="B77" s="181" t="s">
        <v>118</v>
      </c>
      <c r="C77" s="182" t="s">
        <v>119</v>
      </c>
      <c r="D77" s="183"/>
      <c r="E77" s="183"/>
      <c r="F77" s="190" t="s">
        <v>28</v>
      </c>
      <c r="G77" s="191"/>
      <c r="H77" s="191"/>
      <c r="I77" s="191">
        <f>'SO 401 401 Pol'!G8+'SO 401 401 Pol'!G25+'SO 401 401 Pol'!G47</f>
        <v>0</v>
      </c>
      <c r="J77" s="187" t="str">
        <f>IF(I81=0,"",I77/I81*100)</f>
        <v/>
      </c>
    </row>
    <row r="78" spans="1:10" ht="36.75" customHeight="1" x14ac:dyDescent="0.2">
      <c r="A78" s="176"/>
      <c r="B78" s="181" t="s">
        <v>120</v>
      </c>
      <c r="C78" s="182" t="s">
        <v>121</v>
      </c>
      <c r="D78" s="183"/>
      <c r="E78" s="183"/>
      <c r="F78" s="190" t="s">
        <v>28</v>
      </c>
      <c r="G78" s="191"/>
      <c r="H78" s="191"/>
      <c r="I78" s="191">
        <f>'SO 101 101.1 Pol'!G292+'SO 401 401 Pol'!G20+'SO 401 401 Pol'!G44+'SO 401 401 Pol'!G51</f>
        <v>0</v>
      </c>
      <c r="J78" s="187" t="str">
        <f>IF(I81=0,"",I78/I81*100)</f>
        <v/>
      </c>
    </row>
    <row r="79" spans="1:10" ht="36.75" customHeight="1" x14ac:dyDescent="0.2">
      <c r="A79" s="176"/>
      <c r="B79" s="181" t="s">
        <v>122</v>
      </c>
      <c r="C79" s="182" t="s">
        <v>123</v>
      </c>
      <c r="D79" s="183"/>
      <c r="E79" s="183"/>
      <c r="F79" s="190" t="s">
        <v>124</v>
      </c>
      <c r="G79" s="191"/>
      <c r="H79" s="191"/>
      <c r="I79" s="191">
        <f>'SO 101 101.1 Pol'!G297</f>
        <v>0</v>
      </c>
      <c r="J79" s="187" t="str">
        <f>IF(I81=0,"",I79/I81*100)</f>
        <v/>
      </c>
    </row>
    <row r="80" spans="1:10" ht="36.75" customHeight="1" x14ac:dyDescent="0.2">
      <c r="A80" s="176"/>
      <c r="B80" s="181" t="s">
        <v>125</v>
      </c>
      <c r="C80" s="182" t="s">
        <v>29</v>
      </c>
      <c r="D80" s="183"/>
      <c r="E80" s="183"/>
      <c r="F80" s="190" t="s">
        <v>125</v>
      </c>
      <c r="G80" s="191"/>
      <c r="H80" s="191"/>
      <c r="I80" s="191">
        <f>'SO 001 01 Pol'!G8</f>
        <v>0</v>
      </c>
      <c r="J80" s="187" t="str">
        <f>IF(I81=0,"",I80/I81*100)</f>
        <v/>
      </c>
    </row>
    <row r="81" spans="1:10" ht="25.5" customHeight="1" x14ac:dyDescent="0.2">
      <c r="A81" s="177"/>
      <c r="B81" s="184" t="s">
        <v>1</v>
      </c>
      <c r="C81" s="185"/>
      <c r="D81" s="186"/>
      <c r="E81" s="186"/>
      <c r="F81" s="192"/>
      <c r="G81" s="193"/>
      <c r="H81" s="193"/>
      <c r="I81" s="193">
        <f>SUM(I59:I80)</f>
        <v>0</v>
      </c>
      <c r="J81" s="188">
        <f>SUM(J59:J80)</f>
        <v>0</v>
      </c>
    </row>
    <row r="82" spans="1:10" x14ac:dyDescent="0.2">
      <c r="F82" s="133"/>
      <c r="G82" s="133"/>
      <c r="H82" s="133"/>
      <c r="I82" s="133"/>
      <c r="J82" s="189"/>
    </row>
    <row r="83" spans="1:10" x14ac:dyDescent="0.2">
      <c r="F83" s="133"/>
      <c r="G83" s="133"/>
      <c r="H83" s="133"/>
      <c r="I83" s="133"/>
      <c r="J83" s="189"/>
    </row>
    <row r="84" spans="1:10" x14ac:dyDescent="0.2">
      <c r="F84" s="133"/>
      <c r="G84" s="133"/>
      <c r="H84" s="133"/>
      <c r="I84" s="133"/>
      <c r="J84" s="189"/>
    </row>
  </sheetData>
  <sheetProtection algorithmName="SHA-512" hashValue="tvaCM4/Mh3i/oFCN0/NPmGeqpAxp7GKT8r4Y6j2aOJUt8tHmJg7sB4HqxCbb15Iq9iH0/4nt+U5yvsk+ZmE32g==" saltValue="xtLsdNh6dBC4zK27xG0gNw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77">
    <mergeCell ref="C80:E80"/>
    <mergeCell ref="C75:E75"/>
    <mergeCell ref="C76:E76"/>
    <mergeCell ref="C77:E77"/>
    <mergeCell ref="C78:E78"/>
    <mergeCell ref="C79:E79"/>
    <mergeCell ref="C70:E70"/>
    <mergeCell ref="C71:E71"/>
    <mergeCell ref="C72:E72"/>
    <mergeCell ref="C73:E73"/>
    <mergeCell ref="C74:E74"/>
    <mergeCell ref="C65:E65"/>
    <mergeCell ref="C66:E66"/>
    <mergeCell ref="C67:E67"/>
    <mergeCell ref="C68:E68"/>
    <mergeCell ref="C69:E69"/>
    <mergeCell ref="C60:E60"/>
    <mergeCell ref="C61:E61"/>
    <mergeCell ref="C62:E62"/>
    <mergeCell ref="C63:E63"/>
    <mergeCell ref="C64:E64"/>
    <mergeCell ref="C49:E49"/>
    <mergeCell ref="C50:E50"/>
    <mergeCell ref="C51:E51"/>
    <mergeCell ref="B52:E52"/>
    <mergeCell ref="C59:E59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0" t="s">
        <v>7</v>
      </c>
      <c r="B1" s="100"/>
      <c r="C1" s="101"/>
      <c r="D1" s="100"/>
      <c r="E1" s="100"/>
      <c r="F1" s="100"/>
      <c r="G1" s="100"/>
    </row>
    <row r="2" spans="1:7" ht="24.95" customHeight="1" x14ac:dyDescent="0.2">
      <c r="A2" s="49" t="s">
        <v>8</v>
      </c>
      <c r="B2" s="48"/>
      <c r="C2" s="102"/>
      <c r="D2" s="102"/>
      <c r="E2" s="102"/>
      <c r="F2" s="102"/>
      <c r="G2" s="103"/>
    </row>
    <row r="3" spans="1:7" ht="24.95" customHeight="1" x14ac:dyDescent="0.2">
      <c r="A3" s="49" t="s">
        <v>9</v>
      </c>
      <c r="B3" s="48"/>
      <c r="C3" s="102"/>
      <c r="D3" s="102"/>
      <c r="E3" s="102"/>
      <c r="F3" s="102"/>
      <c r="G3" s="103"/>
    </row>
    <row r="4" spans="1:7" ht="24.95" customHeight="1" x14ac:dyDescent="0.2">
      <c r="A4" s="49" t="s">
        <v>10</v>
      </c>
      <c r="B4" s="48"/>
      <c r="C4" s="102"/>
      <c r="D4" s="102"/>
      <c r="E4" s="102"/>
      <c r="F4" s="102"/>
      <c r="G4" s="103"/>
    </row>
    <row r="5" spans="1:7" x14ac:dyDescent="0.2">
      <c r="B5" s="4"/>
      <c r="C5" s="5"/>
      <c r="D5" s="6"/>
    </row>
  </sheetData>
  <sheetProtection algorithmName="SHA-512" hashValue="560UEeZuR/HNQnvuY0x/yAzfloo3B6YGL5b4pbOifyicxLES3XodInUBNTEXVbmk69FdDAZN9OEoa546Sw8xKg==" saltValue="zsbUo1jL/TzIbRjUYna9/g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A84676-907C-47F1-A4AD-99196932EA0B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127</v>
      </c>
    </row>
    <row r="2" spans="1:60" ht="24.95" customHeight="1" x14ac:dyDescent="0.2">
      <c r="A2" s="196" t="s">
        <v>8</v>
      </c>
      <c r="B2" s="48" t="s">
        <v>43</v>
      </c>
      <c r="C2" s="199" t="s">
        <v>44</v>
      </c>
      <c r="D2" s="197"/>
      <c r="E2" s="197"/>
      <c r="F2" s="197"/>
      <c r="G2" s="198"/>
      <c r="AG2" t="s">
        <v>128</v>
      </c>
    </row>
    <row r="3" spans="1:60" ht="24.95" customHeight="1" x14ac:dyDescent="0.2">
      <c r="A3" s="196" t="s">
        <v>9</v>
      </c>
      <c r="B3" s="48" t="s">
        <v>58</v>
      </c>
      <c r="C3" s="199" t="s">
        <v>59</v>
      </c>
      <c r="D3" s="197"/>
      <c r="E3" s="197"/>
      <c r="F3" s="197"/>
      <c r="G3" s="198"/>
      <c r="AC3" s="174" t="s">
        <v>128</v>
      </c>
      <c r="AG3" t="s">
        <v>129</v>
      </c>
    </row>
    <row r="4" spans="1:60" ht="24.95" customHeight="1" x14ac:dyDescent="0.2">
      <c r="A4" s="200" t="s">
        <v>10</v>
      </c>
      <c r="B4" s="201" t="s">
        <v>60</v>
      </c>
      <c r="C4" s="202" t="s">
        <v>61</v>
      </c>
      <c r="D4" s="203"/>
      <c r="E4" s="203"/>
      <c r="F4" s="203"/>
      <c r="G4" s="204"/>
      <c r="AG4" t="s">
        <v>130</v>
      </c>
    </row>
    <row r="5" spans="1:60" x14ac:dyDescent="0.2">
      <c r="D5" s="10"/>
    </row>
    <row r="6" spans="1:60" ht="38.25" x14ac:dyDescent="0.2">
      <c r="A6" s="206" t="s">
        <v>131</v>
      </c>
      <c r="B6" s="208" t="s">
        <v>132</v>
      </c>
      <c r="C6" s="208" t="s">
        <v>133</v>
      </c>
      <c r="D6" s="207" t="s">
        <v>134</v>
      </c>
      <c r="E6" s="206" t="s">
        <v>135</v>
      </c>
      <c r="F6" s="205" t="s">
        <v>136</v>
      </c>
      <c r="G6" s="206" t="s">
        <v>31</v>
      </c>
      <c r="H6" s="209" t="s">
        <v>32</v>
      </c>
      <c r="I6" s="209" t="s">
        <v>137</v>
      </c>
      <c r="J6" s="209" t="s">
        <v>33</v>
      </c>
      <c r="K6" s="209" t="s">
        <v>138</v>
      </c>
      <c r="L6" s="209" t="s">
        <v>139</v>
      </c>
      <c r="M6" s="209" t="s">
        <v>140</v>
      </c>
      <c r="N6" s="209" t="s">
        <v>141</v>
      </c>
      <c r="O6" s="209" t="s">
        <v>142</v>
      </c>
      <c r="P6" s="209" t="s">
        <v>143</v>
      </c>
      <c r="Q6" s="209" t="s">
        <v>144</v>
      </c>
      <c r="R6" s="209" t="s">
        <v>145</v>
      </c>
      <c r="S6" s="209" t="s">
        <v>146</v>
      </c>
      <c r="T6" s="209" t="s">
        <v>147</v>
      </c>
      <c r="U6" s="209" t="s">
        <v>148</v>
      </c>
      <c r="V6" s="209" t="s">
        <v>149</v>
      </c>
      <c r="W6" s="209" t="s">
        <v>150</v>
      </c>
      <c r="X6" s="209" t="s">
        <v>151</v>
      </c>
      <c r="Y6" s="209" t="s">
        <v>152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2" t="s">
        <v>153</v>
      </c>
      <c r="B8" s="233" t="s">
        <v>125</v>
      </c>
      <c r="C8" s="256" t="s">
        <v>29</v>
      </c>
      <c r="D8" s="234"/>
      <c r="E8" s="235"/>
      <c r="F8" s="236"/>
      <c r="G8" s="236">
        <f>SUMIF(AG9:AG41,"&lt;&gt;NOR",G9:G41)</f>
        <v>0</v>
      </c>
      <c r="H8" s="236"/>
      <c r="I8" s="236">
        <f>SUM(I9:I41)</f>
        <v>0</v>
      </c>
      <c r="J8" s="236"/>
      <c r="K8" s="236">
        <f>SUM(K9:K41)</f>
        <v>0</v>
      </c>
      <c r="L8" s="236"/>
      <c r="M8" s="236">
        <f>SUM(M9:M41)</f>
        <v>0</v>
      </c>
      <c r="N8" s="235"/>
      <c r="O8" s="235">
        <f>SUM(O9:O41)</f>
        <v>0</v>
      </c>
      <c r="P8" s="235"/>
      <c r="Q8" s="235">
        <f>SUM(Q9:Q41)</f>
        <v>0</v>
      </c>
      <c r="R8" s="236"/>
      <c r="S8" s="236"/>
      <c r="T8" s="237"/>
      <c r="U8" s="231"/>
      <c r="V8" s="231">
        <f>SUM(V9:V41)</f>
        <v>0</v>
      </c>
      <c r="W8" s="231"/>
      <c r="X8" s="231"/>
      <c r="Y8" s="231"/>
      <c r="AG8" t="s">
        <v>154</v>
      </c>
    </row>
    <row r="9" spans="1:60" ht="22.5" outlineLevel="1" x14ac:dyDescent="0.2">
      <c r="A9" s="246">
        <v>1</v>
      </c>
      <c r="B9" s="247" t="s">
        <v>155</v>
      </c>
      <c r="C9" s="257" t="s">
        <v>156</v>
      </c>
      <c r="D9" s="248" t="s">
        <v>157</v>
      </c>
      <c r="E9" s="249">
        <v>1</v>
      </c>
      <c r="F9" s="250"/>
      <c r="G9" s="251">
        <f>ROUND(E9*F9,2)</f>
        <v>0</v>
      </c>
      <c r="H9" s="250"/>
      <c r="I9" s="251">
        <f>ROUND(E9*H9,2)</f>
        <v>0</v>
      </c>
      <c r="J9" s="250"/>
      <c r="K9" s="251">
        <f>ROUND(E9*J9,2)</f>
        <v>0</v>
      </c>
      <c r="L9" s="251">
        <v>21</v>
      </c>
      <c r="M9" s="251">
        <f>G9*(1+L9/100)</f>
        <v>0</v>
      </c>
      <c r="N9" s="249">
        <v>0</v>
      </c>
      <c r="O9" s="249">
        <f>ROUND(E9*N9,2)</f>
        <v>0</v>
      </c>
      <c r="P9" s="249">
        <v>0</v>
      </c>
      <c r="Q9" s="249">
        <f>ROUND(E9*P9,2)</f>
        <v>0</v>
      </c>
      <c r="R9" s="251"/>
      <c r="S9" s="251" t="s">
        <v>158</v>
      </c>
      <c r="T9" s="252" t="s">
        <v>159</v>
      </c>
      <c r="U9" s="230">
        <v>0</v>
      </c>
      <c r="V9" s="230">
        <f>ROUND(E9*U9,2)</f>
        <v>0</v>
      </c>
      <c r="W9" s="230"/>
      <c r="X9" s="230" t="s">
        <v>160</v>
      </c>
      <c r="Y9" s="230" t="s">
        <v>161</v>
      </c>
      <c r="Z9" s="210"/>
      <c r="AA9" s="210"/>
      <c r="AB9" s="210"/>
      <c r="AC9" s="210"/>
      <c r="AD9" s="210"/>
      <c r="AE9" s="210"/>
      <c r="AF9" s="210"/>
      <c r="AG9" s="210" t="s">
        <v>162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 x14ac:dyDescent="0.2">
      <c r="A10" s="246">
        <v>2</v>
      </c>
      <c r="B10" s="247" t="s">
        <v>163</v>
      </c>
      <c r="C10" s="257" t="s">
        <v>164</v>
      </c>
      <c r="D10" s="248" t="s">
        <v>157</v>
      </c>
      <c r="E10" s="249">
        <v>1</v>
      </c>
      <c r="F10" s="250"/>
      <c r="G10" s="251">
        <f>ROUND(E10*F10,2)</f>
        <v>0</v>
      </c>
      <c r="H10" s="250"/>
      <c r="I10" s="251">
        <f>ROUND(E10*H10,2)</f>
        <v>0</v>
      </c>
      <c r="J10" s="250"/>
      <c r="K10" s="251">
        <f>ROUND(E10*J10,2)</f>
        <v>0</v>
      </c>
      <c r="L10" s="251">
        <v>21</v>
      </c>
      <c r="M10" s="251">
        <f>G10*(1+L10/100)</f>
        <v>0</v>
      </c>
      <c r="N10" s="249">
        <v>0</v>
      </c>
      <c r="O10" s="249">
        <f>ROUND(E10*N10,2)</f>
        <v>0</v>
      </c>
      <c r="P10" s="249">
        <v>0</v>
      </c>
      <c r="Q10" s="249">
        <f>ROUND(E10*P10,2)</f>
        <v>0</v>
      </c>
      <c r="R10" s="251"/>
      <c r="S10" s="251" t="s">
        <v>158</v>
      </c>
      <c r="T10" s="252" t="s">
        <v>159</v>
      </c>
      <c r="U10" s="230">
        <v>0</v>
      </c>
      <c r="V10" s="230">
        <f>ROUND(E10*U10,2)</f>
        <v>0</v>
      </c>
      <c r="W10" s="230"/>
      <c r="X10" s="230" t="s">
        <v>160</v>
      </c>
      <c r="Y10" s="230" t="s">
        <v>161</v>
      </c>
      <c r="Z10" s="210"/>
      <c r="AA10" s="210"/>
      <c r="AB10" s="210"/>
      <c r="AC10" s="210"/>
      <c r="AD10" s="210"/>
      <c r="AE10" s="210"/>
      <c r="AF10" s="210"/>
      <c r="AG10" s="210" t="s">
        <v>162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ht="22.5" outlineLevel="1" x14ac:dyDescent="0.2">
      <c r="A11" s="239">
        <v>3</v>
      </c>
      <c r="B11" s="240" t="s">
        <v>165</v>
      </c>
      <c r="C11" s="258" t="s">
        <v>166</v>
      </c>
      <c r="D11" s="241" t="s">
        <v>157</v>
      </c>
      <c r="E11" s="242">
        <v>1</v>
      </c>
      <c r="F11" s="243"/>
      <c r="G11" s="244">
        <f>ROUND(E11*F11,2)</f>
        <v>0</v>
      </c>
      <c r="H11" s="243"/>
      <c r="I11" s="244">
        <f>ROUND(E11*H11,2)</f>
        <v>0</v>
      </c>
      <c r="J11" s="243"/>
      <c r="K11" s="244">
        <f>ROUND(E11*J11,2)</f>
        <v>0</v>
      </c>
      <c r="L11" s="244">
        <v>21</v>
      </c>
      <c r="M11" s="244">
        <f>G11*(1+L11/100)</f>
        <v>0</v>
      </c>
      <c r="N11" s="242">
        <v>0</v>
      </c>
      <c r="O11" s="242">
        <f>ROUND(E11*N11,2)</f>
        <v>0</v>
      </c>
      <c r="P11" s="242">
        <v>0</v>
      </c>
      <c r="Q11" s="242">
        <f>ROUND(E11*P11,2)</f>
        <v>0</v>
      </c>
      <c r="R11" s="244"/>
      <c r="S11" s="244" t="s">
        <v>158</v>
      </c>
      <c r="T11" s="245" t="s">
        <v>159</v>
      </c>
      <c r="U11" s="230">
        <v>0</v>
      </c>
      <c r="V11" s="230">
        <f>ROUND(E11*U11,2)</f>
        <v>0</v>
      </c>
      <c r="W11" s="230"/>
      <c r="X11" s="230" t="s">
        <v>160</v>
      </c>
      <c r="Y11" s="230" t="s">
        <v>161</v>
      </c>
      <c r="Z11" s="210"/>
      <c r="AA11" s="210"/>
      <c r="AB11" s="210"/>
      <c r="AC11" s="210"/>
      <c r="AD11" s="210"/>
      <c r="AE11" s="210"/>
      <c r="AF11" s="210"/>
      <c r="AG11" s="210" t="s">
        <v>162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ht="33.75" outlineLevel="2" x14ac:dyDescent="0.2">
      <c r="A12" s="227"/>
      <c r="B12" s="228"/>
      <c r="C12" s="259" t="s">
        <v>167</v>
      </c>
      <c r="D12" s="254"/>
      <c r="E12" s="254"/>
      <c r="F12" s="254"/>
      <c r="G12" s="254"/>
      <c r="H12" s="230"/>
      <c r="I12" s="230"/>
      <c r="J12" s="230"/>
      <c r="K12" s="230"/>
      <c r="L12" s="230"/>
      <c r="M12" s="230"/>
      <c r="N12" s="229"/>
      <c r="O12" s="229"/>
      <c r="P12" s="229"/>
      <c r="Q12" s="229"/>
      <c r="R12" s="230"/>
      <c r="S12" s="230"/>
      <c r="T12" s="230"/>
      <c r="U12" s="230"/>
      <c r="V12" s="230"/>
      <c r="W12" s="230"/>
      <c r="X12" s="230"/>
      <c r="Y12" s="230"/>
      <c r="Z12" s="210"/>
      <c r="AA12" s="210"/>
      <c r="AB12" s="210"/>
      <c r="AC12" s="210"/>
      <c r="AD12" s="210"/>
      <c r="AE12" s="210"/>
      <c r="AF12" s="210"/>
      <c r="AG12" s="210" t="s">
        <v>168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53" t="str">
        <f>C12</f>
        <v>Uvedení všech povrchů dotčených stavbou do původního stavu (komunikace, chodníky zeleň, příkopy, propustky), včetně opravy, údržby a průběžného čištění, kropení komunikací užívaných v průběhu stavby</v>
      </c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39">
        <v>4</v>
      </c>
      <c r="B13" s="240" t="s">
        <v>169</v>
      </c>
      <c r="C13" s="258" t="s">
        <v>170</v>
      </c>
      <c r="D13" s="241" t="s">
        <v>171</v>
      </c>
      <c r="E13" s="242">
        <v>1</v>
      </c>
      <c r="F13" s="243"/>
      <c r="G13" s="244">
        <f>ROUND(E13*F13,2)</f>
        <v>0</v>
      </c>
      <c r="H13" s="243"/>
      <c r="I13" s="244">
        <f>ROUND(E13*H13,2)</f>
        <v>0</v>
      </c>
      <c r="J13" s="243"/>
      <c r="K13" s="244">
        <f>ROUND(E13*J13,2)</f>
        <v>0</v>
      </c>
      <c r="L13" s="244">
        <v>21</v>
      </c>
      <c r="M13" s="244">
        <f>G13*(1+L13/100)</f>
        <v>0</v>
      </c>
      <c r="N13" s="242">
        <v>0</v>
      </c>
      <c r="O13" s="242">
        <f>ROUND(E13*N13,2)</f>
        <v>0</v>
      </c>
      <c r="P13" s="242">
        <v>0</v>
      </c>
      <c r="Q13" s="242">
        <f>ROUND(E13*P13,2)</f>
        <v>0</v>
      </c>
      <c r="R13" s="244"/>
      <c r="S13" s="244" t="s">
        <v>172</v>
      </c>
      <c r="T13" s="245" t="s">
        <v>159</v>
      </c>
      <c r="U13" s="230">
        <v>0</v>
      </c>
      <c r="V13" s="230">
        <f>ROUND(E13*U13,2)</f>
        <v>0</v>
      </c>
      <c r="W13" s="230"/>
      <c r="X13" s="230" t="s">
        <v>61</v>
      </c>
      <c r="Y13" s="230" t="s">
        <v>161</v>
      </c>
      <c r="Z13" s="210"/>
      <c r="AA13" s="210"/>
      <c r="AB13" s="210"/>
      <c r="AC13" s="210"/>
      <c r="AD13" s="210"/>
      <c r="AE13" s="210"/>
      <c r="AF13" s="210"/>
      <c r="AG13" s="210" t="s">
        <v>173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27"/>
      <c r="B14" s="228"/>
      <c r="C14" s="259" t="s">
        <v>212</v>
      </c>
      <c r="D14" s="254"/>
      <c r="E14" s="254"/>
      <c r="F14" s="254"/>
      <c r="G14" s="254"/>
      <c r="H14" s="230"/>
      <c r="I14" s="230"/>
      <c r="J14" s="230"/>
      <c r="K14" s="230"/>
      <c r="L14" s="230"/>
      <c r="M14" s="230"/>
      <c r="N14" s="229"/>
      <c r="O14" s="229"/>
      <c r="P14" s="229"/>
      <c r="Q14" s="229"/>
      <c r="R14" s="230"/>
      <c r="S14" s="230"/>
      <c r="T14" s="230"/>
      <c r="U14" s="230"/>
      <c r="V14" s="230"/>
      <c r="W14" s="230"/>
      <c r="X14" s="230"/>
      <c r="Y14" s="230"/>
      <c r="Z14" s="210"/>
      <c r="AA14" s="210"/>
      <c r="AB14" s="210"/>
      <c r="AC14" s="210"/>
      <c r="AD14" s="210"/>
      <c r="AE14" s="210"/>
      <c r="AF14" s="210"/>
      <c r="AG14" s="210" t="s">
        <v>168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ht="22.5" outlineLevel="3" x14ac:dyDescent="0.2">
      <c r="A15" s="227"/>
      <c r="B15" s="228"/>
      <c r="C15" s="260" t="s">
        <v>174</v>
      </c>
      <c r="D15" s="255"/>
      <c r="E15" s="255"/>
      <c r="F15" s="255"/>
      <c r="G15" s="255"/>
      <c r="H15" s="230"/>
      <c r="I15" s="230"/>
      <c r="J15" s="230"/>
      <c r="K15" s="230"/>
      <c r="L15" s="230"/>
      <c r="M15" s="230"/>
      <c r="N15" s="229"/>
      <c r="O15" s="229"/>
      <c r="P15" s="229"/>
      <c r="Q15" s="229"/>
      <c r="R15" s="230"/>
      <c r="S15" s="230"/>
      <c r="T15" s="230"/>
      <c r="U15" s="230"/>
      <c r="V15" s="230"/>
      <c r="W15" s="230"/>
      <c r="X15" s="230"/>
      <c r="Y15" s="230"/>
      <c r="Z15" s="210"/>
      <c r="AA15" s="210"/>
      <c r="AB15" s="210"/>
      <c r="AC15" s="210"/>
      <c r="AD15" s="210"/>
      <c r="AE15" s="210"/>
      <c r="AF15" s="210"/>
      <c r="AG15" s="210" t="s">
        <v>168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53" t="str">
        <f>C15</f>
        <v>Vyhotovení protokolu o vytyčení stavby se seznamem souřadnic vytyčených bodů a jejich polohopisnými (S-JTSK) a výškopisnými (Bpv) hodnotami.</v>
      </c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39">
        <v>5</v>
      </c>
      <c r="B16" s="240" t="s">
        <v>175</v>
      </c>
      <c r="C16" s="258" t="s">
        <v>176</v>
      </c>
      <c r="D16" s="241" t="s">
        <v>171</v>
      </c>
      <c r="E16" s="242">
        <v>1</v>
      </c>
      <c r="F16" s="243"/>
      <c r="G16" s="244">
        <f>ROUND(E16*F16,2)</f>
        <v>0</v>
      </c>
      <c r="H16" s="243"/>
      <c r="I16" s="244">
        <f>ROUND(E16*H16,2)</f>
        <v>0</v>
      </c>
      <c r="J16" s="243"/>
      <c r="K16" s="244">
        <f>ROUND(E16*J16,2)</f>
        <v>0</v>
      </c>
      <c r="L16" s="244">
        <v>21</v>
      </c>
      <c r="M16" s="244">
        <f>G16*(1+L16/100)</f>
        <v>0</v>
      </c>
      <c r="N16" s="242">
        <v>0</v>
      </c>
      <c r="O16" s="242">
        <f>ROUND(E16*N16,2)</f>
        <v>0</v>
      </c>
      <c r="P16" s="242">
        <v>0</v>
      </c>
      <c r="Q16" s="242">
        <f>ROUND(E16*P16,2)</f>
        <v>0</v>
      </c>
      <c r="R16" s="244"/>
      <c r="S16" s="244" t="s">
        <v>172</v>
      </c>
      <c r="T16" s="245" t="s">
        <v>159</v>
      </c>
      <c r="U16" s="230">
        <v>0</v>
      </c>
      <c r="V16" s="230">
        <f>ROUND(E16*U16,2)</f>
        <v>0</v>
      </c>
      <c r="W16" s="230"/>
      <c r="X16" s="230" t="s">
        <v>61</v>
      </c>
      <c r="Y16" s="230" t="s">
        <v>161</v>
      </c>
      <c r="Z16" s="210"/>
      <c r="AA16" s="210"/>
      <c r="AB16" s="210"/>
      <c r="AC16" s="210"/>
      <c r="AD16" s="210"/>
      <c r="AE16" s="210"/>
      <c r="AF16" s="210"/>
      <c r="AG16" s="210" t="s">
        <v>173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ht="22.5" outlineLevel="2" x14ac:dyDescent="0.2">
      <c r="A17" s="227"/>
      <c r="B17" s="228"/>
      <c r="C17" s="259" t="s">
        <v>177</v>
      </c>
      <c r="D17" s="254"/>
      <c r="E17" s="254"/>
      <c r="F17" s="254"/>
      <c r="G17" s="254"/>
      <c r="H17" s="230"/>
      <c r="I17" s="230"/>
      <c r="J17" s="230"/>
      <c r="K17" s="230"/>
      <c r="L17" s="230"/>
      <c r="M17" s="230"/>
      <c r="N17" s="229"/>
      <c r="O17" s="229"/>
      <c r="P17" s="229"/>
      <c r="Q17" s="229"/>
      <c r="R17" s="230"/>
      <c r="S17" s="230"/>
      <c r="T17" s="230"/>
      <c r="U17" s="230"/>
      <c r="V17" s="230"/>
      <c r="W17" s="230"/>
      <c r="X17" s="230"/>
      <c r="Y17" s="230"/>
      <c r="Z17" s="210"/>
      <c r="AA17" s="210"/>
      <c r="AB17" s="210"/>
      <c r="AC17" s="210"/>
      <c r="AD17" s="210"/>
      <c r="AE17" s="210"/>
      <c r="AF17" s="210"/>
      <c r="AG17" s="210" t="s">
        <v>168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53" t="str">
        <f>C17</f>
        <v>Zaměření a vytýčení stávajících inženýrských sítí v místě stavby z hlediska jejich ochrany při provádění stavby.</v>
      </c>
      <c r="BB17" s="210"/>
      <c r="BC17" s="210"/>
      <c r="BD17" s="210"/>
      <c r="BE17" s="210"/>
      <c r="BF17" s="210"/>
      <c r="BG17" s="210"/>
      <c r="BH17" s="210"/>
    </row>
    <row r="18" spans="1:60" outlineLevel="1" x14ac:dyDescent="0.2">
      <c r="A18" s="239">
        <v>6</v>
      </c>
      <c r="B18" s="240" t="s">
        <v>178</v>
      </c>
      <c r="C18" s="258" t="s">
        <v>179</v>
      </c>
      <c r="D18" s="241" t="s">
        <v>171</v>
      </c>
      <c r="E18" s="242">
        <v>1</v>
      </c>
      <c r="F18" s="243"/>
      <c r="G18" s="244">
        <f>ROUND(E18*F18,2)</f>
        <v>0</v>
      </c>
      <c r="H18" s="243"/>
      <c r="I18" s="244">
        <f>ROUND(E18*H18,2)</f>
        <v>0</v>
      </c>
      <c r="J18" s="243"/>
      <c r="K18" s="244">
        <f>ROUND(E18*J18,2)</f>
        <v>0</v>
      </c>
      <c r="L18" s="244">
        <v>21</v>
      </c>
      <c r="M18" s="244">
        <f>G18*(1+L18/100)</f>
        <v>0</v>
      </c>
      <c r="N18" s="242">
        <v>0</v>
      </c>
      <c r="O18" s="242">
        <f>ROUND(E18*N18,2)</f>
        <v>0</v>
      </c>
      <c r="P18" s="242">
        <v>0</v>
      </c>
      <c r="Q18" s="242">
        <f>ROUND(E18*P18,2)</f>
        <v>0</v>
      </c>
      <c r="R18" s="244"/>
      <c r="S18" s="244" t="s">
        <v>172</v>
      </c>
      <c r="T18" s="245" t="s">
        <v>159</v>
      </c>
      <c r="U18" s="230">
        <v>0</v>
      </c>
      <c r="V18" s="230">
        <f>ROUND(E18*U18,2)</f>
        <v>0</v>
      </c>
      <c r="W18" s="230"/>
      <c r="X18" s="230" t="s">
        <v>61</v>
      </c>
      <c r="Y18" s="230" t="s">
        <v>161</v>
      </c>
      <c r="Z18" s="210"/>
      <c r="AA18" s="210"/>
      <c r="AB18" s="210"/>
      <c r="AC18" s="210"/>
      <c r="AD18" s="210"/>
      <c r="AE18" s="210"/>
      <c r="AF18" s="210"/>
      <c r="AG18" s="210" t="s">
        <v>173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ht="22.5" outlineLevel="2" x14ac:dyDescent="0.2">
      <c r="A19" s="227"/>
      <c r="B19" s="228"/>
      <c r="C19" s="259" t="s">
        <v>180</v>
      </c>
      <c r="D19" s="254"/>
      <c r="E19" s="254"/>
      <c r="F19" s="254"/>
      <c r="G19" s="254"/>
      <c r="H19" s="230"/>
      <c r="I19" s="230"/>
      <c r="J19" s="230"/>
      <c r="K19" s="230"/>
      <c r="L19" s="230"/>
      <c r="M19" s="230"/>
      <c r="N19" s="229"/>
      <c r="O19" s="229"/>
      <c r="P19" s="229"/>
      <c r="Q19" s="229"/>
      <c r="R19" s="230"/>
      <c r="S19" s="230"/>
      <c r="T19" s="230"/>
      <c r="U19" s="230"/>
      <c r="V19" s="230"/>
      <c r="W19" s="230"/>
      <c r="X19" s="230"/>
      <c r="Y19" s="230"/>
      <c r="Z19" s="210"/>
      <c r="AA19" s="210"/>
      <c r="AB19" s="210"/>
      <c r="AC19" s="210"/>
      <c r="AD19" s="210"/>
      <c r="AE19" s="210"/>
      <c r="AF19" s="210"/>
      <c r="AG19" s="210" t="s">
        <v>168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53" t="str">
        <f>C19</f>
        <v>- náklady na provedení skutečného zaměření stavby v rozsahu nezbytném pro zápis změny do katastru nemovitostí.</v>
      </c>
      <c r="BB19" s="210"/>
      <c r="BC19" s="210"/>
      <c r="BD19" s="210"/>
      <c r="BE19" s="210"/>
      <c r="BF19" s="210"/>
      <c r="BG19" s="210"/>
      <c r="BH19" s="210"/>
    </row>
    <row r="20" spans="1:60" outlineLevel="1" x14ac:dyDescent="0.2">
      <c r="A20" s="239">
        <v>7</v>
      </c>
      <c r="B20" s="240" t="s">
        <v>181</v>
      </c>
      <c r="C20" s="258" t="s">
        <v>182</v>
      </c>
      <c r="D20" s="241" t="s">
        <v>171</v>
      </c>
      <c r="E20" s="242">
        <v>1</v>
      </c>
      <c r="F20" s="243"/>
      <c r="G20" s="244">
        <f>ROUND(E20*F20,2)</f>
        <v>0</v>
      </c>
      <c r="H20" s="243"/>
      <c r="I20" s="244">
        <f>ROUND(E20*H20,2)</f>
        <v>0</v>
      </c>
      <c r="J20" s="243"/>
      <c r="K20" s="244">
        <f>ROUND(E20*J20,2)</f>
        <v>0</v>
      </c>
      <c r="L20" s="244">
        <v>21</v>
      </c>
      <c r="M20" s="244">
        <f>G20*(1+L20/100)</f>
        <v>0</v>
      </c>
      <c r="N20" s="242">
        <v>0</v>
      </c>
      <c r="O20" s="242">
        <f>ROUND(E20*N20,2)</f>
        <v>0</v>
      </c>
      <c r="P20" s="242">
        <v>0</v>
      </c>
      <c r="Q20" s="242">
        <f>ROUND(E20*P20,2)</f>
        <v>0</v>
      </c>
      <c r="R20" s="244"/>
      <c r="S20" s="244" t="s">
        <v>172</v>
      </c>
      <c r="T20" s="245" t="s">
        <v>159</v>
      </c>
      <c r="U20" s="230">
        <v>0</v>
      </c>
      <c r="V20" s="230">
        <f>ROUND(E20*U20,2)</f>
        <v>0</v>
      </c>
      <c r="W20" s="230"/>
      <c r="X20" s="230" t="s">
        <v>61</v>
      </c>
      <c r="Y20" s="230" t="s">
        <v>161</v>
      </c>
      <c r="Z20" s="210"/>
      <c r="AA20" s="210"/>
      <c r="AB20" s="210"/>
      <c r="AC20" s="210"/>
      <c r="AD20" s="210"/>
      <c r="AE20" s="210"/>
      <c r="AF20" s="210"/>
      <c r="AG20" s="210" t="s">
        <v>173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ht="22.5" outlineLevel="2" x14ac:dyDescent="0.2">
      <c r="A21" s="227"/>
      <c r="B21" s="228"/>
      <c r="C21" s="259" t="s">
        <v>183</v>
      </c>
      <c r="D21" s="254"/>
      <c r="E21" s="254"/>
      <c r="F21" s="254"/>
      <c r="G21" s="254"/>
      <c r="H21" s="230"/>
      <c r="I21" s="230"/>
      <c r="J21" s="230"/>
      <c r="K21" s="230"/>
      <c r="L21" s="230"/>
      <c r="M21" s="230"/>
      <c r="N21" s="229"/>
      <c r="O21" s="229"/>
      <c r="P21" s="229"/>
      <c r="Q21" s="229"/>
      <c r="R21" s="230"/>
      <c r="S21" s="230"/>
      <c r="T21" s="230"/>
      <c r="U21" s="230"/>
      <c r="V21" s="230"/>
      <c r="W21" s="230"/>
      <c r="X21" s="230"/>
      <c r="Y21" s="230"/>
      <c r="Z21" s="210"/>
      <c r="AA21" s="210"/>
      <c r="AB21" s="210"/>
      <c r="AC21" s="210"/>
      <c r="AD21" s="210"/>
      <c r="AE21" s="210"/>
      <c r="AF21" s="210"/>
      <c r="AG21" s="210" t="s">
        <v>168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53" t="str">
        <f>C21</f>
        <v>Náklady na vyhotovení dokumentace skutečného provedení stavby a její předání objednateli v požadované formě a požadovaném počtu.</v>
      </c>
      <c r="BB21" s="210"/>
      <c r="BC21" s="210"/>
      <c r="BD21" s="210"/>
      <c r="BE21" s="210"/>
      <c r="BF21" s="210"/>
      <c r="BG21" s="210"/>
      <c r="BH21" s="210"/>
    </row>
    <row r="22" spans="1:60" ht="22.5" outlineLevel="3" x14ac:dyDescent="0.2">
      <c r="A22" s="227"/>
      <c r="B22" s="228"/>
      <c r="C22" s="260" t="s">
        <v>184</v>
      </c>
      <c r="D22" s="255"/>
      <c r="E22" s="255"/>
      <c r="F22" s="255"/>
      <c r="G22" s="255"/>
      <c r="H22" s="230"/>
      <c r="I22" s="230"/>
      <c r="J22" s="230"/>
      <c r="K22" s="230"/>
      <c r="L22" s="230"/>
      <c r="M22" s="230"/>
      <c r="N22" s="229"/>
      <c r="O22" s="229"/>
      <c r="P22" s="229"/>
      <c r="Q22" s="229"/>
      <c r="R22" s="230"/>
      <c r="S22" s="230"/>
      <c r="T22" s="230"/>
      <c r="U22" s="230"/>
      <c r="V22" s="230"/>
      <c r="W22" s="230"/>
      <c r="X22" s="230"/>
      <c r="Y22" s="230"/>
      <c r="Z22" s="210"/>
      <c r="AA22" s="210"/>
      <c r="AB22" s="210"/>
      <c r="AC22" s="210"/>
      <c r="AD22" s="210"/>
      <c r="AE22" s="210"/>
      <c r="AF22" s="210"/>
      <c r="AG22" s="210" t="s">
        <v>168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53" t="str">
        <f>C22</f>
        <v>- 3x vyhotovení - dokumentace v listinné a 2x na CD vdigitální podobě v souladu se stavebním zákonem a provádějícími předpisy, zakreslení změn PD, vč. revizí, prohlášení o shodě apod.</v>
      </c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39">
        <v>8</v>
      </c>
      <c r="B23" s="240" t="s">
        <v>185</v>
      </c>
      <c r="C23" s="258" t="s">
        <v>186</v>
      </c>
      <c r="D23" s="241" t="s">
        <v>171</v>
      </c>
      <c r="E23" s="242">
        <v>1</v>
      </c>
      <c r="F23" s="243"/>
      <c r="G23" s="244">
        <f>ROUND(E23*F23,2)</f>
        <v>0</v>
      </c>
      <c r="H23" s="243"/>
      <c r="I23" s="244">
        <f>ROUND(E23*H23,2)</f>
        <v>0</v>
      </c>
      <c r="J23" s="243"/>
      <c r="K23" s="244">
        <f>ROUND(E23*J23,2)</f>
        <v>0</v>
      </c>
      <c r="L23" s="244">
        <v>21</v>
      </c>
      <c r="M23" s="244">
        <f>G23*(1+L23/100)</f>
        <v>0</v>
      </c>
      <c r="N23" s="242">
        <v>0</v>
      </c>
      <c r="O23" s="242">
        <f>ROUND(E23*N23,2)</f>
        <v>0</v>
      </c>
      <c r="P23" s="242">
        <v>0</v>
      </c>
      <c r="Q23" s="242">
        <f>ROUND(E23*P23,2)</f>
        <v>0</v>
      </c>
      <c r="R23" s="244"/>
      <c r="S23" s="244" t="s">
        <v>172</v>
      </c>
      <c r="T23" s="245" t="s">
        <v>159</v>
      </c>
      <c r="U23" s="230">
        <v>0</v>
      </c>
      <c r="V23" s="230">
        <f>ROUND(E23*U23,2)</f>
        <v>0</v>
      </c>
      <c r="W23" s="230"/>
      <c r="X23" s="230" t="s">
        <v>61</v>
      </c>
      <c r="Y23" s="230" t="s">
        <v>161</v>
      </c>
      <c r="Z23" s="210"/>
      <c r="AA23" s="210"/>
      <c r="AB23" s="210"/>
      <c r="AC23" s="210"/>
      <c r="AD23" s="210"/>
      <c r="AE23" s="210"/>
      <c r="AF23" s="210"/>
      <c r="AG23" s="210" t="s">
        <v>173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ht="22.5" outlineLevel="2" x14ac:dyDescent="0.2">
      <c r="A24" s="227"/>
      <c r="B24" s="228"/>
      <c r="C24" s="259" t="s">
        <v>187</v>
      </c>
      <c r="D24" s="254"/>
      <c r="E24" s="254"/>
      <c r="F24" s="254"/>
      <c r="G24" s="254"/>
      <c r="H24" s="230"/>
      <c r="I24" s="230"/>
      <c r="J24" s="230"/>
      <c r="K24" s="230"/>
      <c r="L24" s="230"/>
      <c r="M24" s="230"/>
      <c r="N24" s="229"/>
      <c r="O24" s="229"/>
      <c r="P24" s="229"/>
      <c r="Q24" s="229"/>
      <c r="R24" s="230"/>
      <c r="S24" s="230"/>
      <c r="T24" s="230"/>
      <c r="U24" s="230"/>
      <c r="V24" s="230"/>
      <c r="W24" s="230"/>
      <c r="X24" s="230"/>
      <c r="Y24" s="230"/>
      <c r="Z24" s="210"/>
      <c r="AA24" s="210"/>
      <c r="AB24" s="210"/>
      <c r="AC24" s="210"/>
      <c r="AD24" s="210"/>
      <c r="AE24" s="210"/>
      <c r="AF24" s="210"/>
      <c r="AG24" s="210" t="s">
        <v>168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53" t="str">
        <f>C24</f>
        <v>Náklady zhotovitele, související s prováděním zkoušek a revizí předepsaných technickými normami, TP nebo objednatelem a které jsou pro provedení díla nezbytné.</v>
      </c>
      <c r="BB24" s="210"/>
      <c r="BC24" s="210"/>
      <c r="BD24" s="210"/>
      <c r="BE24" s="210"/>
      <c r="BF24" s="210"/>
      <c r="BG24" s="210"/>
      <c r="BH24" s="210"/>
    </row>
    <row r="25" spans="1:60" outlineLevel="3" x14ac:dyDescent="0.2">
      <c r="A25" s="227"/>
      <c r="B25" s="228"/>
      <c r="C25" s="260" t="s">
        <v>188</v>
      </c>
      <c r="D25" s="255"/>
      <c r="E25" s="255"/>
      <c r="F25" s="255"/>
      <c r="G25" s="255"/>
      <c r="H25" s="230"/>
      <c r="I25" s="230"/>
      <c r="J25" s="230"/>
      <c r="K25" s="230"/>
      <c r="L25" s="230"/>
      <c r="M25" s="230"/>
      <c r="N25" s="229"/>
      <c r="O25" s="229"/>
      <c r="P25" s="229"/>
      <c r="Q25" s="229"/>
      <c r="R25" s="230"/>
      <c r="S25" s="230"/>
      <c r="T25" s="230"/>
      <c r="U25" s="230"/>
      <c r="V25" s="230"/>
      <c r="W25" s="230"/>
      <c r="X25" s="230"/>
      <c r="Y25" s="230"/>
      <c r="Z25" s="210"/>
      <c r="AA25" s="210"/>
      <c r="AB25" s="210"/>
      <c r="AC25" s="210"/>
      <c r="AD25" s="210"/>
      <c r="AE25" s="210"/>
      <c r="AF25" s="210"/>
      <c r="AG25" s="210" t="s">
        <v>168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3" x14ac:dyDescent="0.2">
      <c r="A26" s="227"/>
      <c r="B26" s="228"/>
      <c r="C26" s="260" t="s">
        <v>189</v>
      </c>
      <c r="D26" s="255"/>
      <c r="E26" s="255"/>
      <c r="F26" s="255"/>
      <c r="G26" s="255"/>
      <c r="H26" s="230"/>
      <c r="I26" s="230"/>
      <c r="J26" s="230"/>
      <c r="K26" s="230"/>
      <c r="L26" s="230"/>
      <c r="M26" s="230"/>
      <c r="N26" s="229"/>
      <c r="O26" s="229"/>
      <c r="P26" s="229"/>
      <c r="Q26" s="229"/>
      <c r="R26" s="230"/>
      <c r="S26" s="230"/>
      <c r="T26" s="230"/>
      <c r="U26" s="230"/>
      <c r="V26" s="230"/>
      <c r="W26" s="230"/>
      <c r="X26" s="230"/>
      <c r="Y26" s="230"/>
      <c r="Z26" s="210"/>
      <c r="AA26" s="210"/>
      <c r="AB26" s="210"/>
      <c r="AC26" s="210"/>
      <c r="AD26" s="210"/>
      <c r="AE26" s="210"/>
      <c r="AF26" s="210"/>
      <c r="AG26" s="210" t="s">
        <v>168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3" x14ac:dyDescent="0.2">
      <c r="A27" s="227"/>
      <c r="B27" s="228"/>
      <c r="C27" s="260" t="s">
        <v>190</v>
      </c>
      <c r="D27" s="255"/>
      <c r="E27" s="255"/>
      <c r="F27" s="255"/>
      <c r="G27" s="255"/>
      <c r="H27" s="230"/>
      <c r="I27" s="230"/>
      <c r="J27" s="230"/>
      <c r="K27" s="230"/>
      <c r="L27" s="230"/>
      <c r="M27" s="230"/>
      <c r="N27" s="229"/>
      <c r="O27" s="229"/>
      <c r="P27" s="229"/>
      <c r="Q27" s="229"/>
      <c r="R27" s="230"/>
      <c r="S27" s="230"/>
      <c r="T27" s="230"/>
      <c r="U27" s="230"/>
      <c r="V27" s="230"/>
      <c r="W27" s="230"/>
      <c r="X27" s="230"/>
      <c r="Y27" s="230"/>
      <c r="Z27" s="210"/>
      <c r="AA27" s="210"/>
      <c r="AB27" s="210"/>
      <c r="AC27" s="210"/>
      <c r="AD27" s="210"/>
      <c r="AE27" s="210"/>
      <c r="AF27" s="210"/>
      <c r="AG27" s="210" t="s">
        <v>168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3" x14ac:dyDescent="0.2">
      <c r="A28" s="227"/>
      <c r="B28" s="228"/>
      <c r="C28" s="260" t="s">
        <v>191</v>
      </c>
      <c r="D28" s="255"/>
      <c r="E28" s="255"/>
      <c r="F28" s="255"/>
      <c r="G28" s="255"/>
      <c r="H28" s="230"/>
      <c r="I28" s="230"/>
      <c r="J28" s="230"/>
      <c r="K28" s="230"/>
      <c r="L28" s="230"/>
      <c r="M28" s="230"/>
      <c r="N28" s="229"/>
      <c r="O28" s="229"/>
      <c r="P28" s="229"/>
      <c r="Q28" s="229"/>
      <c r="R28" s="230"/>
      <c r="S28" s="230"/>
      <c r="T28" s="230"/>
      <c r="U28" s="230"/>
      <c r="V28" s="230"/>
      <c r="W28" s="230"/>
      <c r="X28" s="230"/>
      <c r="Y28" s="230"/>
      <c r="Z28" s="210"/>
      <c r="AA28" s="210"/>
      <c r="AB28" s="210"/>
      <c r="AC28" s="210"/>
      <c r="AD28" s="210"/>
      <c r="AE28" s="210"/>
      <c r="AF28" s="210"/>
      <c r="AG28" s="210" t="s">
        <v>168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3" x14ac:dyDescent="0.2">
      <c r="A29" s="227"/>
      <c r="B29" s="228"/>
      <c r="C29" s="260" t="s">
        <v>192</v>
      </c>
      <c r="D29" s="255"/>
      <c r="E29" s="255"/>
      <c r="F29" s="255"/>
      <c r="G29" s="255"/>
      <c r="H29" s="230"/>
      <c r="I29" s="230"/>
      <c r="J29" s="230"/>
      <c r="K29" s="230"/>
      <c r="L29" s="230"/>
      <c r="M29" s="230"/>
      <c r="N29" s="229"/>
      <c r="O29" s="229"/>
      <c r="P29" s="229"/>
      <c r="Q29" s="229"/>
      <c r="R29" s="230"/>
      <c r="S29" s="230"/>
      <c r="T29" s="230"/>
      <c r="U29" s="230"/>
      <c r="V29" s="230"/>
      <c r="W29" s="230"/>
      <c r="X29" s="230"/>
      <c r="Y29" s="230"/>
      <c r="Z29" s="210"/>
      <c r="AA29" s="210"/>
      <c r="AB29" s="210"/>
      <c r="AC29" s="210"/>
      <c r="AD29" s="210"/>
      <c r="AE29" s="210"/>
      <c r="AF29" s="210"/>
      <c r="AG29" s="210" t="s">
        <v>168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3" x14ac:dyDescent="0.2">
      <c r="A30" s="227"/>
      <c r="B30" s="228"/>
      <c r="C30" s="260" t="s">
        <v>193</v>
      </c>
      <c r="D30" s="255"/>
      <c r="E30" s="255"/>
      <c r="F30" s="255"/>
      <c r="G30" s="255"/>
      <c r="H30" s="230"/>
      <c r="I30" s="230"/>
      <c r="J30" s="230"/>
      <c r="K30" s="230"/>
      <c r="L30" s="230"/>
      <c r="M30" s="230"/>
      <c r="N30" s="229"/>
      <c r="O30" s="229"/>
      <c r="P30" s="229"/>
      <c r="Q30" s="229"/>
      <c r="R30" s="230"/>
      <c r="S30" s="230"/>
      <c r="T30" s="230"/>
      <c r="U30" s="230"/>
      <c r="V30" s="230"/>
      <c r="W30" s="230"/>
      <c r="X30" s="230"/>
      <c r="Y30" s="230"/>
      <c r="Z30" s="210"/>
      <c r="AA30" s="210"/>
      <c r="AB30" s="210"/>
      <c r="AC30" s="210"/>
      <c r="AD30" s="210"/>
      <c r="AE30" s="210"/>
      <c r="AF30" s="210"/>
      <c r="AG30" s="210" t="s">
        <v>168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3" x14ac:dyDescent="0.2">
      <c r="A31" s="227"/>
      <c r="B31" s="228"/>
      <c r="C31" s="260" t="s">
        <v>194</v>
      </c>
      <c r="D31" s="255"/>
      <c r="E31" s="255"/>
      <c r="F31" s="255"/>
      <c r="G31" s="255"/>
      <c r="H31" s="230"/>
      <c r="I31" s="230"/>
      <c r="J31" s="230"/>
      <c r="K31" s="230"/>
      <c r="L31" s="230"/>
      <c r="M31" s="230"/>
      <c r="N31" s="229"/>
      <c r="O31" s="229"/>
      <c r="P31" s="229"/>
      <c r="Q31" s="229"/>
      <c r="R31" s="230"/>
      <c r="S31" s="230"/>
      <c r="T31" s="230"/>
      <c r="U31" s="230"/>
      <c r="V31" s="230"/>
      <c r="W31" s="230"/>
      <c r="X31" s="230"/>
      <c r="Y31" s="230"/>
      <c r="Z31" s="210"/>
      <c r="AA31" s="210"/>
      <c r="AB31" s="210"/>
      <c r="AC31" s="210"/>
      <c r="AD31" s="210"/>
      <c r="AE31" s="210"/>
      <c r="AF31" s="210"/>
      <c r="AG31" s="210" t="s">
        <v>168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3" x14ac:dyDescent="0.2">
      <c r="A32" s="227"/>
      <c r="B32" s="228"/>
      <c r="C32" s="260" t="s">
        <v>195</v>
      </c>
      <c r="D32" s="255"/>
      <c r="E32" s="255"/>
      <c r="F32" s="255"/>
      <c r="G32" s="255"/>
      <c r="H32" s="230"/>
      <c r="I32" s="230"/>
      <c r="J32" s="230"/>
      <c r="K32" s="230"/>
      <c r="L32" s="230"/>
      <c r="M32" s="230"/>
      <c r="N32" s="229"/>
      <c r="O32" s="229"/>
      <c r="P32" s="229"/>
      <c r="Q32" s="229"/>
      <c r="R32" s="230"/>
      <c r="S32" s="230"/>
      <c r="T32" s="230"/>
      <c r="U32" s="230"/>
      <c r="V32" s="230"/>
      <c r="W32" s="230"/>
      <c r="X32" s="230"/>
      <c r="Y32" s="230"/>
      <c r="Z32" s="210"/>
      <c r="AA32" s="210"/>
      <c r="AB32" s="210"/>
      <c r="AC32" s="210"/>
      <c r="AD32" s="210"/>
      <c r="AE32" s="210"/>
      <c r="AF32" s="210"/>
      <c r="AG32" s="210" t="s">
        <v>168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">
      <c r="A33" s="239">
        <v>9</v>
      </c>
      <c r="B33" s="240" t="s">
        <v>196</v>
      </c>
      <c r="C33" s="258" t="s">
        <v>197</v>
      </c>
      <c r="D33" s="241" t="s">
        <v>171</v>
      </c>
      <c r="E33" s="242">
        <v>1</v>
      </c>
      <c r="F33" s="243"/>
      <c r="G33" s="244">
        <f>ROUND(E33*F33,2)</f>
        <v>0</v>
      </c>
      <c r="H33" s="243"/>
      <c r="I33" s="244">
        <f>ROUND(E33*H33,2)</f>
        <v>0</v>
      </c>
      <c r="J33" s="243"/>
      <c r="K33" s="244">
        <f>ROUND(E33*J33,2)</f>
        <v>0</v>
      </c>
      <c r="L33" s="244">
        <v>21</v>
      </c>
      <c r="M33" s="244">
        <f>G33*(1+L33/100)</f>
        <v>0</v>
      </c>
      <c r="N33" s="242">
        <v>0</v>
      </c>
      <c r="O33" s="242">
        <f>ROUND(E33*N33,2)</f>
        <v>0</v>
      </c>
      <c r="P33" s="242">
        <v>0</v>
      </c>
      <c r="Q33" s="242">
        <f>ROUND(E33*P33,2)</f>
        <v>0</v>
      </c>
      <c r="R33" s="244"/>
      <c r="S33" s="244" t="s">
        <v>172</v>
      </c>
      <c r="T33" s="245" t="s">
        <v>159</v>
      </c>
      <c r="U33" s="230">
        <v>0</v>
      </c>
      <c r="V33" s="230">
        <f>ROUND(E33*U33,2)</f>
        <v>0</v>
      </c>
      <c r="W33" s="230"/>
      <c r="X33" s="230" t="s">
        <v>61</v>
      </c>
      <c r="Y33" s="230" t="s">
        <v>161</v>
      </c>
      <c r="Z33" s="210"/>
      <c r="AA33" s="210"/>
      <c r="AB33" s="210"/>
      <c r="AC33" s="210"/>
      <c r="AD33" s="210"/>
      <c r="AE33" s="210"/>
      <c r="AF33" s="210"/>
      <c r="AG33" s="210" t="s">
        <v>173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ht="33.75" outlineLevel="2" x14ac:dyDescent="0.2">
      <c r="A34" s="227"/>
      <c r="B34" s="228"/>
      <c r="C34" s="259" t="s">
        <v>198</v>
      </c>
      <c r="D34" s="254"/>
      <c r="E34" s="254"/>
      <c r="F34" s="254"/>
      <c r="G34" s="254"/>
      <c r="H34" s="230"/>
      <c r="I34" s="230"/>
      <c r="J34" s="230"/>
      <c r="K34" s="230"/>
      <c r="L34" s="230"/>
      <c r="M34" s="230"/>
      <c r="N34" s="229"/>
      <c r="O34" s="229"/>
      <c r="P34" s="229"/>
      <c r="Q34" s="229"/>
      <c r="R34" s="230"/>
      <c r="S34" s="230"/>
      <c r="T34" s="230"/>
      <c r="U34" s="230"/>
      <c r="V34" s="230"/>
      <c r="W34" s="230"/>
      <c r="X34" s="230"/>
      <c r="Y34" s="230"/>
      <c r="Z34" s="210"/>
      <c r="AA34" s="210"/>
      <c r="AB34" s="210"/>
      <c r="AC34" s="210"/>
      <c r="AD34" s="210"/>
      <c r="AE34" s="210"/>
      <c r="AF34" s="210"/>
      <c r="AG34" s="210" t="s">
        <v>168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53" t="str">
        <f>C34</f>
        <v>Náklady na vyhotovení návrhu dočasného dopravního značení, jeho projednání s dotčenými orgány a organizacemi, dodání dopravních značek a světelné signalizace, jejich rozmístění a přemísťování a jejich údržba v průběhu výstavby včetně následného odstranění po ukončení stavebních prací.</v>
      </c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39">
        <v>10</v>
      </c>
      <c r="B35" s="240" t="s">
        <v>199</v>
      </c>
      <c r="C35" s="258" t="s">
        <v>200</v>
      </c>
      <c r="D35" s="241" t="s">
        <v>171</v>
      </c>
      <c r="E35" s="242">
        <v>1</v>
      </c>
      <c r="F35" s="243"/>
      <c r="G35" s="244">
        <f>ROUND(E35*F35,2)</f>
        <v>0</v>
      </c>
      <c r="H35" s="243"/>
      <c r="I35" s="244">
        <f>ROUND(E35*H35,2)</f>
        <v>0</v>
      </c>
      <c r="J35" s="243"/>
      <c r="K35" s="244">
        <f>ROUND(E35*J35,2)</f>
        <v>0</v>
      </c>
      <c r="L35" s="244">
        <v>21</v>
      </c>
      <c r="M35" s="244">
        <f>G35*(1+L35/100)</f>
        <v>0</v>
      </c>
      <c r="N35" s="242">
        <v>0</v>
      </c>
      <c r="O35" s="242">
        <f>ROUND(E35*N35,2)</f>
        <v>0</v>
      </c>
      <c r="P35" s="242">
        <v>0</v>
      </c>
      <c r="Q35" s="242">
        <f>ROUND(E35*P35,2)</f>
        <v>0</v>
      </c>
      <c r="R35" s="244"/>
      <c r="S35" s="244" t="s">
        <v>172</v>
      </c>
      <c r="T35" s="245" t="s">
        <v>159</v>
      </c>
      <c r="U35" s="230">
        <v>0</v>
      </c>
      <c r="V35" s="230">
        <f>ROUND(E35*U35,2)</f>
        <v>0</v>
      </c>
      <c r="W35" s="230"/>
      <c r="X35" s="230" t="s">
        <v>61</v>
      </c>
      <c r="Y35" s="230" t="s">
        <v>161</v>
      </c>
      <c r="Z35" s="210"/>
      <c r="AA35" s="210"/>
      <c r="AB35" s="210"/>
      <c r="AC35" s="210"/>
      <c r="AD35" s="210"/>
      <c r="AE35" s="210"/>
      <c r="AF35" s="210"/>
      <c r="AG35" s="210" t="s">
        <v>173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ht="33.75" outlineLevel="2" x14ac:dyDescent="0.2">
      <c r="A36" s="227"/>
      <c r="B36" s="228"/>
      <c r="C36" s="259" t="s">
        <v>201</v>
      </c>
      <c r="D36" s="254"/>
      <c r="E36" s="254"/>
      <c r="F36" s="254"/>
      <c r="G36" s="254"/>
      <c r="H36" s="230"/>
      <c r="I36" s="230"/>
      <c r="J36" s="230"/>
      <c r="K36" s="230"/>
      <c r="L36" s="230"/>
      <c r="M36" s="230"/>
      <c r="N36" s="229"/>
      <c r="O36" s="229"/>
      <c r="P36" s="229"/>
      <c r="Q36" s="229"/>
      <c r="R36" s="230"/>
      <c r="S36" s="230"/>
      <c r="T36" s="230"/>
      <c r="U36" s="230"/>
      <c r="V36" s="230"/>
      <c r="W36" s="230"/>
      <c r="X36" s="230"/>
      <c r="Y36" s="230"/>
      <c r="Z36" s="210"/>
      <c r="AA36" s="210"/>
      <c r="AB36" s="210"/>
      <c r="AC36" s="210"/>
      <c r="AD36" s="210"/>
      <c r="AE36" s="210"/>
      <c r="AF36" s="210"/>
      <c r="AG36" s="210" t="s">
        <v>168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53" t="str">
        <f>C36</f>
        <v>Náklady a poplatky spojené s užíváním veřejných ploch a prostranství, pokud jsou stavebními pracemi nebo souvisejícími činnostmi dotčeny, a to včetně užívání ploch v souvislosti s uložením stavebního materiálu nebo stavebního odpadu.</v>
      </c>
      <c r="BB36" s="210"/>
      <c r="BC36" s="210"/>
      <c r="BD36" s="210"/>
      <c r="BE36" s="210"/>
      <c r="BF36" s="210"/>
      <c r="BG36" s="210"/>
      <c r="BH36" s="210"/>
    </row>
    <row r="37" spans="1:60" outlineLevel="1" x14ac:dyDescent="0.2">
      <c r="A37" s="239">
        <v>11</v>
      </c>
      <c r="B37" s="240" t="s">
        <v>202</v>
      </c>
      <c r="C37" s="258" t="s">
        <v>203</v>
      </c>
      <c r="D37" s="241" t="s">
        <v>157</v>
      </c>
      <c r="E37" s="242">
        <v>1</v>
      </c>
      <c r="F37" s="243"/>
      <c r="G37" s="244">
        <f>ROUND(E37*F37,2)</f>
        <v>0</v>
      </c>
      <c r="H37" s="243"/>
      <c r="I37" s="244">
        <f>ROUND(E37*H37,2)</f>
        <v>0</v>
      </c>
      <c r="J37" s="243"/>
      <c r="K37" s="244">
        <f>ROUND(E37*J37,2)</f>
        <v>0</v>
      </c>
      <c r="L37" s="244">
        <v>21</v>
      </c>
      <c r="M37" s="244">
        <f>G37*(1+L37/100)</f>
        <v>0</v>
      </c>
      <c r="N37" s="242">
        <v>0</v>
      </c>
      <c r="O37" s="242">
        <f>ROUND(E37*N37,2)</f>
        <v>0</v>
      </c>
      <c r="P37" s="242">
        <v>0</v>
      </c>
      <c r="Q37" s="242">
        <f>ROUND(E37*P37,2)</f>
        <v>0</v>
      </c>
      <c r="R37" s="244"/>
      <c r="S37" s="244" t="s">
        <v>158</v>
      </c>
      <c r="T37" s="245" t="s">
        <v>159</v>
      </c>
      <c r="U37" s="230">
        <v>0</v>
      </c>
      <c r="V37" s="230">
        <f>ROUND(E37*U37,2)</f>
        <v>0</v>
      </c>
      <c r="W37" s="230"/>
      <c r="X37" s="230" t="s">
        <v>61</v>
      </c>
      <c r="Y37" s="230" t="s">
        <v>161</v>
      </c>
      <c r="Z37" s="210"/>
      <c r="AA37" s="210"/>
      <c r="AB37" s="210"/>
      <c r="AC37" s="210"/>
      <c r="AD37" s="210"/>
      <c r="AE37" s="210"/>
      <c r="AF37" s="210"/>
      <c r="AG37" s="210" t="s">
        <v>173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ht="22.5" outlineLevel="2" x14ac:dyDescent="0.2">
      <c r="A38" s="227"/>
      <c r="B38" s="228"/>
      <c r="C38" s="259" t="s">
        <v>204</v>
      </c>
      <c r="D38" s="254"/>
      <c r="E38" s="254"/>
      <c r="F38" s="254"/>
      <c r="G38" s="254"/>
      <c r="H38" s="230"/>
      <c r="I38" s="230"/>
      <c r="J38" s="230"/>
      <c r="K38" s="230"/>
      <c r="L38" s="230"/>
      <c r="M38" s="230"/>
      <c r="N38" s="229"/>
      <c r="O38" s="229"/>
      <c r="P38" s="229"/>
      <c r="Q38" s="229"/>
      <c r="R38" s="230"/>
      <c r="S38" s="230"/>
      <c r="T38" s="230"/>
      <c r="U38" s="230"/>
      <c r="V38" s="230"/>
      <c r="W38" s="230"/>
      <c r="X38" s="230"/>
      <c r="Y38" s="230"/>
      <c r="Z38" s="210"/>
      <c r="AA38" s="210"/>
      <c r="AB38" s="210"/>
      <c r="AC38" s="210"/>
      <c r="AD38" s="210"/>
      <c r="AE38" s="210"/>
      <c r="AF38" s="210"/>
      <c r="AG38" s="210" t="s">
        <v>168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53" t="str">
        <f>C38</f>
        <v>Fotodokumentace stavby před zahájením stavby, v průběhu výstavby a po stavbě. Zařazení fotek do fotoalba v časové posloupnosti a popisem činnosti a číslem objektů v listinné a digitální podobě.</v>
      </c>
      <c r="BB38" s="210"/>
      <c r="BC38" s="210"/>
      <c r="BD38" s="210"/>
      <c r="BE38" s="210"/>
      <c r="BF38" s="210"/>
      <c r="BG38" s="210"/>
      <c r="BH38" s="210"/>
    </row>
    <row r="39" spans="1:60" ht="33.75" outlineLevel="3" x14ac:dyDescent="0.2">
      <c r="A39" s="227"/>
      <c r="B39" s="228"/>
      <c r="C39" s="260" t="s">
        <v>205</v>
      </c>
      <c r="D39" s="255"/>
      <c r="E39" s="255"/>
      <c r="F39" s="255"/>
      <c r="G39" s="255"/>
      <c r="H39" s="230"/>
      <c r="I39" s="230"/>
      <c r="J39" s="230"/>
      <c r="K39" s="230"/>
      <c r="L39" s="230"/>
      <c r="M39" s="230"/>
      <c r="N39" s="229"/>
      <c r="O39" s="229"/>
      <c r="P39" s="229"/>
      <c r="Q39" s="229"/>
      <c r="R39" s="230"/>
      <c r="S39" s="230"/>
      <c r="T39" s="230"/>
      <c r="U39" s="230"/>
      <c r="V39" s="230"/>
      <c r="W39" s="230"/>
      <c r="X39" s="230"/>
      <c r="Y39" s="230"/>
      <c r="Z39" s="210"/>
      <c r="AA39" s="210"/>
      <c r="AB39" s="210"/>
      <c r="AC39" s="210"/>
      <c r="AD39" s="210"/>
      <c r="AE39" s="210"/>
      <c r="AF39" s="210"/>
      <c r="AG39" s="210" t="s">
        <v>168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53" t="str">
        <f>C39</f>
        <v>Zhotovitel zaznamená průběh prací. Fotky budou dokládat postup prací po jednotlivých dnech a fakturovaných položkách, nasazení jednotlivých mechanizmů, prováděných zkouškách, bude předáno na CD s popisem po jednotlivých dnech.</v>
      </c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39">
        <v>12</v>
      </c>
      <c r="B40" s="240" t="s">
        <v>206</v>
      </c>
      <c r="C40" s="258" t="s">
        <v>207</v>
      </c>
      <c r="D40" s="241" t="s">
        <v>171</v>
      </c>
      <c r="E40" s="242">
        <v>1</v>
      </c>
      <c r="F40" s="243"/>
      <c r="G40" s="244">
        <f>ROUND(E40*F40,2)</f>
        <v>0</v>
      </c>
      <c r="H40" s="243"/>
      <c r="I40" s="244">
        <f>ROUND(E40*H40,2)</f>
        <v>0</v>
      </c>
      <c r="J40" s="243"/>
      <c r="K40" s="244">
        <f>ROUND(E40*J40,2)</f>
        <v>0</v>
      </c>
      <c r="L40" s="244">
        <v>21</v>
      </c>
      <c r="M40" s="244">
        <f>G40*(1+L40/100)</f>
        <v>0</v>
      </c>
      <c r="N40" s="242">
        <v>0</v>
      </c>
      <c r="O40" s="242">
        <f>ROUND(E40*N40,2)</f>
        <v>0</v>
      </c>
      <c r="P40" s="242">
        <v>0</v>
      </c>
      <c r="Q40" s="242">
        <f>ROUND(E40*P40,2)</f>
        <v>0</v>
      </c>
      <c r="R40" s="244"/>
      <c r="S40" s="244" t="s">
        <v>172</v>
      </c>
      <c r="T40" s="245" t="s">
        <v>159</v>
      </c>
      <c r="U40" s="230">
        <v>0</v>
      </c>
      <c r="V40" s="230">
        <f>ROUND(E40*U40,2)</f>
        <v>0</v>
      </c>
      <c r="W40" s="230"/>
      <c r="X40" s="230" t="s">
        <v>61</v>
      </c>
      <c r="Y40" s="230" t="s">
        <v>161</v>
      </c>
      <c r="Z40" s="210"/>
      <c r="AA40" s="210"/>
      <c r="AB40" s="210"/>
      <c r="AC40" s="210"/>
      <c r="AD40" s="210"/>
      <c r="AE40" s="210"/>
      <c r="AF40" s="210"/>
      <c r="AG40" s="210" t="s">
        <v>173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ht="78.75" outlineLevel="2" x14ac:dyDescent="0.2">
      <c r="A41" s="227"/>
      <c r="B41" s="228"/>
      <c r="C41" s="259" t="s">
        <v>208</v>
      </c>
      <c r="D41" s="254"/>
      <c r="E41" s="254"/>
      <c r="F41" s="254"/>
      <c r="G41" s="254"/>
      <c r="H41" s="230"/>
      <c r="I41" s="230"/>
      <c r="J41" s="230"/>
      <c r="K41" s="230"/>
      <c r="L41" s="230"/>
      <c r="M41" s="230"/>
      <c r="N41" s="229"/>
      <c r="O41" s="229"/>
      <c r="P41" s="229"/>
      <c r="Q41" s="229"/>
      <c r="R41" s="230"/>
      <c r="S41" s="230"/>
      <c r="T41" s="230"/>
      <c r="U41" s="230"/>
      <c r="V41" s="230"/>
      <c r="W41" s="230"/>
      <c r="X41" s="230"/>
      <c r="Y41" s="230"/>
      <c r="Z41" s="210"/>
      <c r="AA41" s="210"/>
      <c r="AB41" s="210"/>
      <c r="AC41" s="210"/>
      <c r="AD41" s="210"/>
      <c r="AE41" s="210"/>
      <c r="AF41" s="210"/>
      <c r="AG41" s="210" t="s">
        <v>168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53" t="str">
        <f>C41</f>
        <v>Náklady spojené se zřízením přípojek energií k objektům zařízení staveniště, vybudování případných měřících odběrných míst a zařízení, případná příprava území pro objekty ZS a vlastní vybudování objektů ZS vč. oplocení, zabezpečení proti neoprávněnému vstupu nepovolaných osob. Provoz zařízení staveniště – náklady na vybavení objektů ZS, ostraha staveniště, osvětlení staveniště, náklady na energie v rámci provozu ZS, náklady na úklid v prostorách ZS, náklady na potřebnou údržbu a opravy na objektech ZS a na přípojkách energií. Odstranění objektů ZS včetně přípojek energií a jejich odvoz. Náklady na úpravu povrchů po odstranění ZS a úklid ploch ZS.</v>
      </c>
      <c r="BB41" s="210"/>
      <c r="BC41" s="210"/>
      <c r="BD41" s="210"/>
      <c r="BE41" s="210"/>
      <c r="BF41" s="210"/>
      <c r="BG41" s="210"/>
      <c r="BH41" s="210"/>
    </row>
    <row r="42" spans="1:60" x14ac:dyDescent="0.2">
      <c r="A42" s="3"/>
      <c r="B42" s="4"/>
      <c r="C42" s="261"/>
      <c r="D42" s="6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AE42">
        <v>12</v>
      </c>
      <c r="AF42">
        <v>21</v>
      </c>
      <c r="AG42" t="s">
        <v>139</v>
      </c>
    </row>
    <row r="43" spans="1:60" x14ac:dyDescent="0.2">
      <c r="A43" s="213"/>
      <c r="B43" s="214" t="s">
        <v>31</v>
      </c>
      <c r="C43" s="262"/>
      <c r="D43" s="215"/>
      <c r="E43" s="216"/>
      <c r="F43" s="216"/>
      <c r="G43" s="238">
        <f>G8</f>
        <v>0</v>
      </c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AE43">
        <f>SUMIF(L7:L41,AE42,G7:G41)</f>
        <v>0</v>
      </c>
      <c r="AF43">
        <f>SUMIF(L7:L41,AF42,G7:G41)</f>
        <v>0</v>
      </c>
      <c r="AG43" t="s">
        <v>209</v>
      </c>
    </row>
    <row r="44" spans="1:60" x14ac:dyDescent="0.2">
      <c r="A44" s="3"/>
      <c r="B44" s="4"/>
      <c r="C44" s="261"/>
      <c r="D44" s="6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</row>
    <row r="45" spans="1:60" x14ac:dyDescent="0.2">
      <c r="A45" s="3"/>
      <c r="B45" s="4"/>
      <c r="C45" s="261"/>
      <c r="D45" s="6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</row>
    <row r="46" spans="1:60" x14ac:dyDescent="0.2">
      <c r="A46" s="217" t="s">
        <v>210</v>
      </c>
      <c r="B46" s="217"/>
      <c r="C46" s="263"/>
      <c r="D46" s="6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</row>
    <row r="47" spans="1:60" x14ac:dyDescent="0.2">
      <c r="A47" s="218"/>
      <c r="B47" s="219"/>
      <c r="C47" s="264"/>
      <c r="D47" s="219"/>
      <c r="E47" s="219"/>
      <c r="F47" s="219"/>
      <c r="G47" s="220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AG47" t="s">
        <v>211</v>
      </c>
    </row>
    <row r="48" spans="1:60" x14ac:dyDescent="0.2">
      <c r="A48" s="221"/>
      <c r="B48" s="222"/>
      <c r="C48" s="265"/>
      <c r="D48" s="222"/>
      <c r="E48" s="222"/>
      <c r="F48" s="222"/>
      <c r="G48" s="22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</row>
    <row r="49" spans="1:33" x14ac:dyDescent="0.2">
      <c r="A49" s="221"/>
      <c r="B49" s="222"/>
      <c r="C49" s="265"/>
      <c r="D49" s="222"/>
      <c r="E49" s="222"/>
      <c r="F49" s="222"/>
      <c r="G49" s="22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</row>
    <row r="50" spans="1:33" x14ac:dyDescent="0.2">
      <c r="A50" s="221"/>
      <c r="B50" s="222"/>
      <c r="C50" s="265"/>
      <c r="D50" s="222"/>
      <c r="E50" s="222"/>
      <c r="F50" s="222"/>
      <c r="G50" s="22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</row>
    <row r="51" spans="1:33" x14ac:dyDescent="0.2">
      <c r="A51" s="224"/>
      <c r="B51" s="225"/>
      <c r="C51" s="266"/>
      <c r="D51" s="225"/>
      <c r="E51" s="225"/>
      <c r="F51" s="225"/>
      <c r="G51" s="226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</row>
    <row r="52" spans="1:33" x14ac:dyDescent="0.2">
      <c r="A52" s="3"/>
      <c r="B52" s="4"/>
      <c r="C52" s="261"/>
      <c r="D52" s="6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</row>
    <row r="53" spans="1:33" x14ac:dyDescent="0.2">
      <c r="C53" s="267"/>
      <c r="D53" s="10"/>
      <c r="AG53" t="s">
        <v>213</v>
      </c>
    </row>
    <row r="54" spans="1:33" x14ac:dyDescent="0.2">
      <c r="D54" s="10"/>
    </row>
    <row r="55" spans="1:33" x14ac:dyDescent="0.2">
      <c r="D55" s="10"/>
    </row>
    <row r="56" spans="1:33" x14ac:dyDescent="0.2">
      <c r="D56" s="10"/>
    </row>
    <row r="57" spans="1:33" x14ac:dyDescent="0.2">
      <c r="D57" s="10"/>
    </row>
    <row r="58" spans="1:33" x14ac:dyDescent="0.2">
      <c r="D58" s="10"/>
    </row>
    <row r="59" spans="1:33" x14ac:dyDescent="0.2">
      <c r="D59" s="10"/>
    </row>
    <row r="60" spans="1:33" x14ac:dyDescent="0.2">
      <c r="D60" s="10"/>
    </row>
    <row r="61" spans="1:33" x14ac:dyDescent="0.2">
      <c r="D61" s="10"/>
    </row>
    <row r="62" spans="1:33" x14ac:dyDescent="0.2">
      <c r="D62" s="10"/>
    </row>
    <row r="63" spans="1:33" x14ac:dyDescent="0.2">
      <c r="D63" s="10"/>
    </row>
    <row r="64" spans="1:33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4PJyoUdL4SMPkKQelqers1KW26OOYJN4F3fRsQat6IZHIC/7W82odaiZE5uOKjDMMOknCvSM4v/yv71gjdYaCw==" saltValue="nLX7gIcZQ2cAEqYu9jZFlw==" spinCount="100000" sheet="1" formatRows="0"/>
  <mergeCells count="27">
    <mergeCell ref="C34:G34"/>
    <mergeCell ref="C36:G36"/>
    <mergeCell ref="C38:G38"/>
    <mergeCell ref="C39:G39"/>
    <mergeCell ref="C41:G41"/>
    <mergeCell ref="C27:G27"/>
    <mergeCell ref="C28:G28"/>
    <mergeCell ref="C29:G29"/>
    <mergeCell ref="C30:G30"/>
    <mergeCell ref="C31:G31"/>
    <mergeCell ref="C32:G32"/>
    <mergeCell ref="C19:G19"/>
    <mergeCell ref="C21:G21"/>
    <mergeCell ref="C22:G22"/>
    <mergeCell ref="C24:G24"/>
    <mergeCell ref="C25:G25"/>
    <mergeCell ref="C26:G26"/>
    <mergeCell ref="A1:G1"/>
    <mergeCell ref="C2:G2"/>
    <mergeCell ref="C3:G3"/>
    <mergeCell ref="C4:G4"/>
    <mergeCell ref="A46:C46"/>
    <mergeCell ref="A47:G51"/>
    <mergeCell ref="C12:G12"/>
    <mergeCell ref="C14:G14"/>
    <mergeCell ref="C15:G15"/>
    <mergeCell ref="C17:G17"/>
  </mergeCells>
  <pageMargins left="0.59055118110236204" right="0.196850393700787" top="0.78740157499999996" bottom="0.78740157499999996" header="0.3" footer="0.3"/>
  <pageSetup paperSize="9" orientation="landscape" horizontalDpi="4294967293" verticalDpi="0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72A889-96A9-43CC-A9AC-D6026668DB15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127</v>
      </c>
    </row>
    <row r="2" spans="1:60" ht="24.95" customHeight="1" x14ac:dyDescent="0.2">
      <c r="A2" s="196" t="s">
        <v>8</v>
      </c>
      <c r="B2" s="48" t="s">
        <v>43</v>
      </c>
      <c r="C2" s="199" t="s">
        <v>44</v>
      </c>
      <c r="D2" s="197"/>
      <c r="E2" s="197"/>
      <c r="F2" s="197"/>
      <c r="G2" s="198"/>
      <c r="AG2" t="s">
        <v>128</v>
      </c>
    </row>
    <row r="3" spans="1:60" ht="24.95" customHeight="1" x14ac:dyDescent="0.2">
      <c r="A3" s="196" t="s">
        <v>9</v>
      </c>
      <c r="B3" s="48" t="s">
        <v>62</v>
      </c>
      <c r="C3" s="199" t="s">
        <v>63</v>
      </c>
      <c r="D3" s="197"/>
      <c r="E3" s="197"/>
      <c r="F3" s="197"/>
      <c r="G3" s="198"/>
      <c r="AC3" s="174" t="s">
        <v>128</v>
      </c>
      <c r="AG3" t="s">
        <v>129</v>
      </c>
    </row>
    <row r="4" spans="1:60" ht="24.95" customHeight="1" x14ac:dyDescent="0.2">
      <c r="A4" s="200" t="s">
        <v>10</v>
      </c>
      <c r="B4" s="201" t="s">
        <v>64</v>
      </c>
      <c r="C4" s="202" t="s">
        <v>63</v>
      </c>
      <c r="D4" s="203"/>
      <c r="E4" s="203"/>
      <c r="F4" s="203"/>
      <c r="G4" s="204"/>
      <c r="AG4" t="s">
        <v>130</v>
      </c>
    </row>
    <row r="5" spans="1:60" x14ac:dyDescent="0.2">
      <c r="D5" s="10"/>
    </row>
    <row r="6" spans="1:60" ht="38.25" x14ac:dyDescent="0.2">
      <c r="A6" s="206" t="s">
        <v>131</v>
      </c>
      <c r="B6" s="208" t="s">
        <v>132</v>
      </c>
      <c r="C6" s="208" t="s">
        <v>133</v>
      </c>
      <c r="D6" s="207" t="s">
        <v>134</v>
      </c>
      <c r="E6" s="206" t="s">
        <v>135</v>
      </c>
      <c r="F6" s="205" t="s">
        <v>136</v>
      </c>
      <c r="G6" s="206" t="s">
        <v>31</v>
      </c>
      <c r="H6" s="209" t="s">
        <v>32</v>
      </c>
      <c r="I6" s="209" t="s">
        <v>137</v>
      </c>
      <c r="J6" s="209" t="s">
        <v>33</v>
      </c>
      <c r="K6" s="209" t="s">
        <v>138</v>
      </c>
      <c r="L6" s="209" t="s">
        <v>139</v>
      </c>
      <c r="M6" s="209" t="s">
        <v>140</v>
      </c>
      <c r="N6" s="209" t="s">
        <v>141</v>
      </c>
      <c r="O6" s="209" t="s">
        <v>142</v>
      </c>
      <c r="P6" s="209" t="s">
        <v>143</v>
      </c>
      <c r="Q6" s="209" t="s">
        <v>144</v>
      </c>
      <c r="R6" s="209" t="s">
        <v>145</v>
      </c>
      <c r="S6" s="209" t="s">
        <v>146</v>
      </c>
      <c r="T6" s="209" t="s">
        <v>147</v>
      </c>
      <c r="U6" s="209" t="s">
        <v>148</v>
      </c>
      <c r="V6" s="209" t="s">
        <v>149</v>
      </c>
      <c r="W6" s="209" t="s">
        <v>150</v>
      </c>
      <c r="X6" s="209" t="s">
        <v>151</v>
      </c>
      <c r="Y6" s="209" t="s">
        <v>152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2" t="s">
        <v>153</v>
      </c>
      <c r="B8" s="233" t="s">
        <v>83</v>
      </c>
      <c r="C8" s="256" t="s">
        <v>84</v>
      </c>
      <c r="D8" s="234"/>
      <c r="E8" s="235"/>
      <c r="F8" s="236"/>
      <c r="G8" s="236">
        <f>SUMIF(AG9:AG72,"&lt;&gt;NOR",G9:G72)</f>
        <v>0</v>
      </c>
      <c r="H8" s="236"/>
      <c r="I8" s="236">
        <f>SUM(I9:I72)</f>
        <v>0</v>
      </c>
      <c r="J8" s="236"/>
      <c r="K8" s="236">
        <f>SUM(K9:K72)</f>
        <v>0</v>
      </c>
      <c r="L8" s="236"/>
      <c r="M8" s="236">
        <f>SUM(M9:M72)</f>
        <v>0</v>
      </c>
      <c r="N8" s="235"/>
      <c r="O8" s="235">
        <f>SUM(O9:O72)</f>
        <v>785.46</v>
      </c>
      <c r="P8" s="235"/>
      <c r="Q8" s="235">
        <f>SUM(Q9:Q72)</f>
        <v>1221.9000000000001</v>
      </c>
      <c r="R8" s="236"/>
      <c r="S8" s="236"/>
      <c r="T8" s="237"/>
      <c r="U8" s="231"/>
      <c r="V8" s="231">
        <f>SUM(V9:V72)</f>
        <v>866.67</v>
      </c>
      <c r="W8" s="231"/>
      <c r="X8" s="231"/>
      <c r="Y8" s="231"/>
      <c r="AG8" t="s">
        <v>154</v>
      </c>
    </row>
    <row r="9" spans="1:60" outlineLevel="1" x14ac:dyDescent="0.2">
      <c r="A9" s="239">
        <v>1</v>
      </c>
      <c r="B9" s="240" t="s">
        <v>214</v>
      </c>
      <c r="C9" s="258" t="s">
        <v>215</v>
      </c>
      <c r="D9" s="241" t="s">
        <v>216</v>
      </c>
      <c r="E9" s="242">
        <v>245.3</v>
      </c>
      <c r="F9" s="243"/>
      <c r="G9" s="244">
        <f>ROUND(E9*F9,2)</f>
        <v>0</v>
      </c>
      <c r="H9" s="243"/>
      <c r="I9" s="244">
        <f>ROUND(E9*H9,2)</f>
        <v>0</v>
      </c>
      <c r="J9" s="243"/>
      <c r="K9" s="244">
        <f>ROUND(E9*J9,2)</f>
        <v>0</v>
      </c>
      <c r="L9" s="244">
        <v>21</v>
      </c>
      <c r="M9" s="244">
        <f>G9*(1+L9/100)</f>
        <v>0</v>
      </c>
      <c r="N9" s="242">
        <v>0</v>
      </c>
      <c r="O9" s="242">
        <f>ROUND(E9*N9,2)</f>
        <v>0</v>
      </c>
      <c r="P9" s="242">
        <v>0.13800000000000001</v>
      </c>
      <c r="Q9" s="242">
        <f>ROUND(E9*P9,2)</f>
        <v>33.85</v>
      </c>
      <c r="R9" s="244"/>
      <c r="S9" s="244" t="s">
        <v>172</v>
      </c>
      <c r="T9" s="245" t="s">
        <v>172</v>
      </c>
      <c r="U9" s="230">
        <v>0.16</v>
      </c>
      <c r="V9" s="230">
        <f>ROUND(E9*U9,2)</f>
        <v>39.25</v>
      </c>
      <c r="W9" s="230"/>
      <c r="X9" s="230" t="s">
        <v>160</v>
      </c>
      <c r="Y9" s="230" t="s">
        <v>161</v>
      </c>
      <c r="Z9" s="210"/>
      <c r="AA9" s="210"/>
      <c r="AB9" s="210"/>
      <c r="AC9" s="210"/>
      <c r="AD9" s="210"/>
      <c r="AE9" s="210"/>
      <c r="AF9" s="210"/>
      <c r="AG9" s="210" t="s">
        <v>162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72" t="s">
        <v>217</v>
      </c>
      <c r="D10" s="268"/>
      <c r="E10" s="269">
        <v>121.8</v>
      </c>
      <c r="F10" s="230"/>
      <c r="G10" s="230"/>
      <c r="H10" s="230"/>
      <c r="I10" s="230"/>
      <c r="J10" s="230"/>
      <c r="K10" s="230"/>
      <c r="L10" s="230"/>
      <c r="M10" s="230"/>
      <c r="N10" s="229"/>
      <c r="O10" s="229"/>
      <c r="P10" s="229"/>
      <c r="Q10" s="229"/>
      <c r="R10" s="230"/>
      <c r="S10" s="230"/>
      <c r="T10" s="230"/>
      <c r="U10" s="230"/>
      <c r="V10" s="230"/>
      <c r="W10" s="230"/>
      <c r="X10" s="230"/>
      <c r="Y10" s="230"/>
      <c r="Z10" s="210"/>
      <c r="AA10" s="210"/>
      <c r="AB10" s="210"/>
      <c r="AC10" s="210"/>
      <c r="AD10" s="210"/>
      <c r="AE10" s="210"/>
      <c r="AF10" s="210"/>
      <c r="AG10" s="210" t="s">
        <v>218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27"/>
      <c r="B11" s="228"/>
      <c r="C11" s="272" t="s">
        <v>219</v>
      </c>
      <c r="D11" s="268"/>
      <c r="E11" s="269">
        <v>123.5</v>
      </c>
      <c r="F11" s="230"/>
      <c r="G11" s="230"/>
      <c r="H11" s="230"/>
      <c r="I11" s="230"/>
      <c r="J11" s="230"/>
      <c r="K11" s="230"/>
      <c r="L11" s="230"/>
      <c r="M11" s="230"/>
      <c r="N11" s="229"/>
      <c r="O11" s="229"/>
      <c r="P11" s="229"/>
      <c r="Q11" s="229"/>
      <c r="R11" s="230"/>
      <c r="S11" s="230"/>
      <c r="T11" s="230"/>
      <c r="U11" s="230"/>
      <c r="V11" s="230"/>
      <c r="W11" s="230"/>
      <c r="X11" s="230"/>
      <c r="Y11" s="230"/>
      <c r="Z11" s="210"/>
      <c r="AA11" s="210"/>
      <c r="AB11" s="210"/>
      <c r="AC11" s="210"/>
      <c r="AD11" s="210"/>
      <c r="AE11" s="210"/>
      <c r="AF11" s="210"/>
      <c r="AG11" s="210" t="s">
        <v>218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39">
        <v>2</v>
      </c>
      <c r="B12" s="240" t="s">
        <v>220</v>
      </c>
      <c r="C12" s="258" t="s">
        <v>221</v>
      </c>
      <c r="D12" s="241" t="s">
        <v>216</v>
      </c>
      <c r="E12" s="242">
        <v>5.5</v>
      </c>
      <c r="F12" s="243"/>
      <c r="G12" s="244">
        <f>ROUND(E12*F12,2)</f>
        <v>0</v>
      </c>
      <c r="H12" s="243"/>
      <c r="I12" s="244">
        <f>ROUND(E12*H12,2)</f>
        <v>0</v>
      </c>
      <c r="J12" s="243"/>
      <c r="K12" s="244">
        <f>ROUND(E12*J12,2)</f>
        <v>0</v>
      </c>
      <c r="L12" s="244">
        <v>21</v>
      </c>
      <c r="M12" s="244">
        <f>G12*(1+L12/100)</f>
        <v>0</v>
      </c>
      <c r="N12" s="242">
        <v>0</v>
      </c>
      <c r="O12" s="242">
        <f>ROUND(E12*N12,2)</f>
        <v>0</v>
      </c>
      <c r="P12" s="242">
        <v>0.2</v>
      </c>
      <c r="Q12" s="242">
        <f>ROUND(E12*P12,2)</f>
        <v>1.1000000000000001</v>
      </c>
      <c r="R12" s="244"/>
      <c r="S12" s="244" t="s">
        <v>172</v>
      </c>
      <c r="T12" s="245" t="s">
        <v>172</v>
      </c>
      <c r="U12" s="230">
        <v>0.1</v>
      </c>
      <c r="V12" s="230">
        <f>ROUND(E12*U12,2)</f>
        <v>0.55000000000000004</v>
      </c>
      <c r="W12" s="230"/>
      <c r="X12" s="230" t="s">
        <v>160</v>
      </c>
      <c r="Y12" s="230" t="s">
        <v>161</v>
      </c>
      <c r="Z12" s="210"/>
      <c r="AA12" s="210"/>
      <c r="AB12" s="210"/>
      <c r="AC12" s="210"/>
      <c r="AD12" s="210"/>
      <c r="AE12" s="210"/>
      <c r="AF12" s="210"/>
      <c r="AG12" s="210" t="s">
        <v>162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2" x14ac:dyDescent="0.2">
      <c r="A13" s="227"/>
      <c r="B13" s="228"/>
      <c r="C13" s="272" t="s">
        <v>222</v>
      </c>
      <c r="D13" s="268"/>
      <c r="E13" s="269">
        <v>5.5</v>
      </c>
      <c r="F13" s="230"/>
      <c r="G13" s="230"/>
      <c r="H13" s="230"/>
      <c r="I13" s="230"/>
      <c r="J13" s="230"/>
      <c r="K13" s="230"/>
      <c r="L13" s="230"/>
      <c r="M13" s="230"/>
      <c r="N13" s="229"/>
      <c r="O13" s="229"/>
      <c r="P13" s="229"/>
      <c r="Q13" s="229"/>
      <c r="R13" s="230"/>
      <c r="S13" s="230"/>
      <c r="T13" s="230"/>
      <c r="U13" s="230"/>
      <c r="V13" s="230"/>
      <c r="W13" s="230"/>
      <c r="X13" s="230"/>
      <c r="Y13" s="230"/>
      <c r="Z13" s="210"/>
      <c r="AA13" s="210"/>
      <c r="AB13" s="210"/>
      <c r="AC13" s="210"/>
      <c r="AD13" s="210"/>
      <c r="AE13" s="210"/>
      <c r="AF13" s="210"/>
      <c r="AG13" s="210" t="s">
        <v>218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39">
        <v>3</v>
      </c>
      <c r="B14" s="240" t="s">
        <v>223</v>
      </c>
      <c r="C14" s="258" t="s">
        <v>224</v>
      </c>
      <c r="D14" s="241" t="s">
        <v>216</v>
      </c>
      <c r="E14" s="242">
        <v>139.80000000000001</v>
      </c>
      <c r="F14" s="243"/>
      <c r="G14" s="244">
        <f>ROUND(E14*F14,2)</f>
        <v>0</v>
      </c>
      <c r="H14" s="243"/>
      <c r="I14" s="244">
        <f>ROUND(E14*H14,2)</f>
        <v>0</v>
      </c>
      <c r="J14" s="243"/>
      <c r="K14" s="244">
        <f>ROUND(E14*J14,2)</f>
        <v>0</v>
      </c>
      <c r="L14" s="244">
        <v>21</v>
      </c>
      <c r="M14" s="244">
        <f>G14*(1+L14/100)</f>
        <v>0</v>
      </c>
      <c r="N14" s="242">
        <v>0</v>
      </c>
      <c r="O14" s="242">
        <f>ROUND(E14*N14,2)</f>
        <v>0</v>
      </c>
      <c r="P14" s="242">
        <v>0.22500000000000001</v>
      </c>
      <c r="Q14" s="242">
        <f>ROUND(E14*P14,2)</f>
        <v>31.46</v>
      </c>
      <c r="R14" s="244"/>
      <c r="S14" s="244" t="s">
        <v>172</v>
      </c>
      <c r="T14" s="245" t="s">
        <v>172</v>
      </c>
      <c r="U14" s="230">
        <v>0.14199999999999999</v>
      </c>
      <c r="V14" s="230">
        <f>ROUND(E14*U14,2)</f>
        <v>19.850000000000001</v>
      </c>
      <c r="W14" s="230"/>
      <c r="X14" s="230" t="s">
        <v>160</v>
      </c>
      <c r="Y14" s="230" t="s">
        <v>161</v>
      </c>
      <c r="Z14" s="210"/>
      <c r="AA14" s="210"/>
      <c r="AB14" s="210"/>
      <c r="AC14" s="210"/>
      <c r="AD14" s="210"/>
      <c r="AE14" s="210"/>
      <c r="AF14" s="210"/>
      <c r="AG14" s="210" t="s">
        <v>162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2" x14ac:dyDescent="0.2">
      <c r="A15" s="227"/>
      <c r="B15" s="228"/>
      <c r="C15" s="272" t="s">
        <v>225</v>
      </c>
      <c r="D15" s="268"/>
      <c r="E15" s="269">
        <v>139.80000000000001</v>
      </c>
      <c r="F15" s="230"/>
      <c r="G15" s="230"/>
      <c r="H15" s="230"/>
      <c r="I15" s="230"/>
      <c r="J15" s="230"/>
      <c r="K15" s="230"/>
      <c r="L15" s="230"/>
      <c r="M15" s="230"/>
      <c r="N15" s="229"/>
      <c r="O15" s="229"/>
      <c r="P15" s="229"/>
      <c r="Q15" s="229"/>
      <c r="R15" s="230"/>
      <c r="S15" s="230"/>
      <c r="T15" s="230"/>
      <c r="U15" s="230"/>
      <c r="V15" s="230"/>
      <c r="W15" s="230"/>
      <c r="X15" s="230"/>
      <c r="Y15" s="230"/>
      <c r="Z15" s="210"/>
      <c r="AA15" s="210"/>
      <c r="AB15" s="210"/>
      <c r="AC15" s="210"/>
      <c r="AD15" s="210"/>
      <c r="AE15" s="210"/>
      <c r="AF15" s="210"/>
      <c r="AG15" s="210" t="s">
        <v>218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39">
        <v>4</v>
      </c>
      <c r="B16" s="240" t="s">
        <v>226</v>
      </c>
      <c r="C16" s="258" t="s">
        <v>227</v>
      </c>
      <c r="D16" s="241" t="s">
        <v>216</v>
      </c>
      <c r="E16" s="242">
        <v>382.4</v>
      </c>
      <c r="F16" s="243"/>
      <c r="G16" s="244">
        <f>ROUND(E16*F16,2)</f>
        <v>0</v>
      </c>
      <c r="H16" s="243"/>
      <c r="I16" s="244">
        <f>ROUND(E16*H16,2)</f>
        <v>0</v>
      </c>
      <c r="J16" s="243"/>
      <c r="K16" s="244">
        <f>ROUND(E16*J16,2)</f>
        <v>0</v>
      </c>
      <c r="L16" s="244">
        <v>21</v>
      </c>
      <c r="M16" s="244">
        <f>G16*(1+L16/100)</f>
        <v>0</v>
      </c>
      <c r="N16" s="242">
        <v>0</v>
      </c>
      <c r="O16" s="242">
        <f>ROUND(E16*N16,2)</f>
        <v>0</v>
      </c>
      <c r="P16" s="242">
        <v>0.11</v>
      </c>
      <c r="Q16" s="242">
        <f>ROUND(E16*P16,2)</f>
        <v>42.06</v>
      </c>
      <c r="R16" s="244"/>
      <c r="S16" s="244" t="s">
        <v>172</v>
      </c>
      <c r="T16" s="245" t="s">
        <v>172</v>
      </c>
      <c r="U16" s="230">
        <v>1.7500000000000002E-2</v>
      </c>
      <c r="V16" s="230">
        <f>ROUND(E16*U16,2)</f>
        <v>6.69</v>
      </c>
      <c r="W16" s="230"/>
      <c r="X16" s="230" t="s">
        <v>160</v>
      </c>
      <c r="Y16" s="230" t="s">
        <v>161</v>
      </c>
      <c r="Z16" s="210"/>
      <c r="AA16" s="210"/>
      <c r="AB16" s="210"/>
      <c r="AC16" s="210"/>
      <c r="AD16" s="210"/>
      <c r="AE16" s="210"/>
      <c r="AF16" s="210"/>
      <c r="AG16" s="210" t="s">
        <v>162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2" x14ac:dyDescent="0.2">
      <c r="A17" s="227"/>
      <c r="B17" s="228"/>
      <c r="C17" s="272" t="s">
        <v>228</v>
      </c>
      <c r="D17" s="268"/>
      <c r="E17" s="269">
        <v>382.4</v>
      </c>
      <c r="F17" s="230"/>
      <c r="G17" s="230"/>
      <c r="H17" s="230"/>
      <c r="I17" s="230"/>
      <c r="J17" s="230"/>
      <c r="K17" s="230"/>
      <c r="L17" s="230"/>
      <c r="M17" s="230"/>
      <c r="N17" s="229"/>
      <c r="O17" s="229"/>
      <c r="P17" s="229"/>
      <c r="Q17" s="229"/>
      <c r="R17" s="230"/>
      <c r="S17" s="230"/>
      <c r="T17" s="230"/>
      <c r="U17" s="230"/>
      <c r="V17" s="230"/>
      <c r="W17" s="230"/>
      <c r="X17" s="230"/>
      <c r="Y17" s="230"/>
      <c r="Z17" s="210"/>
      <c r="AA17" s="210"/>
      <c r="AB17" s="210"/>
      <c r="AC17" s="210"/>
      <c r="AD17" s="210"/>
      <c r="AE17" s="210"/>
      <c r="AF17" s="210"/>
      <c r="AG17" s="210" t="s">
        <v>218</v>
      </c>
      <c r="AH17" s="210">
        <v>0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2">
      <c r="A18" s="246">
        <v>5</v>
      </c>
      <c r="B18" s="247" t="s">
        <v>229</v>
      </c>
      <c r="C18" s="257" t="s">
        <v>230</v>
      </c>
      <c r="D18" s="248" t="s">
        <v>216</v>
      </c>
      <c r="E18" s="249">
        <v>382.4</v>
      </c>
      <c r="F18" s="250"/>
      <c r="G18" s="251">
        <f>ROUND(E18*F18,2)</f>
        <v>0</v>
      </c>
      <c r="H18" s="250"/>
      <c r="I18" s="251">
        <f>ROUND(E18*H18,2)</f>
        <v>0</v>
      </c>
      <c r="J18" s="250"/>
      <c r="K18" s="251">
        <f>ROUND(E18*J18,2)</f>
        <v>0</v>
      </c>
      <c r="L18" s="251">
        <v>21</v>
      </c>
      <c r="M18" s="251">
        <f>G18*(1+L18/100)</f>
        <v>0</v>
      </c>
      <c r="N18" s="249">
        <v>0</v>
      </c>
      <c r="O18" s="249">
        <f>ROUND(E18*N18,2)</f>
        <v>0</v>
      </c>
      <c r="P18" s="249">
        <v>0.33</v>
      </c>
      <c r="Q18" s="249">
        <f>ROUND(E18*P18,2)</f>
        <v>126.19</v>
      </c>
      <c r="R18" s="251"/>
      <c r="S18" s="251" t="s">
        <v>172</v>
      </c>
      <c r="T18" s="252" t="s">
        <v>172</v>
      </c>
      <c r="U18" s="230">
        <v>0.06</v>
      </c>
      <c r="V18" s="230">
        <f>ROUND(E18*U18,2)</f>
        <v>22.94</v>
      </c>
      <c r="W18" s="230"/>
      <c r="X18" s="230" t="s">
        <v>160</v>
      </c>
      <c r="Y18" s="230" t="s">
        <v>161</v>
      </c>
      <c r="Z18" s="210"/>
      <c r="AA18" s="210"/>
      <c r="AB18" s="210"/>
      <c r="AC18" s="210"/>
      <c r="AD18" s="210"/>
      <c r="AE18" s="210"/>
      <c r="AF18" s="210"/>
      <c r="AG18" s="210" t="s">
        <v>162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46">
        <v>6</v>
      </c>
      <c r="B19" s="247" t="s">
        <v>231</v>
      </c>
      <c r="C19" s="257" t="s">
        <v>232</v>
      </c>
      <c r="D19" s="248" t="s">
        <v>216</v>
      </c>
      <c r="E19" s="249">
        <v>812.4</v>
      </c>
      <c r="F19" s="250"/>
      <c r="G19" s="251">
        <f>ROUND(E19*F19,2)</f>
        <v>0</v>
      </c>
      <c r="H19" s="250"/>
      <c r="I19" s="251">
        <f>ROUND(E19*H19,2)</f>
        <v>0</v>
      </c>
      <c r="J19" s="250"/>
      <c r="K19" s="251">
        <f>ROUND(E19*J19,2)</f>
        <v>0</v>
      </c>
      <c r="L19" s="251">
        <v>21</v>
      </c>
      <c r="M19" s="251">
        <f>G19*(1+L19/100)</f>
        <v>0</v>
      </c>
      <c r="N19" s="249">
        <v>0</v>
      </c>
      <c r="O19" s="249">
        <f>ROUND(E19*N19,2)</f>
        <v>0</v>
      </c>
      <c r="P19" s="249">
        <v>0.55000000000000004</v>
      </c>
      <c r="Q19" s="249">
        <f>ROUND(E19*P19,2)</f>
        <v>446.82</v>
      </c>
      <c r="R19" s="251"/>
      <c r="S19" s="251" t="s">
        <v>172</v>
      </c>
      <c r="T19" s="252" t="s">
        <v>172</v>
      </c>
      <c r="U19" s="230">
        <v>9.4500000000000001E-2</v>
      </c>
      <c r="V19" s="230">
        <f>ROUND(E19*U19,2)</f>
        <v>76.77</v>
      </c>
      <c r="W19" s="230"/>
      <c r="X19" s="230" t="s">
        <v>160</v>
      </c>
      <c r="Y19" s="230" t="s">
        <v>161</v>
      </c>
      <c r="Z19" s="210"/>
      <c r="AA19" s="210"/>
      <c r="AB19" s="210"/>
      <c r="AC19" s="210"/>
      <c r="AD19" s="210"/>
      <c r="AE19" s="210"/>
      <c r="AF19" s="210"/>
      <c r="AG19" s="210" t="s">
        <v>162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2">
      <c r="A20" s="239">
        <v>7</v>
      </c>
      <c r="B20" s="240" t="s">
        <v>233</v>
      </c>
      <c r="C20" s="258" t="s">
        <v>234</v>
      </c>
      <c r="D20" s="241" t="s">
        <v>216</v>
      </c>
      <c r="E20" s="242">
        <v>46</v>
      </c>
      <c r="F20" s="243"/>
      <c r="G20" s="244">
        <f>ROUND(E20*F20,2)</f>
        <v>0</v>
      </c>
      <c r="H20" s="243"/>
      <c r="I20" s="244">
        <f>ROUND(E20*H20,2)</f>
        <v>0</v>
      </c>
      <c r="J20" s="243"/>
      <c r="K20" s="244">
        <f>ROUND(E20*J20,2)</f>
        <v>0</v>
      </c>
      <c r="L20" s="244">
        <v>21</v>
      </c>
      <c r="M20" s="244">
        <f>G20*(1+L20/100)</f>
        <v>0</v>
      </c>
      <c r="N20" s="242">
        <v>0</v>
      </c>
      <c r="O20" s="242">
        <f>ROUND(E20*N20,2)</f>
        <v>0</v>
      </c>
      <c r="P20" s="242">
        <v>0.24</v>
      </c>
      <c r="Q20" s="242">
        <f>ROUND(E20*P20,2)</f>
        <v>11.04</v>
      </c>
      <c r="R20" s="244"/>
      <c r="S20" s="244" t="s">
        <v>172</v>
      </c>
      <c r="T20" s="245" t="s">
        <v>172</v>
      </c>
      <c r="U20" s="230">
        <v>0.03</v>
      </c>
      <c r="V20" s="230">
        <f>ROUND(E20*U20,2)</f>
        <v>1.38</v>
      </c>
      <c r="W20" s="230"/>
      <c r="X20" s="230" t="s">
        <v>160</v>
      </c>
      <c r="Y20" s="230" t="s">
        <v>161</v>
      </c>
      <c r="Z20" s="210"/>
      <c r="AA20" s="210"/>
      <c r="AB20" s="210"/>
      <c r="AC20" s="210"/>
      <c r="AD20" s="210"/>
      <c r="AE20" s="210"/>
      <c r="AF20" s="210"/>
      <c r="AG20" s="210" t="s">
        <v>162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27"/>
      <c r="B21" s="228"/>
      <c r="C21" s="272" t="s">
        <v>235</v>
      </c>
      <c r="D21" s="268"/>
      <c r="E21" s="269">
        <v>46</v>
      </c>
      <c r="F21" s="230"/>
      <c r="G21" s="230"/>
      <c r="H21" s="230"/>
      <c r="I21" s="230"/>
      <c r="J21" s="230"/>
      <c r="K21" s="230"/>
      <c r="L21" s="230"/>
      <c r="M21" s="230"/>
      <c r="N21" s="229"/>
      <c r="O21" s="229"/>
      <c r="P21" s="229"/>
      <c r="Q21" s="229"/>
      <c r="R21" s="230"/>
      <c r="S21" s="230"/>
      <c r="T21" s="230"/>
      <c r="U21" s="230"/>
      <c r="V21" s="230"/>
      <c r="W21" s="230"/>
      <c r="X21" s="230"/>
      <c r="Y21" s="230"/>
      <c r="Z21" s="210"/>
      <c r="AA21" s="210"/>
      <c r="AB21" s="210"/>
      <c r="AC21" s="210"/>
      <c r="AD21" s="210"/>
      <c r="AE21" s="210"/>
      <c r="AF21" s="210"/>
      <c r="AG21" s="210" t="s">
        <v>218</v>
      </c>
      <c r="AH21" s="210">
        <v>0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39">
        <v>8</v>
      </c>
      <c r="B22" s="240" t="s">
        <v>236</v>
      </c>
      <c r="C22" s="258" t="s">
        <v>237</v>
      </c>
      <c r="D22" s="241" t="s">
        <v>216</v>
      </c>
      <c r="E22" s="242">
        <v>318.3</v>
      </c>
      <c r="F22" s="243"/>
      <c r="G22" s="244">
        <f>ROUND(E22*F22,2)</f>
        <v>0</v>
      </c>
      <c r="H22" s="243"/>
      <c r="I22" s="244">
        <f>ROUND(E22*H22,2)</f>
        <v>0</v>
      </c>
      <c r="J22" s="243"/>
      <c r="K22" s="244">
        <f>ROUND(E22*J22,2)</f>
        <v>0</v>
      </c>
      <c r="L22" s="244">
        <v>21</v>
      </c>
      <c r="M22" s="244">
        <f>G22*(1+L22/100)</f>
        <v>0</v>
      </c>
      <c r="N22" s="242">
        <v>0</v>
      </c>
      <c r="O22" s="242">
        <f>ROUND(E22*N22,2)</f>
        <v>0</v>
      </c>
      <c r="P22" s="242">
        <v>0.22</v>
      </c>
      <c r="Q22" s="242">
        <f>ROUND(E22*P22,2)</f>
        <v>70.03</v>
      </c>
      <c r="R22" s="244"/>
      <c r="S22" s="244" t="s">
        <v>172</v>
      </c>
      <c r="T22" s="245" t="s">
        <v>172</v>
      </c>
      <c r="U22" s="230">
        <v>0.12</v>
      </c>
      <c r="V22" s="230">
        <f>ROUND(E22*U22,2)</f>
        <v>38.200000000000003</v>
      </c>
      <c r="W22" s="230"/>
      <c r="X22" s="230" t="s">
        <v>160</v>
      </c>
      <c r="Y22" s="230" t="s">
        <v>161</v>
      </c>
      <c r="Z22" s="210"/>
      <c r="AA22" s="210"/>
      <c r="AB22" s="210"/>
      <c r="AC22" s="210"/>
      <c r="AD22" s="210"/>
      <c r="AE22" s="210"/>
      <c r="AF22" s="210"/>
      <c r="AG22" s="210" t="s">
        <v>162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2" x14ac:dyDescent="0.2">
      <c r="A23" s="227"/>
      <c r="B23" s="228"/>
      <c r="C23" s="272" t="s">
        <v>238</v>
      </c>
      <c r="D23" s="268"/>
      <c r="E23" s="269">
        <v>318.3</v>
      </c>
      <c r="F23" s="230"/>
      <c r="G23" s="230"/>
      <c r="H23" s="230"/>
      <c r="I23" s="230"/>
      <c r="J23" s="230"/>
      <c r="K23" s="230"/>
      <c r="L23" s="230"/>
      <c r="M23" s="230"/>
      <c r="N23" s="229"/>
      <c r="O23" s="229"/>
      <c r="P23" s="229"/>
      <c r="Q23" s="229"/>
      <c r="R23" s="230"/>
      <c r="S23" s="230"/>
      <c r="T23" s="230"/>
      <c r="U23" s="230"/>
      <c r="V23" s="230"/>
      <c r="W23" s="230"/>
      <c r="X23" s="230"/>
      <c r="Y23" s="230"/>
      <c r="Z23" s="210"/>
      <c r="AA23" s="210"/>
      <c r="AB23" s="210"/>
      <c r="AC23" s="210"/>
      <c r="AD23" s="210"/>
      <c r="AE23" s="210"/>
      <c r="AF23" s="210"/>
      <c r="AG23" s="210" t="s">
        <v>218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39">
        <v>9</v>
      </c>
      <c r="B24" s="240" t="s">
        <v>239</v>
      </c>
      <c r="C24" s="258" t="s">
        <v>240</v>
      </c>
      <c r="D24" s="241" t="s">
        <v>216</v>
      </c>
      <c r="E24" s="242">
        <v>812.4</v>
      </c>
      <c r="F24" s="243"/>
      <c r="G24" s="244">
        <f>ROUND(E24*F24,2)</f>
        <v>0</v>
      </c>
      <c r="H24" s="243"/>
      <c r="I24" s="244">
        <f>ROUND(E24*H24,2)</f>
        <v>0</v>
      </c>
      <c r="J24" s="243"/>
      <c r="K24" s="244">
        <f>ROUND(E24*J24,2)</f>
        <v>0</v>
      </c>
      <c r="L24" s="244">
        <v>21</v>
      </c>
      <c r="M24" s="244">
        <f>G24*(1+L24/100)</f>
        <v>0</v>
      </c>
      <c r="N24" s="242">
        <v>0</v>
      </c>
      <c r="O24" s="242">
        <f>ROUND(E24*N24,2)</f>
        <v>0</v>
      </c>
      <c r="P24" s="242">
        <v>0.22</v>
      </c>
      <c r="Q24" s="242">
        <f>ROUND(E24*P24,2)</f>
        <v>178.73</v>
      </c>
      <c r="R24" s="244"/>
      <c r="S24" s="244" t="s">
        <v>172</v>
      </c>
      <c r="T24" s="245" t="s">
        <v>172</v>
      </c>
      <c r="U24" s="230">
        <v>5.96E-2</v>
      </c>
      <c r="V24" s="230">
        <f>ROUND(E24*U24,2)</f>
        <v>48.42</v>
      </c>
      <c r="W24" s="230"/>
      <c r="X24" s="230" t="s">
        <v>160</v>
      </c>
      <c r="Y24" s="230" t="s">
        <v>161</v>
      </c>
      <c r="Z24" s="210"/>
      <c r="AA24" s="210"/>
      <c r="AB24" s="210"/>
      <c r="AC24" s="210"/>
      <c r="AD24" s="210"/>
      <c r="AE24" s="210"/>
      <c r="AF24" s="210"/>
      <c r="AG24" s="210" t="s">
        <v>162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27"/>
      <c r="B25" s="228"/>
      <c r="C25" s="272" t="s">
        <v>241</v>
      </c>
      <c r="D25" s="268"/>
      <c r="E25" s="269">
        <v>812.4</v>
      </c>
      <c r="F25" s="230"/>
      <c r="G25" s="230"/>
      <c r="H25" s="230"/>
      <c r="I25" s="230"/>
      <c r="J25" s="230"/>
      <c r="K25" s="230"/>
      <c r="L25" s="230"/>
      <c r="M25" s="230"/>
      <c r="N25" s="229"/>
      <c r="O25" s="229"/>
      <c r="P25" s="229"/>
      <c r="Q25" s="229"/>
      <c r="R25" s="230"/>
      <c r="S25" s="230"/>
      <c r="T25" s="230"/>
      <c r="U25" s="230"/>
      <c r="V25" s="230"/>
      <c r="W25" s="230"/>
      <c r="X25" s="230"/>
      <c r="Y25" s="230"/>
      <c r="Z25" s="210"/>
      <c r="AA25" s="210"/>
      <c r="AB25" s="210"/>
      <c r="AC25" s="210"/>
      <c r="AD25" s="210"/>
      <c r="AE25" s="210"/>
      <c r="AF25" s="210"/>
      <c r="AG25" s="210" t="s">
        <v>218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46">
        <v>10</v>
      </c>
      <c r="B26" s="247" t="s">
        <v>242</v>
      </c>
      <c r="C26" s="257" t="s">
        <v>243</v>
      </c>
      <c r="D26" s="248" t="s">
        <v>216</v>
      </c>
      <c r="E26" s="249">
        <v>211</v>
      </c>
      <c r="F26" s="250"/>
      <c r="G26" s="251">
        <f>ROUND(E26*F26,2)</f>
        <v>0</v>
      </c>
      <c r="H26" s="250"/>
      <c r="I26" s="251">
        <f>ROUND(E26*H26,2)</f>
        <v>0</v>
      </c>
      <c r="J26" s="250"/>
      <c r="K26" s="251">
        <f>ROUND(E26*J26,2)</f>
        <v>0</v>
      </c>
      <c r="L26" s="251">
        <v>21</v>
      </c>
      <c r="M26" s="251">
        <f>G26*(1+L26/100)</f>
        <v>0</v>
      </c>
      <c r="N26" s="249">
        <v>0</v>
      </c>
      <c r="O26" s="249">
        <f>ROUND(E26*N26,2)</f>
        <v>0</v>
      </c>
      <c r="P26" s="249">
        <v>0.35499999999999998</v>
      </c>
      <c r="Q26" s="249">
        <f>ROUND(E26*P26,2)</f>
        <v>74.91</v>
      </c>
      <c r="R26" s="251"/>
      <c r="S26" s="251" t="s">
        <v>172</v>
      </c>
      <c r="T26" s="252" t="s">
        <v>172</v>
      </c>
      <c r="U26" s="230">
        <v>6.2E-2</v>
      </c>
      <c r="V26" s="230">
        <f>ROUND(E26*U26,2)</f>
        <v>13.08</v>
      </c>
      <c r="W26" s="230"/>
      <c r="X26" s="230" t="s">
        <v>160</v>
      </c>
      <c r="Y26" s="230" t="s">
        <v>161</v>
      </c>
      <c r="Z26" s="210"/>
      <c r="AA26" s="210"/>
      <c r="AB26" s="210"/>
      <c r="AC26" s="210"/>
      <c r="AD26" s="210"/>
      <c r="AE26" s="210"/>
      <c r="AF26" s="210"/>
      <c r="AG26" s="210" t="s">
        <v>162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39">
        <v>11</v>
      </c>
      <c r="B27" s="240" t="s">
        <v>244</v>
      </c>
      <c r="C27" s="258" t="s">
        <v>245</v>
      </c>
      <c r="D27" s="241" t="s">
        <v>246</v>
      </c>
      <c r="E27" s="242">
        <v>592.79999999999995</v>
      </c>
      <c r="F27" s="243"/>
      <c r="G27" s="244">
        <f>ROUND(E27*F27,2)</f>
        <v>0</v>
      </c>
      <c r="H27" s="243"/>
      <c r="I27" s="244">
        <f>ROUND(E27*H27,2)</f>
        <v>0</v>
      </c>
      <c r="J27" s="243"/>
      <c r="K27" s="244">
        <f>ROUND(E27*J27,2)</f>
        <v>0</v>
      </c>
      <c r="L27" s="244">
        <v>21</v>
      </c>
      <c r="M27" s="244">
        <f>G27*(1+L27/100)</f>
        <v>0</v>
      </c>
      <c r="N27" s="242">
        <v>0</v>
      </c>
      <c r="O27" s="242">
        <f>ROUND(E27*N27,2)</f>
        <v>0</v>
      </c>
      <c r="P27" s="242">
        <v>0.27</v>
      </c>
      <c r="Q27" s="242">
        <f>ROUND(E27*P27,2)</f>
        <v>160.06</v>
      </c>
      <c r="R27" s="244"/>
      <c r="S27" s="244" t="s">
        <v>172</v>
      </c>
      <c r="T27" s="245" t="s">
        <v>172</v>
      </c>
      <c r="U27" s="230">
        <v>0.123</v>
      </c>
      <c r="V27" s="230">
        <f>ROUND(E27*U27,2)</f>
        <v>72.91</v>
      </c>
      <c r="W27" s="230"/>
      <c r="X27" s="230" t="s">
        <v>160</v>
      </c>
      <c r="Y27" s="230" t="s">
        <v>161</v>
      </c>
      <c r="Z27" s="210"/>
      <c r="AA27" s="210"/>
      <c r="AB27" s="210"/>
      <c r="AC27" s="210"/>
      <c r="AD27" s="210"/>
      <c r="AE27" s="210"/>
      <c r="AF27" s="210"/>
      <c r="AG27" s="210" t="s">
        <v>162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ht="22.5" outlineLevel="2" x14ac:dyDescent="0.2">
      <c r="A28" s="227"/>
      <c r="B28" s="228"/>
      <c r="C28" s="272" t="s">
        <v>247</v>
      </c>
      <c r="D28" s="268"/>
      <c r="E28" s="269">
        <v>592.79999999999995</v>
      </c>
      <c r="F28" s="230"/>
      <c r="G28" s="230"/>
      <c r="H28" s="230"/>
      <c r="I28" s="230"/>
      <c r="J28" s="230"/>
      <c r="K28" s="230"/>
      <c r="L28" s="230"/>
      <c r="M28" s="230"/>
      <c r="N28" s="229"/>
      <c r="O28" s="229"/>
      <c r="P28" s="229"/>
      <c r="Q28" s="229"/>
      <c r="R28" s="230"/>
      <c r="S28" s="230"/>
      <c r="T28" s="230"/>
      <c r="U28" s="230"/>
      <c r="V28" s="230"/>
      <c r="W28" s="230"/>
      <c r="X28" s="230"/>
      <c r="Y28" s="230"/>
      <c r="Z28" s="210"/>
      <c r="AA28" s="210"/>
      <c r="AB28" s="210"/>
      <c r="AC28" s="210"/>
      <c r="AD28" s="210"/>
      <c r="AE28" s="210"/>
      <c r="AF28" s="210"/>
      <c r="AG28" s="210" t="s">
        <v>218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39">
        <v>12</v>
      </c>
      <c r="B29" s="240" t="s">
        <v>248</v>
      </c>
      <c r="C29" s="258" t="s">
        <v>249</v>
      </c>
      <c r="D29" s="241" t="s">
        <v>246</v>
      </c>
      <c r="E29" s="242">
        <v>275.2</v>
      </c>
      <c r="F29" s="243"/>
      <c r="G29" s="244">
        <f>ROUND(E29*F29,2)</f>
        <v>0</v>
      </c>
      <c r="H29" s="243"/>
      <c r="I29" s="244">
        <f>ROUND(E29*H29,2)</f>
        <v>0</v>
      </c>
      <c r="J29" s="243"/>
      <c r="K29" s="244">
        <f>ROUND(E29*J29,2)</f>
        <v>0</v>
      </c>
      <c r="L29" s="244">
        <v>21</v>
      </c>
      <c r="M29" s="244">
        <f>G29*(1+L29/100)</f>
        <v>0</v>
      </c>
      <c r="N29" s="242">
        <v>0</v>
      </c>
      <c r="O29" s="242">
        <f>ROUND(E29*N29,2)</f>
        <v>0</v>
      </c>
      <c r="P29" s="242">
        <v>0.115</v>
      </c>
      <c r="Q29" s="242">
        <f>ROUND(E29*P29,2)</f>
        <v>31.65</v>
      </c>
      <c r="R29" s="244"/>
      <c r="S29" s="244" t="s">
        <v>172</v>
      </c>
      <c r="T29" s="245" t="s">
        <v>172</v>
      </c>
      <c r="U29" s="230">
        <v>0.13700000000000001</v>
      </c>
      <c r="V29" s="230">
        <f>ROUND(E29*U29,2)</f>
        <v>37.700000000000003</v>
      </c>
      <c r="W29" s="230"/>
      <c r="X29" s="230" t="s">
        <v>160</v>
      </c>
      <c r="Y29" s="230" t="s">
        <v>161</v>
      </c>
      <c r="Z29" s="210"/>
      <c r="AA29" s="210"/>
      <c r="AB29" s="210"/>
      <c r="AC29" s="210"/>
      <c r="AD29" s="210"/>
      <c r="AE29" s="210"/>
      <c r="AF29" s="210"/>
      <c r="AG29" s="210" t="s">
        <v>162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2" x14ac:dyDescent="0.2">
      <c r="A30" s="227"/>
      <c r="B30" s="228"/>
      <c r="C30" s="272" t="s">
        <v>250</v>
      </c>
      <c r="D30" s="268"/>
      <c r="E30" s="269">
        <v>275.2</v>
      </c>
      <c r="F30" s="230"/>
      <c r="G30" s="230"/>
      <c r="H30" s="230"/>
      <c r="I30" s="230"/>
      <c r="J30" s="230"/>
      <c r="K30" s="230"/>
      <c r="L30" s="230"/>
      <c r="M30" s="230"/>
      <c r="N30" s="229"/>
      <c r="O30" s="229"/>
      <c r="P30" s="229"/>
      <c r="Q30" s="229"/>
      <c r="R30" s="230"/>
      <c r="S30" s="230"/>
      <c r="T30" s="230"/>
      <c r="U30" s="230"/>
      <c r="V30" s="230"/>
      <c r="W30" s="230"/>
      <c r="X30" s="230"/>
      <c r="Y30" s="230"/>
      <c r="Z30" s="210"/>
      <c r="AA30" s="210"/>
      <c r="AB30" s="210"/>
      <c r="AC30" s="210"/>
      <c r="AD30" s="210"/>
      <c r="AE30" s="210"/>
      <c r="AF30" s="210"/>
      <c r="AG30" s="210" t="s">
        <v>218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39">
        <v>13</v>
      </c>
      <c r="B31" s="240" t="s">
        <v>251</v>
      </c>
      <c r="C31" s="258" t="s">
        <v>252</v>
      </c>
      <c r="D31" s="241" t="s">
        <v>253</v>
      </c>
      <c r="E31" s="242">
        <v>93.53828</v>
      </c>
      <c r="F31" s="243"/>
      <c r="G31" s="244">
        <f>ROUND(E31*F31,2)</f>
        <v>0</v>
      </c>
      <c r="H31" s="243"/>
      <c r="I31" s="244">
        <f>ROUND(E31*H31,2)</f>
        <v>0</v>
      </c>
      <c r="J31" s="243"/>
      <c r="K31" s="244">
        <f>ROUND(E31*J31,2)</f>
        <v>0</v>
      </c>
      <c r="L31" s="244">
        <v>21</v>
      </c>
      <c r="M31" s="244">
        <f>G31*(1+L31/100)</f>
        <v>0</v>
      </c>
      <c r="N31" s="242">
        <v>0</v>
      </c>
      <c r="O31" s="242">
        <f>ROUND(E31*N31,2)</f>
        <v>0</v>
      </c>
      <c r="P31" s="242">
        <v>0</v>
      </c>
      <c r="Q31" s="242">
        <f>ROUND(E31*P31,2)</f>
        <v>0</v>
      </c>
      <c r="R31" s="244"/>
      <c r="S31" s="244" t="s">
        <v>172</v>
      </c>
      <c r="T31" s="245" t="s">
        <v>172</v>
      </c>
      <c r="U31" s="230">
        <v>1.548</v>
      </c>
      <c r="V31" s="230">
        <f>ROUND(E31*U31,2)</f>
        <v>144.80000000000001</v>
      </c>
      <c r="W31" s="230"/>
      <c r="X31" s="230" t="s">
        <v>160</v>
      </c>
      <c r="Y31" s="230" t="s">
        <v>161</v>
      </c>
      <c r="Z31" s="210"/>
      <c r="AA31" s="210"/>
      <c r="AB31" s="210"/>
      <c r="AC31" s="210"/>
      <c r="AD31" s="210"/>
      <c r="AE31" s="210"/>
      <c r="AF31" s="210"/>
      <c r="AG31" s="210" t="s">
        <v>162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2">
      <c r="A32" s="227"/>
      <c r="B32" s="228"/>
      <c r="C32" s="272" t="s">
        <v>254</v>
      </c>
      <c r="D32" s="268"/>
      <c r="E32" s="269">
        <v>93.53828</v>
      </c>
      <c r="F32" s="230"/>
      <c r="G32" s="230"/>
      <c r="H32" s="230"/>
      <c r="I32" s="230"/>
      <c r="J32" s="230"/>
      <c r="K32" s="230"/>
      <c r="L32" s="230"/>
      <c r="M32" s="230"/>
      <c r="N32" s="229"/>
      <c r="O32" s="229"/>
      <c r="P32" s="229"/>
      <c r="Q32" s="229"/>
      <c r="R32" s="230"/>
      <c r="S32" s="230"/>
      <c r="T32" s="230"/>
      <c r="U32" s="230"/>
      <c r="V32" s="230"/>
      <c r="W32" s="230"/>
      <c r="X32" s="230"/>
      <c r="Y32" s="230"/>
      <c r="Z32" s="210"/>
      <c r="AA32" s="210"/>
      <c r="AB32" s="210"/>
      <c r="AC32" s="210"/>
      <c r="AD32" s="210"/>
      <c r="AE32" s="210"/>
      <c r="AF32" s="210"/>
      <c r="AG32" s="210" t="s">
        <v>218</v>
      </c>
      <c r="AH32" s="210">
        <v>5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ht="22.5" outlineLevel="1" x14ac:dyDescent="0.2">
      <c r="A33" s="239">
        <v>14</v>
      </c>
      <c r="B33" s="240" t="s">
        <v>255</v>
      </c>
      <c r="C33" s="258" t="s">
        <v>256</v>
      </c>
      <c r="D33" s="241" t="s">
        <v>253</v>
      </c>
      <c r="E33" s="242">
        <v>7</v>
      </c>
      <c r="F33" s="243"/>
      <c r="G33" s="244">
        <f>ROUND(E33*F33,2)</f>
        <v>0</v>
      </c>
      <c r="H33" s="243"/>
      <c r="I33" s="244">
        <f>ROUND(E33*H33,2)</f>
        <v>0</v>
      </c>
      <c r="J33" s="243"/>
      <c r="K33" s="244">
        <f>ROUND(E33*J33,2)</f>
        <v>0</v>
      </c>
      <c r="L33" s="244">
        <v>21</v>
      </c>
      <c r="M33" s="244">
        <f>G33*(1+L33/100)</f>
        <v>0</v>
      </c>
      <c r="N33" s="242">
        <v>0</v>
      </c>
      <c r="O33" s="242">
        <f>ROUND(E33*N33,2)</f>
        <v>0</v>
      </c>
      <c r="P33" s="242">
        <v>2</v>
      </c>
      <c r="Q33" s="242">
        <f>ROUND(E33*P33,2)</f>
        <v>14</v>
      </c>
      <c r="R33" s="244"/>
      <c r="S33" s="244" t="s">
        <v>172</v>
      </c>
      <c r="T33" s="245" t="s">
        <v>172</v>
      </c>
      <c r="U33" s="230">
        <v>0.77</v>
      </c>
      <c r="V33" s="230">
        <f>ROUND(E33*U33,2)</f>
        <v>5.39</v>
      </c>
      <c r="W33" s="230"/>
      <c r="X33" s="230" t="s">
        <v>160</v>
      </c>
      <c r="Y33" s="230" t="s">
        <v>161</v>
      </c>
      <c r="Z33" s="210"/>
      <c r="AA33" s="210"/>
      <c r="AB33" s="210"/>
      <c r="AC33" s="210"/>
      <c r="AD33" s="210"/>
      <c r="AE33" s="210"/>
      <c r="AF33" s="210"/>
      <c r="AG33" s="210" t="s">
        <v>162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2" x14ac:dyDescent="0.2">
      <c r="A34" s="227"/>
      <c r="B34" s="228"/>
      <c r="C34" s="272" t="s">
        <v>257</v>
      </c>
      <c r="D34" s="268"/>
      <c r="E34" s="269">
        <v>7</v>
      </c>
      <c r="F34" s="230"/>
      <c r="G34" s="230"/>
      <c r="H34" s="230"/>
      <c r="I34" s="230"/>
      <c r="J34" s="230"/>
      <c r="K34" s="230"/>
      <c r="L34" s="230"/>
      <c r="M34" s="230"/>
      <c r="N34" s="229"/>
      <c r="O34" s="229"/>
      <c r="P34" s="229"/>
      <c r="Q34" s="229"/>
      <c r="R34" s="230"/>
      <c r="S34" s="230"/>
      <c r="T34" s="230"/>
      <c r="U34" s="230"/>
      <c r="V34" s="230"/>
      <c r="W34" s="230"/>
      <c r="X34" s="230"/>
      <c r="Y34" s="230"/>
      <c r="Z34" s="210"/>
      <c r="AA34" s="210"/>
      <c r="AB34" s="210"/>
      <c r="AC34" s="210"/>
      <c r="AD34" s="210"/>
      <c r="AE34" s="210"/>
      <c r="AF34" s="210"/>
      <c r="AG34" s="210" t="s">
        <v>218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39">
        <v>15</v>
      </c>
      <c r="B35" s="240" t="s">
        <v>258</v>
      </c>
      <c r="C35" s="258" t="s">
        <v>259</v>
      </c>
      <c r="D35" s="241" t="s">
        <v>253</v>
      </c>
      <c r="E35" s="242">
        <v>935.38279999999997</v>
      </c>
      <c r="F35" s="243"/>
      <c r="G35" s="244">
        <f>ROUND(E35*F35,2)</f>
        <v>0</v>
      </c>
      <c r="H35" s="243"/>
      <c r="I35" s="244">
        <f>ROUND(E35*H35,2)</f>
        <v>0</v>
      </c>
      <c r="J35" s="243"/>
      <c r="K35" s="244">
        <f>ROUND(E35*J35,2)</f>
        <v>0</v>
      </c>
      <c r="L35" s="244">
        <v>21</v>
      </c>
      <c r="M35" s="244">
        <f>G35*(1+L35/100)</f>
        <v>0</v>
      </c>
      <c r="N35" s="242">
        <v>0</v>
      </c>
      <c r="O35" s="242">
        <f>ROUND(E35*N35,2)</f>
        <v>0</v>
      </c>
      <c r="P35" s="242">
        <v>0</v>
      </c>
      <c r="Q35" s="242">
        <f>ROUND(E35*P35,2)</f>
        <v>0</v>
      </c>
      <c r="R35" s="244"/>
      <c r="S35" s="244" t="s">
        <v>172</v>
      </c>
      <c r="T35" s="245" t="s">
        <v>172</v>
      </c>
      <c r="U35" s="230">
        <v>0.223</v>
      </c>
      <c r="V35" s="230">
        <f>ROUND(E35*U35,2)</f>
        <v>208.59</v>
      </c>
      <c r="W35" s="230"/>
      <c r="X35" s="230" t="s">
        <v>160</v>
      </c>
      <c r="Y35" s="230" t="s">
        <v>161</v>
      </c>
      <c r="Z35" s="210"/>
      <c r="AA35" s="210"/>
      <c r="AB35" s="210"/>
      <c r="AC35" s="210"/>
      <c r="AD35" s="210"/>
      <c r="AE35" s="210"/>
      <c r="AF35" s="210"/>
      <c r="AG35" s="210" t="s">
        <v>162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2" x14ac:dyDescent="0.2">
      <c r="A36" s="227"/>
      <c r="B36" s="228"/>
      <c r="C36" s="272" t="s">
        <v>260</v>
      </c>
      <c r="D36" s="268"/>
      <c r="E36" s="269">
        <v>178.00640000000001</v>
      </c>
      <c r="F36" s="230"/>
      <c r="G36" s="230"/>
      <c r="H36" s="230"/>
      <c r="I36" s="230"/>
      <c r="J36" s="230"/>
      <c r="K36" s="230"/>
      <c r="L36" s="230"/>
      <c r="M36" s="230"/>
      <c r="N36" s="229"/>
      <c r="O36" s="229"/>
      <c r="P36" s="229"/>
      <c r="Q36" s="229"/>
      <c r="R36" s="230"/>
      <c r="S36" s="230"/>
      <c r="T36" s="230"/>
      <c r="U36" s="230"/>
      <c r="V36" s="230"/>
      <c r="W36" s="230"/>
      <c r="X36" s="230"/>
      <c r="Y36" s="230"/>
      <c r="Z36" s="210"/>
      <c r="AA36" s="210"/>
      <c r="AB36" s="210"/>
      <c r="AC36" s="210"/>
      <c r="AD36" s="210"/>
      <c r="AE36" s="210"/>
      <c r="AF36" s="210"/>
      <c r="AG36" s="210" t="s">
        <v>218</v>
      </c>
      <c r="AH36" s="210">
        <v>0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3" x14ac:dyDescent="0.2">
      <c r="A37" s="227"/>
      <c r="B37" s="228"/>
      <c r="C37" s="272" t="s">
        <v>261</v>
      </c>
      <c r="D37" s="268"/>
      <c r="E37" s="269">
        <v>66.809600000000003</v>
      </c>
      <c r="F37" s="230"/>
      <c r="G37" s="230"/>
      <c r="H37" s="230"/>
      <c r="I37" s="230"/>
      <c r="J37" s="230"/>
      <c r="K37" s="230"/>
      <c r="L37" s="230"/>
      <c r="M37" s="230"/>
      <c r="N37" s="229"/>
      <c r="O37" s="229"/>
      <c r="P37" s="229"/>
      <c r="Q37" s="229"/>
      <c r="R37" s="230"/>
      <c r="S37" s="230"/>
      <c r="T37" s="230"/>
      <c r="U37" s="230"/>
      <c r="V37" s="230"/>
      <c r="W37" s="230"/>
      <c r="X37" s="230"/>
      <c r="Y37" s="230"/>
      <c r="Z37" s="210"/>
      <c r="AA37" s="210"/>
      <c r="AB37" s="210"/>
      <c r="AC37" s="210"/>
      <c r="AD37" s="210"/>
      <c r="AE37" s="210"/>
      <c r="AF37" s="210"/>
      <c r="AG37" s="210" t="s">
        <v>218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3" x14ac:dyDescent="0.2">
      <c r="A38" s="227"/>
      <c r="B38" s="228"/>
      <c r="C38" s="272" t="s">
        <v>262</v>
      </c>
      <c r="D38" s="268"/>
      <c r="E38" s="269">
        <v>10.2476</v>
      </c>
      <c r="F38" s="230"/>
      <c r="G38" s="230"/>
      <c r="H38" s="230"/>
      <c r="I38" s="230"/>
      <c r="J38" s="230"/>
      <c r="K38" s="230"/>
      <c r="L38" s="230"/>
      <c r="M38" s="230"/>
      <c r="N38" s="229"/>
      <c r="O38" s="229"/>
      <c r="P38" s="229"/>
      <c r="Q38" s="229"/>
      <c r="R38" s="230"/>
      <c r="S38" s="230"/>
      <c r="T38" s="230"/>
      <c r="U38" s="230"/>
      <c r="V38" s="230"/>
      <c r="W38" s="230"/>
      <c r="X38" s="230"/>
      <c r="Y38" s="230"/>
      <c r="Z38" s="210"/>
      <c r="AA38" s="210"/>
      <c r="AB38" s="210"/>
      <c r="AC38" s="210"/>
      <c r="AD38" s="210"/>
      <c r="AE38" s="210"/>
      <c r="AF38" s="210"/>
      <c r="AG38" s="210" t="s">
        <v>218</v>
      </c>
      <c r="AH38" s="210">
        <v>0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3" x14ac:dyDescent="0.2">
      <c r="A39" s="227"/>
      <c r="B39" s="228"/>
      <c r="C39" s="272" t="s">
        <v>263</v>
      </c>
      <c r="D39" s="268"/>
      <c r="E39" s="269">
        <v>13.041600000000001</v>
      </c>
      <c r="F39" s="230"/>
      <c r="G39" s="230"/>
      <c r="H39" s="230"/>
      <c r="I39" s="230"/>
      <c r="J39" s="230"/>
      <c r="K39" s="230"/>
      <c r="L39" s="230"/>
      <c r="M39" s="230"/>
      <c r="N39" s="229"/>
      <c r="O39" s="229"/>
      <c r="P39" s="229"/>
      <c r="Q39" s="229"/>
      <c r="R39" s="230"/>
      <c r="S39" s="230"/>
      <c r="T39" s="230"/>
      <c r="U39" s="230"/>
      <c r="V39" s="230"/>
      <c r="W39" s="230"/>
      <c r="X39" s="230"/>
      <c r="Y39" s="230"/>
      <c r="Z39" s="210"/>
      <c r="AA39" s="210"/>
      <c r="AB39" s="210"/>
      <c r="AC39" s="210"/>
      <c r="AD39" s="210"/>
      <c r="AE39" s="210"/>
      <c r="AF39" s="210"/>
      <c r="AG39" s="210" t="s">
        <v>218</v>
      </c>
      <c r="AH39" s="210">
        <v>0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3" x14ac:dyDescent="0.2">
      <c r="A40" s="227"/>
      <c r="B40" s="228"/>
      <c r="C40" s="272" t="s">
        <v>264</v>
      </c>
      <c r="D40" s="268"/>
      <c r="E40" s="269">
        <v>24.921600000000002</v>
      </c>
      <c r="F40" s="230"/>
      <c r="G40" s="230"/>
      <c r="H40" s="230"/>
      <c r="I40" s="230"/>
      <c r="J40" s="230"/>
      <c r="K40" s="230"/>
      <c r="L40" s="230"/>
      <c r="M40" s="230"/>
      <c r="N40" s="229"/>
      <c r="O40" s="229"/>
      <c r="P40" s="229"/>
      <c r="Q40" s="229"/>
      <c r="R40" s="230"/>
      <c r="S40" s="230"/>
      <c r="T40" s="230"/>
      <c r="U40" s="230"/>
      <c r="V40" s="230"/>
      <c r="W40" s="230"/>
      <c r="X40" s="230"/>
      <c r="Y40" s="230"/>
      <c r="Z40" s="210"/>
      <c r="AA40" s="210"/>
      <c r="AB40" s="210"/>
      <c r="AC40" s="210"/>
      <c r="AD40" s="210"/>
      <c r="AE40" s="210"/>
      <c r="AF40" s="210"/>
      <c r="AG40" s="210" t="s">
        <v>218</v>
      </c>
      <c r="AH40" s="210">
        <v>0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3" x14ac:dyDescent="0.2">
      <c r="A41" s="227"/>
      <c r="B41" s="228"/>
      <c r="C41" s="272" t="s">
        <v>265</v>
      </c>
      <c r="D41" s="268"/>
      <c r="E41" s="269">
        <v>247.91399999999999</v>
      </c>
      <c r="F41" s="230"/>
      <c r="G41" s="230"/>
      <c r="H41" s="230"/>
      <c r="I41" s="230"/>
      <c r="J41" s="230"/>
      <c r="K41" s="230"/>
      <c r="L41" s="230"/>
      <c r="M41" s="230"/>
      <c r="N41" s="229"/>
      <c r="O41" s="229"/>
      <c r="P41" s="229"/>
      <c r="Q41" s="229"/>
      <c r="R41" s="230"/>
      <c r="S41" s="230"/>
      <c r="T41" s="230"/>
      <c r="U41" s="230"/>
      <c r="V41" s="230"/>
      <c r="W41" s="230"/>
      <c r="X41" s="230"/>
      <c r="Y41" s="230"/>
      <c r="Z41" s="210"/>
      <c r="AA41" s="210"/>
      <c r="AB41" s="210"/>
      <c r="AC41" s="210"/>
      <c r="AD41" s="210"/>
      <c r="AE41" s="210"/>
      <c r="AF41" s="210"/>
      <c r="AG41" s="210" t="s">
        <v>218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3" x14ac:dyDescent="0.2">
      <c r="A42" s="227"/>
      <c r="B42" s="228"/>
      <c r="C42" s="272" t="s">
        <v>266</v>
      </c>
      <c r="D42" s="268"/>
      <c r="E42" s="269">
        <v>70.754400000000004</v>
      </c>
      <c r="F42" s="230"/>
      <c r="G42" s="230"/>
      <c r="H42" s="230"/>
      <c r="I42" s="230"/>
      <c r="J42" s="230"/>
      <c r="K42" s="230"/>
      <c r="L42" s="230"/>
      <c r="M42" s="230"/>
      <c r="N42" s="229"/>
      <c r="O42" s="229"/>
      <c r="P42" s="229"/>
      <c r="Q42" s="229"/>
      <c r="R42" s="230"/>
      <c r="S42" s="230"/>
      <c r="T42" s="230"/>
      <c r="U42" s="230"/>
      <c r="V42" s="230"/>
      <c r="W42" s="230"/>
      <c r="X42" s="230"/>
      <c r="Y42" s="230"/>
      <c r="Z42" s="210"/>
      <c r="AA42" s="210"/>
      <c r="AB42" s="210"/>
      <c r="AC42" s="210"/>
      <c r="AD42" s="210"/>
      <c r="AE42" s="210"/>
      <c r="AF42" s="210"/>
      <c r="AG42" s="210" t="s">
        <v>218</v>
      </c>
      <c r="AH42" s="210">
        <v>0</v>
      </c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3" x14ac:dyDescent="0.2">
      <c r="A43" s="227"/>
      <c r="B43" s="228"/>
      <c r="C43" s="272" t="s">
        <v>267</v>
      </c>
      <c r="D43" s="268"/>
      <c r="E43" s="269">
        <v>38.800800000000002</v>
      </c>
      <c r="F43" s="230"/>
      <c r="G43" s="230"/>
      <c r="H43" s="230"/>
      <c r="I43" s="230"/>
      <c r="J43" s="230"/>
      <c r="K43" s="230"/>
      <c r="L43" s="230"/>
      <c r="M43" s="230"/>
      <c r="N43" s="229"/>
      <c r="O43" s="229"/>
      <c r="P43" s="229"/>
      <c r="Q43" s="229"/>
      <c r="R43" s="230"/>
      <c r="S43" s="230"/>
      <c r="T43" s="230"/>
      <c r="U43" s="230"/>
      <c r="V43" s="230"/>
      <c r="W43" s="230"/>
      <c r="X43" s="230"/>
      <c r="Y43" s="230"/>
      <c r="Z43" s="210"/>
      <c r="AA43" s="210"/>
      <c r="AB43" s="210"/>
      <c r="AC43" s="210"/>
      <c r="AD43" s="210"/>
      <c r="AE43" s="210"/>
      <c r="AF43" s="210"/>
      <c r="AG43" s="210" t="s">
        <v>218</v>
      </c>
      <c r="AH43" s="210">
        <v>0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3" x14ac:dyDescent="0.2">
      <c r="A44" s="227"/>
      <c r="B44" s="228"/>
      <c r="C44" s="272" t="s">
        <v>268</v>
      </c>
      <c r="D44" s="268"/>
      <c r="E44" s="269">
        <v>127.746</v>
      </c>
      <c r="F44" s="230"/>
      <c r="G44" s="230"/>
      <c r="H44" s="230"/>
      <c r="I44" s="230"/>
      <c r="J44" s="230"/>
      <c r="K44" s="230"/>
      <c r="L44" s="230"/>
      <c r="M44" s="230"/>
      <c r="N44" s="229"/>
      <c r="O44" s="229"/>
      <c r="P44" s="229"/>
      <c r="Q44" s="229"/>
      <c r="R44" s="230"/>
      <c r="S44" s="230"/>
      <c r="T44" s="230"/>
      <c r="U44" s="230"/>
      <c r="V44" s="230"/>
      <c r="W44" s="230"/>
      <c r="X44" s="230"/>
      <c r="Y44" s="230"/>
      <c r="Z44" s="210"/>
      <c r="AA44" s="210"/>
      <c r="AB44" s="210"/>
      <c r="AC44" s="210"/>
      <c r="AD44" s="210"/>
      <c r="AE44" s="210"/>
      <c r="AF44" s="210"/>
      <c r="AG44" s="210" t="s">
        <v>218</v>
      </c>
      <c r="AH44" s="210">
        <v>0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3" x14ac:dyDescent="0.2">
      <c r="A45" s="227"/>
      <c r="B45" s="228"/>
      <c r="C45" s="272" t="s">
        <v>269</v>
      </c>
      <c r="D45" s="268"/>
      <c r="E45" s="269">
        <v>8.6292000000000009</v>
      </c>
      <c r="F45" s="230"/>
      <c r="G45" s="230"/>
      <c r="H45" s="230"/>
      <c r="I45" s="230"/>
      <c r="J45" s="230"/>
      <c r="K45" s="230"/>
      <c r="L45" s="230"/>
      <c r="M45" s="230"/>
      <c r="N45" s="229"/>
      <c r="O45" s="229"/>
      <c r="P45" s="229"/>
      <c r="Q45" s="229"/>
      <c r="R45" s="230"/>
      <c r="S45" s="230"/>
      <c r="T45" s="230"/>
      <c r="U45" s="230"/>
      <c r="V45" s="230"/>
      <c r="W45" s="230"/>
      <c r="X45" s="230"/>
      <c r="Y45" s="230"/>
      <c r="Z45" s="210"/>
      <c r="AA45" s="210"/>
      <c r="AB45" s="210"/>
      <c r="AC45" s="210"/>
      <c r="AD45" s="210"/>
      <c r="AE45" s="210"/>
      <c r="AF45" s="210"/>
      <c r="AG45" s="210" t="s">
        <v>218</v>
      </c>
      <c r="AH45" s="210">
        <v>0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3" x14ac:dyDescent="0.2">
      <c r="A46" s="227"/>
      <c r="B46" s="228"/>
      <c r="C46" s="272" t="s">
        <v>270</v>
      </c>
      <c r="D46" s="268"/>
      <c r="E46" s="269">
        <v>147.3168</v>
      </c>
      <c r="F46" s="230"/>
      <c r="G46" s="230"/>
      <c r="H46" s="230"/>
      <c r="I46" s="230"/>
      <c r="J46" s="230"/>
      <c r="K46" s="230"/>
      <c r="L46" s="230"/>
      <c r="M46" s="230"/>
      <c r="N46" s="229"/>
      <c r="O46" s="229"/>
      <c r="P46" s="229"/>
      <c r="Q46" s="229"/>
      <c r="R46" s="230"/>
      <c r="S46" s="230"/>
      <c r="T46" s="230"/>
      <c r="U46" s="230"/>
      <c r="V46" s="230"/>
      <c r="W46" s="230"/>
      <c r="X46" s="230"/>
      <c r="Y46" s="230"/>
      <c r="Z46" s="210"/>
      <c r="AA46" s="210"/>
      <c r="AB46" s="210"/>
      <c r="AC46" s="210"/>
      <c r="AD46" s="210"/>
      <c r="AE46" s="210"/>
      <c r="AF46" s="210"/>
      <c r="AG46" s="210" t="s">
        <v>218</v>
      </c>
      <c r="AH46" s="210">
        <v>0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3" x14ac:dyDescent="0.2">
      <c r="A47" s="227"/>
      <c r="B47" s="228"/>
      <c r="C47" s="272" t="s">
        <v>271</v>
      </c>
      <c r="D47" s="268"/>
      <c r="E47" s="269">
        <v>57.6708</v>
      </c>
      <c r="F47" s="230"/>
      <c r="G47" s="230"/>
      <c r="H47" s="230"/>
      <c r="I47" s="230"/>
      <c r="J47" s="230"/>
      <c r="K47" s="230"/>
      <c r="L47" s="230"/>
      <c r="M47" s="230"/>
      <c r="N47" s="229"/>
      <c r="O47" s="229"/>
      <c r="P47" s="229"/>
      <c r="Q47" s="229"/>
      <c r="R47" s="230"/>
      <c r="S47" s="230"/>
      <c r="T47" s="230"/>
      <c r="U47" s="230"/>
      <c r="V47" s="230"/>
      <c r="W47" s="230"/>
      <c r="X47" s="230"/>
      <c r="Y47" s="230"/>
      <c r="Z47" s="210"/>
      <c r="AA47" s="210"/>
      <c r="AB47" s="210"/>
      <c r="AC47" s="210"/>
      <c r="AD47" s="210"/>
      <c r="AE47" s="210"/>
      <c r="AF47" s="210"/>
      <c r="AG47" s="210" t="s">
        <v>218</v>
      </c>
      <c r="AH47" s="210">
        <v>0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3" x14ac:dyDescent="0.2">
      <c r="A48" s="227"/>
      <c r="B48" s="228"/>
      <c r="C48" s="272" t="s">
        <v>272</v>
      </c>
      <c r="D48" s="268"/>
      <c r="E48" s="269">
        <v>4.7699999999999996</v>
      </c>
      <c r="F48" s="230"/>
      <c r="G48" s="230"/>
      <c r="H48" s="230"/>
      <c r="I48" s="230"/>
      <c r="J48" s="230"/>
      <c r="K48" s="230"/>
      <c r="L48" s="230"/>
      <c r="M48" s="230"/>
      <c r="N48" s="229"/>
      <c r="O48" s="229"/>
      <c r="P48" s="229"/>
      <c r="Q48" s="229"/>
      <c r="R48" s="230"/>
      <c r="S48" s="230"/>
      <c r="T48" s="230"/>
      <c r="U48" s="230"/>
      <c r="V48" s="230"/>
      <c r="W48" s="230"/>
      <c r="X48" s="230"/>
      <c r="Y48" s="230"/>
      <c r="Z48" s="210"/>
      <c r="AA48" s="210"/>
      <c r="AB48" s="210"/>
      <c r="AC48" s="210"/>
      <c r="AD48" s="210"/>
      <c r="AE48" s="210"/>
      <c r="AF48" s="210"/>
      <c r="AG48" s="210" t="s">
        <v>218</v>
      </c>
      <c r="AH48" s="210">
        <v>0</v>
      </c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ht="33.75" outlineLevel="3" x14ac:dyDescent="0.2">
      <c r="A49" s="227"/>
      <c r="B49" s="228"/>
      <c r="C49" s="272" t="s">
        <v>273</v>
      </c>
      <c r="D49" s="268"/>
      <c r="E49" s="269">
        <v>-417.72300000000001</v>
      </c>
      <c r="F49" s="230"/>
      <c r="G49" s="230"/>
      <c r="H49" s="230"/>
      <c r="I49" s="230"/>
      <c r="J49" s="230"/>
      <c r="K49" s="230"/>
      <c r="L49" s="230"/>
      <c r="M49" s="230"/>
      <c r="N49" s="229"/>
      <c r="O49" s="229"/>
      <c r="P49" s="229"/>
      <c r="Q49" s="229"/>
      <c r="R49" s="230"/>
      <c r="S49" s="230"/>
      <c r="T49" s="230"/>
      <c r="U49" s="230"/>
      <c r="V49" s="230"/>
      <c r="W49" s="230"/>
      <c r="X49" s="230"/>
      <c r="Y49" s="230"/>
      <c r="Z49" s="210"/>
      <c r="AA49" s="210"/>
      <c r="AB49" s="210"/>
      <c r="AC49" s="210"/>
      <c r="AD49" s="210"/>
      <c r="AE49" s="210"/>
      <c r="AF49" s="210"/>
      <c r="AG49" s="210" t="s">
        <v>218</v>
      </c>
      <c r="AH49" s="210">
        <v>0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3" x14ac:dyDescent="0.2">
      <c r="A50" s="227"/>
      <c r="B50" s="228"/>
      <c r="C50" s="272" t="s">
        <v>274</v>
      </c>
      <c r="D50" s="268"/>
      <c r="E50" s="269">
        <v>-0.55000000000000004</v>
      </c>
      <c r="F50" s="230"/>
      <c r="G50" s="230"/>
      <c r="H50" s="230"/>
      <c r="I50" s="230"/>
      <c r="J50" s="230"/>
      <c r="K50" s="230"/>
      <c r="L50" s="230"/>
      <c r="M50" s="230"/>
      <c r="N50" s="229"/>
      <c r="O50" s="229"/>
      <c r="P50" s="229"/>
      <c r="Q50" s="229"/>
      <c r="R50" s="230"/>
      <c r="S50" s="230"/>
      <c r="T50" s="230"/>
      <c r="U50" s="230"/>
      <c r="V50" s="230"/>
      <c r="W50" s="230"/>
      <c r="X50" s="230"/>
      <c r="Y50" s="230"/>
      <c r="Z50" s="210"/>
      <c r="AA50" s="210"/>
      <c r="AB50" s="210"/>
      <c r="AC50" s="210"/>
      <c r="AD50" s="210"/>
      <c r="AE50" s="210"/>
      <c r="AF50" s="210"/>
      <c r="AG50" s="210" t="s">
        <v>218</v>
      </c>
      <c r="AH50" s="210">
        <v>0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3" x14ac:dyDescent="0.2">
      <c r="A51" s="227"/>
      <c r="B51" s="228"/>
      <c r="C51" s="272" t="s">
        <v>275</v>
      </c>
      <c r="D51" s="268"/>
      <c r="E51" s="269"/>
      <c r="F51" s="230"/>
      <c r="G51" s="230"/>
      <c r="H51" s="230"/>
      <c r="I51" s="230"/>
      <c r="J51" s="230"/>
      <c r="K51" s="230"/>
      <c r="L51" s="230"/>
      <c r="M51" s="230"/>
      <c r="N51" s="229"/>
      <c r="O51" s="229"/>
      <c r="P51" s="229"/>
      <c r="Q51" s="229"/>
      <c r="R51" s="230"/>
      <c r="S51" s="230"/>
      <c r="T51" s="230"/>
      <c r="U51" s="230"/>
      <c r="V51" s="230"/>
      <c r="W51" s="230"/>
      <c r="X51" s="230"/>
      <c r="Y51" s="230"/>
      <c r="Z51" s="210"/>
      <c r="AA51" s="210"/>
      <c r="AB51" s="210"/>
      <c r="AC51" s="210"/>
      <c r="AD51" s="210"/>
      <c r="AE51" s="210"/>
      <c r="AF51" s="210"/>
      <c r="AG51" s="210" t="s">
        <v>218</v>
      </c>
      <c r="AH51" s="210">
        <v>0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3" x14ac:dyDescent="0.2">
      <c r="A52" s="227"/>
      <c r="B52" s="228"/>
      <c r="C52" s="272" t="s">
        <v>276</v>
      </c>
      <c r="D52" s="268"/>
      <c r="E52" s="269">
        <v>357.02699999999999</v>
      </c>
      <c r="F52" s="230"/>
      <c r="G52" s="230"/>
      <c r="H52" s="230"/>
      <c r="I52" s="230"/>
      <c r="J52" s="230"/>
      <c r="K52" s="230"/>
      <c r="L52" s="230"/>
      <c r="M52" s="230"/>
      <c r="N52" s="229"/>
      <c r="O52" s="229"/>
      <c r="P52" s="229"/>
      <c r="Q52" s="229"/>
      <c r="R52" s="230"/>
      <c r="S52" s="230"/>
      <c r="T52" s="230"/>
      <c r="U52" s="230"/>
      <c r="V52" s="230"/>
      <c r="W52" s="230"/>
      <c r="X52" s="230"/>
      <c r="Y52" s="230"/>
      <c r="Z52" s="210"/>
      <c r="AA52" s="210"/>
      <c r="AB52" s="210"/>
      <c r="AC52" s="210"/>
      <c r="AD52" s="210"/>
      <c r="AE52" s="210"/>
      <c r="AF52" s="210"/>
      <c r="AG52" s="210" t="s">
        <v>218</v>
      </c>
      <c r="AH52" s="210">
        <v>5</v>
      </c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1" x14ac:dyDescent="0.2">
      <c r="A53" s="239">
        <v>16</v>
      </c>
      <c r="B53" s="240" t="s">
        <v>277</v>
      </c>
      <c r="C53" s="258" t="s">
        <v>278</v>
      </c>
      <c r="D53" s="241" t="s">
        <v>253</v>
      </c>
      <c r="E53" s="242">
        <v>327.38398000000001</v>
      </c>
      <c r="F53" s="243"/>
      <c r="G53" s="244">
        <f>ROUND(E53*F53,2)</f>
        <v>0</v>
      </c>
      <c r="H53" s="243"/>
      <c r="I53" s="244">
        <f>ROUND(E53*H53,2)</f>
        <v>0</v>
      </c>
      <c r="J53" s="243"/>
      <c r="K53" s="244">
        <f>ROUND(E53*J53,2)</f>
        <v>0</v>
      </c>
      <c r="L53" s="244">
        <v>21</v>
      </c>
      <c r="M53" s="244">
        <f>G53*(1+L53/100)</f>
        <v>0</v>
      </c>
      <c r="N53" s="242">
        <v>0</v>
      </c>
      <c r="O53" s="242">
        <f>ROUND(E53*N53,2)</f>
        <v>0</v>
      </c>
      <c r="P53" s="242">
        <v>0</v>
      </c>
      <c r="Q53" s="242">
        <f>ROUND(E53*P53,2)</f>
        <v>0</v>
      </c>
      <c r="R53" s="244"/>
      <c r="S53" s="244" t="s">
        <v>172</v>
      </c>
      <c r="T53" s="245" t="s">
        <v>172</v>
      </c>
      <c r="U53" s="230">
        <v>8.7999999999999995E-2</v>
      </c>
      <c r="V53" s="230">
        <f>ROUND(E53*U53,2)</f>
        <v>28.81</v>
      </c>
      <c r="W53" s="230"/>
      <c r="X53" s="230" t="s">
        <v>160</v>
      </c>
      <c r="Y53" s="230" t="s">
        <v>161</v>
      </c>
      <c r="Z53" s="210"/>
      <c r="AA53" s="210"/>
      <c r="AB53" s="210"/>
      <c r="AC53" s="210"/>
      <c r="AD53" s="210"/>
      <c r="AE53" s="210"/>
      <c r="AF53" s="210"/>
      <c r="AG53" s="210" t="s">
        <v>162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2" x14ac:dyDescent="0.2">
      <c r="A54" s="227"/>
      <c r="B54" s="228"/>
      <c r="C54" s="272" t="s">
        <v>279</v>
      </c>
      <c r="D54" s="268"/>
      <c r="E54" s="269">
        <v>327.38398000000001</v>
      </c>
      <c r="F54" s="230"/>
      <c r="G54" s="230"/>
      <c r="H54" s="230"/>
      <c r="I54" s="230"/>
      <c r="J54" s="230"/>
      <c r="K54" s="230"/>
      <c r="L54" s="230"/>
      <c r="M54" s="230"/>
      <c r="N54" s="229"/>
      <c r="O54" s="229"/>
      <c r="P54" s="229"/>
      <c r="Q54" s="229"/>
      <c r="R54" s="230"/>
      <c r="S54" s="230"/>
      <c r="T54" s="230"/>
      <c r="U54" s="230"/>
      <c r="V54" s="230"/>
      <c r="W54" s="230"/>
      <c r="X54" s="230"/>
      <c r="Y54" s="230"/>
      <c r="Z54" s="210"/>
      <c r="AA54" s="210"/>
      <c r="AB54" s="210"/>
      <c r="AC54" s="210"/>
      <c r="AD54" s="210"/>
      <c r="AE54" s="210"/>
      <c r="AF54" s="210"/>
      <c r="AG54" s="210" t="s">
        <v>218</v>
      </c>
      <c r="AH54" s="210">
        <v>5</v>
      </c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ht="22.5" outlineLevel="1" x14ac:dyDescent="0.2">
      <c r="A55" s="239">
        <v>17</v>
      </c>
      <c r="B55" s="240" t="s">
        <v>280</v>
      </c>
      <c r="C55" s="258" t="s">
        <v>281</v>
      </c>
      <c r="D55" s="241" t="s">
        <v>253</v>
      </c>
      <c r="E55" s="242">
        <v>909.7328</v>
      </c>
      <c r="F55" s="243"/>
      <c r="G55" s="244">
        <f>ROUND(E55*F55,2)</f>
        <v>0</v>
      </c>
      <c r="H55" s="243"/>
      <c r="I55" s="244">
        <f>ROUND(E55*H55,2)</f>
        <v>0</v>
      </c>
      <c r="J55" s="243"/>
      <c r="K55" s="244">
        <f>ROUND(E55*J55,2)</f>
        <v>0</v>
      </c>
      <c r="L55" s="244">
        <v>21</v>
      </c>
      <c r="M55" s="244">
        <f>G55*(1+L55/100)</f>
        <v>0</v>
      </c>
      <c r="N55" s="242">
        <v>0</v>
      </c>
      <c r="O55" s="242">
        <f>ROUND(E55*N55,2)</f>
        <v>0</v>
      </c>
      <c r="P55" s="242">
        <v>0</v>
      </c>
      <c r="Q55" s="242">
        <f>ROUND(E55*P55,2)</f>
        <v>0</v>
      </c>
      <c r="R55" s="244"/>
      <c r="S55" s="244" t="s">
        <v>172</v>
      </c>
      <c r="T55" s="245" t="s">
        <v>172</v>
      </c>
      <c r="U55" s="230">
        <v>1.0999999999999999E-2</v>
      </c>
      <c r="V55" s="230">
        <f>ROUND(E55*U55,2)</f>
        <v>10.01</v>
      </c>
      <c r="W55" s="230"/>
      <c r="X55" s="230" t="s">
        <v>160</v>
      </c>
      <c r="Y55" s="230" t="s">
        <v>161</v>
      </c>
      <c r="Z55" s="210"/>
      <c r="AA55" s="210"/>
      <c r="AB55" s="210"/>
      <c r="AC55" s="210"/>
      <c r="AD55" s="210"/>
      <c r="AE55" s="210"/>
      <c r="AF55" s="210"/>
      <c r="AG55" s="210" t="s">
        <v>162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2" x14ac:dyDescent="0.2">
      <c r="A56" s="227"/>
      <c r="B56" s="228"/>
      <c r="C56" s="272" t="s">
        <v>282</v>
      </c>
      <c r="D56" s="268"/>
      <c r="E56" s="269">
        <v>935.38279999999997</v>
      </c>
      <c r="F56" s="230"/>
      <c r="G56" s="230"/>
      <c r="H56" s="230"/>
      <c r="I56" s="230"/>
      <c r="J56" s="230"/>
      <c r="K56" s="230"/>
      <c r="L56" s="230"/>
      <c r="M56" s="230"/>
      <c r="N56" s="229"/>
      <c r="O56" s="229"/>
      <c r="P56" s="229"/>
      <c r="Q56" s="229"/>
      <c r="R56" s="230"/>
      <c r="S56" s="230"/>
      <c r="T56" s="230"/>
      <c r="U56" s="230"/>
      <c r="V56" s="230"/>
      <c r="W56" s="230"/>
      <c r="X56" s="230"/>
      <c r="Y56" s="230"/>
      <c r="Z56" s="210"/>
      <c r="AA56" s="210"/>
      <c r="AB56" s="210"/>
      <c r="AC56" s="210"/>
      <c r="AD56" s="210"/>
      <c r="AE56" s="210"/>
      <c r="AF56" s="210"/>
      <c r="AG56" s="210" t="s">
        <v>218</v>
      </c>
      <c r="AH56" s="210">
        <v>5</v>
      </c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3" x14ac:dyDescent="0.2">
      <c r="A57" s="227"/>
      <c r="B57" s="228"/>
      <c r="C57" s="272" t="s">
        <v>283</v>
      </c>
      <c r="D57" s="268"/>
      <c r="E57" s="269">
        <v>-25.65</v>
      </c>
      <c r="F57" s="230"/>
      <c r="G57" s="230"/>
      <c r="H57" s="230"/>
      <c r="I57" s="230"/>
      <c r="J57" s="230"/>
      <c r="K57" s="230"/>
      <c r="L57" s="230"/>
      <c r="M57" s="230"/>
      <c r="N57" s="229"/>
      <c r="O57" s="229"/>
      <c r="P57" s="229"/>
      <c r="Q57" s="229"/>
      <c r="R57" s="230"/>
      <c r="S57" s="230"/>
      <c r="T57" s="230"/>
      <c r="U57" s="230"/>
      <c r="V57" s="230"/>
      <c r="W57" s="230"/>
      <c r="X57" s="230"/>
      <c r="Y57" s="230"/>
      <c r="Z57" s="210"/>
      <c r="AA57" s="210"/>
      <c r="AB57" s="210"/>
      <c r="AC57" s="210"/>
      <c r="AD57" s="210"/>
      <c r="AE57" s="210"/>
      <c r="AF57" s="210"/>
      <c r="AG57" s="210" t="s">
        <v>218</v>
      </c>
      <c r="AH57" s="210">
        <v>5</v>
      </c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1" x14ac:dyDescent="0.2">
      <c r="A58" s="239">
        <v>18</v>
      </c>
      <c r="B58" s="240" t="s">
        <v>284</v>
      </c>
      <c r="C58" s="258" t="s">
        <v>285</v>
      </c>
      <c r="D58" s="241" t="s">
        <v>253</v>
      </c>
      <c r="E58" s="242">
        <v>4548.6639999999998</v>
      </c>
      <c r="F58" s="243"/>
      <c r="G58" s="244">
        <f>ROUND(E58*F58,2)</f>
        <v>0</v>
      </c>
      <c r="H58" s="243"/>
      <c r="I58" s="244">
        <f>ROUND(E58*H58,2)</f>
        <v>0</v>
      </c>
      <c r="J58" s="243"/>
      <c r="K58" s="244">
        <f>ROUND(E58*J58,2)</f>
        <v>0</v>
      </c>
      <c r="L58" s="244">
        <v>21</v>
      </c>
      <c r="M58" s="244">
        <f>G58*(1+L58/100)</f>
        <v>0</v>
      </c>
      <c r="N58" s="242">
        <v>0</v>
      </c>
      <c r="O58" s="242">
        <f>ROUND(E58*N58,2)</f>
        <v>0</v>
      </c>
      <c r="P58" s="242">
        <v>0</v>
      </c>
      <c r="Q58" s="242">
        <f>ROUND(E58*P58,2)</f>
        <v>0</v>
      </c>
      <c r="R58" s="244"/>
      <c r="S58" s="244" t="s">
        <v>172</v>
      </c>
      <c r="T58" s="245" t="s">
        <v>172</v>
      </c>
      <c r="U58" s="230">
        <v>0</v>
      </c>
      <c r="V58" s="230">
        <f>ROUND(E58*U58,2)</f>
        <v>0</v>
      </c>
      <c r="W58" s="230"/>
      <c r="X58" s="230" t="s">
        <v>160</v>
      </c>
      <c r="Y58" s="230" t="s">
        <v>161</v>
      </c>
      <c r="Z58" s="210"/>
      <c r="AA58" s="210"/>
      <c r="AB58" s="210"/>
      <c r="AC58" s="210"/>
      <c r="AD58" s="210"/>
      <c r="AE58" s="210"/>
      <c r="AF58" s="210"/>
      <c r="AG58" s="210" t="s">
        <v>162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2" x14ac:dyDescent="0.2">
      <c r="A59" s="227"/>
      <c r="B59" s="228"/>
      <c r="C59" s="272" t="s">
        <v>286</v>
      </c>
      <c r="D59" s="268"/>
      <c r="E59" s="269">
        <v>4548.6639999999998</v>
      </c>
      <c r="F59" s="230"/>
      <c r="G59" s="230"/>
      <c r="H59" s="230"/>
      <c r="I59" s="230"/>
      <c r="J59" s="230"/>
      <c r="K59" s="230"/>
      <c r="L59" s="230"/>
      <c r="M59" s="230"/>
      <c r="N59" s="229"/>
      <c r="O59" s="229"/>
      <c r="P59" s="229"/>
      <c r="Q59" s="229"/>
      <c r="R59" s="230"/>
      <c r="S59" s="230"/>
      <c r="T59" s="230"/>
      <c r="U59" s="230"/>
      <c r="V59" s="230"/>
      <c r="W59" s="230"/>
      <c r="X59" s="230"/>
      <c r="Y59" s="230"/>
      <c r="Z59" s="210"/>
      <c r="AA59" s="210"/>
      <c r="AB59" s="210"/>
      <c r="AC59" s="210"/>
      <c r="AD59" s="210"/>
      <c r="AE59" s="210"/>
      <c r="AF59" s="210"/>
      <c r="AG59" s="210" t="s">
        <v>218</v>
      </c>
      <c r="AH59" s="210">
        <v>5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1" x14ac:dyDescent="0.2">
      <c r="A60" s="239">
        <v>19</v>
      </c>
      <c r="B60" s="240" t="s">
        <v>287</v>
      </c>
      <c r="C60" s="258" t="s">
        <v>288</v>
      </c>
      <c r="D60" s="241" t="s">
        <v>253</v>
      </c>
      <c r="E60" s="242">
        <v>357.02699999999999</v>
      </c>
      <c r="F60" s="243"/>
      <c r="G60" s="244">
        <f>ROUND(E60*F60,2)</f>
        <v>0</v>
      </c>
      <c r="H60" s="243"/>
      <c r="I60" s="244">
        <f>ROUND(E60*H60,2)</f>
        <v>0</v>
      </c>
      <c r="J60" s="243"/>
      <c r="K60" s="244">
        <f>ROUND(E60*J60,2)</f>
        <v>0</v>
      </c>
      <c r="L60" s="244">
        <v>21</v>
      </c>
      <c r="M60" s="244">
        <f>G60*(1+L60/100)</f>
        <v>0</v>
      </c>
      <c r="N60" s="242">
        <v>0</v>
      </c>
      <c r="O60" s="242">
        <f>ROUND(E60*N60,2)</f>
        <v>0</v>
      </c>
      <c r="P60" s="242">
        <v>0</v>
      </c>
      <c r="Q60" s="242">
        <f>ROUND(E60*P60,2)</f>
        <v>0</v>
      </c>
      <c r="R60" s="244"/>
      <c r="S60" s="244" t="s">
        <v>172</v>
      </c>
      <c r="T60" s="245" t="s">
        <v>172</v>
      </c>
      <c r="U60" s="230">
        <v>0.05</v>
      </c>
      <c r="V60" s="230">
        <f>ROUND(E60*U60,2)</f>
        <v>17.850000000000001</v>
      </c>
      <c r="W60" s="230"/>
      <c r="X60" s="230" t="s">
        <v>160</v>
      </c>
      <c r="Y60" s="230" t="s">
        <v>161</v>
      </c>
      <c r="Z60" s="210"/>
      <c r="AA60" s="210"/>
      <c r="AB60" s="210"/>
      <c r="AC60" s="210"/>
      <c r="AD60" s="210"/>
      <c r="AE60" s="210"/>
      <c r="AF60" s="210"/>
      <c r="AG60" s="210" t="s">
        <v>162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ht="22.5" outlineLevel="2" x14ac:dyDescent="0.2">
      <c r="A61" s="227"/>
      <c r="B61" s="228"/>
      <c r="C61" s="272" t="s">
        <v>289</v>
      </c>
      <c r="D61" s="268"/>
      <c r="E61" s="269">
        <v>357.02699999999999</v>
      </c>
      <c r="F61" s="230"/>
      <c r="G61" s="230"/>
      <c r="H61" s="230"/>
      <c r="I61" s="230"/>
      <c r="J61" s="230"/>
      <c r="K61" s="230"/>
      <c r="L61" s="230"/>
      <c r="M61" s="230"/>
      <c r="N61" s="229"/>
      <c r="O61" s="229"/>
      <c r="P61" s="229"/>
      <c r="Q61" s="229"/>
      <c r="R61" s="230"/>
      <c r="S61" s="230"/>
      <c r="T61" s="230"/>
      <c r="U61" s="230"/>
      <c r="V61" s="230"/>
      <c r="W61" s="230"/>
      <c r="X61" s="230"/>
      <c r="Y61" s="230"/>
      <c r="Z61" s="210"/>
      <c r="AA61" s="210"/>
      <c r="AB61" s="210"/>
      <c r="AC61" s="210"/>
      <c r="AD61" s="210"/>
      <c r="AE61" s="210"/>
      <c r="AF61" s="210"/>
      <c r="AG61" s="210" t="s">
        <v>218</v>
      </c>
      <c r="AH61" s="210">
        <v>0</v>
      </c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1" x14ac:dyDescent="0.2">
      <c r="A62" s="239">
        <v>20</v>
      </c>
      <c r="B62" s="240" t="s">
        <v>290</v>
      </c>
      <c r="C62" s="258" t="s">
        <v>291</v>
      </c>
      <c r="D62" s="241" t="s">
        <v>253</v>
      </c>
      <c r="E62" s="242">
        <v>909.7328</v>
      </c>
      <c r="F62" s="243"/>
      <c r="G62" s="244">
        <f>ROUND(E62*F62,2)</f>
        <v>0</v>
      </c>
      <c r="H62" s="243"/>
      <c r="I62" s="244">
        <f>ROUND(E62*H62,2)</f>
        <v>0</v>
      </c>
      <c r="J62" s="243"/>
      <c r="K62" s="244">
        <f>ROUND(E62*J62,2)</f>
        <v>0</v>
      </c>
      <c r="L62" s="244">
        <v>21</v>
      </c>
      <c r="M62" s="244">
        <f>G62*(1+L62/100)</f>
        <v>0</v>
      </c>
      <c r="N62" s="242">
        <v>0</v>
      </c>
      <c r="O62" s="242">
        <f>ROUND(E62*N62,2)</f>
        <v>0</v>
      </c>
      <c r="P62" s="242">
        <v>0</v>
      </c>
      <c r="Q62" s="242">
        <f>ROUND(E62*P62,2)</f>
        <v>0</v>
      </c>
      <c r="R62" s="244"/>
      <c r="S62" s="244" t="s">
        <v>172</v>
      </c>
      <c r="T62" s="245" t="s">
        <v>172</v>
      </c>
      <c r="U62" s="230">
        <v>8.9999999999999993E-3</v>
      </c>
      <c r="V62" s="230">
        <f>ROUND(E62*U62,2)</f>
        <v>8.19</v>
      </c>
      <c r="W62" s="230"/>
      <c r="X62" s="230" t="s">
        <v>160</v>
      </c>
      <c r="Y62" s="230" t="s">
        <v>161</v>
      </c>
      <c r="Z62" s="210"/>
      <c r="AA62" s="210"/>
      <c r="AB62" s="210"/>
      <c r="AC62" s="210"/>
      <c r="AD62" s="210"/>
      <c r="AE62" s="210"/>
      <c r="AF62" s="210"/>
      <c r="AG62" s="210" t="s">
        <v>162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2" x14ac:dyDescent="0.2">
      <c r="A63" s="227"/>
      <c r="B63" s="228"/>
      <c r="C63" s="272" t="s">
        <v>292</v>
      </c>
      <c r="D63" s="268"/>
      <c r="E63" s="269">
        <v>909.7328</v>
      </c>
      <c r="F63" s="230"/>
      <c r="G63" s="230"/>
      <c r="H63" s="230"/>
      <c r="I63" s="230"/>
      <c r="J63" s="230"/>
      <c r="K63" s="230"/>
      <c r="L63" s="230"/>
      <c r="M63" s="230"/>
      <c r="N63" s="229"/>
      <c r="O63" s="229"/>
      <c r="P63" s="229"/>
      <c r="Q63" s="229"/>
      <c r="R63" s="230"/>
      <c r="S63" s="230"/>
      <c r="T63" s="230"/>
      <c r="U63" s="230"/>
      <c r="V63" s="230"/>
      <c r="W63" s="230"/>
      <c r="X63" s="230"/>
      <c r="Y63" s="230"/>
      <c r="Z63" s="210"/>
      <c r="AA63" s="210"/>
      <c r="AB63" s="210"/>
      <c r="AC63" s="210"/>
      <c r="AD63" s="210"/>
      <c r="AE63" s="210"/>
      <c r="AF63" s="210"/>
      <c r="AG63" s="210" t="s">
        <v>218</v>
      </c>
      <c r="AH63" s="210">
        <v>5</v>
      </c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1" x14ac:dyDescent="0.2">
      <c r="A64" s="239">
        <v>21</v>
      </c>
      <c r="B64" s="240" t="s">
        <v>293</v>
      </c>
      <c r="C64" s="258" t="s">
        <v>294</v>
      </c>
      <c r="D64" s="241" t="s">
        <v>253</v>
      </c>
      <c r="E64" s="242">
        <v>25.65</v>
      </c>
      <c r="F64" s="243"/>
      <c r="G64" s="244">
        <f>ROUND(E64*F64,2)</f>
        <v>0</v>
      </c>
      <c r="H64" s="243"/>
      <c r="I64" s="244">
        <f>ROUND(E64*H64,2)</f>
        <v>0</v>
      </c>
      <c r="J64" s="243"/>
      <c r="K64" s="244">
        <f>ROUND(E64*J64,2)</f>
        <v>0</v>
      </c>
      <c r="L64" s="244">
        <v>21</v>
      </c>
      <c r="M64" s="244">
        <f>G64*(1+L64/100)</f>
        <v>0</v>
      </c>
      <c r="N64" s="242">
        <v>0</v>
      </c>
      <c r="O64" s="242">
        <f>ROUND(E64*N64,2)</f>
        <v>0</v>
      </c>
      <c r="P64" s="242">
        <v>0</v>
      </c>
      <c r="Q64" s="242">
        <f>ROUND(E64*P64,2)</f>
        <v>0</v>
      </c>
      <c r="R64" s="244"/>
      <c r="S64" s="244" t="s">
        <v>172</v>
      </c>
      <c r="T64" s="245" t="s">
        <v>172</v>
      </c>
      <c r="U64" s="230">
        <v>0.20200000000000001</v>
      </c>
      <c r="V64" s="230">
        <f>ROUND(E64*U64,2)</f>
        <v>5.18</v>
      </c>
      <c r="W64" s="230"/>
      <c r="X64" s="230" t="s">
        <v>160</v>
      </c>
      <c r="Y64" s="230" t="s">
        <v>161</v>
      </c>
      <c r="Z64" s="210"/>
      <c r="AA64" s="210"/>
      <c r="AB64" s="210"/>
      <c r="AC64" s="210"/>
      <c r="AD64" s="210"/>
      <c r="AE64" s="210"/>
      <c r="AF64" s="210"/>
      <c r="AG64" s="210" t="s">
        <v>162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2" x14ac:dyDescent="0.2">
      <c r="A65" s="227"/>
      <c r="B65" s="228"/>
      <c r="C65" s="272" t="s">
        <v>295</v>
      </c>
      <c r="D65" s="268"/>
      <c r="E65" s="269">
        <v>13.2</v>
      </c>
      <c r="F65" s="230"/>
      <c r="G65" s="230"/>
      <c r="H65" s="230"/>
      <c r="I65" s="230"/>
      <c r="J65" s="230"/>
      <c r="K65" s="230"/>
      <c r="L65" s="230"/>
      <c r="M65" s="230"/>
      <c r="N65" s="229"/>
      <c r="O65" s="229"/>
      <c r="P65" s="229"/>
      <c r="Q65" s="229"/>
      <c r="R65" s="230"/>
      <c r="S65" s="230"/>
      <c r="T65" s="230"/>
      <c r="U65" s="230"/>
      <c r="V65" s="230"/>
      <c r="W65" s="230"/>
      <c r="X65" s="230"/>
      <c r="Y65" s="230"/>
      <c r="Z65" s="210"/>
      <c r="AA65" s="210"/>
      <c r="AB65" s="210"/>
      <c r="AC65" s="210"/>
      <c r="AD65" s="210"/>
      <c r="AE65" s="210"/>
      <c r="AF65" s="210"/>
      <c r="AG65" s="210" t="s">
        <v>218</v>
      </c>
      <c r="AH65" s="210">
        <v>0</v>
      </c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3" x14ac:dyDescent="0.2">
      <c r="A66" s="227"/>
      <c r="B66" s="228"/>
      <c r="C66" s="272" t="s">
        <v>296</v>
      </c>
      <c r="D66" s="268"/>
      <c r="E66" s="269">
        <v>12.45</v>
      </c>
      <c r="F66" s="230"/>
      <c r="G66" s="230"/>
      <c r="H66" s="230"/>
      <c r="I66" s="230"/>
      <c r="J66" s="230"/>
      <c r="K66" s="230"/>
      <c r="L66" s="230"/>
      <c r="M66" s="230"/>
      <c r="N66" s="229"/>
      <c r="O66" s="229"/>
      <c r="P66" s="229"/>
      <c r="Q66" s="229"/>
      <c r="R66" s="230"/>
      <c r="S66" s="230"/>
      <c r="T66" s="230"/>
      <c r="U66" s="230"/>
      <c r="V66" s="230"/>
      <c r="W66" s="230"/>
      <c r="X66" s="230"/>
      <c r="Y66" s="230"/>
      <c r="Z66" s="210"/>
      <c r="AA66" s="210"/>
      <c r="AB66" s="210"/>
      <c r="AC66" s="210"/>
      <c r="AD66" s="210"/>
      <c r="AE66" s="210"/>
      <c r="AF66" s="210"/>
      <c r="AG66" s="210" t="s">
        <v>218</v>
      </c>
      <c r="AH66" s="210">
        <v>0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1" x14ac:dyDescent="0.2">
      <c r="A67" s="239">
        <v>22</v>
      </c>
      <c r="B67" s="240" t="s">
        <v>297</v>
      </c>
      <c r="C67" s="258" t="s">
        <v>298</v>
      </c>
      <c r="D67" s="241" t="s">
        <v>216</v>
      </c>
      <c r="E67" s="242">
        <v>2226.19</v>
      </c>
      <c r="F67" s="243"/>
      <c r="G67" s="244">
        <f>ROUND(E67*F67,2)</f>
        <v>0</v>
      </c>
      <c r="H67" s="243"/>
      <c r="I67" s="244">
        <f>ROUND(E67*H67,2)</f>
        <v>0</v>
      </c>
      <c r="J67" s="243"/>
      <c r="K67" s="244">
        <f>ROUND(E67*J67,2)</f>
        <v>0</v>
      </c>
      <c r="L67" s="244">
        <v>21</v>
      </c>
      <c r="M67" s="244">
        <f>G67*(1+L67/100)</f>
        <v>0</v>
      </c>
      <c r="N67" s="242">
        <v>0</v>
      </c>
      <c r="O67" s="242">
        <f>ROUND(E67*N67,2)</f>
        <v>0</v>
      </c>
      <c r="P67" s="242">
        <v>0</v>
      </c>
      <c r="Q67" s="242">
        <f>ROUND(E67*P67,2)</f>
        <v>0</v>
      </c>
      <c r="R67" s="244"/>
      <c r="S67" s="244" t="s">
        <v>172</v>
      </c>
      <c r="T67" s="245" t="s">
        <v>172</v>
      </c>
      <c r="U67" s="230">
        <v>2.7E-2</v>
      </c>
      <c r="V67" s="230">
        <f>ROUND(E67*U67,2)</f>
        <v>60.11</v>
      </c>
      <c r="W67" s="230"/>
      <c r="X67" s="230" t="s">
        <v>160</v>
      </c>
      <c r="Y67" s="230" t="s">
        <v>161</v>
      </c>
      <c r="Z67" s="210"/>
      <c r="AA67" s="210"/>
      <c r="AB67" s="210"/>
      <c r="AC67" s="210"/>
      <c r="AD67" s="210"/>
      <c r="AE67" s="210"/>
      <c r="AF67" s="210"/>
      <c r="AG67" s="210" t="s">
        <v>162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2" x14ac:dyDescent="0.2">
      <c r="A68" s="227"/>
      <c r="B68" s="228"/>
      <c r="C68" s="272" t="s">
        <v>299</v>
      </c>
      <c r="D68" s="268"/>
      <c r="E68" s="269">
        <v>2226.19</v>
      </c>
      <c r="F68" s="230"/>
      <c r="G68" s="230"/>
      <c r="H68" s="230"/>
      <c r="I68" s="230"/>
      <c r="J68" s="230"/>
      <c r="K68" s="230"/>
      <c r="L68" s="230"/>
      <c r="M68" s="230"/>
      <c r="N68" s="229"/>
      <c r="O68" s="229"/>
      <c r="P68" s="229"/>
      <c r="Q68" s="229"/>
      <c r="R68" s="230"/>
      <c r="S68" s="230"/>
      <c r="T68" s="230"/>
      <c r="U68" s="230"/>
      <c r="V68" s="230"/>
      <c r="W68" s="230"/>
      <c r="X68" s="230"/>
      <c r="Y68" s="230"/>
      <c r="Z68" s="210"/>
      <c r="AA68" s="210"/>
      <c r="AB68" s="210"/>
      <c r="AC68" s="210"/>
      <c r="AD68" s="210"/>
      <c r="AE68" s="210"/>
      <c r="AF68" s="210"/>
      <c r="AG68" s="210" t="s">
        <v>218</v>
      </c>
      <c r="AH68" s="210">
        <v>5</v>
      </c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ht="22.5" outlineLevel="1" x14ac:dyDescent="0.2">
      <c r="A69" s="239">
        <v>23</v>
      </c>
      <c r="B69" s="240" t="s">
        <v>300</v>
      </c>
      <c r="C69" s="258" t="s">
        <v>301</v>
      </c>
      <c r="D69" s="241" t="s">
        <v>253</v>
      </c>
      <c r="E69" s="242">
        <v>909.7328</v>
      </c>
      <c r="F69" s="243"/>
      <c r="G69" s="244">
        <f>ROUND(E69*F69,2)</f>
        <v>0</v>
      </c>
      <c r="H69" s="243"/>
      <c r="I69" s="244">
        <f>ROUND(E69*H69,2)</f>
        <v>0</v>
      </c>
      <c r="J69" s="243"/>
      <c r="K69" s="244">
        <f>ROUND(E69*J69,2)</f>
        <v>0</v>
      </c>
      <c r="L69" s="244">
        <v>21</v>
      </c>
      <c r="M69" s="244">
        <f>G69*(1+L69/100)</f>
        <v>0</v>
      </c>
      <c r="N69" s="242">
        <v>0</v>
      </c>
      <c r="O69" s="242">
        <f>ROUND(E69*N69,2)</f>
        <v>0</v>
      </c>
      <c r="P69" s="242">
        <v>0</v>
      </c>
      <c r="Q69" s="242">
        <f>ROUND(E69*P69,2)</f>
        <v>0</v>
      </c>
      <c r="R69" s="244"/>
      <c r="S69" s="244" t="s">
        <v>172</v>
      </c>
      <c r="T69" s="245" t="s">
        <v>172</v>
      </c>
      <c r="U69" s="230">
        <v>0</v>
      </c>
      <c r="V69" s="230">
        <f>ROUND(E69*U69,2)</f>
        <v>0</v>
      </c>
      <c r="W69" s="230"/>
      <c r="X69" s="230" t="s">
        <v>160</v>
      </c>
      <c r="Y69" s="230" t="s">
        <v>161</v>
      </c>
      <c r="Z69" s="210"/>
      <c r="AA69" s="210"/>
      <c r="AB69" s="210"/>
      <c r="AC69" s="210"/>
      <c r="AD69" s="210"/>
      <c r="AE69" s="210"/>
      <c r="AF69" s="210"/>
      <c r="AG69" s="210" t="s">
        <v>162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2" x14ac:dyDescent="0.2">
      <c r="A70" s="227"/>
      <c r="B70" s="228"/>
      <c r="C70" s="272" t="s">
        <v>292</v>
      </c>
      <c r="D70" s="268"/>
      <c r="E70" s="269">
        <v>909.7328</v>
      </c>
      <c r="F70" s="230"/>
      <c r="G70" s="230"/>
      <c r="H70" s="230"/>
      <c r="I70" s="230"/>
      <c r="J70" s="230"/>
      <c r="K70" s="230"/>
      <c r="L70" s="230"/>
      <c r="M70" s="230"/>
      <c r="N70" s="229"/>
      <c r="O70" s="229"/>
      <c r="P70" s="229"/>
      <c r="Q70" s="229"/>
      <c r="R70" s="230"/>
      <c r="S70" s="230"/>
      <c r="T70" s="230"/>
      <c r="U70" s="230"/>
      <c r="V70" s="230"/>
      <c r="W70" s="230"/>
      <c r="X70" s="230"/>
      <c r="Y70" s="230"/>
      <c r="Z70" s="210"/>
      <c r="AA70" s="210"/>
      <c r="AB70" s="210"/>
      <c r="AC70" s="210"/>
      <c r="AD70" s="210"/>
      <c r="AE70" s="210"/>
      <c r="AF70" s="210"/>
      <c r="AG70" s="210" t="s">
        <v>218</v>
      </c>
      <c r="AH70" s="210">
        <v>5</v>
      </c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1" x14ac:dyDescent="0.2">
      <c r="A71" s="239">
        <v>24</v>
      </c>
      <c r="B71" s="240" t="s">
        <v>302</v>
      </c>
      <c r="C71" s="258" t="s">
        <v>303</v>
      </c>
      <c r="D71" s="241" t="s">
        <v>304</v>
      </c>
      <c r="E71" s="242">
        <v>785.45939999999996</v>
      </c>
      <c r="F71" s="243"/>
      <c r="G71" s="244">
        <f>ROUND(E71*F71,2)</f>
        <v>0</v>
      </c>
      <c r="H71" s="243"/>
      <c r="I71" s="244">
        <f>ROUND(E71*H71,2)</f>
        <v>0</v>
      </c>
      <c r="J71" s="243"/>
      <c r="K71" s="244">
        <f>ROUND(E71*J71,2)</f>
        <v>0</v>
      </c>
      <c r="L71" s="244">
        <v>21</v>
      </c>
      <c r="M71" s="244">
        <f>G71*(1+L71/100)</f>
        <v>0</v>
      </c>
      <c r="N71" s="242">
        <v>1</v>
      </c>
      <c r="O71" s="242">
        <f>ROUND(E71*N71,2)</f>
        <v>785.46</v>
      </c>
      <c r="P71" s="242">
        <v>0</v>
      </c>
      <c r="Q71" s="242">
        <f>ROUND(E71*P71,2)</f>
        <v>0</v>
      </c>
      <c r="R71" s="244" t="s">
        <v>305</v>
      </c>
      <c r="S71" s="244" t="s">
        <v>172</v>
      </c>
      <c r="T71" s="245" t="s">
        <v>172</v>
      </c>
      <c r="U71" s="230">
        <v>0</v>
      </c>
      <c r="V71" s="230">
        <f>ROUND(E71*U71,2)</f>
        <v>0</v>
      </c>
      <c r="W71" s="230"/>
      <c r="X71" s="230" t="s">
        <v>306</v>
      </c>
      <c r="Y71" s="230" t="s">
        <v>161</v>
      </c>
      <c r="Z71" s="210"/>
      <c r="AA71" s="210"/>
      <c r="AB71" s="210"/>
      <c r="AC71" s="210"/>
      <c r="AD71" s="210"/>
      <c r="AE71" s="210"/>
      <c r="AF71" s="210"/>
      <c r="AG71" s="210" t="s">
        <v>307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2" x14ac:dyDescent="0.2">
      <c r="A72" s="227"/>
      <c r="B72" s="228"/>
      <c r="C72" s="272" t="s">
        <v>308</v>
      </c>
      <c r="D72" s="268"/>
      <c r="E72" s="269">
        <v>785.45939999999996</v>
      </c>
      <c r="F72" s="230"/>
      <c r="G72" s="230"/>
      <c r="H72" s="230"/>
      <c r="I72" s="230"/>
      <c r="J72" s="230"/>
      <c r="K72" s="230"/>
      <c r="L72" s="230"/>
      <c r="M72" s="230"/>
      <c r="N72" s="229"/>
      <c r="O72" s="229"/>
      <c r="P72" s="229"/>
      <c r="Q72" s="229"/>
      <c r="R72" s="230"/>
      <c r="S72" s="230"/>
      <c r="T72" s="230"/>
      <c r="U72" s="230"/>
      <c r="V72" s="230"/>
      <c r="W72" s="230"/>
      <c r="X72" s="230"/>
      <c r="Y72" s="230"/>
      <c r="Z72" s="210"/>
      <c r="AA72" s="210"/>
      <c r="AB72" s="210"/>
      <c r="AC72" s="210"/>
      <c r="AD72" s="210"/>
      <c r="AE72" s="210"/>
      <c r="AF72" s="210"/>
      <c r="AG72" s="210" t="s">
        <v>218</v>
      </c>
      <c r="AH72" s="210">
        <v>5</v>
      </c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x14ac:dyDescent="0.2">
      <c r="A73" s="232" t="s">
        <v>153</v>
      </c>
      <c r="B73" s="233" t="s">
        <v>89</v>
      </c>
      <c r="C73" s="256" t="s">
        <v>90</v>
      </c>
      <c r="D73" s="234"/>
      <c r="E73" s="235"/>
      <c r="F73" s="236"/>
      <c r="G73" s="236">
        <f>SUMIF(AG74:AG84,"&lt;&gt;NOR",G74:G84)</f>
        <v>0</v>
      </c>
      <c r="H73" s="236"/>
      <c r="I73" s="236">
        <f>SUM(I74:I84)</f>
        <v>0</v>
      </c>
      <c r="J73" s="236"/>
      <c r="K73" s="236">
        <f>SUM(K74:K84)</f>
        <v>0</v>
      </c>
      <c r="L73" s="236"/>
      <c r="M73" s="236">
        <f>SUM(M74:M84)</f>
        <v>0</v>
      </c>
      <c r="N73" s="235"/>
      <c r="O73" s="235">
        <f>SUM(O74:O84)</f>
        <v>30.71</v>
      </c>
      <c r="P73" s="235"/>
      <c r="Q73" s="235">
        <f>SUM(Q74:Q84)</f>
        <v>0</v>
      </c>
      <c r="R73" s="236"/>
      <c r="S73" s="236"/>
      <c r="T73" s="237"/>
      <c r="U73" s="231"/>
      <c r="V73" s="231">
        <f>SUM(V74:V84)</f>
        <v>163.12</v>
      </c>
      <c r="W73" s="231"/>
      <c r="X73" s="231"/>
      <c r="Y73" s="231"/>
      <c r="AG73" t="s">
        <v>154</v>
      </c>
    </row>
    <row r="74" spans="1:60" outlineLevel="1" x14ac:dyDescent="0.2">
      <c r="A74" s="239">
        <v>25</v>
      </c>
      <c r="B74" s="240" t="s">
        <v>309</v>
      </c>
      <c r="C74" s="258" t="s">
        <v>310</v>
      </c>
      <c r="D74" s="241" t="s">
        <v>246</v>
      </c>
      <c r="E74" s="242">
        <v>20.7</v>
      </c>
      <c r="F74" s="243"/>
      <c r="G74" s="244">
        <f>ROUND(E74*F74,2)</f>
        <v>0</v>
      </c>
      <c r="H74" s="243"/>
      <c r="I74" s="244">
        <f>ROUND(E74*H74,2)</f>
        <v>0</v>
      </c>
      <c r="J74" s="243"/>
      <c r="K74" s="244">
        <f>ROUND(E74*J74,2)</f>
        <v>0</v>
      </c>
      <c r="L74" s="244">
        <v>21</v>
      </c>
      <c r="M74" s="244">
        <f>G74*(1+L74/100)</f>
        <v>0</v>
      </c>
      <c r="N74" s="242">
        <v>0.26250000000000001</v>
      </c>
      <c r="O74" s="242">
        <f>ROUND(E74*N74,2)</f>
        <v>5.43</v>
      </c>
      <c r="P74" s="242">
        <v>0</v>
      </c>
      <c r="Q74" s="242">
        <f>ROUND(E74*P74,2)</f>
        <v>0</v>
      </c>
      <c r="R74" s="244"/>
      <c r="S74" s="244" t="s">
        <v>172</v>
      </c>
      <c r="T74" s="245" t="s">
        <v>172</v>
      </c>
      <c r="U74" s="230">
        <v>3.0726</v>
      </c>
      <c r="V74" s="230">
        <f>ROUND(E74*U74,2)</f>
        <v>63.6</v>
      </c>
      <c r="W74" s="230"/>
      <c r="X74" s="230" t="s">
        <v>160</v>
      </c>
      <c r="Y74" s="230" t="s">
        <v>161</v>
      </c>
      <c r="Z74" s="210"/>
      <c r="AA74" s="210"/>
      <c r="AB74" s="210"/>
      <c r="AC74" s="210"/>
      <c r="AD74" s="210"/>
      <c r="AE74" s="210"/>
      <c r="AF74" s="210"/>
      <c r="AG74" s="210" t="s">
        <v>162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2" x14ac:dyDescent="0.2">
      <c r="A75" s="227"/>
      <c r="B75" s="228"/>
      <c r="C75" s="272" t="s">
        <v>311</v>
      </c>
      <c r="D75" s="268"/>
      <c r="E75" s="269">
        <v>20.7</v>
      </c>
      <c r="F75" s="230"/>
      <c r="G75" s="230"/>
      <c r="H75" s="230"/>
      <c r="I75" s="230"/>
      <c r="J75" s="230"/>
      <c r="K75" s="230"/>
      <c r="L75" s="230"/>
      <c r="M75" s="230"/>
      <c r="N75" s="229"/>
      <c r="O75" s="229"/>
      <c r="P75" s="229"/>
      <c r="Q75" s="229"/>
      <c r="R75" s="230"/>
      <c r="S75" s="230"/>
      <c r="T75" s="230"/>
      <c r="U75" s="230"/>
      <c r="V75" s="230"/>
      <c r="W75" s="230"/>
      <c r="X75" s="230"/>
      <c r="Y75" s="230"/>
      <c r="Z75" s="210"/>
      <c r="AA75" s="210"/>
      <c r="AB75" s="210"/>
      <c r="AC75" s="210"/>
      <c r="AD75" s="210"/>
      <c r="AE75" s="210"/>
      <c r="AF75" s="210"/>
      <c r="AG75" s="210" t="s">
        <v>218</v>
      </c>
      <c r="AH75" s="210">
        <v>0</v>
      </c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1" x14ac:dyDescent="0.2">
      <c r="A76" s="239">
        <v>26</v>
      </c>
      <c r="B76" s="240" t="s">
        <v>312</v>
      </c>
      <c r="C76" s="258" t="s">
        <v>313</v>
      </c>
      <c r="D76" s="241" t="s">
        <v>246</v>
      </c>
      <c r="E76" s="242">
        <v>32.299999999999997</v>
      </c>
      <c r="F76" s="243"/>
      <c r="G76" s="244">
        <f>ROUND(E76*F76,2)</f>
        <v>0</v>
      </c>
      <c r="H76" s="243"/>
      <c r="I76" s="244">
        <f>ROUND(E76*H76,2)</f>
        <v>0</v>
      </c>
      <c r="J76" s="243"/>
      <c r="K76" s="244">
        <f>ROUND(E76*J76,2)</f>
        <v>0</v>
      </c>
      <c r="L76" s="244">
        <v>21</v>
      </c>
      <c r="M76" s="244">
        <f>G76*(1+L76/100)</f>
        <v>0</v>
      </c>
      <c r="N76" s="242">
        <v>0.315</v>
      </c>
      <c r="O76" s="242">
        <f>ROUND(E76*N76,2)</f>
        <v>10.17</v>
      </c>
      <c r="P76" s="242">
        <v>0</v>
      </c>
      <c r="Q76" s="242">
        <f>ROUND(E76*P76,2)</f>
        <v>0</v>
      </c>
      <c r="R76" s="244"/>
      <c r="S76" s="244" t="s">
        <v>172</v>
      </c>
      <c r="T76" s="245" t="s">
        <v>172</v>
      </c>
      <c r="U76" s="230">
        <v>3.0811000000000002</v>
      </c>
      <c r="V76" s="230">
        <f>ROUND(E76*U76,2)</f>
        <v>99.52</v>
      </c>
      <c r="W76" s="230"/>
      <c r="X76" s="230" t="s">
        <v>160</v>
      </c>
      <c r="Y76" s="230" t="s">
        <v>161</v>
      </c>
      <c r="Z76" s="210"/>
      <c r="AA76" s="210"/>
      <c r="AB76" s="210"/>
      <c r="AC76" s="210"/>
      <c r="AD76" s="210"/>
      <c r="AE76" s="210"/>
      <c r="AF76" s="210"/>
      <c r="AG76" s="210" t="s">
        <v>162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2" x14ac:dyDescent="0.2">
      <c r="A77" s="227"/>
      <c r="B77" s="228"/>
      <c r="C77" s="272" t="s">
        <v>314</v>
      </c>
      <c r="D77" s="268"/>
      <c r="E77" s="269">
        <v>20.3</v>
      </c>
      <c r="F77" s="230"/>
      <c r="G77" s="230"/>
      <c r="H77" s="230"/>
      <c r="I77" s="230"/>
      <c r="J77" s="230"/>
      <c r="K77" s="230"/>
      <c r="L77" s="230"/>
      <c r="M77" s="230"/>
      <c r="N77" s="229"/>
      <c r="O77" s="229"/>
      <c r="P77" s="229"/>
      <c r="Q77" s="229"/>
      <c r="R77" s="230"/>
      <c r="S77" s="230"/>
      <c r="T77" s="230"/>
      <c r="U77" s="230"/>
      <c r="V77" s="230"/>
      <c r="W77" s="230"/>
      <c r="X77" s="230"/>
      <c r="Y77" s="230"/>
      <c r="Z77" s="210"/>
      <c r="AA77" s="210"/>
      <c r="AB77" s="210"/>
      <c r="AC77" s="210"/>
      <c r="AD77" s="210"/>
      <c r="AE77" s="210"/>
      <c r="AF77" s="210"/>
      <c r="AG77" s="210" t="s">
        <v>218</v>
      </c>
      <c r="AH77" s="210">
        <v>0</v>
      </c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3" x14ac:dyDescent="0.2">
      <c r="A78" s="227"/>
      <c r="B78" s="228"/>
      <c r="C78" s="272" t="s">
        <v>315</v>
      </c>
      <c r="D78" s="268"/>
      <c r="E78" s="269">
        <v>12</v>
      </c>
      <c r="F78" s="230"/>
      <c r="G78" s="230"/>
      <c r="H78" s="230"/>
      <c r="I78" s="230"/>
      <c r="J78" s="230"/>
      <c r="K78" s="230"/>
      <c r="L78" s="230"/>
      <c r="M78" s="230"/>
      <c r="N78" s="229"/>
      <c r="O78" s="229"/>
      <c r="P78" s="229"/>
      <c r="Q78" s="229"/>
      <c r="R78" s="230"/>
      <c r="S78" s="230"/>
      <c r="T78" s="230"/>
      <c r="U78" s="230"/>
      <c r="V78" s="230"/>
      <c r="W78" s="230"/>
      <c r="X78" s="230"/>
      <c r="Y78" s="230"/>
      <c r="Z78" s="210"/>
      <c r="AA78" s="210"/>
      <c r="AB78" s="210"/>
      <c r="AC78" s="210"/>
      <c r="AD78" s="210"/>
      <c r="AE78" s="210"/>
      <c r="AF78" s="210"/>
      <c r="AG78" s="210" t="s">
        <v>218</v>
      </c>
      <c r="AH78" s="210">
        <v>0</v>
      </c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1" x14ac:dyDescent="0.2">
      <c r="A79" s="239">
        <v>27</v>
      </c>
      <c r="B79" s="240" t="s">
        <v>316</v>
      </c>
      <c r="C79" s="258" t="s">
        <v>317</v>
      </c>
      <c r="D79" s="241" t="s">
        <v>318</v>
      </c>
      <c r="E79" s="242">
        <v>126.70909</v>
      </c>
      <c r="F79" s="243"/>
      <c r="G79" s="244">
        <f>ROUND(E79*F79,2)</f>
        <v>0</v>
      </c>
      <c r="H79" s="243"/>
      <c r="I79" s="244">
        <f>ROUND(E79*H79,2)</f>
        <v>0</v>
      </c>
      <c r="J79" s="243"/>
      <c r="K79" s="244">
        <f>ROUND(E79*J79,2)</f>
        <v>0</v>
      </c>
      <c r="L79" s="244">
        <v>21</v>
      </c>
      <c r="M79" s="244">
        <f>G79*(1+L79/100)</f>
        <v>0</v>
      </c>
      <c r="N79" s="242">
        <v>3.5000000000000003E-2</v>
      </c>
      <c r="O79" s="242">
        <f>ROUND(E79*N79,2)</f>
        <v>4.43</v>
      </c>
      <c r="P79" s="242">
        <v>0</v>
      </c>
      <c r="Q79" s="242">
        <f>ROUND(E79*P79,2)</f>
        <v>0</v>
      </c>
      <c r="R79" s="244" t="s">
        <v>305</v>
      </c>
      <c r="S79" s="244" t="s">
        <v>172</v>
      </c>
      <c r="T79" s="245" t="s">
        <v>172</v>
      </c>
      <c r="U79" s="230">
        <v>0</v>
      </c>
      <c r="V79" s="230">
        <f>ROUND(E79*U79,2)</f>
        <v>0</v>
      </c>
      <c r="W79" s="230"/>
      <c r="X79" s="230" t="s">
        <v>306</v>
      </c>
      <c r="Y79" s="230" t="s">
        <v>161</v>
      </c>
      <c r="Z79" s="210"/>
      <c r="AA79" s="210"/>
      <c r="AB79" s="210"/>
      <c r="AC79" s="210"/>
      <c r="AD79" s="210"/>
      <c r="AE79" s="210"/>
      <c r="AF79" s="210"/>
      <c r="AG79" s="210" t="s">
        <v>307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2" x14ac:dyDescent="0.2">
      <c r="A80" s="227"/>
      <c r="B80" s="228"/>
      <c r="C80" s="272" t="s">
        <v>319</v>
      </c>
      <c r="D80" s="268"/>
      <c r="E80" s="269">
        <v>125.45455</v>
      </c>
      <c r="F80" s="230"/>
      <c r="G80" s="230"/>
      <c r="H80" s="230"/>
      <c r="I80" s="230"/>
      <c r="J80" s="230"/>
      <c r="K80" s="230"/>
      <c r="L80" s="230"/>
      <c r="M80" s="230"/>
      <c r="N80" s="229"/>
      <c r="O80" s="229"/>
      <c r="P80" s="229"/>
      <c r="Q80" s="229"/>
      <c r="R80" s="230"/>
      <c r="S80" s="230"/>
      <c r="T80" s="230"/>
      <c r="U80" s="230"/>
      <c r="V80" s="230"/>
      <c r="W80" s="230"/>
      <c r="X80" s="230"/>
      <c r="Y80" s="230"/>
      <c r="Z80" s="210"/>
      <c r="AA80" s="210"/>
      <c r="AB80" s="210"/>
      <c r="AC80" s="210"/>
      <c r="AD80" s="210"/>
      <c r="AE80" s="210"/>
      <c r="AF80" s="210"/>
      <c r="AG80" s="210" t="s">
        <v>218</v>
      </c>
      <c r="AH80" s="210">
        <v>0</v>
      </c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3" x14ac:dyDescent="0.2">
      <c r="A81" s="227"/>
      <c r="B81" s="228"/>
      <c r="C81" s="273" t="s">
        <v>320</v>
      </c>
      <c r="D81" s="270"/>
      <c r="E81" s="271">
        <v>1.2545500000000001</v>
      </c>
      <c r="F81" s="230"/>
      <c r="G81" s="230"/>
      <c r="H81" s="230"/>
      <c r="I81" s="230"/>
      <c r="J81" s="230"/>
      <c r="K81" s="230"/>
      <c r="L81" s="230"/>
      <c r="M81" s="230"/>
      <c r="N81" s="229"/>
      <c r="O81" s="229"/>
      <c r="P81" s="229"/>
      <c r="Q81" s="229"/>
      <c r="R81" s="230"/>
      <c r="S81" s="230"/>
      <c r="T81" s="230"/>
      <c r="U81" s="230"/>
      <c r="V81" s="230"/>
      <c r="W81" s="230"/>
      <c r="X81" s="230"/>
      <c r="Y81" s="230"/>
      <c r="Z81" s="210"/>
      <c r="AA81" s="210"/>
      <c r="AB81" s="210"/>
      <c r="AC81" s="210"/>
      <c r="AD81" s="210"/>
      <c r="AE81" s="210"/>
      <c r="AF81" s="210"/>
      <c r="AG81" s="210" t="s">
        <v>218</v>
      </c>
      <c r="AH81" s="210">
        <v>4</v>
      </c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1" x14ac:dyDescent="0.2">
      <c r="A82" s="239">
        <v>28</v>
      </c>
      <c r="B82" s="240" t="s">
        <v>321</v>
      </c>
      <c r="C82" s="258" t="s">
        <v>322</v>
      </c>
      <c r="D82" s="241" t="s">
        <v>318</v>
      </c>
      <c r="E82" s="242">
        <v>197.71514999999999</v>
      </c>
      <c r="F82" s="243"/>
      <c r="G82" s="244">
        <f>ROUND(E82*F82,2)</f>
        <v>0</v>
      </c>
      <c r="H82" s="243"/>
      <c r="I82" s="244">
        <f>ROUND(E82*H82,2)</f>
        <v>0</v>
      </c>
      <c r="J82" s="243"/>
      <c r="K82" s="244">
        <f>ROUND(E82*J82,2)</f>
        <v>0</v>
      </c>
      <c r="L82" s="244">
        <v>21</v>
      </c>
      <c r="M82" s="244">
        <f>G82*(1+L82/100)</f>
        <v>0</v>
      </c>
      <c r="N82" s="242">
        <v>5.3999999999999999E-2</v>
      </c>
      <c r="O82" s="242">
        <f>ROUND(E82*N82,2)</f>
        <v>10.68</v>
      </c>
      <c r="P82" s="242">
        <v>0</v>
      </c>
      <c r="Q82" s="242">
        <f>ROUND(E82*P82,2)</f>
        <v>0</v>
      </c>
      <c r="R82" s="244" t="s">
        <v>305</v>
      </c>
      <c r="S82" s="244" t="s">
        <v>172</v>
      </c>
      <c r="T82" s="245" t="s">
        <v>172</v>
      </c>
      <c r="U82" s="230">
        <v>0</v>
      </c>
      <c r="V82" s="230">
        <f>ROUND(E82*U82,2)</f>
        <v>0</v>
      </c>
      <c r="W82" s="230"/>
      <c r="X82" s="230" t="s">
        <v>306</v>
      </c>
      <c r="Y82" s="230" t="s">
        <v>161</v>
      </c>
      <c r="Z82" s="210"/>
      <c r="AA82" s="210"/>
      <c r="AB82" s="210"/>
      <c r="AC82" s="210"/>
      <c r="AD82" s="210"/>
      <c r="AE82" s="210"/>
      <c r="AF82" s="210"/>
      <c r="AG82" s="210" t="s">
        <v>307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2" x14ac:dyDescent="0.2">
      <c r="A83" s="227"/>
      <c r="B83" s="228"/>
      <c r="C83" s="272" t="s">
        <v>323</v>
      </c>
      <c r="D83" s="268"/>
      <c r="E83" s="269">
        <v>195.75757999999999</v>
      </c>
      <c r="F83" s="230"/>
      <c r="G83" s="230"/>
      <c r="H83" s="230"/>
      <c r="I83" s="230"/>
      <c r="J83" s="230"/>
      <c r="K83" s="230"/>
      <c r="L83" s="230"/>
      <c r="M83" s="230"/>
      <c r="N83" s="229"/>
      <c r="O83" s="229"/>
      <c r="P83" s="229"/>
      <c r="Q83" s="229"/>
      <c r="R83" s="230"/>
      <c r="S83" s="230"/>
      <c r="T83" s="230"/>
      <c r="U83" s="230"/>
      <c r="V83" s="230"/>
      <c r="W83" s="230"/>
      <c r="X83" s="230"/>
      <c r="Y83" s="230"/>
      <c r="Z83" s="210"/>
      <c r="AA83" s="210"/>
      <c r="AB83" s="210"/>
      <c r="AC83" s="210"/>
      <c r="AD83" s="210"/>
      <c r="AE83" s="210"/>
      <c r="AF83" s="210"/>
      <c r="AG83" s="210" t="s">
        <v>218</v>
      </c>
      <c r="AH83" s="210">
        <v>0</v>
      </c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3" x14ac:dyDescent="0.2">
      <c r="A84" s="227"/>
      <c r="B84" s="228"/>
      <c r="C84" s="273" t="s">
        <v>320</v>
      </c>
      <c r="D84" s="270"/>
      <c r="E84" s="271">
        <v>1.9575800000000001</v>
      </c>
      <c r="F84" s="230"/>
      <c r="G84" s="230"/>
      <c r="H84" s="230"/>
      <c r="I84" s="230"/>
      <c r="J84" s="230"/>
      <c r="K84" s="230"/>
      <c r="L84" s="230"/>
      <c r="M84" s="230"/>
      <c r="N84" s="229"/>
      <c r="O84" s="229"/>
      <c r="P84" s="229"/>
      <c r="Q84" s="229"/>
      <c r="R84" s="230"/>
      <c r="S84" s="230"/>
      <c r="T84" s="230"/>
      <c r="U84" s="230"/>
      <c r="V84" s="230"/>
      <c r="W84" s="230"/>
      <c r="X84" s="230"/>
      <c r="Y84" s="230"/>
      <c r="Z84" s="210"/>
      <c r="AA84" s="210"/>
      <c r="AB84" s="210"/>
      <c r="AC84" s="210"/>
      <c r="AD84" s="210"/>
      <c r="AE84" s="210"/>
      <c r="AF84" s="210"/>
      <c r="AG84" s="210" t="s">
        <v>218</v>
      </c>
      <c r="AH84" s="210">
        <v>4</v>
      </c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x14ac:dyDescent="0.2">
      <c r="A85" s="232" t="s">
        <v>153</v>
      </c>
      <c r="B85" s="233" t="s">
        <v>93</v>
      </c>
      <c r="C85" s="256" t="s">
        <v>63</v>
      </c>
      <c r="D85" s="234"/>
      <c r="E85" s="235"/>
      <c r="F85" s="236"/>
      <c r="G85" s="236">
        <f>SUMIF(AG86:AG91,"&lt;&gt;NOR",G86:G91)</f>
        <v>0</v>
      </c>
      <c r="H85" s="236"/>
      <c r="I85" s="236">
        <f>SUM(I86:I91)</f>
        <v>0</v>
      </c>
      <c r="J85" s="236"/>
      <c r="K85" s="236">
        <f>SUM(K86:K91)</f>
        <v>0</v>
      </c>
      <c r="L85" s="236"/>
      <c r="M85" s="236">
        <f>SUM(M86:M91)</f>
        <v>0</v>
      </c>
      <c r="N85" s="235"/>
      <c r="O85" s="235">
        <f>SUM(O86:O91)</f>
        <v>123.28000000000002</v>
      </c>
      <c r="P85" s="235"/>
      <c r="Q85" s="235">
        <f>SUM(Q86:Q91)</f>
        <v>0</v>
      </c>
      <c r="R85" s="236"/>
      <c r="S85" s="236"/>
      <c r="T85" s="237"/>
      <c r="U85" s="231"/>
      <c r="V85" s="231">
        <f>SUM(V86:V91)</f>
        <v>12.860000000000001</v>
      </c>
      <c r="W85" s="231"/>
      <c r="X85" s="231"/>
      <c r="Y85" s="231"/>
      <c r="AG85" t="s">
        <v>154</v>
      </c>
    </row>
    <row r="86" spans="1:60" ht="22.5" outlineLevel="1" x14ac:dyDescent="0.2">
      <c r="A86" s="239">
        <v>29</v>
      </c>
      <c r="B86" s="240" t="s">
        <v>324</v>
      </c>
      <c r="C86" s="258" t="s">
        <v>325</v>
      </c>
      <c r="D86" s="241" t="s">
        <v>216</v>
      </c>
      <c r="E86" s="242">
        <v>161.91</v>
      </c>
      <c r="F86" s="243"/>
      <c r="G86" s="244">
        <f>ROUND(E86*F86,2)</f>
        <v>0</v>
      </c>
      <c r="H86" s="243"/>
      <c r="I86" s="244">
        <f>ROUND(E86*H86,2)</f>
        <v>0</v>
      </c>
      <c r="J86" s="243"/>
      <c r="K86" s="244">
        <f>ROUND(E86*J86,2)</f>
        <v>0</v>
      </c>
      <c r="L86" s="244">
        <v>21</v>
      </c>
      <c r="M86" s="244">
        <f>G86*(1+L86/100)</f>
        <v>0</v>
      </c>
      <c r="N86" s="242">
        <v>0.2024</v>
      </c>
      <c r="O86" s="242">
        <f>ROUND(E86*N86,2)</f>
        <v>32.770000000000003</v>
      </c>
      <c r="P86" s="242">
        <v>0</v>
      </c>
      <c r="Q86" s="242">
        <f>ROUND(E86*P86,2)</f>
        <v>0</v>
      </c>
      <c r="R86" s="244"/>
      <c r="S86" s="244" t="s">
        <v>172</v>
      </c>
      <c r="T86" s="245" t="s">
        <v>172</v>
      </c>
      <c r="U86" s="230">
        <v>0.03</v>
      </c>
      <c r="V86" s="230">
        <f>ROUND(E86*U86,2)</f>
        <v>4.8600000000000003</v>
      </c>
      <c r="W86" s="230"/>
      <c r="X86" s="230" t="s">
        <v>160</v>
      </c>
      <c r="Y86" s="230" t="s">
        <v>161</v>
      </c>
      <c r="Z86" s="210"/>
      <c r="AA86" s="210"/>
      <c r="AB86" s="210"/>
      <c r="AC86" s="210"/>
      <c r="AD86" s="210"/>
      <c r="AE86" s="210"/>
      <c r="AF86" s="210"/>
      <c r="AG86" s="210" t="s">
        <v>162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2" x14ac:dyDescent="0.2">
      <c r="A87" s="227"/>
      <c r="B87" s="228"/>
      <c r="C87" s="272" t="s">
        <v>326</v>
      </c>
      <c r="D87" s="268"/>
      <c r="E87" s="269">
        <v>161.91</v>
      </c>
      <c r="F87" s="230"/>
      <c r="G87" s="230"/>
      <c r="H87" s="230"/>
      <c r="I87" s="230"/>
      <c r="J87" s="230"/>
      <c r="K87" s="230"/>
      <c r="L87" s="230"/>
      <c r="M87" s="230"/>
      <c r="N87" s="229"/>
      <c r="O87" s="229"/>
      <c r="P87" s="229"/>
      <c r="Q87" s="229"/>
      <c r="R87" s="230"/>
      <c r="S87" s="230"/>
      <c r="T87" s="230"/>
      <c r="U87" s="230"/>
      <c r="V87" s="230"/>
      <c r="W87" s="230"/>
      <c r="X87" s="230"/>
      <c r="Y87" s="230"/>
      <c r="Z87" s="210"/>
      <c r="AA87" s="210"/>
      <c r="AB87" s="210"/>
      <c r="AC87" s="210"/>
      <c r="AD87" s="210"/>
      <c r="AE87" s="210"/>
      <c r="AF87" s="210"/>
      <c r="AG87" s="210" t="s">
        <v>218</v>
      </c>
      <c r="AH87" s="210">
        <v>0</v>
      </c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ht="22.5" outlineLevel="1" x14ac:dyDescent="0.2">
      <c r="A88" s="239">
        <v>30</v>
      </c>
      <c r="B88" s="240" t="s">
        <v>327</v>
      </c>
      <c r="C88" s="258" t="s">
        <v>328</v>
      </c>
      <c r="D88" s="241" t="s">
        <v>216</v>
      </c>
      <c r="E88" s="242">
        <v>169.62</v>
      </c>
      <c r="F88" s="243"/>
      <c r="G88" s="244">
        <f>ROUND(E88*F88,2)</f>
        <v>0</v>
      </c>
      <c r="H88" s="243"/>
      <c r="I88" s="244">
        <f>ROUND(E88*H88,2)</f>
        <v>0</v>
      </c>
      <c r="J88" s="243"/>
      <c r="K88" s="244">
        <f>ROUND(E88*J88,2)</f>
        <v>0</v>
      </c>
      <c r="L88" s="244">
        <v>21</v>
      </c>
      <c r="M88" s="244">
        <f>G88*(1+L88/100)</f>
        <v>0</v>
      </c>
      <c r="N88" s="242">
        <v>0.46</v>
      </c>
      <c r="O88" s="242">
        <f>ROUND(E88*N88,2)</f>
        <v>78.03</v>
      </c>
      <c r="P88" s="242">
        <v>0</v>
      </c>
      <c r="Q88" s="242">
        <f>ROUND(E88*P88,2)</f>
        <v>0</v>
      </c>
      <c r="R88" s="244"/>
      <c r="S88" s="244" t="s">
        <v>172</v>
      </c>
      <c r="T88" s="245" t="s">
        <v>172</v>
      </c>
      <c r="U88" s="230">
        <v>2.9000000000000001E-2</v>
      </c>
      <c r="V88" s="230">
        <f>ROUND(E88*U88,2)</f>
        <v>4.92</v>
      </c>
      <c r="W88" s="230"/>
      <c r="X88" s="230" t="s">
        <v>160</v>
      </c>
      <c r="Y88" s="230" t="s">
        <v>161</v>
      </c>
      <c r="Z88" s="210"/>
      <c r="AA88" s="210"/>
      <c r="AB88" s="210"/>
      <c r="AC88" s="210"/>
      <c r="AD88" s="210"/>
      <c r="AE88" s="210"/>
      <c r="AF88" s="210"/>
      <c r="AG88" s="210" t="s">
        <v>329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2" x14ac:dyDescent="0.2">
      <c r="A89" s="227"/>
      <c r="B89" s="228"/>
      <c r="C89" s="272" t="s">
        <v>330</v>
      </c>
      <c r="D89" s="268"/>
      <c r="E89" s="269">
        <v>169.62</v>
      </c>
      <c r="F89" s="230"/>
      <c r="G89" s="230"/>
      <c r="H89" s="230"/>
      <c r="I89" s="230"/>
      <c r="J89" s="230"/>
      <c r="K89" s="230"/>
      <c r="L89" s="230"/>
      <c r="M89" s="230"/>
      <c r="N89" s="229"/>
      <c r="O89" s="229"/>
      <c r="P89" s="229"/>
      <c r="Q89" s="229"/>
      <c r="R89" s="230"/>
      <c r="S89" s="230"/>
      <c r="T89" s="230"/>
      <c r="U89" s="230"/>
      <c r="V89" s="230"/>
      <c r="W89" s="230"/>
      <c r="X89" s="230"/>
      <c r="Y89" s="230"/>
      <c r="Z89" s="210"/>
      <c r="AA89" s="210"/>
      <c r="AB89" s="210"/>
      <c r="AC89" s="210"/>
      <c r="AD89" s="210"/>
      <c r="AE89" s="210"/>
      <c r="AF89" s="210"/>
      <c r="AG89" s="210" t="s">
        <v>218</v>
      </c>
      <c r="AH89" s="210">
        <v>0</v>
      </c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ht="22.5" outlineLevel="1" x14ac:dyDescent="0.2">
      <c r="A90" s="239">
        <v>31</v>
      </c>
      <c r="B90" s="240" t="s">
        <v>331</v>
      </c>
      <c r="C90" s="258" t="s">
        <v>332</v>
      </c>
      <c r="D90" s="241" t="s">
        <v>216</v>
      </c>
      <c r="E90" s="242">
        <v>154.19999999999999</v>
      </c>
      <c r="F90" s="243"/>
      <c r="G90" s="244">
        <f>ROUND(E90*F90,2)</f>
        <v>0</v>
      </c>
      <c r="H90" s="243"/>
      <c r="I90" s="244">
        <f>ROUND(E90*H90,2)</f>
        <v>0</v>
      </c>
      <c r="J90" s="243"/>
      <c r="K90" s="244">
        <f>ROUND(E90*J90,2)</f>
        <v>0</v>
      </c>
      <c r="L90" s="244">
        <v>21</v>
      </c>
      <c r="M90" s="244">
        <f>G90*(1+L90/100)</f>
        <v>0</v>
      </c>
      <c r="N90" s="242">
        <v>8.0960000000000004E-2</v>
      </c>
      <c r="O90" s="242">
        <f>ROUND(E90*N90,2)</f>
        <v>12.48</v>
      </c>
      <c r="P90" s="242">
        <v>0</v>
      </c>
      <c r="Q90" s="242">
        <f>ROUND(E90*P90,2)</f>
        <v>0</v>
      </c>
      <c r="R90" s="244"/>
      <c r="S90" s="244" t="s">
        <v>172</v>
      </c>
      <c r="T90" s="245" t="s">
        <v>172</v>
      </c>
      <c r="U90" s="230">
        <v>0.02</v>
      </c>
      <c r="V90" s="230">
        <f>ROUND(E90*U90,2)</f>
        <v>3.08</v>
      </c>
      <c r="W90" s="230"/>
      <c r="X90" s="230" t="s">
        <v>160</v>
      </c>
      <c r="Y90" s="230" t="s">
        <v>161</v>
      </c>
      <c r="Z90" s="210"/>
      <c r="AA90" s="210"/>
      <c r="AB90" s="210"/>
      <c r="AC90" s="210"/>
      <c r="AD90" s="210"/>
      <c r="AE90" s="210"/>
      <c r="AF90" s="210"/>
      <c r="AG90" s="210" t="s">
        <v>162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2" x14ac:dyDescent="0.2">
      <c r="A91" s="227"/>
      <c r="B91" s="228"/>
      <c r="C91" s="272" t="s">
        <v>333</v>
      </c>
      <c r="D91" s="268"/>
      <c r="E91" s="269">
        <v>154.19999999999999</v>
      </c>
      <c r="F91" s="230"/>
      <c r="G91" s="230"/>
      <c r="H91" s="230"/>
      <c r="I91" s="230"/>
      <c r="J91" s="230"/>
      <c r="K91" s="230"/>
      <c r="L91" s="230"/>
      <c r="M91" s="230"/>
      <c r="N91" s="229"/>
      <c r="O91" s="229"/>
      <c r="P91" s="229"/>
      <c r="Q91" s="229"/>
      <c r="R91" s="230"/>
      <c r="S91" s="230"/>
      <c r="T91" s="230"/>
      <c r="U91" s="230"/>
      <c r="V91" s="230"/>
      <c r="W91" s="230"/>
      <c r="X91" s="230"/>
      <c r="Y91" s="230"/>
      <c r="Z91" s="210"/>
      <c r="AA91" s="210"/>
      <c r="AB91" s="210"/>
      <c r="AC91" s="210"/>
      <c r="AD91" s="210"/>
      <c r="AE91" s="210"/>
      <c r="AF91" s="210"/>
      <c r="AG91" s="210" t="s">
        <v>218</v>
      </c>
      <c r="AH91" s="210">
        <v>0</v>
      </c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ht="25.5" x14ac:dyDescent="0.2">
      <c r="A92" s="232" t="s">
        <v>153</v>
      </c>
      <c r="B92" s="233" t="s">
        <v>94</v>
      </c>
      <c r="C92" s="256" t="s">
        <v>95</v>
      </c>
      <c r="D92" s="234"/>
      <c r="E92" s="235"/>
      <c r="F92" s="236"/>
      <c r="G92" s="236">
        <f>SUMIF(AG93:AG100,"&lt;&gt;NOR",G93:G100)</f>
        <v>0</v>
      </c>
      <c r="H92" s="236"/>
      <c r="I92" s="236">
        <f>SUM(I93:I100)</f>
        <v>0</v>
      </c>
      <c r="J92" s="236"/>
      <c r="K92" s="236">
        <f>SUM(K93:K100)</f>
        <v>0</v>
      </c>
      <c r="L92" s="236"/>
      <c r="M92" s="236">
        <f>SUM(M93:M100)</f>
        <v>0</v>
      </c>
      <c r="N92" s="235"/>
      <c r="O92" s="235">
        <f>SUM(O93:O100)</f>
        <v>0.8</v>
      </c>
      <c r="P92" s="235"/>
      <c r="Q92" s="235">
        <f>SUM(Q93:Q100)</f>
        <v>0</v>
      </c>
      <c r="R92" s="236"/>
      <c r="S92" s="236"/>
      <c r="T92" s="237"/>
      <c r="U92" s="231"/>
      <c r="V92" s="231">
        <f>SUM(V93:V100)</f>
        <v>202.58</v>
      </c>
      <c r="W92" s="231"/>
      <c r="X92" s="231"/>
      <c r="Y92" s="231"/>
      <c r="AG92" t="s">
        <v>154</v>
      </c>
    </row>
    <row r="93" spans="1:60" outlineLevel="1" x14ac:dyDescent="0.2">
      <c r="A93" s="239">
        <v>32</v>
      </c>
      <c r="B93" s="240" t="s">
        <v>334</v>
      </c>
      <c r="C93" s="258" t="s">
        <v>335</v>
      </c>
      <c r="D93" s="241" t="s">
        <v>216</v>
      </c>
      <c r="E93" s="242">
        <v>2226.19</v>
      </c>
      <c r="F93" s="243"/>
      <c r="G93" s="244">
        <f>ROUND(E93*F93,2)</f>
        <v>0</v>
      </c>
      <c r="H93" s="243"/>
      <c r="I93" s="244">
        <f>ROUND(E93*H93,2)</f>
        <v>0</v>
      </c>
      <c r="J93" s="243"/>
      <c r="K93" s="244">
        <f>ROUND(E93*J93,2)</f>
        <v>0</v>
      </c>
      <c r="L93" s="244">
        <v>21</v>
      </c>
      <c r="M93" s="244">
        <f>G93*(1+L93/100)</f>
        <v>0</v>
      </c>
      <c r="N93" s="242">
        <v>0</v>
      </c>
      <c r="O93" s="242">
        <f>ROUND(E93*N93,2)</f>
        <v>0</v>
      </c>
      <c r="P93" s="242">
        <v>0</v>
      </c>
      <c r="Q93" s="242">
        <f>ROUND(E93*P93,2)</f>
        <v>0</v>
      </c>
      <c r="R93" s="244"/>
      <c r="S93" s="244" t="s">
        <v>172</v>
      </c>
      <c r="T93" s="245" t="s">
        <v>172</v>
      </c>
      <c r="U93" s="230">
        <v>9.0999999999999998E-2</v>
      </c>
      <c r="V93" s="230">
        <f>ROUND(E93*U93,2)</f>
        <v>202.58</v>
      </c>
      <c r="W93" s="230"/>
      <c r="X93" s="230" t="s">
        <v>160</v>
      </c>
      <c r="Y93" s="230" t="s">
        <v>161</v>
      </c>
      <c r="Z93" s="210"/>
      <c r="AA93" s="210"/>
      <c r="AB93" s="210"/>
      <c r="AC93" s="210"/>
      <c r="AD93" s="210"/>
      <c r="AE93" s="210"/>
      <c r="AF93" s="210"/>
      <c r="AG93" s="210" t="s">
        <v>162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2" x14ac:dyDescent="0.2">
      <c r="A94" s="227"/>
      <c r="B94" s="228"/>
      <c r="C94" s="272" t="s">
        <v>336</v>
      </c>
      <c r="D94" s="268"/>
      <c r="E94" s="269">
        <v>550.91999999999996</v>
      </c>
      <c r="F94" s="230"/>
      <c r="G94" s="230"/>
      <c r="H94" s="230"/>
      <c r="I94" s="230"/>
      <c r="J94" s="230"/>
      <c r="K94" s="230"/>
      <c r="L94" s="230"/>
      <c r="M94" s="230"/>
      <c r="N94" s="229"/>
      <c r="O94" s="229"/>
      <c r="P94" s="229"/>
      <c r="Q94" s="229"/>
      <c r="R94" s="230"/>
      <c r="S94" s="230"/>
      <c r="T94" s="230"/>
      <c r="U94" s="230"/>
      <c r="V94" s="230"/>
      <c r="W94" s="230"/>
      <c r="X94" s="230"/>
      <c r="Y94" s="230"/>
      <c r="Z94" s="210"/>
      <c r="AA94" s="210"/>
      <c r="AB94" s="210"/>
      <c r="AC94" s="210"/>
      <c r="AD94" s="210"/>
      <c r="AE94" s="210"/>
      <c r="AF94" s="210"/>
      <c r="AG94" s="210" t="s">
        <v>218</v>
      </c>
      <c r="AH94" s="210">
        <v>5</v>
      </c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3" x14ac:dyDescent="0.2">
      <c r="A95" s="227"/>
      <c r="B95" s="228"/>
      <c r="C95" s="272" t="s">
        <v>337</v>
      </c>
      <c r="D95" s="268"/>
      <c r="E95" s="269">
        <v>795.19</v>
      </c>
      <c r="F95" s="230"/>
      <c r="G95" s="230"/>
      <c r="H95" s="230"/>
      <c r="I95" s="230"/>
      <c r="J95" s="230"/>
      <c r="K95" s="230"/>
      <c r="L95" s="230"/>
      <c r="M95" s="230"/>
      <c r="N95" s="229"/>
      <c r="O95" s="229"/>
      <c r="P95" s="229"/>
      <c r="Q95" s="229"/>
      <c r="R95" s="230"/>
      <c r="S95" s="230"/>
      <c r="T95" s="230"/>
      <c r="U95" s="230"/>
      <c r="V95" s="230"/>
      <c r="W95" s="230"/>
      <c r="X95" s="230"/>
      <c r="Y95" s="230"/>
      <c r="Z95" s="210"/>
      <c r="AA95" s="210"/>
      <c r="AB95" s="210"/>
      <c r="AC95" s="210"/>
      <c r="AD95" s="210"/>
      <c r="AE95" s="210"/>
      <c r="AF95" s="210"/>
      <c r="AG95" s="210" t="s">
        <v>218</v>
      </c>
      <c r="AH95" s="210">
        <v>5</v>
      </c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3" x14ac:dyDescent="0.2">
      <c r="A96" s="227"/>
      <c r="B96" s="228"/>
      <c r="C96" s="272" t="s">
        <v>338</v>
      </c>
      <c r="D96" s="268"/>
      <c r="E96" s="269">
        <v>689.88</v>
      </c>
      <c r="F96" s="230"/>
      <c r="G96" s="230"/>
      <c r="H96" s="230"/>
      <c r="I96" s="230"/>
      <c r="J96" s="230"/>
      <c r="K96" s="230"/>
      <c r="L96" s="230"/>
      <c r="M96" s="230"/>
      <c r="N96" s="229"/>
      <c r="O96" s="229"/>
      <c r="P96" s="229"/>
      <c r="Q96" s="229"/>
      <c r="R96" s="230"/>
      <c r="S96" s="230"/>
      <c r="T96" s="230"/>
      <c r="U96" s="230"/>
      <c r="V96" s="230"/>
      <c r="W96" s="230"/>
      <c r="X96" s="230"/>
      <c r="Y96" s="230"/>
      <c r="Z96" s="210"/>
      <c r="AA96" s="210"/>
      <c r="AB96" s="210"/>
      <c r="AC96" s="210"/>
      <c r="AD96" s="210"/>
      <c r="AE96" s="210"/>
      <c r="AF96" s="210"/>
      <c r="AG96" s="210" t="s">
        <v>218</v>
      </c>
      <c r="AH96" s="210">
        <v>5</v>
      </c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3" x14ac:dyDescent="0.2">
      <c r="A97" s="227"/>
      <c r="B97" s="228"/>
      <c r="C97" s="272" t="s">
        <v>339</v>
      </c>
      <c r="D97" s="268"/>
      <c r="E97" s="269">
        <v>76.08</v>
      </c>
      <c r="F97" s="230"/>
      <c r="G97" s="230"/>
      <c r="H97" s="230"/>
      <c r="I97" s="230"/>
      <c r="J97" s="230"/>
      <c r="K97" s="230"/>
      <c r="L97" s="230"/>
      <c r="M97" s="230"/>
      <c r="N97" s="229"/>
      <c r="O97" s="229"/>
      <c r="P97" s="229"/>
      <c r="Q97" s="229"/>
      <c r="R97" s="230"/>
      <c r="S97" s="230"/>
      <c r="T97" s="230"/>
      <c r="U97" s="230"/>
      <c r="V97" s="230"/>
      <c r="W97" s="230"/>
      <c r="X97" s="230"/>
      <c r="Y97" s="230"/>
      <c r="Z97" s="210"/>
      <c r="AA97" s="210"/>
      <c r="AB97" s="210"/>
      <c r="AC97" s="210"/>
      <c r="AD97" s="210"/>
      <c r="AE97" s="210"/>
      <c r="AF97" s="210"/>
      <c r="AG97" s="210" t="s">
        <v>218</v>
      </c>
      <c r="AH97" s="210">
        <v>5</v>
      </c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3" x14ac:dyDescent="0.2">
      <c r="A98" s="227"/>
      <c r="B98" s="228"/>
      <c r="C98" s="272" t="s">
        <v>340</v>
      </c>
      <c r="D98" s="268"/>
      <c r="E98" s="269">
        <v>114.12</v>
      </c>
      <c r="F98" s="230"/>
      <c r="G98" s="230"/>
      <c r="H98" s="230"/>
      <c r="I98" s="230"/>
      <c r="J98" s="230"/>
      <c r="K98" s="230"/>
      <c r="L98" s="230"/>
      <c r="M98" s="230"/>
      <c r="N98" s="229"/>
      <c r="O98" s="229"/>
      <c r="P98" s="229"/>
      <c r="Q98" s="229"/>
      <c r="R98" s="230"/>
      <c r="S98" s="230"/>
      <c r="T98" s="230"/>
      <c r="U98" s="230"/>
      <c r="V98" s="230"/>
      <c r="W98" s="230"/>
      <c r="X98" s="230"/>
      <c r="Y98" s="230"/>
      <c r="Z98" s="210"/>
      <c r="AA98" s="210"/>
      <c r="AB98" s="210"/>
      <c r="AC98" s="210"/>
      <c r="AD98" s="210"/>
      <c r="AE98" s="210"/>
      <c r="AF98" s="210"/>
      <c r="AG98" s="210" t="s">
        <v>218</v>
      </c>
      <c r="AH98" s="210">
        <v>5</v>
      </c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1" x14ac:dyDescent="0.2">
      <c r="A99" s="239">
        <v>33</v>
      </c>
      <c r="B99" s="240" t="s">
        <v>341</v>
      </c>
      <c r="C99" s="258" t="s">
        <v>342</v>
      </c>
      <c r="D99" s="241" t="s">
        <v>216</v>
      </c>
      <c r="E99" s="242">
        <v>2671.4279999999999</v>
      </c>
      <c r="F99" s="243"/>
      <c r="G99" s="244">
        <f>ROUND(E99*F99,2)</f>
        <v>0</v>
      </c>
      <c r="H99" s="243"/>
      <c r="I99" s="244">
        <f>ROUND(E99*H99,2)</f>
        <v>0</v>
      </c>
      <c r="J99" s="243"/>
      <c r="K99" s="244">
        <f>ROUND(E99*J99,2)</f>
        <v>0</v>
      </c>
      <c r="L99" s="244">
        <v>21</v>
      </c>
      <c r="M99" s="244">
        <f>G99*(1+L99/100)</f>
        <v>0</v>
      </c>
      <c r="N99" s="242">
        <v>2.9999999999999997E-4</v>
      </c>
      <c r="O99" s="242">
        <f>ROUND(E99*N99,2)</f>
        <v>0.8</v>
      </c>
      <c r="P99" s="242">
        <v>0</v>
      </c>
      <c r="Q99" s="242">
        <f>ROUND(E99*P99,2)</f>
        <v>0</v>
      </c>
      <c r="R99" s="244" t="s">
        <v>305</v>
      </c>
      <c r="S99" s="244" t="s">
        <v>172</v>
      </c>
      <c r="T99" s="245" t="s">
        <v>172</v>
      </c>
      <c r="U99" s="230">
        <v>0</v>
      </c>
      <c r="V99" s="230">
        <f>ROUND(E99*U99,2)</f>
        <v>0</v>
      </c>
      <c r="W99" s="230"/>
      <c r="X99" s="230" t="s">
        <v>306</v>
      </c>
      <c r="Y99" s="230" t="s">
        <v>161</v>
      </c>
      <c r="Z99" s="210"/>
      <c r="AA99" s="210"/>
      <c r="AB99" s="210"/>
      <c r="AC99" s="210"/>
      <c r="AD99" s="210"/>
      <c r="AE99" s="210"/>
      <c r="AF99" s="210"/>
      <c r="AG99" s="210" t="s">
        <v>307</v>
      </c>
      <c r="AH99" s="210"/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2" x14ac:dyDescent="0.2">
      <c r="A100" s="227"/>
      <c r="B100" s="228"/>
      <c r="C100" s="272" t="s">
        <v>343</v>
      </c>
      <c r="D100" s="268"/>
      <c r="E100" s="269">
        <v>2671.4279999999999</v>
      </c>
      <c r="F100" s="230"/>
      <c r="G100" s="230"/>
      <c r="H100" s="230"/>
      <c r="I100" s="230"/>
      <c r="J100" s="230"/>
      <c r="K100" s="230"/>
      <c r="L100" s="230"/>
      <c r="M100" s="230"/>
      <c r="N100" s="229"/>
      <c r="O100" s="229"/>
      <c r="P100" s="229"/>
      <c r="Q100" s="229"/>
      <c r="R100" s="230"/>
      <c r="S100" s="230"/>
      <c r="T100" s="230"/>
      <c r="U100" s="230"/>
      <c r="V100" s="230"/>
      <c r="W100" s="230"/>
      <c r="X100" s="230"/>
      <c r="Y100" s="230"/>
      <c r="Z100" s="210"/>
      <c r="AA100" s="210"/>
      <c r="AB100" s="210"/>
      <c r="AC100" s="210"/>
      <c r="AD100" s="210"/>
      <c r="AE100" s="210"/>
      <c r="AF100" s="210"/>
      <c r="AG100" s="210" t="s">
        <v>218</v>
      </c>
      <c r="AH100" s="210">
        <v>5</v>
      </c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x14ac:dyDescent="0.2">
      <c r="A101" s="232" t="s">
        <v>153</v>
      </c>
      <c r="B101" s="233" t="s">
        <v>96</v>
      </c>
      <c r="C101" s="256" t="s">
        <v>97</v>
      </c>
      <c r="D101" s="234"/>
      <c r="E101" s="235"/>
      <c r="F101" s="236"/>
      <c r="G101" s="236">
        <f>SUMIF(AG102:AG118,"&lt;&gt;NOR",G102:G118)</f>
        <v>0</v>
      </c>
      <c r="H101" s="236"/>
      <c r="I101" s="236">
        <f>SUM(I102:I118)</f>
        <v>0</v>
      </c>
      <c r="J101" s="236"/>
      <c r="K101" s="236">
        <f>SUM(K102:K118)</f>
        <v>0</v>
      </c>
      <c r="L101" s="236"/>
      <c r="M101" s="236">
        <f>SUM(M102:M118)</f>
        <v>0</v>
      </c>
      <c r="N101" s="235"/>
      <c r="O101" s="235">
        <f>SUM(O102:O118)</f>
        <v>651.02</v>
      </c>
      <c r="P101" s="235"/>
      <c r="Q101" s="235">
        <f>SUM(Q102:Q118)</f>
        <v>0</v>
      </c>
      <c r="R101" s="236"/>
      <c r="S101" s="236"/>
      <c r="T101" s="237"/>
      <c r="U101" s="231"/>
      <c r="V101" s="231">
        <f>SUM(V102:V118)</f>
        <v>89.56</v>
      </c>
      <c r="W101" s="231"/>
      <c r="X101" s="231"/>
      <c r="Y101" s="231"/>
      <c r="AG101" t="s">
        <v>154</v>
      </c>
    </row>
    <row r="102" spans="1:60" ht="22.5" outlineLevel="1" x14ac:dyDescent="0.2">
      <c r="A102" s="239">
        <v>34</v>
      </c>
      <c r="B102" s="240" t="s">
        <v>327</v>
      </c>
      <c r="C102" s="258" t="s">
        <v>344</v>
      </c>
      <c r="D102" s="241" t="s">
        <v>216</v>
      </c>
      <c r="E102" s="242">
        <v>550.91999999999996</v>
      </c>
      <c r="F102" s="243"/>
      <c r="G102" s="244">
        <f>ROUND(E102*F102,2)</f>
        <v>0</v>
      </c>
      <c r="H102" s="243"/>
      <c r="I102" s="244">
        <f>ROUND(E102*H102,2)</f>
        <v>0</v>
      </c>
      <c r="J102" s="243"/>
      <c r="K102" s="244">
        <f>ROUND(E102*J102,2)</f>
        <v>0</v>
      </c>
      <c r="L102" s="244">
        <v>21</v>
      </c>
      <c r="M102" s="244">
        <f>G102*(1+L102/100)</f>
        <v>0</v>
      </c>
      <c r="N102" s="242">
        <v>0.46</v>
      </c>
      <c r="O102" s="242">
        <f>ROUND(E102*N102,2)</f>
        <v>253.42</v>
      </c>
      <c r="P102" s="242">
        <v>0</v>
      </c>
      <c r="Q102" s="242">
        <f>ROUND(E102*P102,2)</f>
        <v>0</v>
      </c>
      <c r="R102" s="244"/>
      <c r="S102" s="244" t="s">
        <v>172</v>
      </c>
      <c r="T102" s="245" t="s">
        <v>172</v>
      </c>
      <c r="U102" s="230">
        <v>2.9000000000000001E-2</v>
      </c>
      <c r="V102" s="230">
        <f>ROUND(E102*U102,2)</f>
        <v>15.98</v>
      </c>
      <c r="W102" s="230"/>
      <c r="X102" s="230" t="s">
        <v>160</v>
      </c>
      <c r="Y102" s="230" t="s">
        <v>161</v>
      </c>
      <c r="Z102" s="210"/>
      <c r="AA102" s="210"/>
      <c r="AB102" s="210"/>
      <c r="AC102" s="210"/>
      <c r="AD102" s="210"/>
      <c r="AE102" s="210"/>
      <c r="AF102" s="210"/>
      <c r="AG102" s="210" t="s">
        <v>162</v>
      </c>
      <c r="AH102" s="210"/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2" x14ac:dyDescent="0.2">
      <c r="A103" s="227"/>
      <c r="B103" s="228"/>
      <c r="C103" s="272" t="s">
        <v>345</v>
      </c>
      <c r="D103" s="268"/>
      <c r="E103" s="269">
        <v>550.91999999999996</v>
      </c>
      <c r="F103" s="230"/>
      <c r="G103" s="230"/>
      <c r="H103" s="230"/>
      <c r="I103" s="230"/>
      <c r="J103" s="230"/>
      <c r="K103" s="230"/>
      <c r="L103" s="230"/>
      <c r="M103" s="230"/>
      <c r="N103" s="229"/>
      <c r="O103" s="229"/>
      <c r="P103" s="229"/>
      <c r="Q103" s="229"/>
      <c r="R103" s="230"/>
      <c r="S103" s="230"/>
      <c r="T103" s="230"/>
      <c r="U103" s="230"/>
      <c r="V103" s="230"/>
      <c r="W103" s="230"/>
      <c r="X103" s="230"/>
      <c r="Y103" s="230"/>
      <c r="Z103" s="210"/>
      <c r="AA103" s="210"/>
      <c r="AB103" s="210"/>
      <c r="AC103" s="210"/>
      <c r="AD103" s="210"/>
      <c r="AE103" s="210"/>
      <c r="AF103" s="210"/>
      <c r="AG103" s="210" t="s">
        <v>218</v>
      </c>
      <c r="AH103" s="210">
        <v>5</v>
      </c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ht="22.5" outlineLevel="1" x14ac:dyDescent="0.2">
      <c r="A104" s="239">
        <v>35</v>
      </c>
      <c r="B104" s="240" t="s">
        <v>346</v>
      </c>
      <c r="C104" s="258" t="s">
        <v>347</v>
      </c>
      <c r="D104" s="241" t="s">
        <v>216</v>
      </c>
      <c r="E104" s="242">
        <v>318.3</v>
      </c>
      <c r="F104" s="243"/>
      <c r="G104" s="244">
        <f>ROUND(E104*F104,2)</f>
        <v>0</v>
      </c>
      <c r="H104" s="243"/>
      <c r="I104" s="244">
        <f>ROUND(E104*H104,2)</f>
        <v>0</v>
      </c>
      <c r="J104" s="243"/>
      <c r="K104" s="244">
        <f>ROUND(E104*J104,2)</f>
        <v>0</v>
      </c>
      <c r="L104" s="244">
        <v>21</v>
      </c>
      <c r="M104" s="244">
        <f>G104*(1+L104/100)</f>
        <v>0</v>
      </c>
      <c r="N104" s="242">
        <v>0.13188</v>
      </c>
      <c r="O104" s="242">
        <f>ROUND(E104*N104,2)</f>
        <v>41.98</v>
      </c>
      <c r="P104" s="242">
        <v>0</v>
      </c>
      <c r="Q104" s="242">
        <f>ROUND(E104*P104,2)</f>
        <v>0</v>
      </c>
      <c r="R104" s="244"/>
      <c r="S104" s="244" t="s">
        <v>172</v>
      </c>
      <c r="T104" s="245" t="s">
        <v>172</v>
      </c>
      <c r="U104" s="230">
        <v>4.9000000000000002E-2</v>
      </c>
      <c r="V104" s="230">
        <f>ROUND(E104*U104,2)</f>
        <v>15.6</v>
      </c>
      <c r="W104" s="230"/>
      <c r="X104" s="230" t="s">
        <v>160</v>
      </c>
      <c r="Y104" s="230" t="s">
        <v>161</v>
      </c>
      <c r="Z104" s="210"/>
      <c r="AA104" s="210"/>
      <c r="AB104" s="210"/>
      <c r="AC104" s="210"/>
      <c r="AD104" s="210"/>
      <c r="AE104" s="210"/>
      <c r="AF104" s="210"/>
      <c r="AG104" s="210" t="s">
        <v>162</v>
      </c>
      <c r="AH104" s="210"/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2" x14ac:dyDescent="0.2">
      <c r="A105" s="227"/>
      <c r="B105" s="228"/>
      <c r="C105" s="272" t="s">
        <v>348</v>
      </c>
      <c r="D105" s="268"/>
      <c r="E105" s="269">
        <v>318.3</v>
      </c>
      <c r="F105" s="230"/>
      <c r="G105" s="230"/>
      <c r="H105" s="230"/>
      <c r="I105" s="230"/>
      <c r="J105" s="230"/>
      <c r="K105" s="230"/>
      <c r="L105" s="230"/>
      <c r="M105" s="230"/>
      <c r="N105" s="229"/>
      <c r="O105" s="229"/>
      <c r="P105" s="229"/>
      <c r="Q105" s="229"/>
      <c r="R105" s="230"/>
      <c r="S105" s="230"/>
      <c r="T105" s="230"/>
      <c r="U105" s="230"/>
      <c r="V105" s="230"/>
      <c r="W105" s="230"/>
      <c r="X105" s="230"/>
      <c r="Y105" s="230"/>
      <c r="Z105" s="210"/>
      <c r="AA105" s="210"/>
      <c r="AB105" s="210"/>
      <c r="AC105" s="210"/>
      <c r="AD105" s="210"/>
      <c r="AE105" s="210"/>
      <c r="AF105" s="210"/>
      <c r="AG105" s="210" t="s">
        <v>218</v>
      </c>
      <c r="AH105" s="210">
        <v>5</v>
      </c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ht="22.5" outlineLevel="1" x14ac:dyDescent="0.2">
      <c r="A106" s="239">
        <v>36</v>
      </c>
      <c r="B106" s="240" t="s">
        <v>349</v>
      </c>
      <c r="C106" s="258" t="s">
        <v>350</v>
      </c>
      <c r="D106" s="241" t="s">
        <v>216</v>
      </c>
      <c r="E106" s="242">
        <v>459.1</v>
      </c>
      <c r="F106" s="243"/>
      <c r="G106" s="244">
        <f>ROUND(E106*F106,2)</f>
        <v>0</v>
      </c>
      <c r="H106" s="243"/>
      <c r="I106" s="244">
        <f>ROUND(E106*H106,2)</f>
        <v>0</v>
      </c>
      <c r="J106" s="243"/>
      <c r="K106" s="244">
        <f>ROUND(E106*J106,2)</f>
        <v>0</v>
      </c>
      <c r="L106" s="244">
        <v>21</v>
      </c>
      <c r="M106" s="244">
        <f>G106*(1+L106/100)</f>
        <v>0</v>
      </c>
      <c r="N106" s="242">
        <v>0.13188</v>
      </c>
      <c r="O106" s="242">
        <f>ROUND(E106*N106,2)</f>
        <v>60.55</v>
      </c>
      <c r="P106" s="242">
        <v>0</v>
      </c>
      <c r="Q106" s="242">
        <f>ROUND(E106*P106,2)</f>
        <v>0</v>
      </c>
      <c r="R106" s="244"/>
      <c r="S106" s="244" t="s">
        <v>172</v>
      </c>
      <c r="T106" s="245" t="s">
        <v>172</v>
      </c>
      <c r="U106" s="230">
        <v>2.1000000000000001E-2</v>
      </c>
      <c r="V106" s="230">
        <f>ROUND(E106*U106,2)</f>
        <v>9.64</v>
      </c>
      <c r="W106" s="230"/>
      <c r="X106" s="230" t="s">
        <v>160</v>
      </c>
      <c r="Y106" s="230" t="s">
        <v>161</v>
      </c>
      <c r="Z106" s="210"/>
      <c r="AA106" s="210"/>
      <c r="AB106" s="210"/>
      <c r="AC106" s="210"/>
      <c r="AD106" s="210"/>
      <c r="AE106" s="210"/>
      <c r="AF106" s="210"/>
      <c r="AG106" s="210" t="s">
        <v>162</v>
      </c>
      <c r="AH106" s="210"/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2" x14ac:dyDescent="0.2">
      <c r="A107" s="227"/>
      <c r="B107" s="228"/>
      <c r="C107" s="272" t="s">
        <v>351</v>
      </c>
      <c r="D107" s="268"/>
      <c r="E107" s="269">
        <v>459.1</v>
      </c>
      <c r="F107" s="230"/>
      <c r="G107" s="230"/>
      <c r="H107" s="230"/>
      <c r="I107" s="230"/>
      <c r="J107" s="230"/>
      <c r="K107" s="230"/>
      <c r="L107" s="230"/>
      <c r="M107" s="230"/>
      <c r="N107" s="229"/>
      <c r="O107" s="229"/>
      <c r="P107" s="229"/>
      <c r="Q107" s="229"/>
      <c r="R107" s="230"/>
      <c r="S107" s="230"/>
      <c r="T107" s="230"/>
      <c r="U107" s="230"/>
      <c r="V107" s="230"/>
      <c r="W107" s="230"/>
      <c r="X107" s="230"/>
      <c r="Y107" s="230"/>
      <c r="Z107" s="210"/>
      <c r="AA107" s="210"/>
      <c r="AB107" s="210"/>
      <c r="AC107" s="210"/>
      <c r="AD107" s="210"/>
      <c r="AE107" s="210"/>
      <c r="AF107" s="210"/>
      <c r="AG107" s="210" t="s">
        <v>218</v>
      </c>
      <c r="AH107" s="210">
        <v>5</v>
      </c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ht="22.5" outlineLevel="1" x14ac:dyDescent="0.2">
      <c r="A108" s="239">
        <v>37</v>
      </c>
      <c r="B108" s="240" t="s">
        <v>352</v>
      </c>
      <c r="C108" s="258" t="s">
        <v>353</v>
      </c>
      <c r="D108" s="241" t="s">
        <v>216</v>
      </c>
      <c r="E108" s="242">
        <v>505.01</v>
      </c>
      <c r="F108" s="243"/>
      <c r="G108" s="244">
        <f>ROUND(E108*F108,2)</f>
        <v>0</v>
      </c>
      <c r="H108" s="243"/>
      <c r="I108" s="244">
        <f>ROUND(E108*H108,2)</f>
        <v>0</v>
      </c>
      <c r="J108" s="243"/>
      <c r="K108" s="244">
        <f>ROUND(E108*J108,2)</f>
        <v>0</v>
      </c>
      <c r="L108" s="244">
        <v>21</v>
      </c>
      <c r="M108" s="244">
        <f>G108*(1+L108/100)</f>
        <v>0</v>
      </c>
      <c r="N108" s="242">
        <v>0.38313999999999998</v>
      </c>
      <c r="O108" s="242">
        <f>ROUND(E108*N108,2)</f>
        <v>193.49</v>
      </c>
      <c r="P108" s="242">
        <v>0</v>
      </c>
      <c r="Q108" s="242">
        <f>ROUND(E108*P108,2)</f>
        <v>0</v>
      </c>
      <c r="R108" s="244"/>
      <c r="S108" s="244" t="s">
        <v>172</v>
      </c>
      <c r="T108" s="245" t="s">
        <v>172</v>
      </c>
      <c r="U108" s="230">
        <v>2.5999999999999999E-2</v>
      </c>
      <c r="V108" s="230">
        <f>ROUND(E108*U108,2)</f>
        <v>13.13</v>
      </c>
      <c r="W108" s="230"/>
      <c r="X108" s="230" t="s">
        <v>160</v>
      </c>
      <c r="Y108" s="230" t="s">
        <v>161</v>
      </c>
      <c r="Z108" s="210"/>
      <c r="AA108" s="210"/>
      <c r="AB108" s="210"/>
      <c r="AC108" s="210"/>
      <c r="AD108" s="210"/>
      <c r="AE108" s="210"/>
      <c r="AF108" s="210"/>
      <c r="AG108" s="210" t="s">
        <v>162</v>
      </c>
      <c r="AH108" s="210"/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2" x14ac:dyDescent="0.2">
      <c r="A109" s="227"/>
      <c r="B109" s="228"/>
      <c r="C109" s="272" t="s">
        <v>354</v>
      </c>
      <c r="D109" s="268"/>
      <c r="E109" s="269">
        <v>505.01</v>
      </c>
      <c r="F109" s="230"/>
      <c r="G109" s="230"/>
      <c r="H109" s="230"/>
      <c r="I109" s="230"/>
      <c r="J109" s="230"/>
      <c r="K109" s="230"/>
      <c r="L109" s="230"/>
      <c r="M109" s="230"/>
      <c r="N109" s="229"/>
      <c r="O109" s="229"/>
      <c r="P109" s="229"/>
      <c r="Q109" s="229"/>
      <c r="R109" s="230"/>
      <c r="S109" s="230"/>
      <c r="T109" s="230"/>
      <c r="U109" s="230"/>
      <c r="V109" s="230"/>
      <c r="W109" s="230"/>
      <c r="X109" s="230"/>
      <c r="Y109" s="230"/>
      <c r="Z109" s="210"/>
      <c r="AA109" s="210"/>
      <c r="AB109" s="210"/>
      <c r="AC109" s="210"/>
      <c r="AD109" s="210"/>
      <c r="AE109" s="210"/>
      <c r="AF109" s="210"/>
      <c r="AG109" s="210" t="s">
        <v>218</v>
      </c>
      <c r="AH109" s="210">
        <v>5</v>
      </c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ht="22.5" outlineLevel="1" x14ac:dyDescent="0.2">
      <c r="A110" s="239">
        <v>38</v>
      </c>
      <c r="B110" s="240" t="s">
        <v>355</v>
      </c>
      <c r="C110" s="258" t="s">
        <v>356</v>
      </c>
      <c r="D110" s="241" t="s">
        <v>216</v>
      </c>
      <c r="E110" s="242">
        <v>1554.8</v>
      </c>
      <c r="F110" s="243"/>
      <c r="G110" s="244">
        <f>ROUND(E110*F110,2)</f>
        <v>0</v>
      </c>
      <c r="H110" s="243"/>
      <c r="I110" s="244">
        <f>ROUND(E110*H110,2)</f>
        <v>0</v>
      </c>
      <c r="J110" s="243"/>
      <c r="K110" s="244">
        <f>ROUND(E110*J110,2)</f>
        <v>0</v>
      </c>
      <c r="L110" s="244">
        <v>21</v>
      </c>
      <c r="M110" s="244">
        <f>G110*(1+L110/100)</f>
        <v>0</v>
      </c>
      <c r="N110" s="242">
        <v>5.0000000000000001E-4</v>
      </c>
      <c r="O110" s="242">
        <f>ROUND(E110*N110,2)</f>
        <v>0.78</v>
      </c>
      <c r="P110" s="242">
        <v>0</v>
      </c>
      <c r="Q110" s="242">
        <f>ROUND(E110*P110,2)</f>
        <v>0</v>
      </c>
      <c r="R110" s="244"/>
      <c r="S110" s="244" t="s">
        <v>172</v>
      </c>
      <c r="T110" s="245" t="s">
        <v>172</v>
      </c>
      <c r="U110" s="230">
        <v>2E-3</v>
      </c>
      <c r="V110" s="230">
        <f>ROUND(E110*U110,2)</f>
        <v>3.11</v>
      </c>
      <c r="W110" s="230"/>
      <c r="X110" s="230" t="s">
        <v>160</v>
      </c>
      <c r="Y110" s="230" t="s">
        <v>161</v>
      </c>
      <c r="Z110" s="210"/>
      <c r="AA110" s="210"/>
      <c r="AB110" s="210"/>
      <c r="AC110" s="210"/>
      <c r="AD110" s="210"/>
      <c r="AE110" s="210"/>
      <c r="AF110" s="210"/>
      <c r="AG110" s="210" t="s">
        <v>162</v>
      </c>
      <c r="AH110" s="210"/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2" x14ac:dyDescent="0.2">
      <c r="A111" s="227"/>
      <c r="B111" s="228"/>
      <c r="C111" s="272" t="s">
        <v>351</v>
      </c>
      <c r="D111" s="268"/>
      <c r="E111" s="269">
        <v>459.1</v>
      </c>
      <c r="F111" s="230"/>
      <c r="G111" s="230"/>
      <c r="H111" s="230"/>
      <c r="I111" s="230"/>
      <c r="J111" s="230"/>
      <c r="K111" s="230"/>
      <c r="L111" s="230"/>
      <c r="M111" s="230"/>
      <c r="N111" s="229"/>
      <c r="O111" s="229"/>
      <c r="P111" s="229"/>
      <c r="Q111" s="229"/>
      <c r="R111" s="230"/>
      <c r="S111" s="230"/>
      <c r="T111" s="230"/>
      <c r="U111" s="230"/>
      <c r="V111" s="230"/>
      <c r="W111" s="230"/>
      <c r="X111" s="230"/>
      <c r="Y111" s="230"/>
      <c r="Z111" s="210"/>
      <c r="AA111" s="210"/>
      <c r="AB111" s="210"/>
      <c r="AC111" s="210"/>
      <c r="AD111" s="210"/>
      <c r="AE111" s="210"/>
      <c r="AF111" s="210"/>
      <c r="AG111" s="210" t="s">
        <v>218</v>
      </c>
      <c r="AH111" s="210">
        <v>5</v>
      </c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3" x14ac:dyDescent="0.2">
      <c r="A112" s="227"/>
      <c r="B112" s="228"/>
      <c r="C112" s="272" t="s">
        <v>357</v>
      </c>
      <c r="D112" s="268"/>
      <c r="E112" s="269">
        <v>459.1</v>
      </c>
      <c r="F112" s="230"/>
      <c r="G112" s="230"/>
      <c r="H112" s="230"/>
      <c r="I112" s="230"/>
      <c r="J112" s="230"/>
      <c r="K112" s="230"/>
      <c r="L112" s="230"/>
      <c r="M112" s="230"/>
      <c r="N112" s="229"/>
      <c r="O112" s="229"/>
      <c r="P112" s="229"/>
      <c r="Q112" s="229"/>
      <c r="R112" s="230"/>
      <c r="S112" s="230"/>
      <c r="T112" s="230"/>
      <c r="U112" s="230"/>
      <c r="V112" s="230"/>
      <c r="W112" s="230"/>
      <c r="X112" s="230"/>
      <c r="Y112" s="230"/>
      <c r="Z112" s="210"/>
      <c r="AA112" s="210"/>
      <c r="AB112" s="210"/>
      <c r="AC112" s="210"/>
      <c r="AD112" s="210"/>
      <c r="AE112" s="210"/>
      <c r="AF112" s="210"/>
      <c r="AG112" s="210" t="s">
        <v>218</v>
      </c>
      <c r="AH112" s="210">
        <v>5</v>
      </c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3" x14ac:dyDescent="0.2">
      <c r="A113" s="227"/>
      <c r="B113" s="228"/>
      <c r="C113" s="272" t="s">
        <v>348</v>
      </c>
      <c r="D113" s="268"/>
      <c r="E113" s="269">
        <v>318.3</v>
      </c>
      <c r="F113" s="230"/>
      <c r="G113" s="230"/>
      <c r="H113" s="230"/>
      <c r="I113" s="230"/>
      <c r="J113" s="230"/>
      <c r="K113" s="230"/>
      <c r="L113" s="230"/>
      <c r="M113" s="230"/>
      <c r="N113" s="229"/>
      <c r="O113" s="229"/>
      <c r="P113" s="229"/>
      <c r="Q113" s="229"/>
      <c r="R113" s="230"/>
      <c r="S113" s="230"/>
      <c r="T113" s="230"/>
      <c r="U113" s="230"/>
      <c r="V113" s="230"/>
      <c r="W113" s="230"/>
      <c r="X113" s="230"/>
      <c r="Y113" s="230"/>
      <c r="Z113" s="210"/>
      <c r="AA113" s="210"/>
      <c r="AB113" s="210"/>
      <c r="AC113" s="210"/>
      <c r="AD113" s="210"/>
      <c r="AE113" s="210"/>
      <c r="AF113" s="210"/>
      <c r="AG113" s="210" t="s">
        <v>218</v>
      </c>
      <c r="AH113" s="210">
        <v>5</v>
      </c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3" x14ac:dyDescent="0.2">
      <c r="A114" s="227"/>
      <c r="B114" s="228"/>
      <c r="C114" s="272" t="s">
        <v>358</v>
      </c>
      <c r="D114" s="268"/>
      <c r="E114" s="269">
        <v>318.3</v>
      </c>
      <c r="F114" s="230"/>
      <c r="G114" s="230"/>
      <c r="H114" s="230"/>
      <c r="I114" s="230"/>
      <c r="J114" s="230"/>
      <c r="K114" s="230"/>
      <c r="L114" s="230"/>
      <c r="M114" s="230"/>
      <c r="N114" s="229"/>
      <c r="O114" s="229"/>
      <c r="P114" s="229"/>
      <c r="Q114" s="229"/>
      <c r="R114" s="230"/>
      <c r="S114" s="230"/>
      <c r="T114" s="230"/>
      <c r="U114" s="230"/>
      <c r="V114" s="230"/>
      <c r="W114" s="230"/>
      <c r="X114" s="230"/>
      <c r="Y114" s="230"/>
      <c r="Z114" s="210"/>
      <c r="AA114" s="210"/>
      <c r="AB114" s="210"/>
      <c r="AC114" s="210"/>
      <c r="AD114" s="210"/>
      <c r="AE114" s="210"/>
      <c r="AF114" s="210"/>
      <c r="AG114" s="210" t="s">
        <v>218</v>
      </c>
      <c r="AH114" s="210">
        <v>5</v>
      </c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ht="22.5" outlineLevel="1" x14ac:dyDescent="0.2">
      <c r="A115" s="239">
        <v>39</v>
      </c>
      <c r="B115" s="240" t="s">
        <v>359</v>
      </c>
      <c r="C115" s="258" t="s">
        <v>360</v>
      </c>
      <c r="D115" s="241" t="s">
        <v>216</v>
      </c>
      <c r="E115" s="242">
        <v>318.3</v>
      </c>
      <c r="F115" s="243"/>
      <c r="G115" s="244">
        <f>ROUND(E115*F115,2)</f>
        <v>0</v>
      </c>
      <c r="H115" s="243"/>
      <c r="I115" s="244">
        <f>ROUND(E115*H115,2)</f>
        <v>0</v>
      </c>
      <c r="J115" s="243"/>
      <c r="K115" s="244">
        <f>ROUND(E115*J115,2)</f>
        <v>0</v>
      </c>
      <c r="L115" s="244">
        <v>21</v>
      </c>
      <c r="M115" s="244">
        <f>G115*(1+L115/100)</f>
        <v>0</v>
      </c>
      <c r="N115" s="242">
        <v>0.12966</v>
      </c>
      <c r="O115" s="242">
        <f>ROUND(E115*N115,2)</f>
        <v>41.27</v>
      </c>
      <c r="P115" s="242">
        <v>0</v>
      </c>
      <c r="Q115" s="242">
        <f>ROUND(E115*P115,2)</f>
        <v>0</v>
      </c>
      <c r="R115" s="244"/>
      <c r="S115" s="244" t="s">
        <v>172</v>
      </c>
      <c r="T115" s="245" t="s">
        <v>172</v>
      </c>
      <c r="U115" s="230">
        <v>7.1999999999999995E-2</v>
      </c>
      <c r="V115" s="230">
        <f>ROUND(E115*U115,2)</f>
        <v>22.92</v>
      </c>
      <c r="W115" s="230"/>
      <c r="X115" s="230" t="s">
        <v>160</v>
      </c>
      <c r="Y115" s="230" t="s">
        <v>161</v>
      </c>
      <c r="Z115" s="210"/>
      <c r="AA115" s="210"/>
      <c r="AB115" s="210"/>
      <c r="AC115" s="210"/>
      <c r="AD115" s="210"/>
      <c r="AE115" s="210"/>
      <c r="AF115" s="210"/>
      <c r="AG115" s="210" t="s">
        <v>162</v>
      </c>
      <c r="AH115" s="210"/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2" x14ac:dyDescent="0.2">
      <c r="A116" s="227"/>
      <c r="B116" s="228"/>
      <c r="C116" s="272" t="s">
        <v>238</v>
      </c>
      <c r="D116" s="268"/>
      <c r="E116" s="269">
        <v>318.3</v>
      </c>
      <c r="F116" s="230"/>
      <c r="G116" s="230"/>
      <c r="H116" s="230"/>
      <c r="I116" s="230"/>
      <c r="J116" s="230"/>
      <c r="K116" s="230"/>
      <c r="L116" s="230"/>
      <c r="M116" s="230"/>
      <c r="N116" s="229"/>
      <c r="O116" s="229"/>
      <c r="P116" s="229"/>
      <c r="Q116" s="229"/>
      <c r="R116" s="230"/>
      <c r="S116" s="230"/>
      <c r="T116" s="230"/>
      <c r="U116" s="230"/>
      <c r="V116" s="230"/>
      <c r="W116" s="230"/>
      <c r="X116" s="230"/>
      <c r="Y116" s="230"/>
      <c r="Z116" s="210"/>
      <c r="AA116" s="210"/>
      <c r="AB116" s="210"/>
      <c r="AC116" s="210"/>
      <c r="AD116" s="210"/>
      <c r="AE116" s="210"/>
      <c r="AF116" s="210"/>
      <c r="AG116" s="210" t="s">
        <v>218</v>
      </c>
      <c r="AH116" s="210">
        <v>0</v>
      </c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ht="22.5" outlineLevel="1" x14ac:dyDescent="0.2">
      <c r="A117" s="239">
        <v>40</v>
      </c>
      <c r="B117" s="240" t="s">
        <v>361</v>
      </c>
      <c r="C117" s="258" t="s">
        <v>362</v>
      </c>
      <c r="D117" s="241" t="s">
        <v>216</v>
      </c>
      <c r="E117" s="242">
        <v>459.1</v>
      </c>
      <c r="F117" s="243"/>
      <c r="G117" s="244">
        <f>ROUND(E117*F117,2)</f>
        <v>0</v>
      </c>
      <c r="H117" s="243"/>
      <c r="I117" s="244">
        <f>ROUND(E117*H117,2)</f>
        <v>0</v>
      </c>
      <c r="J117" s="243"/>
      <c r="K117" s="244">
        <f>ROUND(E117*J117,2)</f>
        <v>0</v>
      </c>
      <c r="L117" s="244">
        <v>21</v>
      </c>
      <c r="M117" s="244">
        <f>G117*(1+L117/100)</f>
        <v>0</v>
      </c>
      <c r="N117" s="242">
        <v>0.12966</v>
      </c>
      <c r="O117" s="242">
        <f>ROUND(E117*N117,2)</f>
        <v>59.53</v>
      </c>
      <c r="P117" s="242">
        <v>0</v>
      </c>
      <c r="Q117" s="242">
        <f>ROUND(E117*P117,2)</f>
        <v>0</v>
      </c>
      <c r="R117" s="244"/>
      <c r="S117" s="244" t="s">
        <v>172</v>
      </c>
      <c r="T117" s="245" t="s">
        <v>172</v>
      </c>
      <c r="U117" s="230">
        <v>0.02</v>
      </c>
      <c r="V117" s="230">
        <f>ROUND(E117*U117,2)</f>
        <v>9.18</v>
      </c>
      <c r="W117" s="230"/>
      <c r="X117" s="230" t="s">
        <v>160</v>
      </c>
      <c r="Y117" s="230" t="s">
        <v>161</v>
      </c>
      <c r="Z117" s="210"/>
      <c r="AA117" s="210"/>
      <c r="AB117" s="210"/>
      <c r="AC117" s="210"/>
      <c r="AD117" s="210"/>
      <c r="AE117" s="210"/>
      <c r="AF117" s="210"/>
      <c r="AG117" s="210" t="s">
        <v>162</v>
      </c>
      <c r="AH117" s="210"/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2" x14ac:dyDescent="0.2">
      <c r="A118" s="227"/>
      <c r="B118" s="228"/>
      <c r="C118" s="272" t="s">
        <v>363</v>
      </c>
      <c r="D118" s="268"/>
      <c r="E118" s="269">
        <v>459.1</v>
      </c>
      <c r="F118" s="230"/>
      <c r="G118" s="230"/>
      <c r="H118" s="230"/>
      <c r="I118" s="230"/>
      <c r="J118" s="230"/>
      <c r="K118" s="230"/>
      <c r="L118" s="230"/>
      <c r="M118" s="230"/>
      <c r="N118" s="229"/>
      <c r="O118" s="229"/>
      <c r="P118" s="229"/>
      <c r="Q118" s="229"/>
      <c r="R118" s="230"/>
      <c r="S118" s="230"/>
      <c r="T118" s="230"/>
      <c r="U118" s="230"/>
      <c r="V118" s="230"/>
      <c r="W118" s="230"/>
      <c r="X118" s="230"/>
      <c r="Y118" s="230"/>
      <c r="Z118" s="210"/>
      <c r="AA118" s="210"/>
      <c r="AB118" s="210"/>
      <c r="AC118" s="210"/>
      <c r="AD118" s="210"/>
      <c r="AE118" s="210"/>
      <c r="AF118" s="210"/>
      <c r="AG118" s="210" t="s">
        <v>218</v>
      </c>
      <c r="AH118" s="210">
        <v>0</v>
      </c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x14ac:dyDescent="0.2">
      <c r="A119" s="232" t="s">
        <v>153</v>
      </c>
      <c r="B119" s="233" t="s">
        <v>98</v>
      </c>
      <c r="C119" s="256" t="s">
        <v>99</v>
      </c>
      <c r="D119" s="234"/>
      <c r="E119" s="235"/>
      <c r="F119" s="236"/>
      <c r="G119" s="236">
        <f>SUMIF(AG120:AG131,"&lt;&gt;NOR",G120:G131)</f>
        <v>0</v>
      </c>
      <c r="H119" s="236"/>
      <c r="I119" s="236">
        <f>SUM(I120:I131)</f>
        <v>0</v>
      </c>
      <c r="J119" s="236"/>
      <c r="K119" s="236">
        <f>SUM(K120:K131)</f>
        <v>0</v>
      </c>
      <c r="L119" s="236"/>
      <c r="M119" s="236">
        <f>SUM(M120:M131)</f>
        <v>0</v>
      </c>
      <c r="N119" s="235"/>
      <c r="O119" s="235">
        <f>SUM(O120:O131)</f>
        <v>249.13000000000002</v>
      </c>
      <c r="P119" s="235"/>
      <c r="Q119" s="235">
        <f>SUM(Q120:Q131)</f>
        <v>0</v>
      </c>
      <c r="R119" s="236"/>
      <c r="S119" s="236"/>
      <c r="T119" s="237"/>
      <c r="U119" s="231"/>
      <c r="V119" s="231">
        <f>SUM(V120:V131)</f>
        <v>40.159999999999997</v>
      </c>
      <c r="W119" s="231"/>
      <c r="X119" s="231"/>
      <c r="Y119" s="231"/>
      <c r="AG119" t="s">
        <v>154</v>
      </c>
    </row>
    <row r="120" spans="1:60" ht="22.5" outlineLevel="1" x14ac:dyDescent="0.2">
      <c r="A120" s="239">
        <v>41</v>
      </c>
      <c r="B120" s="240" t="s">
        <v>364</v>
      </c>
      <c r="C120" s="258" t="s">
        <v>365</v>
      </c>
      <c r="D120" s="241" t="s">
        <v>216</v>
      </c>
      <c r="E120" s="242">
        <v>76.08</v>
      </c>
      <c r="F120" s="243"/>
      <c r="G120" s="244">
        <f>ROUND(E120*F120,2)</f>
        <v>0</v>
      </c>
      <c r="H120" s="243"/>
      <c r="I120" s="244">
        <f>ROUND(E120*H120,2)</f>
        <v>0</v>
      </c>
      <c r="J120" s="243"/>
      <c r="K120" s="244">
        <f>ROUND(E120*J120,2)</f>
        <v>0</v>
      </c>
      <c r="L120" s="244">
        <v>21</v>
      </c>
      <c r="M120" s="244">
        <f>G120*(1+L120/100)</f>
        <v>0</v>
      </c>
      <c r="N120" s="242">
        <v>0.34499999999999997</v>
      </c>
      <c r="O120" s="242">
        <f>ROUND(E120*N120,2)</f>
        <v>26.25</v>
      </c>
      <c r="P120" s="242">
        <v>0</v>
      </c>
      <c r="Q120" s="242">
        <f>ROUND(E120*P120,2)</f>
        <v>0</v>
      </c>
      <c r="R120" s="244"/>
      <c r="S120" s="244" t="s">
        <v>172</v>
      </c>
      <c r="T120" s="245" t="s">
        <v>172</v>
      </c>
      <c r="U120" s="230">
        <v>0.03</v>
      </c>
      <c r="V120" s="230">
        <f>ROUND(E120*U120,2)</f>
        <v>2.2799999999999998</v>
      </c>
      <c r="W120" s="230"/>
      <c r="X120" s="230" t="s">
        <v>160</v>
      </c>
      <c r="Y120" s="230" t="s">
        <v>161</v>
      </c>
      <c r="Z120" s="210"/>
      <c r="AA120" s="210"/>
      <c r="AB120" s="210"/>
      <c r="AC120" s="210"/>
      <c r="AD120" s="210"/>
      <c r="AE120" s="210"/>
      <c r="AF120" s="210"/>
      <c r="AG120" s="210" t="s">
        <v>162</v>
      </c>
      <c r="AH120" s="210"/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2" x14ac:dyDescent="0.2">
      <c r="A121" s="227"/>
      <c r="B121" s="228"/>
      <c r="C121" s="272" t="s">
        <v>366</v>
      </c>
      <c r="D121" s="268"/>
      <c r="E121" s="269">
        <v>76.08</v>
      </c>
      <c r="F121" s="230"/>
      <c r="G121" s="230"/>
      <c r="H121" s="230"/>
      <c r="I121" s="230"/>
      <c r="J121" s="230"/>
      <c r="K121" s="230"/>
      <c r="L121" s="230"/>
      <c r="M121" s="230"/>
      <c r="N121" s="229"/>
      <c r="O121" s="229"/>
      <c r="P121" s="229"/>
      <c r="Q121" s="229"/>
      <c r="R121" s="230"/>
      <c r="S121" s="230"/>
      <c r="T121" s="230"/>
      <c r="U121" s="230"/>
      <c r="V121" s="230"/>
      <c r="W121" s="230"/>
      <c r="X121" s="230"/>
      <c r="Y121" s="230"/>
      <c r="Z121" s="210"/>
      <c r="AA121" s="210"/>
      <c r="AB121" s="210"/>
      <c r="AC121" s="210"/>
      <c r="AD121" s="210"/>
      <c r="AE121" s="210"/>
      <c r="AF121" s="210"/>
      <c r="AG121" s="210" t="s">
        <v>218</v>
      </c>
      <c r="AH121" s="210">
        <v>5</v>
      </c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ht="22.5" outlineLevel="1" x14ac:dyDescent="0.2">
      <c r="A122" s="239">
        <v>42</v>
      </c>
      <c r="B122" s="240" t="s">
        <v>367</v>
      </c>
      <c r="C122" s="258" t="s">
        <v>368</v>
      </c>
      <c r="D122" s="241" t="s">
        <v>216</v>
      </c>
      <c r="E122" s="242">
        <v>114.12</v>
      </c>
      <c r="F122" s="243"/>
      <c r="G122" s="244">
        <f>ROUND(E122*F122,2)</f>
        <v>0</v>
      </c>
      <c r="H122" s="243"/>
      <c r="I122" s="244">
        <f>ROUND(E122*H122,2)</f>
        <v>0</v>
      </c>
      <c r="J122" s="243"/>
      <c r="K122" s="244">
        <f>ROUND(E122*J122,2)</f>
        <v>0</v>
      </c>
      <c r="L122" s="244">
        <v>21</v>
      </c>
      <c r="M122" s="244">
        <f>G122*(1+L122/100)</f>
        <v>0</v>
      </c>
      <c r="N122" s="242">
        <v>0.57499999999999996</v>
      </c>
      <c r="O122" s="242">
        <f>ROUND(E122*N122,2)</f>
        <v>65.62</v>
      </c>
      <c r="P122" s="242">
        <v>0</v>
      </c>
      <c r="Q122" s="242">
        <f>ROUND(E122*P122,2)</f>
        <v>0</v>
      </c>
      <c r="R122" s="244"/>
      <c r="S122" s="244" t="s">
        <v>172</v>
      </c>
      <c r="T122" s="245" t="s">
        <v>172</v>
      </c>
      <c r="U122" s="230">
        <v>2.7E-2</v>
      </c>
      <c r="V122" s="230">
        <f>ROUND(E122*U122,2)</f>
        <v>3.08</v>
      </c>
      <c r="W122" s="230"/>
      <c r="X122" s="230" t="s">
        <v>160</v>
      </c>
      <c r="Y122" s="230" t="s">
        <v>161</v>
      </c>
      <c r="Z122" s="210"/>
      <c r="AA122" s="210"/>
      <c r="AB122" s="210"/>
      <c r="AC122" s="210"/>
      <c r="AD122" s="210"/>
      <c r="AE122" s="210"/>
      <c r="AF122" s="210"/>
      <c r="AG122" s="210" t="s">
        <v>162</v>
      </c>
      <c r="AH122" s="210"/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outlineLevel="2" x14ac:dyDescent="0.2">
      <c r="A123" s="227"/>
      <c r="B123" s="228"/>
      <c r="C123" s="272" t="s">
        <v>369</v>
      </c>
      <c r="D123" s="268"/>
      <c r="E123" s="269">
        <v>114.12</v>
      </c>
      <c r="F123" s="230"/>
      <c r="G123" s="230"/>
      <c r="H123" s="230"/>
      <c r="I123" s="230"/>
      <c r="J123" s="230"/>
      <c r="K123" s="230"/>
      <c r="L123" s="230"/>
      <c r="M123" s="230"/>
      <c r="N123" s="229"/>
      <c r="O123" s="229"/>
      <c r="P123" s="229"/>
      <c r="Q123" s="229"/>
      <c r="R123" s="230"/>
      <c r="S123" s="230"/>
      <c r="T123" s="230"/>
      <c r="U123" s="230"/>
      <c r="V123" s="230"/>
      <c r="W123" s="230"/>
      <c r="X123" s="230"/>
      <c r="Y123" s="230"/>
      <c r="Z123" s="210"/>
      <c r="AA123" s="210"/>
      <c r="AB123" s="210"/>
      <c r="AC123" s="210"/>
      <c r="AD123" s="210"/>
      <c r="AE123" s="210"/>
      <c r="AF123" s="210"/>
      <c r="AG123" s="210" t="s">
        <v>218</v>
      </c>
      <c r="AH123" s="210">
        <v>5</v>
      </c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ht="22.5" outlineLevel="1" x14ac:dyDescent="0.2">
      <c r="A124" s="239">
        <v>43</v>
      </c>
      <c r="B124" s="240" t="s">
        <v>352</v>
      </c>
      <c r="C124" s="258" t="s">
        <v>353</v>
      </c>
      <c r="D124" s="241" t="s">
        <v>216</v>
      </c>
      <c r="E124" s="242">
        <v>174.35</v>
      </c>
      <c r="F124" s="243"/>
      <c r="G124" s="244">
        <f>ROUND(E124*F124,2)</f>
        <v>0</v>
      </c>
      <c r="H124" s="243"/>
      <c r="I124" s="244">
        <f>ROUND(E124*H124,2)</f>
        <v>0</v>
      </c>
      <c r="J124" s="243"/>
      <c r="K124" s="244">
        <f>ROUND(E124*J124,2)</f>
        <v>0</v>
      </c>
      <c r="L124" s="244">
        <v>21</v>
      </c>
      <c r="M124" s="244">
        <f>G124*(1+L124/100)</f>
        <v>0</v>
      </c>
      <c r="N124" s="242">
        <v>0.38313999999999998</v>
      </c>
      <c r="O124" s="242">
        <f>ROUND(E124*N124,2)</f>
        <v>66.8</v>
      </c>
      <c r="P124" s="242">
        <v>0</v>
      </c>
      <c r="Q124" s="242">
        <f>ROUND(E124*P124,2)</f>
        <v>0</v>
      </c>
      <c r="R124" s="244"/>
      <c r="S124" s="244" t="s">
        <v>172</v>
      </c>
      <c r="T124" s="245" t="s">
        <v>172</v>
      </c>
      <c r="U124" s="230">
        <v>2.5999999999999999E-2</v>
      </c>
      <c r="V124" s="230">
        <f>ROUND(E124*U124,2)</f>
        <v>4.53</v>
      </c>
      <c r="W124" s="230"/>
      <c r="X124" s="230" t="s">
        <v>160</v>
      </c>
      <c r="Y124" s="230" t="s">
        <v>161</v>
      </c>
      <c r="Z124" s="210"/>
      <c r="AA124" s="210"/>
      <c r="AB124" s="210"/>
      <c r="AC124" s="210"/>
      <c r="AD124" s="210"/>
      <c r="AE124" s="210"/>
      <c r="AF124" s="210"/>
      <c r="AG124" s="210" t="s">
        <v>162</v>
      </c>
      <c r="AH124" s="210"/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2" x14ac:dyDescent="0.2">
      <c r="A125" s="227"/>
      <c r="B125" s="228"/>
      <c r="C125" s="272" t="s">
        <v>370</v>
      </c>
      <c r="D125" s="268"/>
      <c r="E125" s="269">
        <v>104.61</v>
      </c>
      <c r="F125" s="230"/>
      <c r="G125" s="230"/>
      <c r="H125" s="230"/>
      <c r="I125" s="230"/>
      <c r="J125" s="230"/>
      <c r="K125" s="230"/>
      <c r="L125" s="230"/>
      <c r="M125" s="230"/>
      <c r="N125" s="229"/>
      <c r="O125" s="229"/>
      <c r="P125" s="229"/>
      <c r="Q125" s="229"/>
      <c r="R125" s="230"/>
      <c r="S125" s="230"/>
      <c r="T125" s="230"/>
      <c r="U125" s="230"/>
      <c r="V125" s="230"/>
      <c r="W125" s="230"/>
      <c r="X125" s="230"/>
      <c r="Y125" s="230"/>
      <c r="Z125" s="210"/>
      <c r="AA125" s="210"/>
      <c r="AB125" s="210"/>
      <c r="AC125" s="210"/>
      <c r="AD125" s="210"/>
      <c r="AE125" s="210"/>
      <c r="AF125" s="210"/>
      <c r="AG125" s="210" t="s">
        <v>218</v>
      </c>
      <c r="AH125" s="210">
        <v>5</v>
      </c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outlineLevel="3" x14ac:dyDescent="0.2">
      <c r="A126" s="227"/>
      <c r="B126" s="228"/>
      <c r="C126" s="272" t="s">
        <v>371</v>
      </c>
      <c r="D126" s="268"/>
      <c r="E126" s="269">
        <v>69.739999999999995</v>
      </c>
      <c r="F126" s="230"/>
      <c r="G126" s="230"/>
      <c r="H126" s="230"/>
      <c r="I126" s="230"/>
      <c r="J126" s="230"/>
      <c r="K126" s="230"/>
      <c r="L126" s="230"/>
      <c r="M126" s="230"/>
      <c r="N126" s="229"/>
      <c r="O126" s="229"/>
      <c r="P126" s="229"/>
      <c r="Q126" s="229"/>
      <c r="R126" s="230"/>
      <c r="S126" s="230"/>
      <c r="T126" s="230"/>
      <c r="U126" s="230"/>
      <c r="V126" s="230"/>
      <c r="W126" s="230"/>
      <c r="X126" s="230"/>
      <c r="Y126" s="230"/>
      <c r="Z126" s="210"/>
      <c r="AA126" s="210"/>
      <c r="AB126" s="210"/>
      <c r="AC126" s="210"/>
      <c r="AD126" s="210"/>
      <c r="AE126" s="210"/>
      <c r="AF126" s="210"/>
      <c r="AG126" s="210" t="s">
        <v>218</v>
      </c>
      <c r="AH126" s="210">
        <v>5</v>
      </c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outlineLevel="1" x14ac:dyDescent="0.2">
      <c r="A127" s="239">
        <v>44</v>
      </c>
      <c r="B127" s="240" t="s">
        <v>372</v>
      </c>
      <c r="C127" s="258" t="s">
        <v>373</v>
      </c>
      <c r="D127" s="241" t="s">
        <v>216</v>
      </c>
      <c r="E127" s="242">
        <v>63.4</v>
      </c>
      <c r="F127" s="243"/>
      <c r="G127" s="244">
        <f>ROUND(E127*F127,2)</f>
        <v>0</v>
      </c>
      <c r="H127" s="243"/>
      <c r="I127" s="244">
        <f>ROUND(E127*H127,2)</f>
        <v>0</v>
      </c>
      <c r="J127" s="243"/>
      <c r="K127" s="244">
        <f>ROUND(E127*J127,2)</f>
        <v>0</v>
      </c>
      <c r="L127" s="244">
        <v>21</v>
      </c>
      <c r="M127" s="244">
        <f>G127*(1+L127/100)</f>
        <v>0</v>
      </c>
      <c r="N127" s="242">
        <v>0.55493999999999999</v>
      </c>
      <c r="O127" s="242">
        <f>ROUND(E127*N127,2)</f>
        <v>35.18</v>
      </c>
      <c r="P127" s="242">
        <v>0</v>
      </c>
      <c r="Q127" s="242">
        <f>ROUND(E127*P127,2)</f>
        <v>0</v>
      </c>
      <c r="R127" s="244"/>
      <c r="S127" s="244" t="s">
        <v>172</v>
      </c>
      <c r="T127" s="245" t="s">
        <v>172</v>
      </c>
      <c r="U127" s="230">
        <v>0.19245999999999999</v>
      </c>
      <c r="V127" s="230">
        <f>ROUND(E127*U127,2)</f>
        <v>12.2</v>
      </c>
      <c r="W127" s="230"/>
      <c r="X127" s="230" t="s">
        <v>160</v>
      </c>
      <c r="Y127" s="230" t="s">
        <v>161</v>
      </c>
      <c r="Z127" s="210"/>
      <c r="AA127" s="210"/>
      <c r="AB127" s="210"/>
      <c r="AC127" s="210"/>
      <c r="AD127" s="210"/>
      <c r="AE127" s="210"/>
      <c r="AF127" s="210"/>
      <c r="AG127" s="210" t="s">
        <v>162</v>
      </c>
      <c r="AH127" s="210"/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2" x14ac:dyDescent="0.2">
      <c r="A128" s="227"/>
      <c r="B128" s="228"/>
      <c r="C128" s="272" t="s">
        <v>374</v>
      </c>
      <c r="D128" s="268"/>
      <c r="E128" s="269">
        <v>63.4</v>
      </c>
      <c r="F128" s="230"/>
      <c r="G128" s="230"/>
      <c r="H128" s="230"/>
      <c r="I128" s="230"/>
      <c r="J128" s="230"/>
      <c r="K128" s="230"/>
      <c r="L128" s="230"/>
      <c r="M128" s="230"/>
      <c r="N128" s="229"/>
      <c r="O128" s="229"/>
      <c r="P128" s="229"/>
      <c r="Q128" s="229"/>
      <c r="R128" s="230"/>
      <c r="S128" s="230"/>
      <c r="T128" s="230"/>
      <c r="U128" s="230"/>
      <c r="V128" s="230"/>
      <c r="W128" s="230"/>
      <c r="X128" s="230"/>
      <c r="Y128" s="230"/>
      <c r="Z128" s="210"/>
      <c r="AA128" s="210"/>
      <c r="AB128" s="210"/>
      <c r="AC128" s="210"/>
      <c r="AD128" s="210"/>
      <c r="AE128" s="210"/>
      <c r="AF128" s="210"/>
      <c r="AG128" s="210" t="s">
        <v>218</v>
      </c>
      <c r="AH128" s="210">
        <v>0</v>
      </c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outlineLevel="1" x14ac:dyDescent="0.2">
      <c r="A129" s="239">
        <v>45</v>
      </c>
      <c r="B129" s="240" t="s">
        <v>375</v>
      </c>
      <c r="C129" s="258" t="s">
        <v>376</v>
      </c>
      <c r="D129" s="241" t="s">
        <v>216</v>
      </c>
      <c r="E129" s="242">
        <v>95.1</v>
      </c>
      <c r="F129" s="243"/>
      <c r="G129" s="244">
        <f>ROUND(E129*F129,2)</f>
        <v>0</v>
      </c>
      <c r="H129" s="243"/>
      <c r="I129" s="244">
        <f>ROUND(E129*H129,2)</f>
        <v>0</v>
      </c>
      <c r="J129" s="243"/>
      <c r="K129" s="244">
        <f>ROUND(E129*J129,2)</f>
        <v>0</v>
      </c>
      <c r="L129" s="244">
        <v>21</v>
      </c>
      <c r="M129" s="244">
        <f>G129*(1+L129/100)</f>
        <v>0</v>
      </c>
      <c r="N129" s="242">
        <v>0.58126</v>
      </c>
      <c r="O129" s="242">
        <f>ROUND(E129*N129,2)</f>
        <v>55.28</v>
      </c>
      <c r="P129" s="242">
        <v>0</v>
      </c>
      <c r="Q129" s="242">
        <f>ROUND(E129*P129,2)</f>
        <v>0</v>
      </c>
      <c r="R129" s="244"/>
      <c r="S129" s="244" t="s">
        <v>172</v>
      </c>
      <c r="T129" s="245" t="s">
        <v>172</v>
      </c>
      <c r="U129" s="230">
        <v>0.19</v>
      </c>
      <c r="V129" s="230">
        <f>ROUND(E129*U129,2)</f>
        <v>18.07</v>
      </c>
      <c r="W129" s="230"/>
      <c r="X129" s="230" t="s">
        <v>160</v>
      </c>
      <c r="Y129" s="230" t="s">
        <v>161</v>
      </c>
      <c r="Z129" s="210"/>
      <c r="AA129" s="210"/>
      <c r="AB129" s="210"/>
      <c r="AC129" s="210"/>
      <c r="AD129" s="210"/>
      <c r="AE129" s="210"/>
      <c r="AF129" s="210"/>
      <c r="AG129" s="210" t="s">
        <v>162</v>
      </c>
      <c r="AH129" s="210"/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outlineLevel="2" x14ac:dyDescent="0.2">
      <c r="A130" s="227"/>
      <c r="B130" s="228"/>
      <c r="C130" s="272" t="s">
        <v>377</v>
      </c>
      <c r="D130" s="268"/>
      <c r="E130" s="269">
        <v>61.3</v>
      </c>
      <c r="F130" s="230"/>
      <c r="G130" s="230"/>
      <c r="H130" s="230"/>
      <c r="I130" s="230"/>
      <c r="J130" s="230"/>
      <c r="K130" s="230"/>
      <c r="L130" s="230"/>
      <c r="M130" s="230"/>
      <c r="N130" s="229"/>
      <c r="O130" s="229"/>
      <c r="P130" s="229"/>
      <c r="Q130" s="229"/>
      <c r="R130" s="230"/>
      <c r="S130" s="230"/>
      <c r="T130" s="230"/>
      <c r="U130" s="230"/>
      <c r="V130" s="230"/>
      <c r="W130" s="230"/>
      <c r="X130" s="230"/>
      <c r="Y130" s="230"/>
      <c r="Z130" s="210"/>
      <c r="AA130" s="210"/>
      <c r="AB130" s="210"/>
      <c r="AC130" s="210"/>
      <c r="AD130" s="210"/>
      <c r="AE130" s="210"/>
      <c r="AF130" s="210"/>
      <c r="AG130" s="210" t="s">
        <v>218</v>
      </c>
      <c r="AH130" s="210">
        <v>0</v>
      </c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outlineLevel="3" x14ac:dyDescent="0.2">
      <c r="A131" s="227"/>
      <c r="B131" s="228"/>
      <c r="C131" s="272" t="s">
        <v>378</v>
      </c>
      <c r="D131" s="268"/>
      <c r="E131" s="269">
        <v>33.799999999999997</v>
      </c>
      <c r="F131" s="230"/>
      <c r="G131" s="230"/>
      <c r="H131" s="230"/>
      <c r="I131" s="230"/>
      <c r="J131" s="230"/>
      <c r="K131" s="230"/>
      <c r="L131" s="230"/>
      <c r="M131" s="230"/>
      <c r="N131" s="229"/>
      <c r="O131" s="229"/>
      <c r="P131" s="229"/>
      <c r="Q131" s="229"/>
      <c r="R131" s="230"/>
      <c r="S131" s="230"/>
      <c r="T131" s="230"/>
      <c r="U131" s="230"/>
      <c r="V131" s="230"/>
      <c r="W131" s="230"/>
      <c r="X131" s="230"/>
      <c r="Y131" s="230"/>
      <c r="Z131" s="210"/>
      <c r="AA131" s="210"/>
      <c r="AB131" s="210"/>
      <c r="AC131" s="210"/>
      <c r="AD131" s="210"/>
      <c r="AE131" s="210"/>
      <c r="AF131" s="210"/>
      <c r="AG131" s="210" t="s">
        <v>218</v>
      </c>
      <c r="AH131" s="210">
        <v>0</v>
      </c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x14ac:dyDescent="0.2">
      <c r="A132" s="232" t="s">
        <v>153</v>
      </c>
      <c r="B132" s="233" t="s">
        <v>100</v>
      </c>
      <c r="C132" s="256" t="s">
        <v>101</v>
      </c>
      <c r="D132" s="234"/>
      <c r="E132" s="235"/>
      <c r="F132" s="236"/>
      <c r="G132" s="236">
        <f>SUMIF(AG133:AG223,"&lt;&gt;NOR",G133:G223)</f>
        <v>0</v>
      </c>
      <c r="H132" s="236"/>
      <c r="I132" s="236">
        <f>SUM(I133:I223)</f>
        <v>0</v>
      </c>
      <c r="J132" s="236"/>
      <c r="K132" s="236">
        <f>SUM(K133:K223)</f>
        <v>0</v>
      </c>
      <c r="L132" s="236"/>
      <c r="M132" s="236">
        <f>SUM(M133:M223)</f>
        <v>0</v>
      </c>
      <c r="N132" s="235"/>
      <c r="O132" s="235">
        <f>SUM(O133:O223)</f>
        <v>1247.4199999999998</v>
      </c>
      <c r="P132" s="235"/>
      <c r="Q132" s="235">
        <f>SUM(Q133:Q223)</f>
        <v>0</v>
      </c>
      <c r="R132" s="236"/>
      <c r="S132" s="236"/>
      <c r="T132" s="237"/>
      <c r="U132" s="231"/>
      <c r="V132" s="231">
        <f>SUM(V133:V223)</f>
        <v>893.66</v>
      </c>
      <c r="W132" s="231"/>
      <c r="X132" s="231"/>
      <c r="Y132" s="231"/>
      <c r="AG132" t="s">
        <v>154</v>
      </c>
    </row>
    <row r="133" spans="1:60" ht="22.5" outlineLevel="1" x14ac:dyDescent="0.2">
      <c r="A133" s="239">
        <v>46</v>
      </c>
      <c r="B133" s="240" t="s">
        <v>364</v>
      </c>
      <c r="C133" s="258" t="s">
        <v>379</v>
      </c>
      <c r="D133" s="241" t="s">
        <v>216</v>
      </c>
      <c r="E133" s="242">
        <v>265.98</v>
      </c>
      <c r="F133" s="243"/>
      <c r="G133" s="244">
        <f>ROUND(E133*F133,2)</f>
        <v>0</v>
      </c>
      <c r="H133" s="243"/>
      <c r="I133" s="244">
        <f>ROUND(E133*H133,2)</f>
        <v>0</v>
      </c>
      <c r="J133" s="243"/>
      <c r="K133" s="244">
        <f>ROUND(E133*J133,2)</f>
        <v>0</v>
      </c>
      <c r="L133" s="244">
        <v>21</v>
      </c>
      <c r="M133" s="244">
        <f>G133*(1+L133/100)</f>
        <v>0</v>
      </c>
      <c r="N133" s="242">
        <v>0.34499999999999997</v>
      </c>
      <c r="O133" s="242">
        <f>ROUND(E133*N133,2)</f>
        <v>91.76</v>
      </c>
      <c r="P133" s="242">
        <v>0</v>
      </c>
      <c r="Q133" s="242">
        <f>ROUND(E133*P133,2)</f>
        <v>0</v>
      </c>
      <c r="R133" s="244"/>
      <c r="S133" s="244" t="s">
        <v>172</v>
      </c>
      <c r="T133" s="245" t="s">
        <v>172</v>
      </c>
      <c r="U133" s="230">
        <v>2.5999999999999999E-2</v>
      </c>
      <c r="V133" s="230">
        <f>ROUND(E133*U133,2)</f>
        <v>6.92</v>
      </c>
      <c r="W133" s="230"/>
      <c r="X133" s="230" t="s">
        <v>160</v>
      </c>
      <c r="Y133" s="230" t="s">
        <v>161</v>
      </c>
      <c r="Z133" s="210"/>
      <c r="AA133" s="210"/>
      <c r="AB133" s="210"/>
      <c r="AC133" s="210"/>
      <c r="AD133" s="210"/>
      <c r="AE133" s="210"/>
      <c r="AF133" s="210"/>
      <c r="AG133" s="210" t="s">
        <v>162</v>
      </c>
      <c r="AH133" s="210"/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outlineLevel="2" x14ac:dyDescent="0.2">
      <c r="A134" s="227"/>
      <c r="B134" s="228"/>
      <c r="C134" s="272" t="s">
        <v>380</v>
      </c>
      <c r="D134" s="268"/>
      <c r="E134" s="269"/>
      <c r="F134" s="230"/>
      <c r="G134" s="230"/>
      <c r="H134" s="230"/>
      <c r="I134" s="230"/>
      <c r="J134" s="230"/>
      <c r="K134" s="230"/>
      <c r="L134" s="230"/>
      <c r="M134" s="230"/>
      <c r="N134" s="229"/>
      <c r="O134" s="229"/>
      <c r="P134" s="229"/>
      <c r="Q134" s="229"/>
      <c r="R134" s="230"/>
      <c r="S134" s="230"/>
      <c r="T134" s="230"/>
      <c r="U134" s="230"/>
      <c r="V134" s="230"/>
      <c r="W134" s="230"/>
      <c r="X134" s="230"/>
      <c r="Y134" s="230"/>
      <c r="Z134" s="210"/>
      <c r="AA134" s="210"/>
      <c r="AB134" s="210"/>
      <c r="AC134" s="210"/>
      <c r="AD134" s="210"/>
      <c r="AE134" s="210"/>
      <c r="AF134" s="210"/>
      <c r="AG134" s="210" t="s">
        <v>218</v>
      </c>
      <c r="AH134" s="210">
        <v>0</v>
      </c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outlineLevel="3" x14ac:dyDescent="0.2">
      <c r="A135" s="227"/>
      <c r="B135" s="228"/>
      <c r="C135" s="272" t="s">
        <v>381</v>
      </c>
      <c r="D135" s="268"/>
      <c r="E135" s="269">
        <v>249.15</v>
      </c>
      <c r="F135" s="230"/>
      <c r="G135" s="230"/>
      <c r="H135" s="230"/>
      <c r="I135" s="230"/>
      <c r="J135" s="230"/>
      <c r="K135" s="230"/>
      <c r="L135" s="230"/>
      <c r="M135" s="230"/>
      <c r="N135" s="229"/>
      <c r="O135" s="229"/>
      <c r="P135" s="229"/>
      <c r="Q135" s="229"/>
      <c r="R135" s="230"/>
      <c r="S135" s="230"/>
      <c r="T135" s="230"/>
      <c r="U135" s="230"/>
      <c r="V135" s="230"/>
      <c r="W135" s="230"/>
      <c r="X135" s="230"/>
      <c r="Y135" s="230"/>
      <c r="Z135" s="210"/>
      <c r="AA135" s="210"/>
      <c r="AB135" s="210"/>
      <c r="AC135" s="210"/>
      <c r="AD135" s="210"/>
      <c r="AE135" s="210"/>
      <c r="AF135" s="210"/>
      <c r="AG135" s="210" t="s">
        <v>218</v>
      </c>
      <c r="AH135" s="210">
        <v>5</v>
      </c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outlineLevel="3" x14ac:dyDescent="0.2">
      <c r="A136" s="227"/>
      <c r="B136" s="228"/>
      <c r="C136" s="272" t="s">
        <v>382</v>
      </c>
      <c r="D136" s="268"/>
      <c r="E136" s="269"/>
      <c r="F136" s="230"/>
      <c r="G136" s="230"/>
      <c r="H136" s="230"/>
      <c r="I136" s="230"/>
      <c r="J136" s="230"/>
      <c r="K136" s="230"/>
      <c r="L136" s="230"/>
      <c r="M136" s="230"/>
      <c r="N136" s="229"/>
      <c r="O136" s="229"/>
      <c r="P136" s="229"/>
      <c r="Q136" s="229"/>
      <c r="R136" s="230"/>
      <c r="S136" s="230"/>
      <c r="T136" s="230"/>
      <c r="U136" s="230"/>
      <c r="V136" s="230"/>
      <c r="W136" s="230"/>
      <c r="X136" s="230"/>
      <c r="Y136" s="230"/>
      <c r="Z136" s="210"/>
      <c r="AA136" s="210"/>
      <c r="AB136" s="210"/>
      <c r="AC136" s="210"/>
      <c r="AD136" s="210"/>
      <c r="AE136" s="210"/>
      <c r="AF136" s="210"/>
      <c r="AG136" s="210" t="s">
        <v>218</v>
      </c>
      <c r="AH136" s="210">
        <v>0</v>
      </c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outlineLevel="3" x14ac:dyDescent="0.2">
      <c r="A137" s="227"/>
      <c r="B137" s="228"/>
      <c r="C137" s="272" t="s">
        <v>383</v>
      </c>
      <c r="D137" s="268"/>
      <c r="E137" s="269">
        <v>16.829999999999998</v>
      </c>
      <c r="F137" s="230"/>
      <c r="G137" s="230"/>
      <c r="H137" s="230"/>
      <c r="I137" s="230"/>
      <c r="J137" s="230"/>
      <c r="K137" s="230"/>
      <c r="L137" s="230"/>
      <c r="M137" s="230"/>
      <c r="N137" s="229"/>
      <c r="O137" s="229"/>
      <c r="P137" s="229"/>
      <c r="Q137" s="229"/>
      <c r="R137" s="230"/>
      <c r="S137" s="230"/>
      <c r="T137" s="230"/>
      <c r="U137" s="230"/>
      <c r="V137" s="230"/>
      <c r="W137" s="230"/>
      <c r="X137" s="230"/>
      <c r="Y137" s="230"/>
      <c r="Z137" s="210"/>
      <c r="AA137" s="210"/>
      <c r="AB137" s="210"/>
      <c r="AC137" s="210"/>
      <c r="AD137" s="210"/>
      <c r="AE137" s="210"/>
      <c r="AF137" s="210"/>
      <c r="AG137" s="210" t="s">
        <v>218</v>
      </c>
      <c r="AH137" s="210">
        <v>5</v>
      </c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ht="22.5" outlineLevel="1" x14ac:dyDescent="0.2">
      <c r="A138" s="239">
        <v>47</v>
      </c>
      <c r="B138" s="240" t="s">
        <v>327</v>
      </c>
      <c r="C138" s="258" t="s">
        <v>328</v>
      </c>
      <c r="D138" s="241" t="s">
        <v>216</v>
      </c>
      <c r="E138" s="242">
        <v>795.19</v>
      </c>
      <c r="F138" s="243"/>
      <c r="G138" s="244">
        <f>ROUND(E138*F138,2)</f>
        <v>0</v>
      </c>
      <c r="H138" s="243"/>
      <c r="I138" s="244">
        <f>ROUND(E138*H138,2)</f>
        <v>0</v>
      </c>
      <c r="J138" s="243"/>
      <c r="K138" s="244">
        <f>ROUND(E138*J138,2)</f>
        <v>0</v>
      </c>
      <c r="L138" s="244">
        <v>21</v>
      </c>
      <c r="M138" s="244">
        <f>G138*(1+L138/100)</f>
        <v>0</v>
      </c>
      <c r="N138" s="242">
        <v>0.46</v>
      </c>
      <c r="O138" s="242">
        <f>ROUND(E138*N138,2)</f>
        <v>365.79</v>
      </c>
      <c r="P138" s="242">
        <v>0</v>
      </c>
      <c r="Q138" s="242">
        <f>ROUND(E138*P138,2)</f>
        <v>0</v>
      </c>
      <c r="R138" s="244"/>
      <c r="S138" s="244" t="s">
        <v>172</v>
      </c>
      <c r="T138" s="245" t="s">
        <v>172</v>
      </c>
      <c r="U138" s="230">
        <v>2.9000000000000001E-2</v>
      </c>
      <c r="V138" s="230">
        <f>ROUND(E138*U138,2)</f>
        <v>23.06</v>
      </c>
      <c r="W138" s="230"/>
      <c r="X138" s="230" t="s">
        <v>160</v>
      </c>
      <c r="Y138" s="230" t="s">
        <v>161</v>
      </c>
      <c r="Z138" s="210"/>
      <c r="AA138" s="210"/>
      <c r="AB138" s="210"/>
      <c r="AC138" s="210"/>
      <c r="AD138" s="210"/>
      <c r="AE138" s="210"/>
      <c r="AF138" s="210"/>
      <c r="AG138" s="210" t="s">
        <v>162</v>
      </c>
      <c r="AH138" s="210"/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outlineLevel="2" x14ac:dyDescent="0.2">
      <c r="A139" s="227"/>
      <c r="B139" s="228"/>
      <c r="C139" s="272" t="s">
        <v>384</v>
      </c>
      <c r="D139" s="268"/>
      <c r="E139" s="269"/>
      <c r="F139" s="230"/>
      <c r="G139" s="230"/>
      <c r="H139" s="230"/>
      <c r="I139" s="230"/>
      <c r="J139" s="230"/>
      <c r="K139" s="230"/>
      <c r="L139" s="230"/>
      <c r="M139" s="230"/>
      <c r="N139" s="229"/>
      <c r="O139" s="229"/>
      <c r="P139" s="229"/>
      <c r="Q139" s="229"/>
      <c r="R139" s="230"/>
      <c r="S139" s="230"/>
      <c r="T139" s="230"/>
      <c r="U139" s="230"/>
      <c r="V139" s="230"/>
      <c r="W139" s="230"/>
      <c r="X139" s="230"/>
      <c r="Y139" s="230"/>
      <c r="Z139" s="210"/>
      <c r="AA139" s="210"/>
      <c r="AB139" s="210"/>
      <c r="AC139" s="210"/>
      <c r="AD139" s="210"/>
      <c r="AE139" s="210"/>
      <c r="AF139" s="210"/>
      <c r="AG139" s="210" t="s">
        <v>218</v>
      </c>
      <c r="AH139" s="210">
        <v>0</v>
      </c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outlineLevel="3" x14ac:dyDescent="0.2">
      <c r="A140" s="227"/>
      <c r="B140" s="228"/>
      <c r="C140" s="272" t="s">
        <v>385</v>
      </c>
      <c r="D140" s="268"/>
      <c r="E140" s="269">
        <v>30.14</v>
      </c>
      <c r="F140" s="230"/>
      <c r="G140" s="230"/>
      <c r="H140" s="230"/>
      <c r="I140" s="230"/>
      <c r="J140" s="230"/>
      <c r="K140" s="230"/>
      <c r="L140" s="230"/>
      <c r="M140" s="230"/>
      <c r="N140" s="229"/>
      <c r="O140" s="229"/>
      <c r="P140" s="229"/>
      <c r="Q140" s="229"/>
      <c r="R140" s="230"/>
      <c r="S140" s="230"/>
      <c r="T140" s="230"/>
      <c r="U140" s="230"/>
      <c r="V140" s="230"/>
      <c r="W140" s="230"/>
      <c r="X140" s="230"/>
      <c r="Y140" s="230"/>
      <c r="Z140" s="210"/>
      <c r="AA140" s="210"/>
      <c r="AB140" s="210"/>
      <c r="AC140" s="210"/>
      <c r="AD140" s="210"/>
      <c r="AE140" s="210"/>
      <c r="AF140" s="210"/>
      <c r="AG140" s="210" t="s">
        <v>218</v>
      </c>
      <c r="AH140" s="210">
        <v>5</v>
      </c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outlineLevel="3" x14ac:dyDescent="0.2">
      <c r="A141" s="227"/>
      <c r="B141" s="228"/>
      <c r="C141" s="272" t="s">
        <v>386</v>
      </c>
      <c r="D141" s="268"/>
      <c r="E141" s="269"/>
      <c r="F141" s="230"/>
      <c r="G141" s="230"/>
      <c r="H141" s="230"/>
      <c r="I141" s="230"/>
      <c r="J141" s="230"/>
      <c r="K141" s="230"/>
      <c r="L141" s="230"/>
      <c r="M141" s="230"/>
      <c r="N141" s="229"/>
      <c r="O141" s="229"/>
      <c r="P141" s="229"/>
      <c r="Q141" s="229"/>
      <c r="R141" s="230"/>
      <c r="S141" s="230"/>
      <c r="T141" s="230"/>
      <c r="U141" s="230"/>
      <c r="V141" s="230"/>
      <c r="W141" s="230"/>
      <c r="X141" s="230"/>
      <c r="Y141" s="230"/>
      <c r="Z141" s="210"/>
      <c r="AA141" s="210"/>
      <c r="AB141" s="210"/>
      <c r="AC141" s="210"/>
      <c r="AD141" s="210"/>
      <c r="AE141" s="210"/>
      <c r="AF141" s="210"/>
      <c r="AG141" s="210" t="s">
        <v>218</v>
      </c>
      <c r="AH141" s="210">
        <v>0</v>
      </c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outlineLevel="3" x14ac:dyDescent="0.2">
      <c r="A142" s="227"/>
      <c r="B142" s="228"/>
      <c r="C142" s="272" t="s">
        <v>387</v>
      </c>
      <c r="D142" s="268"/>
      <c r="E142" s="269">
        <v>765.05</v>
      </c>
      <c r="F142" s="230"/>
      <c r="G142" s="230"/>
      <c r="H142" s="230"/>
      <c r="I142" s="230"/>
      <c r="J142" s="230"/>
      <c r="K142" s="230"/>
      <c r="L142" s="230"/>
      <c r="M142" s="230"/>
      <c r="N142" s="229"/>
      <c r="O142" s="229"/>
      <c r="P142" s="229"/>
      <c r="Q142" s="229"/>
      <c r="R142" s="230"/>
      <c r="S142" s="230"/>
      <c r="T142" s="230"/>
      <c r="U142" s="230"/>
      <c r="V142" s="230"/>
      <c r="W142" s="230"/>
      <c r="X142" s="230"/>
      <c r="Y142" s="230"/>
      <c r="Z142" s="210"/>
      <c r="AA142" s="210"/>
      <c r="AB142" s="210"/>
      <c r="AC142" s="210"/>
      <c r="AD142" s="210"/>
      <c r="AE142" s="210"/>
      <c r="AF142" s="210"/>
      <c r="AG142" s="210" t="s">
        <v>218</v>
      </c>
      <c r="AH142" s="210">
        <v>5</v>
      </c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ht="22.5" outlineLevel="1" x14ac:dyDescent="0.2">
      <c r="A143" s="239">
        <v>48</v>
      </c>
      <c r="B143" s="240" t="s">
        <v>327</v>
      </c>
      <c r="C143" s="258" t="s">
        <v>344</v>
      </c>
      <c r="D143" s="241" t="s">
        <v>216</v>
      </c>
      <c r="E143" s="242">
        <v>689.88</v>
      </c>
      <c r="F143" s="243"/>
      <c r="G143" s="244">
        <f>ROUND(E143*F143,2)</f>
        <v>0</v>
      </c>
      <c r="H143" s="243"/>
      <c r="I143" s="244">
        <f>ROUND(E143*H143,2)</f>
        <v>0</v>
      </c>
      <c r="J143" s="243"/>
      <c r="K143" s="244">
        <f>ROUND(E143*J143,2)</f>
        <v>0</v>
      </c>
      <c r="L143" s="244">
        <v>21</v>
      </c>
      <c r="M143" s="244">
        <f>G143*(1+L143/100)</f>
        <v>0</v>
      </c>
      <c r="N143" s="242">
        <v>0.46</v>
      </c>
      <c r="O143" s="242">
        <f>ROUND(E143*N143,2)</f>
        <v>317.33999999999997</v>
      </c>
      <c r="P143" s="242">
        <v>0</v>
      </c>
      <c r="Q143" s="242">
        <f>ROUND(E143*P143,2)</f>
        <v>0</v>
      </c>
      <c r="R143" s="244"/>
      <c r="S143" s="244" t="s">
        <v>172</v>
      </c>
      <c r="T143" s="245" t="s">
        <v>172</v>
      </c>
      <c r="U143" s="230">
        <v>2.9000000000000001E-2</v>
      </c>
      <c r="V143" s="230">
        <f>ROUND(E143*U143,2)</f>
        <v>20.010000000000002</v>
      </c>
      <c r="W143" s="230"/>
      <c r="X143" s="230" t="s">
        <v>160</v>
      </c>
      <c r="Y143" s="230" t="s">
        <v>161</v>
      </c>
      <c r="Z143" s="210"/>
      <c r="AA143" s="210"/>
      <c r="AB143" s="210"/>
      <c r="AC143" s="210"/>
      <c r="AD143" s="210"/>
      <c r="AE143" s="210"/>
      <c r="AF143" s="210"/>
      <c r="AG143" s="210" t="s">
        <v>162</v>
      </c>
      <c r="AH143" s="210"/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outlineLevel="2" x14ac:dyDescent="0.2">
      <c r="A144" s="227"/>
      <c r="B144" s="228"/>
      <c r="C144" s="272" t="s">
        <v>388</v>
      </c>
      <c r="D144" s="268"/>
      <c r="E144" s="269"/>
      <c r="F144" s="230"/>
      <c r="G144" s="230"/>
      <c r="H144" s="230"/>
      <c r="I144" s="230"/>
      <c r="J144" s="230"/>
      <c r="K144" s="230"/>
      <c r="L144" s="230"/>
      <c r="M144" s="230"/>
      <c r="N144" s="229"/>
      <c r="O144" s="229"/>
      <c r="P144" s="229"/>
      <c r="Q144" s="229"/>
      <c r="R144" s="230"/>
      <c r="S144" s="230"/>
      <c r="T144" s="230"/>
      <c r="U144" s="230"/>
      <c r="V144" s="230"/>
      <c r="W144" s="230"/>
      <c r="X144" s="230"/>
      <c r="Y144" s="230"/>
      <c r="Z144" s="210"/>
      <c r="AA144" s="210"/>
      <c r="AB144" s="210"/>
      <c r="AC144" s="210"/>
      <c r="AD144" s="210"/>
      <c r="AE144" s="210"/>
      <c r="AF144" s="210"/>
      <c r="AG144" s="210" t="s">
        <v>218</v>
      </c>
      <c r="AH144" s="210">
        <v>0</v>
      </c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outlineLevel="3" x14ac:dyDescent="0.2">
      <c r="A145" s="227"/>
      <c r="B145" s="228"/>
      <c r="C145" s="272" t="s">
        <v>389</v>
      </c>
      <c r="D145" s="268"/>
      <c r="E145" s="269">
        <v>86.28</v>
      </c>
      <c r="F145" s="230"/>
      <c r="G145" s="230"/>
      <c r="H145" s="230"/>
      <c r="I145" s="230"/>
      <c r="J145" s="230"/>
      <c r="K145" s="230"/>
      <c r="L145" s="230"/>
      <c r="M145" s="230"/>
      <c r="N145" s="229"/>
      <c r="O145" s="229"/>
      <c r="P145" s="229"/>
      <c r="Q145" s="229"/>
      <c r="R145" s="230"/>
      <c r="S145" s="230"/>
      <c r="T145" s="230"/>
      <c r="U145" s="230"/>
      <c r="V145" s="230"/>
      <c r="W145" s="230"/>
      <c r="X145" s="230"/>
      <c r="Y145" s="230"/>
      <c r="Z145" s="210"/>
      <c r="AA145" s="210"/>
      <c r="AB145" s="210"/>
      <c r="AC145" s="210"/>
      <c r="AD145" s="210"/>
      <c r="AE145" s="210"/>
      <c r="AF145" s="210"/>
      <c r="AG145" s="210" t="s">
        <v>218</v>
      </c>
      <c r="AH145" s="210">
        <v>5</v>
      </c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outlineLevel="3" x14ac:dyDescent="0.2">
      <c r="A146" s="227"/>
      <c r="B146" s="228"/>
      <c r="C146" s="272" t="s">
        <v>380</v>
      </c>
      <c r="D146" s="268"/>
      <c r="E146" s="269"/>
      <c r="F146" s="230"/>
      <c r="G146" s="230"/>
      <c r="H146" s="230"/>
      <c r="I146" s="230"/>
      <c r="J146" s="230"/>
      <c r="K146" s="230"/>
      <c r="L146" s="230"/>
      <c r="M146" s="230"/>
      <c r="N146" s="229"/>
      <c r="O146" s="229"/>
      <c r="P146" s="229"/>
      <c r="Q146" s="229"/>
      <c r="R146" s="230"/>
      <c r="S146" s="230"/>
      <c r="T146" s="230"/>
      <c r="U146" s="230"/>
      <c r="V146" s="230"/>
      <c r="W146" s="230"/>
      <c r="X146" s="230"/>
      <c r="Y146" s="230"/>
      <c r="Z146" s="210"/>
      <c r="AA146" s="210"/>
      <c r="AB146" s="210"/>
      <c r="AC146" s="210"/>
      <c r="AD146" s="210"/>
      <c r="AE146" s="210"/>
      <c r="AF146" s="210"/>
      <c r="AG146" s="210" t="s">
        <v>218</v>
      </c>
      <c r="AH146" s="210">
        <v>0</v>
      </c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  <c r="BH146" s="210"/>
    </row>
    <row r="147" spans="1:60" outlineLevel="3" x14ac:dyDescent="0.2">
      <c r="A147" s="227"/>
      <c r="B147" s="228"/>
      <c r="C147" s="272" t="s">
        <v>390</v>
      </c>
      <c r="D147" s="268"/>
      <c r="E147" s="269">
        <v>271.8</v>
      </c>
      <c r="F147" s="230"/>
      <c r="G147" s="230"/>
      <c r="H147" s="230"/>
      <c r="I147" s="230"/>
      <c r="J147" s="230"/>
      <c r="K147" s="230"/>
      <c r="L147" s="230"/>
      <c r="M147" s="230"/>
      <c r="N147" s="229"/>
      <c r="O147" s="229"/>
      <c r="P147" s="229"/>
      <c r="Q147" s="229"/>
      <c r="R147" s="230"/>
      <c r="S147" s="230"/>
      <c r="T147" s="230"/>
      <c r="U147" s="230"/>
      <c r="V147" s="230"/>
      <c r="W147" s="230"/>
      <c r="X147" s="230"/>
      <c r="Y147" s="230"/>
      <c r="Z147" s="210"/>
      <c r="AA147" s="210"/>
      <c r="AB147" s="210"/>
      <c r="AC147" s="210"/>
      <c r="AD147" s="210"/>
      <c r="AE147" s="210"/>
      <c r="AF147" s="210"/>
      <c r="AG147" s="210" t="s">
        <v>218</v>
      </c>
      <c r="AH147" s="210">
        <v>5</v>
      </c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10"/>
      <c r="BB147" s="210"/>
      <c r="BC147" s="210"/>
      <c r="BD147" s="210"/>
      <c r="BE147" s="210"/>
      <c r="BF147" s="210"/>
      <c r="BG147" s="210"/>
      <c r="BH147" s="210"/>
    </row>
    <row r="148" spans="1:60" outlineLevel="3" x14ac:dyDescent="0.2">
      <c r="A148" s="227"/>
      <c r="B148" s="228"/>
      <c r="C148" s="272" t="s">
        <v>382</v>
      </c>
      <c r="D148" s="268"/>
      <c r="E148" s="269"/>
      <c r="F148" s="230"/>
      <c r="G148" s="230"/>
      <c r="H148" s="230"/>
      <c r="I148" s="230"/>
      <c r="J148" s="230"/>
      <c r="K148" s="230"/>
      <c r="L148" s="230"/>
      <c r="M148" s="230"/>
      <c r="N148" s="229"/>
      <c r="O148" s="229"/>
      <c r="P148" s="229"/>
      <c r="Q148" s="229"/>
      <c r="R148" s="230"/>
      <c r="S148" s="230"/>
      <c r="T148" s="230"/>
      <c r="U148" s="230"/>
      <c r="V148" s="230"/>
      <c r="W148" s="230"/>
      <c r="X148" s="230"/>
      <c r="Y148" s="230"/>
      <c r="Z148" s="210"/>
      <c r="AA148" s="210"/>
      <c r="AB148" s="210"/>
      <c r="AC148" s="210"/>
      <c r="AD148" s="210"/>
      <c r="AE148" s="210"/>
      <c r="AF148" s="210"/>
      <c r="AG148" s="210" t="s">
        <v>218</v>
      </c>
      <c r="AH148" s="210">
        <v>0</v>
      </c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  <c r="BH148" s="210"/>
    </row>
    <row r="149" spans="1:60" outlineLevel="3" x14ac:dyDescent="0.2">
      <c r="A149" s="227"/>
      <c r="B149" s="228"/>
      <c r="C149" s="272" t="s">
        <v>391</v>
      </c>
      <c r="D149" s="268"/>
      <c r="E149" s="269">
        <v>18.36</v>
      </c>
      <c r="F149" s="230"/>
      <c r="G149" s="230"/>
      <c r="H149" s="230"/>
      <c r="I149" s="230"/>
      <c r="J149" s="230"/>
      <c r="K149" s="230"/>
      <c r="L149" s="230"/>
      <c r="M149" s="230"/>
      <c r="N149" s="229"/>
      <c r="O149" s="229"/>
      <c r="P149" s="229"/>
      <c r="Q149" s="229"/>
      <c r="R149" s="230"/>
      <c r="S149" s="230"/>
      <c r="T149" s="230"/>
      <c r="U149" s="230"/>
      <c r="V149" s="230"/>
      <c r="W149" s="230"/>
      <c r="X149" s="230"/>
      <c r="Y149" s="230"/>
      <c r="Z149" s="210"/>
      <c r="AA149" s="210"/>
      <c r="AB149" s="210"/>
      <c r="AC149" s="210"/>
      <c r="AD149" s="210"/>
      <c r="AE149" s="210"/>
      <c r="AF149" s="210"/>
      <c r="AG149" s="210" t="s">
        <v>218</v>
      </c>
      <c r="AH149" s="210">
        <v>5</v>
      </c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  <c r="BH149" s="210"/>
    </row>
    <row r="150" spans="1:60" outlineLevel="3" x14ac:dyDescent="0.2">
      <c r="A150" s="227"/>
      <c r="B150" s="228"/>
      <c r="C150" s="272" t="s">
        <v>392</v>
      </c>
      <c r="D150" s="268"/>
      <c r="E150" s="269"/>
      <c r="F150" s="230"/>
      <c r="G150" s="230"/>
      <c r="H150" s="230"/>
      <c r="I150" s="230"/>
      <c r="J150" s="230"/>
      <c r="K150" s="230"/>
      <c r="L150" s="230"/>
      <c r="M150" s="230"/>
      <c r="N150" s="229"/>
      <c r="O150" s="229"/>
      <c r="P150" s="229"/>
      <c r="Q150" s="229"/>
      <c r="R150" s="230"/>
      <c r="S150" s="230"/>
      <c r="T150" s="230"/>
      <c r="U150" s="230"/>
      <c r="V150" s="230"/>
      <c r="W150" s="230"/>
      <c r="X150" s="230"/>
      <c r="Y150" s="230"/>
      <c r="Z150" s="210"/>
      <c r="AA150" s="210"/>
      <c r="AB150" s="210"/>
      <c r="AC150" s="210"/>
      <c r="AD150" s="210"/>
      <c r="AE150" s="210"/>
      <c r="AF150" s="210"/>
      <c r="AG150" s="210" t="s">
        <v>218</v>
      </c>
      <c r="AH150" s="210">
        <v>0</v>
      </c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0"/>
      <c r="BF150" s="210"/>
      <c r="BG150" s="210"/>
      <c r="BH150" s="210"/>
    </row>
    <row r="151" spans="1:60" outlineLevel="3" x14ac:dyDescent="0.2">
      <c r="A151" s="227"/>
      <c r="B151" s="228"/>
      <c r="C151" s="272" t="s">
        <v>393</v>
      </c>
      <c r="D151" s="268"/>
      <c r="E151" s="269">
        <v>313.44</v>
      </c>
      <c r="F151" s="230"/>
      <c r="G151" s="230"/>
      <c r="H151" s="230"/>
      <c r="I151" s="230"/>
      <c r="J151" s="230"/>
      <c r="K151" s="230"/>
      <c r="L151" s="230"/>
      <c r="M151" s="230"/>
      <c r="N151" s="229"/>
      <c r="O151" s="229"/>
      <c r="P151" s="229"/>
      <c r="Q151" s="229"/>
      <c r="R151" s="230"/>
      <c r="S151" s="230"/>
      <c r="T151" s="230"/>
      <c r="U151" s="230"/>
      <c r="V151" s="230"/>
      <c r="W151" s="230"/>
      <c r="X151" s="230"/>
      <c r="Y151" s="230"/>
      <c r="Z151" s="210"/>
      <c r="AA151" s="210"/>
      <c r="AB151" s="210"/>
      <c r="AC151" s="210"/>
      <c r="AD151" s="210"/>
      <c r="AE151" s="210"/>
      <c r="AF151" s="210"/>
      <c r="AG151" s="210" t="s">
        <v>218</v>
      </c>
      <c r="AH151" s="210">
        <v>5</v>
      </c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</row>
    <row r="152" spans="1:60" ht="22.5" outlineLevel="1" x14ac:dyDescent="0.2">
      <c r="A152" s="239">
        <v>49</v>
      </c>
      <c r="B152" s="240" t="s">
        <v>394</v>
      </c>
      <c r="C152" s="258" t="s">
        <v>395</v>
      </c>
      <c r="D152" s="241" t="s">
        <v>216</v>
      </c>
      <c r="E152" s="242">
        <v>79.09</v>
      </c>
      <c r="F152" s="243"/>
      <c r="G152" s="244">
        <f>ROUND(E152*F152,2)</f>
        <v>0</v>
      </c>
      <c r="H152" s="243"/>
      <c r="I152" s="244">
        <f>ROUND(E152*H152,2)</f>
        <v>0</v>
      </c>
      <c r="J152" s="243"/>
      <c r="K152" s="244">
        <f>ROUND(E152*J152,2)</f>
        <v>0</v>
      </c>
      <c r="L152" s="244">
        <v>21</v>
      </c>
      <c r="M152" s="244">
        <f>G152*(1+L152/100)</f>
        <v>0</v>
      </c>
      <c r="N152" s="242">
        <v>0.30651</v>
      </c>
      <c r="O152" s="242">
        <f>ROUND(E152*N152,2)</f>
        <v>24.24</v>
      </c>
      <c r="P152" s="242">
        <v>0</v>
      </c>
      <c r="Q152" s="242">
        <f>ROUND(E152*P152,2)</f>
        <v>0</v>
      </c>
      <c r="R152" s="244"/>
      <c r="S152" s="244" t="s">
        <v>172</v>
      </c>
      <c r="T152" s="245" t="s">
        <v>172</v>
      </c>
      <c r="U152" s="230">
        <v>2.5000000000000001E-2</v>
      </c>
      <c r="V152" s="230">
        <f>ROUND(E152*U152,2)</f>
        <v>1.98</v>
      </c>
      <c r="W152" s="230"/>
      <c r="X152" s="230" t="s">
        <v>160</v>
      </c>
      <c r="Y152" s="230" t="s">
        <v>161</v>
      </c>
      <c r="Z152" s="210"/>
      <c r="AA152" s="210"/>
      <c r="AB152" s="210"/>
      <c r="AC152" s="210"/>
      <c r="AD152" s="210"/>
      <c r="AE152" s="210"/>
      <c r="AF152" s="210"/>
      <c r="AG152" s="210" t="s">
        <v>162</v>
      </c>
      <c r="AH152" s="210"/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0"/>
      <c r="BF152" s="210"/>
      <c r="BG152" s="210"/>
      <c r="BH152" s="210"/>
    </row>
    <row r="153" spans="1:60" outlineLevel="2" x14ac:dyDescent="0.2">
      <c r="A153" s="227"/>
      <c r="B153" s="228"/>
      <c r="C153" s="272" t="s">
        <v>388</v>
      </c>
      <c r="D153" s="268"/>
      <c r="E153" s="269"/>
      <c r="F153" s="230"/>
      <c r="G153" s="230"/>
      <c r="H153" s="230"/>
      <c r="I153" s="230"/>
      <c r="J153" s="230"/>
      <c r="K153" s="230"/>
      <c r="L153" s="230"/>
      <c r="M153" s="230"/>
      <c r="N153" s="229"/>
      <c r="O153" s="229"/>
      <c r="P153" s="229"/>
      <c r="Q153" s="229"/>
      <c r="R153" s="230"/>
      <c r="S153" s="230"/>
      <c r="T153" s="230"/>
      <c r="U153" s="230"/>
      <c r="V153" s="230"/>
      <c r="W153" s="230"/>
      <c r="X153" s="230"/>
      <c r="Y153" s="230"/>
      <c r="Z153" s="210"/>
      <c r="AA153" s="210"/>
      <c r="AB153" s="210"/>
      <c r="AC153" s="210"/>
      <c r="AD153" s="210"/>
      <c r="AE153" s="210"/>
      <c r="AF153" s="210"/>
      <c r="AG153" s="210" t="s">
        <v>218</v>
      </c>
      <c r="AH153" s="210">
        <v>0</v>
      </c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</row>
    <row r="154" spans="1:60" outlineLevel="3" x14ac:dyDescent="0.2">
      <c r="A154" s="227"/>
      <c r="B154" s="228"/>
      <c r="C154" s="272" t="s">
        <v>396</v>
      </c>
      <c r="D154" s="268"/>
      <c r="E154" s="269">
        <v>79.09</v>
      </c>
      <c r="F154" s="230"/>
      <c r="G154" s="230"/>
      <c r="H154" s="230"/>
      <c r="I154" s="230"/>
      <c r="J154" s="230"/>
      <c r="K154" s="230"/>
      <c r="L154" s="230"/>
      <c r="M154" s="230"/>
      <c r="N154" s="229"/>
      <c r="O154" s="229"/>
      <c r="P154" s="229"/>
      <c r="Q154" s="229"/>
      <c r="R154" s="230"/>
      <c r="S154" s="230"/>
      <c r="T154" s="230"/>
      <c r="U154" s="230"/>
      <c r="V154" s="230"/>
      <c r="W154" s="230"/>
      <c r="X154" s="230"/>
      <c r="Y154" s="230"/>
      <c r="Z154" s="210"/>
      <c r="AA154" s="210"/>
      <c r="AB154" s="210"/>
      <c r="AC154" s="210"/>
      <c r="AD154" s="210"/>
      <c r="AE154" s="210"/>
      <c r="AF154" s="210"/>
      <c r="AG154" s="210" t="s">
        <v>218</v>
      </c>
      <c r="AH154" s="210">
        <v>5</v>
      </c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</row>
    <row r="155" spans="1:60" ht="22.5" outlineLevel="1" x14ac:dyDescent="0.2">
      <c r="A155" s="239">
        <v>50</v>
      </c>
      <c r="B155" s="240" t="s">
        <v>352</v>
      </c>
      <c r="C155" s="258" t="s">
        <v>353</v>
      </c>
      <c r="D155" s="241" t="s">
        <v>216</v>
      </c>
      <c r="E155" s="242">
        <v>287.32</v>
      </c>
      <c r="F155" s="243"/>
      <c r="G155" s="244">
        <f>ROUND(E155*F155,2)</f>
        <v>0</v>
      </c>
      <c r="H155" s="243"/>
      <c r="I155" s="244">
        <f>ROUND(E155*H155,2)</f>
        <v>0</v>
      </c>
      <c r="J155" s="243"/>
      <c r="K155" s="244">
        <f>ROUND(E155*J155,2)</f>
        <v>0</v>
      </c>
      <c r="L155" s="244">
        <v>21</v>
      </c>
      <c r="M155" s="244">
        <f>G155*(1+L155/100)</f>
        <v>0</v>
      </c>
      <c r="N155" s="242">
        <v>0.38313999999999998</v>
      </c>
      <c r="O155" s="242">
        <f>ROUND(E155*N155,2)</f>
        <v>110.08</v>
      </c>
      <c r="P155" s="242">
        <v>0</v>
      </c>
      <c r="Q155" s="242">
        <f>ROUND(E155*P155,2)</f>
        <v>0</v>
      </c>
      <c r="R155" s="244"/>
      <c r="S155" s="244" t="s">
        <v>172</v>
      </c>
      <c r="T155" s="245" t="s">
        <v>172</v>
      </c>
      <c r="U155" s="230">
        <v>2.5999999999999999E-2</v>
      </c>
      <c r="V155" s="230">
        <f>ROUND(E155*U155,2)</f>
        <v>7.47</v>
      </c>
      <c r="W155" s="230"/>
      <c r="X155" s="230" t="s">
        <v>160</v>
      </c>
      <c r="Y155" s="230" t="s">
        <v>161</v>
      </c>
      <c r="Z155" s="210"/>
      <c r="AA155" s="210"/>
      <c r="AB155" s="210"/>
      <c r="AC155" s="210"/>
      <c r="AD155" s="210"/>
      <c r="AE155" s="210"/>
      <c r="AF155" s="210"/>
      <c r="AG155" s="210" t="s">
        <v>162</v>
      </c>
      <c r="AH155" s="210"/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</row>
    <row r="156" spans="1:60" outlineLevel="2" x14ac:dyDescent="0.2">
      <c r="A156" s="227"/>
      <c r="B156" s="228"/>
      <c r="C156" s="272" t="s">
        <v>392</v>
      </c>
      <c r="D156" s="268"/>
      <c r="E156" s="269"/>
      <c r="F156" s="230"/>
      <c r="G156" s="230"/>
      <c r="H156" s="230"/>
      <c r="I156" s="230"/>
      <c r="J156" s="230"/>
      <c r="K156" s="230"/>
      <c r="L156" s="230"/>
      <c r="M156" s="230"/>
      <c r="N156" s="229"/>
      <c r="O156" s="229"/>
      <c r="P156" s="229"/>
      <c r="Q156" s="229"/>
      <c r="R156" s="230"/>
      <c r="S156" s="230"/>
      <c r="T156" s="230"/>
      <c r="U156" s="230"/>
      <c r="V156" s="230"/>
      <c r="W156" s="230"/>
      <c r="X156" s="230"/>
      <c r="Y156" s="230"/>
      <c r="Z156" s="210"/>
      <c r="AA156" s="210"/>
      <c r="AB156" s="210"/>
      <c r="AC156" s="210"/>
      <c r="AD156" s="210"/>
      <c r="AE156" s="210"/>
      <c r="AF156" s="210"/>
      <c r="AG156" s="210" t="s">
        <v>218</v>
      </c>
      <c r="AH156" s="210">
        <v>0</v>
      </c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</row>
    <row r="157" spans="1:60" outlineLevel="3" x14ac:dyDescent="0.2">
      <c r="A157" s="227"/>
      <c r="B157" s="228"/>
      <c r="C157" s="272" t="s">
        <v>397</v>
      </c>
      <c r="D157" s="268"/>
      <c r="E157" s="269">
        <v>287.32</v>
      </c>
      <c r="F157" s="230"/>
      <c r="G157" s="230"/>
      <c r="H157" s="230"/>
      <c r="I157" s="230"/>
      <c r="J157" s="230"/>
      <c r="K157" s="230"/>
      <c r="L157" s="230"/>
      <c r="M157" s="230"/>
      <c r="N157" s="229"/>
      <c r="O157" s="229"/>
      <c r="P157" s="229"/>
      <c r="Q157" s="229"/>
      <c r="R157" s="230"/>
      <c r="S157" s="230"/>
      <c r="T157" s="230"/>
      <c r="U157" s="230"/>
      <c r="V157" s="230"/>
      <c r="W157" s="230"/>
      <c r="X157" s="230"/>
      <c r="Y157" s="230"/>
      <c r="Z157" s="210"/>
      <c r="AA157" s="210"/>
      <c r="AB157" s="210"/>
      <c r="AC157" s="210"/>
      <c r="AD157" s="210"/>
      <c r="AE157" s="210"/>
      <c r="AF157" s="210"/>
      <c r="AG157" s="210" t="s">
        <v>218</v>
      </c>
      <c r="AH157" s="210">
        <v>5</v>
      </c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</row>
    <row r="158" spans="1:60" outlineLevel="1" x14ac:dyDescent="0.2">
      <c r="A158" s="239">
        <v>51</v>
      </c>
      <c r="B158" s="240" t="s">
        <v>398</v>
      </c>
      <c r="C158" s="258" t="s">
        <v>399</v>
      </c>
      <c r="D158" s="241" t="s">
        <v>216</v>
      </c>
      <c r="E158" s="242">
        <v>27.4</v>
      </c>
      <c r="F158" s="243"/>
      <c r="G158" s="244">
        <f>ROUND(E158*F158,2)</f>
        <v>0</v>
      </c>
      <c r="H158" s="243"/>
      <c r="I158" s="244">
        <f>ROUND(E158*H158,2)</f>
        <v>0</v>
      </c>
      <c r="J158" s="243"/>
      <c r="K158" s="244">
        <f>ROUND(E158*J158,2)</f>
        <v>0</v>
      </c>
      <c r="L158" s="244">
        <v>21</v>
      </c>
      <c r="M158" s="244">
        <f>G158*(1+L158/100)</f>
        <v>0</v>
      </c>
      <c r="N158" s="242">
        <v>0.11</v>
      </c>
      <c r="O158" s="242">
        <f>ROUND(E158*N158,2)</f>
        <v>3.01</v>
      </c>
      <c r="P158" s="242">
        <v>0</v>
      </c>
      <c r="Q158" s="242">
        <f>ROUND(E158*P158,2)</f>
        <v>0</v>
      </c>
      <c r="R158" s="244"/>
      <c r="S158" s="244" t="s">
        <v>172</v>
      </c>
      <c r="T158" s="245" t="s">
        <v>172</v>
      </c>
      <c r="U158" s="230">
        <v>1.1930000000000001</v>
      </c>
      <c r="V158" s="230">
        <f>ROUND(E158*U158,2)</f>
        <v>32.69</v>
      </c>
      <c r="W158" s="230"/>
      <c r="X158" s="230" t="s">
        <v>160</v>
      </c>
      <c r="Y158" s="230" t="s">
        <v>161</v>
      </c>
      <c r="Z158" s="210"/>
      <c r="AA158" s="210"/>
      <c r="AB158" s="210"/>
      <c r="AC158" s="210"/>
      <c r="AD158" s="210"/>
      <c r="AE158" s="210"/>
      <c r="AF158" s="210"/>
      <c r="AG158" s="210" t="s">
        <v>162</v>
      </c>
      <c r="AH158" s="210"/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</row>
    <row r="159" spans="1:60" outlineLevel="2" x14ac:dyDescent="0.2">
      <c r="A159" s="227"/>
      <c r="B159" s="228"/>
      <c r="C159" s="272" t="s">
        <v>400</v>
      </c>
      <c r="D159" s="268"/>
      <c r="E159" s="269">
        <v>27.4</v>
      </c>
      <c r="F159" s="230"/>
      <c r="G159" s="230"/>
      <c r="H159" s="230"/>
      <c r="I159" s="230"/>
      <c r="J159" s="230"/>
      <c r="K159" s="230"/>
      <c r="L159" s="230"/>
      <c r="M159" s="230"/>
      <c r="N159" s="229"/>
      <c r="O159" s="229"/>
      <c r="P159" s="229"/>
      <c r="Q159" s="229"/>
      <c r="R159" s="230"/>
      <c r="S159" s="230"/>
      <c r="T159" s="230"/>
      <c r="U159" s="230"/>
      <c r="V159" s="230"/>
      <c r="W159" s="230"/>
      <c r="X159" s="230"/>
      <c r="Y159" s="230"/>
      <c r="Z159" s="210"/>
      <c r="AA159" s="210"/>
      <c r="AB159" s="210"/>
      <c r="AC159" s="210"/>
      <c r="AD159" s="210"/>
      <c r="AE159" s="210"/>
      <c r="AF159" s="210"/>
      <c r="AG159" s="210" t="s">
        <v>218</v>
      </c>
      <c r="AH159" s="210">
        <v>0</v>
      </c>
      <c r="AI159" s="210"/>
      <c r="AJ159" s="210"/>
      <c r="AK159" s="210"/>
      <c r="AL159" s="210"/>
      <c r="AM159" s="210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10"/>
      <c r="AY159" s="210"/>
      <c r="AZ159" s="210"/>
      <c r="BA159" s="210"/>
      <c r="BB159" s="210"/>
      <c r="BC159" s="210"/>
      <c r="BD159" s="210"/>
      <c r="BE159" s="210"/>
      <c r="BF159" s="210"/>
      <c r="BG159" s="210"/>
      <c r="BH159" s="210"/>
    </row>
    <row r="160" spans="1:60" outlineLevel="1" x14ac:dyDescent="0.2">
      <c r="A160" s="239">
        <v>52</v>
      </c>
      <c r="B160" s="240" t="s">
        <v>401</v>
      </c>
      <c r="C160" s="258" t="s">
        <v>402</v>
      </c>
      <c r="D160" s="241" t="s">
        <v>216</v>
      </c>
      <c r="E160" s="242">
        <v>695.5</v>
      </c>
      <c r="F160" s="243"/>
      <c r="G160" s="244">
        <f>ROUND(E160*F160,2)</f>
        <v>0</v>
      </c>
      <c r="H160" s="243"/>
      <c r="I160" s="244">
        <f>ROUND(E160*H160,2)</f>
        <v>0</v>
      </c>
      <c r="J160" s="243"/>
      <c r="K160" s="244">
        <f>ROUND(E160*J160,2)</f>
        <v>0</v>
      </c>
      <c r="L160" s="244">
        <v>21</v>
      </c>
      <c r="M160" s="244">
        <f>G160*(1+L160/100)</f>
        <v>0</v>
      </c>
      <c r="N160" s="242">
        <v>7.3899999999999993E-2</v>
      </c>
      <c r="O160" s="242">
        <f>ROUND(E160*N160,2)</f>
        <v>51.4</v>
      </c>
      <c r="P160" s="242">
        <v>0</v>
      </c>
      <c r="Q160" s="242">
        <f>ROUND(E160*P160,2)</f>
        <v>0</v>
      </c>
      <c r="R160" s="244"/>
      <c r="S160" s="244" t="s">
        <v>172</v>
      </c>
      <c r="T160" s="245" t="s">
        <v>172</v>
      </c>
      <c r="U160" s="230">
        <v>0.47799999999999998</v>
      </c>
      <c r="V160" s="230">
        <f>ROUND(E160*U160,2)</f>
        <v>332.45</v>
      </c>
      <c r="W160" s="230"/>
      <c r="X160" s="230" t="s">
        <v>160</v>
      </c>
      <c r="Y160" s="230" t="s">
        <v>161</v>
      </c>
      <c r="Z160" s="210"/>
      <c r="AA160" s="210"/>
      <c r="AB160" s="210"/>
      <c r="AC160" s="210"/>
      <c r="AD160" s="210"/>
      <c r="AE160" s="210"/>
      <c r="AF160" s="210"/>
      <c r="AG160" s="210" t="s">
        <v>162</v>
      </c>
      <c r="AH160" s="210"/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</row>
    <row r="161" spans="1:60" outlineLevel="2" x14ac:dyDescent="0.2">
      <c r="A161" s="227"/>
      <c r="B161" s="228"/>
      <c r="C161" s="272" t="s">
        <v>403</v>
      </c>
      <c r="D161" s="268"/>
      <c r="E161" s="269">
        <v>464.4</v>
      </c>
      <c r="F161" s="230"/>
      <c r="G161" s="230"/>
      <c r="H161" s="230"/>
      <c r="I161" s="230"/>
      <c r="J161" s="230"/>
      <c r="K161" s="230"/>
      <c r="L161" s="230"/>
      <c r="M161" s="230"/>
      <c r="N161" s="229"/>
      <c r="O161" s="229"/>
      <c r="P161" s="229"/>
      <c r="Q161" s="229"/>
      <c r="R161" s="230"/>
      <c r="S161" s="230"/>
      <c r="T161" s="230"/>
      <c r="U161" s="230"/>
      <c r="V161" s="230"/>
      <c r="W161" s="230"/>
      <c r="X161" s="230"/>
      <c r="Y161" s="230"/>
      <c r="Z161" s="210"/>
      <c r="AA161" s="210"/>
      <c r="AB161" s="210"/>
      <c r="AC161" s="210"/>
      <c r="AD161" s="210"/>
      <c r="AE161" s="210"/>
      <c r="AF161" s="210"/>
      <c r="AG161" s="210" t="s">
        <v>218</v>
      </c>
      <c r="AH161" s="210">
        <v>0</v>
      </c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  <c r="BH161" s="210"/>
    </row>
    <row r="162" spans="1:60" outlineLevel="3" x14ac:dyDescent="0.2">
      <c r="A162" s="227"/>
      <c r="B162" s="228"/>
      <c r="C162" s="272" t="s">
        <v>404</v>
      </c>
      <c r="D162" s="268"/>
      <c r="E162" s="269">
        <v>189.8</v>
      </c>
      <c r="F162" s="230"/>
      <c r="G162" s="230"/>
      <c r="H162" s="230"/>
      <c r="I162" s="230"/>
      <c r="J162" s="230"/>
      <c r="K162" s="230"/>
      <c r="L162" s="230"/>
      <c r="M162" s="230"/>
      <c r="N162" s="229"/>
      <c r="O162" s="229"/>
      <c r="P162" s="229"/>
      <c r="Q162" s="229"/>
      <c r="R162" s="230"/>
      <c r="S162" s="230"/>
      <c r="T162" s="230"/>
      <c r="U162" s="230"/>
      <c r="V162" s="230"/>
      <c r="W162" s="230"/>
      <c r="X162" s="230"/>
      <c r="Y162" s="230"/>
      <c r="Z162" s="210"/>
      <c r="AA162" s="210"/>
      <c r="AB162" s="210"/>
      <c r="AC162" s="210"/>
      <c r="AD162" s="210"/>
      <c r="AE162" s="210"/>
      <c r="AF162" s="210"/>
      <c r="AG162" s="210" t="s">
        <v>218</v>
      </c>
      <c r="AH162" s="210">
        <v>0</v>
      </c>
      <c r="AI162" s="210"/>
      <c r="AJ162" s="210"/>
      <c r="AK162" s="210"/>
      <c r="AL162" s="210"/>
      <c r="AM162" s="210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10"/>
      <c r="BB162" s="210"/>
      <c r="BC162" s="210"/>
      <c r="BD162" s="210"/>
      <c r="BE162" s="210"/>
      <c r="BF162" s="210"/>
      <c r="BG162" s="210"/>
      <c r="BH162" s="210"/>
    </row>
    <row r="163" spans="1:60" outlineLevel="3" x14ac:dyDescent="0.2">
      <c r="A163" s="227"/>
      <c r="B163" s="228"/>
      <c r="C163" s="272" t="s">
        <v>405</v>
      </c>
      <c r="D163" s="268"/>
      <c r="E163" s="269">
        <v>32.1</v>
      </c>
      <c r="F163" s="230"/>
      <c r="G163" s="230"/>
      <c r="H163" s="230"/>
      <c r="I163" s="230"/>
      <c r="J163" s="230"/>
      <c r="K163" s="230"/>
      <c r="L163" s="230"/>
      <c r="M163" s="230"/>
      <c r="N163" s="229"/>
      <c r="O163" s="229"/>
      <c r="P163" s="229"/>
      <c r="Q163" s="229"/>
      <c r="R163" s="230"/>
      <c r="S163" s="230"/>
      <c r="T163" s="230"/>
      <c r="U163" s="230"/>
      <c r="V163" s="230"/>
      <c r="W163" s="230"/>
      <c r="X163" s="230"/>
      <c r="Y163" s="230"/>
      <c r="Z163" s="210"/>
      <c r="AA163" s="210"/>
      <c r="AB163" s="210"/>
      <c r="AC163" s="210"/>
      <c r="AD163" s="210"/>
      <c r="AE163" s="210"/>
      <c r="AF163" s="210"/>
      <c r="AG163" s="210" t="s">
        <v>218</v>
      </c>
      <c r="AH163" s="210">
        <v>0</v>
      </c>
      <c r="AI163" s="210"/>
      <c r="AJ163" s="210"/>
      <c r="AK163" s="210"/>
      <c r="AL163" s="210"/>
      <c r="AM163" s="210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10"/>
      <c r="AY163" s="210"/>
      <c r="AZ163" s="210"/>
      <c r="BA163" s="210"/>
      <c r="BB163" s="210"/>
      <c r="BC163" s="210"/>
      <c r="BD163" s="210"/>
      <c r="BE163" s="210"/>
      <c r="BF163" s="210"/>
      <c r="BG163" s="210"/>
      <c r="BH163" s="210"/>
    </row>
    <row r="164" spans="1:60" outlineLevel="3" x14ac:dyDescent="0.2">
      <c r="A164" s="227"/>
      <c r="B164" s="228"/>
      <c r="C164" s="272" t="s">
        <v>406</v>
      </c>
      <c r="D164" s="268"/>
      <c r="E164" s="269">
        <v>9.1999999999999993</v>
      </c>
      <c r="F164" s="230"/>
      <c r="G164" s="230"/>
      <c r="H164" s="230"/>
      <c r="I164" s="230"/>
      <c r="J164" s="230"/>
      <c r="K164" s="230"/>
      <c r="L164" s="230"/>
      <c r="M164" s="230"/>
      <c r="N164" s="229"/>
      <c r="O164" s="229"/>
      <c r="P164" s="229"/>
      <c r="Q164" s="229"/>
      <c r="R164" s="230"/>
      <c r="S164" s="230"/>
      <c r="T164" s="230"/>
      <c r="U164" s="230"/>
      <c r="V164" s="230"/>
      <c r="W164" s="230"/>
      <c r="X164" s="230"/>
      <c r="Y164" s="230"/>
      <c r="Z164" s="210"/>
      <c r="AA164" s="210"/>
      <c r="AB164" s="210"/>
      <c r="AC164" s="210"/>
      <c r="AD164" s="210"/>
      <c r="AE164" s="210"/>
      <c r="AF164" s="210"/>
      <c r="AG164" s="210" t="s">
        <v>218</v>
      </c>
      <c r="AH164" s="210">
        <v>0</v>
      </c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  <c r="BH164" s="210"/>
    </row>
    <row r="165" spans="1:60" outlineLevel="1" x14ac:dyDescent="0.2">
      <c r="A165" s="239">
        <v>53</v>
      </c>
      <c r="B165" s="240" t="s">
        <v>401</v>
      </c>
      <c r="C165" s="258" t="s">
        <v>402</v>
      </c>
      <c r="D165" s="241" t="s">
        <v>216</v>
      </c>
      <c r="E165" s="242">
        <v>71.900000000000006</v>
      </c>
      <c r="F165" s="243"/>
      <c r="G165" s="244">
        <f>ROUND(E165*F165,2)</f>
        <v>0</v>
      </c>
      <c r="H165" s="243"/>
      <c r="I165" s="244">
        <f>ROUND(E165*H165,2)</f>
        <v>0</v>
      </c>
      <c r="J165" s="243"/>
      <c r="K165" s="244">
        <f>ROUND(E165*J165,2)</f>
        <v>0</v>
      </c>
      <c r="L165" s="244">
        <v>21</v>
      </c>
      <c r="M165" s="244">
        <f>G165*(1+L165/100)</f>
        <v>0</v>
      </c>
      <c r="N165" s="242">
        <v>7.3899999999999993E-2</v>
      </c>
      <c r="O165" s="242">
        <f>ROUND(E165*N165,2)</f>
        <v>5.31</v>
      </c>
      <c r="P165" s="242">
        <v>0</v>
      </c>
      <c r="Q165" s="242">
        <f>ROUND(E165*P165,2)</f>
        <v>0</v>
      </c>
      <c r="R165" s="244"/>
      <c r="S165" s="244" t="s">
        <v>172</v>
      </c>
      <c r="T165" s="245" t="s">
        <v>172</v>
      </c>
      <c r="U165" s="230">
        <v>0.47799999999999998</v>
      </c>
      <c r="V165" s="230">
        <f>ROUND(E165*U165,2)</f>
        <v>34.369999999999997</v>
      </c>
      <c r="W165" s="230"/>
      <c r="X165" s="230" t="s">
        <v>160</v>
      </c>
      <c r="Y165" s="230" t="s">
        <v>161</v>
      </c>
      <c r="Z165" s="210"/>
      <c r="AA165" s="210"/>
      <c r="AB165" s="210"/>
      <c r="AC165" s="210"/>
      <c r="AD165" s="210"/>
      <c r="AE165" s="210"/>
      <c r="AF165" s="210"/>
      <c r="AG165" s="210" t="s">
        <v>162</v>
      </c>
      <c r="AH165" s="210"/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  <c r="BH165" s="210"/>
    </row>
    <row r="166" spans="1:60" outlineLevel="2" x14ac:dyDescent="0.2">
      <c r="A166" s="227"/>
      <c r="B166" s="228"/>
      <c r="C166" s="272" t="s">
        <v>407</v>
      </c>
      <c r="D166" s="268"/>
      <c r="E166" s="269">
        <v>24.7</v>
      </c>
      <c r="F166" s="230"/>
      <c r="G166" s="230"/>
      <c r="H166" s="230"/>
      <c r="I166" s="230"/>
      <c r="J166" s="230"/>
      <c r="K166" s="230"/>
      <c r="L166" s="230"/>
      <c r="M166" s="230"/>
      <c r="N166" s="229"/>
      <c r="O166" s="229"/>
      <c r="P166" s="229"/>
      <c r="Q166" s="229"/>
      <c r="R166" s="230"/>
      <c r="S166" s="230"/>
      <c r="T166" s="230"/>
      <c r="U166" s="230"/>
      <c r="V166" s="230"/>
      <c r="W166" s="230"/>
      <c r="X166" s="230"/>
      <c r="Y166" s="230"/>
      <c r="Z166" s="210"/>
      <c r="AA166" s="210"/>
      <c r="AB166" s="210"/>
      <c r="AC166" s="210"/>
      <c r="AD166" s="210"/>
      <c r="AE166" s="210"/>
      <c r="AF166" s="210"/>
      <c r="AG166" s="210" t="s">
        <v>218</v>
      </c>
      <c r="AH166" s="210">
        <v>0</v>
      </c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  <c r="BH166" s="210"/>
    </row>
    <row r="167" spans="1:60" outlineLevel="3" x14ac:dyDescent="0.2">
      <c r="A167" s="227"/>
      <c r="B167" s="228"/>
      <c r="C167" s="272" t="s">
        <v>408</v>
      </c>
      <c r="D167" s="268"/>
      <c r="E167" s="269">
        <v>47.2</v>
      </c>
      <c r="F167" s="230"/>
      <c r="G167" s="230"/>
      <c r="H167" s="230"/>
      <c r="I167" s="230"/>
      <c r="J167" s="230"/>
      <c r="K167" s="230"/>
      <c r="L167" s="230"/>
      <c r="M167" s="230"/>
      <c r="N167" s="229"/>
      <c r="O167" s="229"/>
      <c r="P167" s="229"/>
      <c r="Q167" s="229"/>
      <c r="R167" s="230"/>
      <c r="S167" s="230"/>
      <c r="T167" s="230"/>
      <c r="U167" s="230"/>
      <c r="V167" s="230"/>
      <c r="W167" s="230"/>
      <c r="X167" s="230"/>
      <c r="Y167" s="230"/>
      <c r="Z167" s="210"/>
      <c r="AA167" s="210"/>
      <c r="AB167" s="210"/>
      <c r="AC167" s="210"/>
      <c r="AD167" s="210"/>
      <c r="AE167" s="210"/>
      <c r="AF167" s="210"/>
      <c r="AG167" s="210" t="s">
        <v>218</v>
      </c>
      <c r="AH167" s="210">
        <v>0</v>
      </c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  <c r="BH167" s="210"/>
    </row>
    <row r="168" spans="1:60" outlineLevel="1" x14ac:dyDescent="0.2">
      <c r="A168" s="239">
        <v>54</v>
      </c>
      <c r="B168" s="240" t="s">
        <v>401</v>
      </c>
      <c r="C168" s="258" t="s">
        <v>402</v>
      </c>
      <c r="D168" s="241" t="s">
        <v>216</v>
      </c>
      <c r="E168" s="242">
        <v>226.5</v>
      </c>
      <c r="F168" s="243"/>
      <c r="G168" s="244">
        <f>ROUND(E168*F168,2)</f>
        <v>0</v>
      </c>
      <c r="H168" s="243"/>
      <c r="I168" s="244">
        <f>ROUND(E168*H168,2)</f>
        <v>0</v>
      </c>
      <c r="J168" s="243"/>
      <c r="K168" s="244">
        <f>ROUND(E168*J168,2)</f>
        <v>0</v>
      </c>
      <c r="L168" s="244">
        <v>21</v>
      </c>
      <c r="M168" s="244">
        <f>G168*(1+L168/100)</f>
        <v>0</v>
      </c>
      <c r="N168" s="242">
        <v>7.3899999999999993E-2</v>
      </c>
      <c r="O168" s="242">
        <f>ROUND(E168*N168,2)</f>
        <v>16.739999999999998</v>
      </c>
      <c r="P168" s="242">
        <v>0</v>
      </c>
      <c r="Q168" s="242">
        <f>ROUND(E168*P168,2)</f>
        <v>0</v>
      </c>
      <c r="R168" s="244"/>
      <c r="S168" s="244" t="s">
        <v>172</v>
      </c>
      <c r="T168" s="245" t="s">
        <v>172</v>
      </c>
      <c r="U168" s="230">
        <v>0.47799999999999998</v>
      </c>
      <c r="V168" s="230">
        <f>ROUND(E168*U168,2)</f>
        <v>108.27</v>
      </c>
      <c r="W168" s="230"/>
      <c r="X168" s="230" t="s">
        <v>160</v>
      </c>
      <c r="Y168" s="230" t="s">
        <v>161</v>
      </c>
      <c r="Z168" s="210"/>
      <c r="AA168" s="210"/>
      <c r="AB168" s="210"/>
      <c r="AC168" s="210"/>
      <c r="AD168" s="210"/>
      <c r="AE168" s="210"/>
      <c r="AF168" s="210"/>
      <c r="AG168" s="210" t="s">
        <v>162</v>
      </c>
      <c r="AH168" s="210"/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  <c r="BH168" s="210"/>
    </row>
    <row r="169" spans="1:60" outlineLevel="2" x14ac:dyDescent="0.2">
      <c r="A169" s="227"/>
      <c r="B169" s="228"/>
      <c r="C169" s="272" t="s">
        <v>409</v>
      </c>
      <c r="D169" s="268"/>
      <c r="E169" s="269">
        <v>226.5</v>
      </c>
      <c r="F169" s="230"/>
      <c r="G169" s="230"/>
      <c r="H169" s="230"/>
      <c r="I169" s="230"/>
      <c r="J169" s="230"/>
      <c r="K169" s="230"/>
      <c r="L169" s="230"/>
      <c r="M169" s="230"/>
      <c r="N169" s="229"/>
      <c r="O169" s="229"/>
      <c r="P169" s="229"/>
      <c r="Q169" s="229"/>
      <c r="R169" s="230"/>
      <c r="S169" s="230"/>
      <c r="T169" s="230"/>
      <c r="U169" s="230"/>
      <c r="V169" s="230"/>
      <c r="W169" s="230"/>
      <c r="X169" s="230"/>
      <c r="Y169" s="230"/>
      <c r="Z169" s="210"/>
      <c r="AA169" s="210"/>
      <c r="AB169" s="210"/>
      <c r="AC169" s="210"/>
      <c r="AD169" s="210"/>
      <c r="AE169" s="210"/>
      <c r="AF169" s="210"/>
      <c r="AG169" s="210" t="s">
        <v>218</v>
      </c>
      <c r="AH169" s="210">
        <v>0</v>
      </c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</row>
    <row r="170" spans="1:60" outlineLevel="1" x14ac:dyDescent="0.2">
      <c r="A170" s="239">
        <v>55</v>
      </c>
      <c r="B170" s="240" t="s">
        <v>401</v>
      </c>
      <c r="C170" s="258" t="s">
        <v>402</v>
      </c>
      <c r="D170" s="241" t="s">
        <v>216</v>
      </c>
      <c r="E170" s="242">
        <v>15.3</v>
      </c>
      <c r="F170" s="243"/>
      <c r="G170" s="244">
        <f>ROUND(E170*F170,2)</f>
        <v>0</v>
      </c>
      <c r="H170" s="243"/>
      <c r="I170" s="244">
        <f>ROUND(E170*H170,2)</f>
        <v>0</v>
      </c>
      <c r="J170" s="243"/>
      <c r="K170" s="244">
        <f>ROUND(E170*J170,2)</f>
        <v>0</v>
      </c>
      <c r="L170" s="244">
        <v>21</v>
      </c>
      <c r="M170" s="244">
        <f>G170*(1+L170/100)</f>
        <v>0</v>
      </c>
      <c r="N170" s="242">
        <v>7.3899999999999993E-2</v>
      </c>
      <c r="O170" s="242">
        <f>ROUND(E170*N170,2)</f>
        <v>1.1299999999999999</v>
      </c>
      <c r="P170" s="242">
        <v>0</v>
      </c>
      <c r="Q170" s="242">
        <f>ROUND(E170*P170,2)</f>
        <v>0</v>
      </c>
      <c r="R170" s="244"/>
      <c r="S170" s="244" t="s">
        <v>172</v>
      </c>
      <c r="T170" s="245" t="s">
        <v>172</v>
      </c>
      <c r="U170" s="230">
        <v>0.47799999999999998</v>
      </c>
      <c r="V170" s="230">
        <f>ROUND(E170*U170,2)</f>
        <v>7.31</v>
      </c>
      <c r="W170" s="230"/>
      <c r="X170" s="230" t="s">
        <v>160</v>
      </c>
      <c r="Y170" s="230" t="s">
        <v>161</v>
      </c>
      <c r="Z170" s="210"/>
      <c r="AA170" s="210"/>
      <c r="AB170" s="210"/>
      <c r="AC170" s="210"/>
      <c r="AD170" s="210"/>
      <c r="AE170" s="210"/>
      <c r="AF170" s="210"/>
      <c r="AG170" s="210" t="s">
        <v>162</v>
      </c>
      <c r="AH170" s="210"/>
      <c r="AI170" s="210"/>
      <c r="AJ170" s="210"/>
      <c r="AK170" s="210"/>
      <c r="AL170" s="210"/>
      <c r="AM170" s="210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10"/>
      <c r="AY170" s="210"/>
      <c r="AZ170" s="210"/>
      <c r="BA170" s="210"/>
      <c r="BB170" s="210"/>
      <c r="BC170" s="210"/>
      <c r="BD170" s="210"/>
      <c r="BE170" s="210"/>
      <c r="BF170" s="210"/>
      <c r="BG170" s="210"/>
      <c r="BH170" s="210"/>
    </row>
    <row r="171" spans="1:60" outlineLevel="2" x14ac:dyDescent="0.2">
      <c r="A171" s="227"/>
      <c r="B171" s="228"/>
      <c r="C171" s="272" t="s">
        <v>410</v>
      </c>
      <c r="D171" s="268"/>
      <c r="E171" s="269">
        <v>15.3</v>
      </c>
      <c r="F171" s="230"/>
      <c r="G171" s="230"/>
      <c r="H171" s="230"/>
      <c r="I171" s="230"/>
      <c r="J171" s="230"/>
      <c r="K171" s="230"/>
      <c r="L171" s="230"/>
      <c r="M171" s="230"/>
      <c r="N171" s="229"/>
      <c r="O171" s="229"/>
      <c r="P171" s="229"/>
      <c r="Q171" s="229"/>
      <c r="R171" s="230"/>
      <c r="S171" s="230"/>
      <c r="T171" s="230"/>
      <c r="U171" s="230"/>
      <c r="V171" s="230"/>
      <c r="W171" s="230"/>
      <c r="X171" s="230"/>
      <c r="Y171" s="230"/>
      <c r="Z171" s="210"/>
      <c r="AA171" s="210"/>
      <c r="AB171" s="210"/>
      <c r="AC171" s="210"/>
      <c r="AD171" s="210"/>
      <c r="AE171" s="210"/>
      <c r="AF171" s="210"/>
      <c r="AG171" s="210" t="s">
        <v>218</v>
      </c>
      <c r="AH171" s="210">
        <v>0</v>
      </c>
      <c r="AI171" s="210"/>
      <c r="AJ171" s="210"/>
      <c r="AK171" s="210"/>
      <c r="AL171" s="210"/>
      <c r="AM171" s="210"/>
      <c r="AN171" s="210"/>
      <c r="AO171" s="210"/>
      <c r="AP171" s="210"/>
      <c r="AQ171" s="210"/>
      <c r="AR171" s="210"/>
      <c r="AS171" s="210"/>
      <c r="AT171" s="210"/>
      <c r="AU171" s="210"/>
      <c r="AV171" s="210"/>
      <c r="AW171" s="210"/>
      <c r="AX171" s="210"/>
      <c r="AY171" s="210"/>
      <c r="AZ171" s="210"/>
      <c r="BA171" s="210"/>
      <c r="BB171" s="210"/>
      <c r="BC171" s="210"/>
      <c r="BD171" s="210"/>
      <c r="BE171" s="210"/>
      <c r="BF171" s="210"/>
      <c r="BG171" s="210"/>
      <c r="BH171" s="210"/>
    </row>
    <row r="172" spans="1:60" outlineLevel="1" x14ac:dyDescent="0.2">
      <c r="A172" s="239">
        <v>56</v>
      </c>
      <c r="B172" s="240" t="s">
        <v>401</v>
      </c>
      <c r="C172" s="258" t="s">
        <v>402</v>
      </c>
      <c r="D172" s="241" t="s">
        <v>216</v>
      </c>
      <c r="E172" s="242">
        <v>261.2</v>
      </c>
      <c r="F172" s="243"/>
      <c r="G172" s="244">
        <f>ROUND(E172*F172,2)</f>
        <v>0</v>
      </c>
      <c r="H172" s="243"/>
      <c r="I172" s="244">
        <f>ROUND(E172*H172,2)</f>
        <v>0</v>
      </c>
      <c r="J172" s="243"/>
      <c r="K172" s="244">
        <f>ROUND(E172*J172,2)</f>
        <v>0</v>
      </c>
      <c r="L172" s="244">
        <v>21</v>
      </c>
      <c r="M172" s="244">
        <f>G172*(1+L172/100)</f>
        <v>0</v>
      </c>
      <c r="N172" s="242">
        <v>7.3899999999999993E-2</v>
      </c>
      <c r="O172" s="242">
        <f>ROUND(E172*N172,2)</f>
        <v>19.3</v>
      </c>
      <c r="P172" s="242">
        <v>0</v>
      </c>
      <c r="Q172" s="242">
        <f>ROUND(E172*P172,2)</f>
        <v>0</v>
      </c>
      <c r="R172" s="244"/>
      <c r="S172" s="244" t="s">
        <v>172</v>
      </c>
      <c r="T172" s="245" t="s">
        <v>172</v>
      </c>
      <c r="U172" s="230">
        <v>0.47799999999999998</v>
      </c>
      <c r="V172" s="230">
        <f>ROUND(E172*U172,2)</f>
        <v>124.85</v>
      </c>
      <c r="W172" s="230"/>
      <c r="X172" s="230" t="s">
        <v>160</v>
      </c>
      <c r="Y172" s="230" t="s">
        <v>161</v>
      </c>
      <c r="Z172" s="210"/>
      <c r="AA172" s="210"/>
      <c r="AB172" s="210"/>
      <c r="AC172" s="210"/>
      <c r="AD172" s="210"/>
      <c r="AE172" s="210"/>
      <c r="AF172" s="210"/>
      <c r="AG172" s="210" t="s">
        <v>162</v>
      </c>
      <c r="AH172" s="210"/>
      <c r="AI172" s="210"/>
      <c r="AJ172" s="210"/>
      <c r="AK172" s="210"/>
      <c r="AL172" s="210"/>
      <c r="AM172" s="210"/>
      <c r="AN172" s="210"/>
      <c r="AO172" s="210"/>
      <c r="AP172" s="210"/>
      <c r="AQ172" s="210"/>
      <c r="AR172" s="210"/>
      <c r="AS172" s="210"/>
      <c r="AT172" s="210"/>
      <c r="AU172" s="210"/>
      <c r="AV172" s="210"/>
      <c r="AW172" s="210"/>
      <c r="AX172" s="210"/>
      <c r="AY172" s="210"/>
      <c r="AZ172" s="210"/>
      <c r="BA172" s="210"/>
      <c r="BB172" s="210"/>
      <c r="BC172" s="210"/>
      <c r="BD172" s="210"/>
      <c r="BE172" s="210"/>
      <c r="BF172" s="210"/>
      <c r="BG172" s="210"/>
      <c r="BH172" s="210"/>
    </row>
    <row r="173" spans="1:60" outlineLevel="2" x14ac:dyDescent="0.2">
      <c r="A173" s="227"/>
      <c r="B173" s="228"/>
      <c r="C173" s="272" t="s">
        <v>411</v>
      </c>
      <c r="D173" s="268"/>
      <c r="E173" s="269">
        <v>261.2</v>
      </c>
      <c r="F173" s="230"/>
      <c r="G173" s="230"/>
      <c r="H173" s="230"/>
      <c r="I173" s="230"/>
      <c r="J173" s="230"/>
      <c r="K173" s="230"/>
      <c r="L173" s="230"/>
      <c r="M173" s="230"/>
      <c r="N173" s="229"/>
      <c r="O173" s="229"/>
      <c r="P173" s="229"/>
      <c r="Q173" s="229"/>
      <c r="R173" s="230"/>
      <c r="S173" s="230"/>
      <c r="T173" s="230"/>
      <c r="U173" s="230"/>
      <c r="V173" s="230"/>
      <c r="W173" s="230"/>
      <c r="X173" s="230"/>
      <c r="Y173" s="230"/>
      <c r="Z173" s="210"/>
      <c r="AA173" s="210"/>
      <c r="AB173" s="210"/>
      <c r="AC173" s="210"/>
      <c r="AD173" s="210"/>
      <c r="AE173" s="210"/>
      <c r="AF173" s="210"/>
      <c r="AG173" s="210" t="s">
        <v>218</v>
      </c>
      <c r="AH173" s="210">
        <v>0</v>
      </c>
      <c r="AI173" s="210"/>
      <c r="AJ173" s="210"/>
      <c r="AK173" s="210"/>
      <c r="AL173" s="210"/>
      <c r="AM173" s="210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10"/>
      <c r="AY173" s="210"/>
      <c r="AZ173" s="210"/>
      <c r="BA173" s="210"/>
      <c r="BB173" s="210"/>
      <c r="BC173" s="210"/>
      <c r="BD173" s="210"/>
      <c r="BE173" s="210"/>
      <c r="BF173" s="210"/>
      <c r="BG173" s="210"/>
      <c r="BH173" s="210"/>
    </row>
    <row r="174" spans="1:60" outlineLevel="1" x14ac:dyDescent="0.2">
      <c r="A174" s="239">
        <v>57</v>
      </c>
      <c r="B174" s="240" t="s">
        <v>412</v>
      </c>
      <c r="C174" s="258" t="s">
        <v>413</v>
      </c>
      <c r="D174" s="241" t="s">
        <v>216</v>
      </c>
      <c r="E174" s="242">
        <v>189.8</v>
      </c>
      <c r="F174" s="243"/>
      <c r="G174" s="244">
        <f>ROUND(E174*F174,2)</f>
        <v>0</v>
      </c>
      <c r="H174" s="243"/>
      <c r="I174" s="244">
        <f>ROUND(E174*H174,2)</f>
        <v>0</v>
      </c>
      <c r="J174" s="243"/>
      <c r="K174" s="244">
        <f>ROUND(E174*J174,2)</f>
        <v>0</v>
      </c>
      <c r="L174" s="244">
        <v>21</v>
      </c>
      <c r="M174" s="244">
        <f>G174*(1+L174/100)</f>
        <v>0</v>
      </c>
      <c r="N174" s="242">
        <v>0</v>
      </c>
      <c r="O174" s="242">
        <f>ROUND(E174*N174,2)</f>
        <v>0</v>
      </c>
      <c r="P174" s="242">
        <v>0</v>
      </c>
      <c r="Q174" s="242">
        <f>ROUND(E174*P174,2)</f>
        <v>0</v>
      </c>
      <c r="R174" s="244"/>
      <c r="S174" s="244" t="s">
        <v>172</v>
      </c>
      <c r="T174" s="245" t="s">
        <v>172</v>
      </c>
      <c r="U174" s="230">
        <v>0.08</v>
      </c>
      <c r="V174" s="230">
        <f>ROUND(E174*U174,2)</f>
        <v>15.18</v>
      </c>
      <c r="W174" s="230"/>
      <c r="X174" s="230" t="s">
        <v>160</v>
      </c>
      <c r="Y174" s="230" t="s">
        <v>161</v>
      </c>
      <c r="Z174" s="210"/>
      <c r="AA174" s="210"/>
      <c r="AB174" s="210"/>
      <c r="AC174" s="210"/>
      <c r="AD174" s="210"/>
      <c r="AE174" s="210"/>
      <c r="AF174" s="210"/>
      <c r="AG174" s="210" t="s">
        <v>162</v>
      </c>
      <c r="AH174" s="210"/>
      <c r="AI174" s="210"/>
      <c r="AJ174" s="210"/>
      <c r="AK174" s="210"/>
      <c r="AL174" s="210"/>
      <c r="AM174" s="210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10"/>
      <c r="AY174" s="210"/>
      <c r="AZ174" s="210"/>
      <c r="BA174" s="210"/>
      <c r="BB174" s="210"/>
      <c r="BC174" s="210"/>
      <c r="BD174" s="210"/>
      <c r="BE174" s="210"/>
      <c r="BF174" s="210"/>
      <c r="BG174" s="210"/>
      <c r="BH174" s="210"/>
    </row>
    <row r="175" spans="1:60" outlineLevel="2" x14ac:dyDescent="0.2">
      <c r="A175" s="227"/>
      <c r="B175" s="228"/>
      <c r="C175" s="272" t="s">
        <v>404</v>
      </c>
      <c r="D175" s="268"/>
      <c r="E175" s="269">
        <v>189.8</v>
      </c>
      <c r="F175" s="230"/>
      <c r="G175" s="230"/>
      <c r="H175" s="230"/>
      <c r="I175" s="230"/>
      <c r="J175" s="230"/>
      <c r="K175" s="230"/>
      <c r="L175" s="230"/>
      <c r="M175" s="230"/>
      <c r="N175" s="229"/>
      <c r="O175" s="229"/>
      <c r="P175" s="229"/>
      <c r="Q175" s="229"/>
      <c r="R175" s="230"/>
      <c r="S175" s="230"/>
      <c r="T175" s="230"/>
      <c r="U175" s="230"/>
      <c r="V175" s="230"/>
      <c r="W175" s="230"/>
      <c r="X175" s="230"/>
      <c r="Y175" s="230"/>
      <c r="Z175" s="210"/>
      <c r="AA175" s="210"/>
      <c r="AB175" s="210"/>
      <c r="AC175" s="210"/>
      <c r="AD175" s="210"/>
      <c r="AE175" s="210"/>
      <c r="AF175" s="210"/>
      <c r="AG175" s="210" t="s">
        <v>218</v>
      </c>
      <c r="AH175" s="210">
        <v>0</v>
      </c>
      <c r="AI175" s="210"/>
      <c r="AJ175" s="210"/>
      <c r="AK175" s="210"/>
      <c r="AL175" s="210"/>
      <c r="AM175" s="210"/>
      <c r="AN175" s="210"/>
      <c r="AO175" s="210"/>
      <c r="AP175" s="210"/>
      <c r="AQ175" s="210"/>
      <c r="AR175" s="210"/>
      <c r="AS175" s="210"/>
      <c r="AT175" s="210"/>
      <c r="AU175" s="210"/>
      <c r="AV175" s="210"/>
      <c r="AW175" s="210"/>
      <c r="AX175" s="210"/>
      <c r="AY175" s="210"/>
      <c r="AZ175" s="210"/>
      <c r="BA175" s="210"/>
      <c r="BB175" s="210"/>
      <c r="BC175" s="210"/>
      <c r="BD175" s="210"/>
      <c r="BE175" s="210"/>
      <c r="BF175" s="210"/>
      <c r="BG175" s="210"/>
      <c r="BH175" s="210"/>
    </row>
    <row r="176" spans="1:60" outlineLevel="1" x14ac:dyDescent="0.2">
      <c r="A176" s="239">
        <v>58</v>
      </c>
      <c r="B176" s="240" t="s">
        <v>414</v>
      </c>
      <c r="C176" s="258" t="s">
        <v>415</v>
      </c>
      <c r="D176" s="241" t="s">
        <v>246</v>
      </c>
      <c r="E176" s="242">
        <v>381.12</v>
      </c>
      <c r="F176" s="243"/>
      <c r="G176" s="244">
        <f>ROUND(E176*F176,2)</f>
        <v>0</v>
      </c>
      <c r="H176" s="243"/>
      <c r="I176" s="244">
        <f>ROUND(E176*H176,2)</f>
        <v>0</v>
      </c>
      <c r="J176" s="243"/>
      <c r="K176" s="244">
        <f>ROUND(E176*J176,2)</f>
        <v>0</v>
      </c>
      <c r="L176" s="244">
        <v>21</v>
      </c>
      <c r="M176" s="244">
        <f>G176*(1+L176/100)</f>
        <v>0</v>
      </c>
      <c r="N176" s="242">
        <v>3.6000000000000002E-4</v>
      </c>
      <c r="O176" s="242">
        <f>ROUND(E176*N176,2)</f>
        <v>0.14000000000000001</v>
      </c>
      <c r="P176" s="242">
        <v>0</v>
      </c>
      <c r="Q176" s="242">
        <f>ROUND(E176*P176,2)</f>
        <v>0</v>
      </c>
      <c r="R176" s="244"/>
      <c r="S176" s="244" t="s">
        <v>172</v>
      </c>
      <c r="T176" s="245" t="s">
        <v>172</v>
      </c>
      <c r="U176" s="230">
        <v>0.43</v>
      </c>
      <c r="V176" s="230">
        <f>ROUND(E176*U176,2)</f>
        <v>163.88</v>
      </c>
      <c r="W176" s="230"/>
      <c r="X176" s="230" t="s">
        <v>160</v>
      </c>
      <c r="Y176" s="230" t="s">
        <v>161</v>
      </c>
      <c r="Z176" s="210"/>
      <c r="AA176" s="210"/>
      <c r="AB176" s="210"/>
      <c r="AC176" s="210"/>
      <c r="AD176" s="210"/>
      <c r="AE176" s="210"/>
      <c r="AF176" s="210"/>
      <c r="AG176" s="210" t="s">
        <v>162</v>
      </c>
      <c r="AH176" s="210"/>
      <c r="AI176" s="210"/>
      <c r="AJ176" s="210"/>
      <c r="AK176" s="210"/>
      <c r="AL176" s="210"/>
      <c r="AM176" s="210"/>
      <c r="AN176" s="210"/>
      <c r="AO176" s="210"/>
      <c r="AP176" s="210"/>
      <c r="AQ176" s="210"/>
      <c r="AR176" s="210"/>
      <c r="AS176" s="210"/>
      <c r="AT176" s="210"/>
      <c r="AU176" s="210"/>
      <c r="AV176" s="210"/>
      <c r="AW176" s="210"/>
      <c r="AX176" s="210"/>
      <c r="AY176" s="210"/>
      <c r="AZ176" s="210"/>
      <c r="BA176" s="210"/>
      <c r="BB176" s="210"/>
      <c r="BC176" s="210"/>
      <c r="BD176" s="210"/>
      <c r="BE176" s="210"/>
      <c r="BF176" s="210"/>
      <c r="BG176" s="210"/>
      <c r="BH176" s="210"/>
    </row>
    <row r="177" spans="1:60" outlineLevel="2" x14ac:dyDescent="0.2">
      <c r="A177" s="227"/>
      <c r="B177" s="228"/>
      <c r="C177" s="272" t="s">
        <v>416</v>
      </c>
      <c r="D177" s="268"/>
      <c r="E177" s="269">
        <v>208.65</v>
      </c>
      <c r="F177" s="230"/>
      <c r="G177" s="230"/>
      <c r="H177" s="230"/>
      <c r="I177" s="230"/>
      <c r="J177" s="230"/>
      <c r="K177" s="230"/>
      <c r="L177" s="230"/>
      <c r="M177" s="230"/>
      <c r="N177" s="229"/>
      <c r="O177" s="229"/>
      <c r="P177" s="229"/>
      <c r="Q177" s="229"/>
      <c r="R177" s="230"/>
      <c r="S177" s="230"/>
      <c r="T177" s="230"/>
      <c r="U177" s="230"/>
      <c r="V177" s="230"/>
      <c r="W177" s="230"/>
      <c r="X177" s="230"/>
      <c r="Y177" s="230"/>
      <c r="Z177" s="210"/>
      <c r="AA177" s="210"/>
      <c r="AB177" s="210"/>
      <c r="AC177" s="210"/>
      <c r="AD177" s="210"/>
      <c r="AE177" s="210"/>
      <c r="AF177" s="210"/>
      <c r="AG177" s="210" t="s">
        <v>218</v>
      </c>
      <c r="AH177" s="210">
        <v>5</v>
      </c>
      <c r="AI177" s="210"/>
      <c r="AJ177" s="210"/>
      <c r="AK177" s="210"/>
      <c r="AL177" s="210"/>
      <c r="AM177" s="210"/>
      <c r="AN177" s="210"/>
      <c r="AO177" s="210"/>
      <c r="AP177" s="210"/>
      <c r="AQ177" s="210"/>
      <c r="AR177" s="210"/>
      <c r="AS177" s="210"/>
      <c r="AT177" s="210"/>
      <c r="AU177" s="210"/>
      <c r="AV177" s="210"/>
      <c r="AW177" s="210"/>
      <c r="AX177" s="210"/>
      <c r="AY177" s="210"/>
      <c r="AZ177" s="210"/>
      <c r="BA177" s="210"/>
      <c r="BB177" s="210"/>
      <c r="BC177" s="210"/>
      <c r="BD177" s="210"/>
      <c r="BE177" s="210"/>
      <c r="BF177" s="210"/>
      <c r="BG177" s="210"/>
      <c r="BH177" s="210"/>
    </row>
    <row r="178" spans="1:60" outlineLevel="3" x14ac:dyDescent="0.2">
      <c r="A178" s="227"/>
      <c r="B178" s="228"/>
      <c r="C178" s="272" t="s">
        <v>417</v>
      </c>
      <c r="D178" s="268"/>
      <c r="E178" s="269">
        <v>21.57</v>
      </c>
      <c r="F178" s="230"/>
      <c r="G178" s="230"/>
      <c r="H178" s="230"/>
      <c r="I178" s="230"/>
      <c r="J178" s="230"/>
      <c r="K178" s="230"/>
      <c r="L178" s="230"/>
      <c r="M178" s="230"/>
      <c r="N178" s="229"/>
      <c r="O178" s="229"/>
      <c r="P178" s="229"/>
      <c r="Q178" s="229"/>
      <c r="R178" s="230"/>
      <c r="S178" s="230"/>
      <c r="T178" s="230"/>
      <c r="U178" s="230"/>
      <c r="V178" s="230"/>
      <c r="W178" s="230"/>
      <c r="X178" s="230"/>
      <c r="Y178" s="230"/>
      <c r="Z178" s="210"/>
      <c r="AA178" s="210"/>
      <c r="AB178" s="210"/>
      <c r="AC178" s="210"/>
      <c r="AD178" s="210"/>
      <c r="AE178" s="210"/>
      <c r="AF178" s="210"/>
      <c r="AG178" s="210" t="s">
        <v>218</v>
      </c>
      <c r="AH178" s="210">
        <v>5</v>
      </c>
      <c r="AI178" s="210"/>
      <c r="AJ178" s="210"/>
      <c r="AK178" s="210"/>
      <c r="AL178" s="210"/>
      <c r="AM178" s="210"/>
      <c r="AN178" s="210"/>
      <c r="AO178" s="210"/>
      <c r="AP178" s="210"/>
      <c r="AQ178" s="210"/>
      <c r="AR178" s="210"/>
      <c r="AS178" s="210"/>
      <c r="AT178" s="210"/>
      <c r="AU178" s="210"/>
      <c r="AV178" s="210"/>
      <c r="AW178" s="210"/>
      <c r="AX178" s="210"/>
      <c r="AY178" s="210"/>
      <c r="AZ178" s="210"/>
      <c r="BA178" s="210"/>
      <c r="BB178" s="210"/>
      <c r="BC178" s="210"/>
      <c r="BD178" s="210"/>
      <c r="BE178" s="210"/>
      <c r="BF178" s="210"/>
      <c r="BG178" s="210"/>
      <c r="BH178" s="210"/>
    </row>
    <row r="179" spans="1:60" outlineLevel="3" x14ac:dyDescent="0.2">
      <c r="A179" s="227"/>
      <c r="B179" s="228"/>
      <c r="C179" s="272" t="s">
        <v>418</v>
      </c>
      <c r="D179" s="268"/>
      <c r="E179" s="269">
        <v>67.95</v>
      </c>
      <c r="F179" s="230"/>
      <c r="G179" s="230"/>
      <c r="H179" s="230"/>
      <c r="I179" s="230"/>
      <c r="J179" s="230"/>
      <c r="K179" s="230"/>
      <c r="L179" s="230"/>
      <c r="M179" s="230"/>
      <c r="N179" s="229"/>
      <c r="O179" s="229"/>
      <c r="P179" s="229"/>
      <c r="Q179" s="229"/>
      <c r="R179" s="230"/>
      <c r="S179" s="230"/>
      <c r="T179" s="230"/>
      <c r="U179" s="230"/>
      <c r="V179" s="230"/>
      <c r="W179" s="230"/>
      <c r="X179" s="230"/>
      <c r="Y179" s="230"/>
      <c r="Z179" s="210"/>
      <c r="AA179" s="210"/>
      <c r="AB179" s="210"/>
      <c r="AC179" s="210"/>
      <c r="AD179" s="210"/>
      <c r="AE179" s="210"/>
      <c r="AF179" s="210"/>
      <c r="AG179" s="210" t="s">
        <v>218</v>
      </c>
      <c r="AH179" s="210">
        <v>5</v>
      </c>
      <c r="AI179" s="210"/>
      <c r="AJ179" s="210"/>
      <c r="AK179" s="210"/>
      <c r="AL179" s="210"/>
      <c r="AM179" s="210"/>
      <c r="AN179" s="210"/>
      <c r="AO179" s="210"/>
      <c r="AP179" s="210"/>
      <c r="AQ179" s="210"/>
      <c r="AR179" s="210"/>
      <c r="AS179" s="210"/>
      <c r="AT179" s="210"/>
      <c r="AU179" s="210"/>
      <c r="AV179" s="210"/>
      <c r="AW179" s="210"/>
      <c r="AX179" s="210"/>
      <c r="AY179" s="210"/>
      <c r="AZ179" s="210"/>
      <c r="BA179" s="210"/>
      <c r="BB179" s="210"/>
      <c r="BC179" s="210"/>
      <c r="BD179" s="210"/>
      <c r="BE179" s="210"/>
      <c r="BF179" s="210"/>
      <c r="BG179" s="210"/>
      <c r="BH179" s="210"/>
    </row>
    <row r="180" spans="1:60" outlineLevel="3" x14ac:dyDescent="0.2">
      <c r="A180" s="227"/>
      <c r="B180" s="228"/>
      <c r="C180" s="272" t="s">
        <v>419</v>
      </c>
      <c r="D180" s="268"/>
      <c r="E180" s="269">
        <v>4.59</v>
      </c>
      <c r="F180" s="230"/>
      <c r="G180" s="230"/>
      <c r="H180" s="230"/>
      <c r="I180" s="230"/>
      <c r="J180" s="230"/>
      <c r="K180" s="230"/>
      <c r="L180" s="230"/>
      <c r="M180" s="230"/>
      <c r="N180" s="229"/>
      <c r="O180" s="229"/>
      <c r="P180" s="229"/>
      <c r="Q180" s="229"/>
      <c r="R180" s="230"/>
      <c r="S180" s="230"/>
      <c r="T180" s="230"/>
      <c r="U180" s="230"/>
      <c r="V180" s="230"/>
      <c r="W180" s="230"/>
      <c r="X180" s="230"/>
      <c r="Y180" s="230"/>
      <c r="Z180" s="210"/>
      <c r="AA180" s="210"/>
      <c r="AB180" s="210"/>
      <c r="AC180" s="210"/>
      <c r="AD180" s="210"/>
      <c r="AE180" s="210"/>
      <c r="AF180" s="210"/>
      <c r="AG180" s="210" t="s">
        <v>218</v>
      </c>
      <c r="AH180" s="210">
        <v>5</v>
      </c>
      <c r="AI180" s="210"/>
      <c r="AJ180" s="210"/>
      <c r="AK180" s="210"/>
      <c r="AL180" s="210"/>
      <c r="AM180" s="210"/>
      <c r="AN180" s="210"/>
      <c r="AO180" s="210"/>
      <c r="AP180" s="210"/>
      <c r="AQ180" s="210"/>
      <c r="AR180" s="210"/>
      <c r="AS180" s="210"/>
      <c r="AT180" s="210"/>
      <c r="AU180" s="210"/>
      <c r="AV180" s="210"/>
      <c r="AW180" s="210"/>
      <c r="AX180" s="210"/>
      <c r="AY180" s="210"/>
      <c r="AZ180" s="210"/>
      <c r="BA180" s="210"/>
      <c r="BB180" s="210"/>
      <c r="BC180" s="210"/>
      <c r="BD180" s="210"/>
      <c r="BE180" s="210"/>
      <c r="BF180" s="210"/>
      <c r="BG180" s="210"/>
      <c r="BH180" s="210"/>
    </row>
    <row r="181" spans="1:60" outlineLevel="3" x14ac:dyDescent="0.2">
      <c r="A181" s="227"/>
      <c r="B181" s="228"/>
      <c r="C181" s="272" t="s">
        <v>420</v>
      </c>
      <c r="D181" s="268"/>
      <c r="E181" s="269">
        <v>78.36</v>
      </c>
      <c r="F181" s="230"/>
      <c r="G181" s="230"/>
      <c r="H181" s="230"/>
      <c r="I181" s="230"/>
      <c r="J181" s="230"/>
      <c r="K181" s="230"/>
      <c r="L181" s="230"/>
      <c r="M181" s="230"/>
      <c r="N181" s="229"/>
      <c r="O181" s="229"/>
      <c r="P181" s="229"/>
      <c r="Q181" s="229"/>
      <c r="R181" s="230"/>
      <c r="S181" s="230"/>
      <c r="T181" s="230"/>
      <c r="U181" s="230"/>
      <c r="V181" s="230"/>
      <c r="W181" s="230"/>
      <c r="X181" s="230"/>
      <c r="Y181" s="230"/>
      <c r="Z181" s="210"/>
      <c r="AA181" s="210"/>
      <c r="AB181" s="210"/>
      <c r="AC181" s="210"/>
      <c r="AD181" s="210"/>
      <c r="AE181" s="210"/>
      <c r="AF181" s="210"/>
      <c r="AG181" s="210" t="s">
        <v>218</v>
      </c>
      <c r="AH181" s="210">
        <v>5</v>
      </c>
      <c r="AI181" s="210"/>
      <c r="AJ181" s="210"/>
      <c r="AK181" s="210"/>
      <c r="AL181" s="210"/>
      <c r="AM181" s="210"/>
      <c r="AN181" s="210"/>
      <c r="AO181" s="210"/>
      <c r="AP181" s="210"/>
      <c r="AQ181" s="210"/>
      <c r="AR181" s="210"/>
      <c r="AS181" s="210"/>
      <c r="AT181" s="210"/>
      <c r="AU181" s="210"/>
      <c r="AV181" s="210"/>
      <c r="AW181" s="210"/>
      <c r="AX181" s="210"/>
      <c r="AY181" s="210"/>
      <c r="AZ181" s="210"/>
      <c r="BA181" s="210"/>
      <c r="BB181" s="210"/>
      <c r="BC181" s="210"/>
      <c r="BD181" s="210"/>
      <c r="BE181" s="210"/>
      <c r="BF181" s="210"/>
      <c r="BG181" s="210"/>
      <c r="BH181" s="210"/>
    </row>
    <row r="182" spans="1:60" ht="22.5" outlineLevel="1" x14ac:dyDescent="0.2">
      <c r="A182" s="239">
        <v>59</v>
      </c>
      <c r="B182" s="240" t="s">
        <v>421</v>
      </c>
      <c r="C182" s="258" t="s">
        <v>422</v>
      </c>
      <c r="D182" s="241" t="s">
        <v>253</v>
      </c>
      <c r="E182" s="242">
        <v>5.0735999999999999</v>
      </c>
      <c r="F182" s="243"/>
      <c r="G182" s="244">
        <f>ROUND(E182*F182,2)</f>
        <v>0</v>
      </c>
      <c r="H182" s="243"/>
      <c r="I182" s="244">
        <f>ROUND(E182*H182,2)</f>
        <v>0</v>
      </c>
      <c r="J182" s="243"/>
      <c r="K182" s="244">
        <f>ROUND(E182*J182,2)</f>
        <v>0</v>
      </c>
      <c r="L182" s="244">
        <v>21</v>
      </c>
      <c r="M182" s="244">
        <f>G182*(1+L182/100)</f>
        <v>0</v>
      </c>
      <c r="N182" s="242">
        <v>0</v>
      </c>
      <c r="O182" s="242">
        <f>ROUND(E182*N182,2)</f>
        <v>0</v>
      </c>
      <c r="P182" s="242">
        <v>0</v>
      </c>
      <c r="Q182" s="242">
        <f>ROUND(E182*P182,2)</f>
        <v>0</v>
      </c>
      <c r="R182" s="244"/>
      <c r="S182" s="244" t="s">
        <v>172</v>
      </c>
      <c r="T182" s="245" t="s">
        <v>172</v>
      </c>
      <c r="U182" s="230">
        <v>3</v>
      </c>
      <c r="V182" s="230">
        <f>ROUND(E182*U182,2)</f>
        <v>15.22</v>
      </c>
      <c r="W182" s="230"/>
      <c r="X182" s="230" t="s">
        <v>160</v>
      </c>
      <c r="Y182" s="230" t="s">
        <v>161</v>
      </c>
      <c r="Z182" s="210"/>
      <c r="AA182" s="210"/>
      <c r="AB182" s="210"/>
      <c r="AC182" s="210"/>
      <c r="AD182" s="210"/>
      <c r="AE182" s="210"/>
      <c r="AF182" s="210"/>
      <c r="AG182" s="210" t="s">
        <v>162</v>
      </c>
      <c r="AH182" s="210"/>
      <c r="AI182" s="210"/>
      <c r="AJ182" s="210"/>
      <c r="AK182" s="210"/>
      <c r="AL182" s="210"/>
      <c r="AM182" s="210"/>
      <c r="AN182" s="210"/>
      <c r="AO182" s="210"/>
      <c r="AP182" s="210"/>
      <c r="AQ182" s="210"/>
      <c r="AR182" s="210"/>
      <c r="AS182" s="210"/>
      <c r="AT182" s="210"/>
      <c r="AU182" s="210"/>
      <c r="AV182" s="210"/>
      <c r="AW182" s="210"/>
      <c r="AX182" s="210"/>
      <c r="AY182" s="210"/>
      <c r="AZ182" s="210"/>
      <c r="BA182" s="210"/>
      <c r="BB182" s="210"/>
      <c r="BC182" s="210"/>
      <c r="BD182" s="210"/>
      <c r="BE182" s="210"/>
      <c r="BF182" s="210"/>
      <c r="BG182" s="210"/>
      <c r="BH182" s="210"/>
    </row>
    <row r="183" spans="1:60" outlineLevel="2" x14ac:dyDescent="0.2">
      <c r="A183" s="227"/>
      <c r="B183" s="228"/>
      <c r="C183" s="272" t="s">
        <v>423</v>
      </c>
      <c r="D183" s="268"/>
      <c r="E183" s="269">
        <v>5.0735999999999999</v>
      </c>
      <c r="F183" s="230"/>
      <c r="G183" s="230"/>
      <c r="H183" s="230"/>
      <c r="I183" s="230"/>
      <c r="J183" s="230"/>
      <c r="K183" s="230"/>
      <c r="L183" s="230"/>
      <c r="M183" s="230"/>
      <c r="N183" s="229"/>
      <c r="O183" s="229"/>
      <c r="P183" s="229"/>
      <c r="Q183" s="229"/>
      <c r="R183" s="230"/>
      <c r="S183" s="230"/>
      <c r="T183" s="230"/>
      <c r="U183" s="230"/>
      <c r="V183" s="230"/>
      <c r="W183" s="230"/>
      <c r="X183" s="230"/>
      <c r="Y183" s="230"/>
      <c r="Z183" s="210"/>
      <c r="AA183" s="210"/>
      <c r="AB183" s="210"/>
      <c r="AC183" s="210"/>
      <c r="AD183" s="210"/>
      <c r="AE183" s="210"/>
      <c r="AF183" s="210"/>
      <c r="AG183" s="210" t="s">
        <v>218</v>
      </c>
      <c r="AH183" s="210">
        <v>0</v>
      </c>
      <c r="AI183" s="210"/>
      <c r="AJ183" s="210"/>
      <c r="AK183" s="210"/>
      <c r="AL183" s="210"/>
      <c r="AM183" s="210"/>
      <c r="AN183" s="210"/>
      <c r="AO183" s="210"/>
      <c r="AP183" s="210"/>
      <c r="AQ183" s="210"/>
      <c r="AR183" s="210"/>
      <c r="AS183" s="210"/>
      <c r="AT183" s="210"/>
      <c r="AU183" s="210"/>
      <c r="AV183" s="210"/>
      <c r="AW183" s="210"/>
      <c r="AX183" s="210"/>
      <c r="AY183" s="210"/>
      <c r="AZ183" s="210"/>
      <c r="BA183" s="210"/>
      <c r="BB183" s="210"/>
      <c r="BC183" s="210"/>
      <c r="BD183" s="210"/>
      <c r="BE183" s="210"/>
      <c r="BF183" s="210"/>
      <c r="BG183" s="210"/>
      <c r="BH183" s="210"/>
    </row>
    <row r="184" spans="1:60" outlineLevel="1" x14ac:dyDescent="0.2">
      <c r="A184" s="246">
        <v>60</v>
      </c>
      <c r="B184" s="247" t="s">
        <v>424</v>
      </c>
      <c r="C184" s="257" t="s">
        <v>425</v>
      </c>
      <c r="D184" s="248" t="s">
        <v>216</v>
      </c>
      <c r="E184" s="249">
        <v>9.9</v>
      </c>
      <c r="F184" s="250"/>
      <c r="G184" s="251">
        <f>ROUND(E184*F184,2)</f>
        <v>0</v>
      </c>
      <c r="H184" s="250"/>
      <c r="I184" s="251">
        <f>ROUND(E184*H184,2)</f>
        <v>0</v>
      </c>
      <c r="J184" s="250"/>
      <c r="K184" s="251">
        <f>ROUND(E184*J184,2)</f>
        <v>0</v>
      </c>
      <c r="L184" s="251">
        <v>21</v>
      </c>
      <c r="M184" s="251">
        <f>G184*(1+L184/100)</f>
        <v>0</v>
      </c>
      <c r="N184" s="249">
        <v>0</v>
      </c>
      <c r="O184" s="249">
        <f>ROUND(E184*N184,2)</f>
        <v>0</v>
      </c>
      <c r="P184" s="249">
        <v>0</v>
      </c>
      <c r="Q184" s="249">
        <f>ROUND(E184*P184,2)</f>
        <v>0</v>
      </c>
      <c r="R184" s="251"/>
      <c r="S184" s="251" t="s">
        <v>158</v>
      </c>
      <c r="T184" s="252" t="s">
        <v>159</v>
      </c>
      <c r="U184" s="230">
        <v>0</v>
      </c>
      <c r="V184" s="230">
        <f>ROUND(E184*U184,2)</f>
        <v>0</v>
      </c>
      <c r="W184" s="230"/>
      <c r="X184" s="230" t="s">
        <v>160</v>
      </c>
      <c r="Y184" s="230" t="s">
        <v>161</v>
      </c>
      <c r="Z184" s="210"/>
      <c r="AA184" s="210"/>
      <c r="AB184" s="210"/>
      <c r="AC184" s="210"/>
      <c r="AD184" s="210"/>
      <c r="AE184" s="210"/>
      <c r="AF184" s="210"/>
      <c r="AG184" s="210" t="s">
        <v>162</v>
      </c>
      <c r="AH184" s="210"/>
      <c r="AI184" s="210"/>
      <c r="AJ184" s="210"/>
      <c r="AK184" s="210"/>
      <c r="AL184" s="210"/>
      <c r="AM184" s="210"/>
      <c r="AN184" s="210"/>
      <c r="AO184" s="210"/>
      <c r="AP184" s="210"/>
      <c r="AQ184" s="210"/>
      <c r="AR184" s="210"/>
      <c r="AS184" s="210"/>
      <c r="AT184" s="210"/>
      <c r="AU184" s="210"/>
      <c r="AV184" s="210"/>
      <c r="AW184" s="210"/>
      <c r="AX184" s="210"/>
      <c r="AY184" s="210"/>
      <c r="AZ184" s="210"/>
      <c r="BA184" s="210"/>
      <c r="BB184" s="210"/>
      <c r="BC184" s="210"/>
      <c r="BD184" s="210"/>
      <c r="BE184" s="210"/>
      <c r="BF184" s="210"/>
      <c r="BG184" s="210"/>
      <c r="BH184" s="210"/>
    </row>
    <row r="185" spans="1:60" outlineLevel="1" x14ac:dyDescent="0.2">
      <c r="A185" s="239">
        <v>61</v>
      </c>
      <c r="B185" s="240" t="s">
        <v>426</v>
      </c>
      <c r="C185" s="258" t="s">
        <v>427</v>
      </c>
      <c r="D185" s="241" t="s">
        <v>304</v>
      </c>
      <c r="E185" s="242">
        <v>8.8788</v>
      </c>
      <c r="F185" s="243"/>
      <c r="G185" s="244">
        <f>ROUND(E185*F185,2)</f>
        <v>0</v>
      </c>
      <c r="H185" s="243"/>
      <c r="I185" s="244">
        <f>ROUND(E185*H185,2)</f>
        <v>0</v>
      </c>
      <c r="J185" s="243"/>
      <c r="K185" s="244">
        <f>ROUND(E185*J185,2)</f>
        <v>0</v>
      </c>
      <c r="L185" s="244">
        <v>21</v>
      </c>
      <c r="M185" s="244">
        <f>G185*(1+L185/100)</f>
        <v>0</v>
      </c>
      <c r="N185" s="242">
        <v>1</v>
      </c>
      <c r="O185" s="242">
        <f>ROUND(E185*N185,2)</f>
        <v>8.8800000000000008</v>
      </c>
      <c r="P185" s="242">
        <v>0</v>
      </c>
      <c r="Q185" s="242">
        <f>ROUND(E185*P185,2)</f>
        <v>0</v>
      </c>
      <c r="R185" s="244" t="s">
        <v>305</v>
      </c>
      <c r="S185" s="244" t="s">
        <v>172</v>
      </c>
      <c r="T185" s="245" t="s">
        <v>172</v>
      </c>
      <c r="U185" s="230">
        <v>0</v>
      </c>
      <c r="V185" s="230">
        <f>ROUND(E185*U185,2)</f>
        <v>0</v>
      </c>
      <c r="W185" s="230"/>
      <c r="X185" s="230" t="s">
        <v>306</v>
      </c>
      <c r="Y185" s="230" t="s">
        <v>161</v>
      </c>
      <c r="Z185" s="210"/>
      <c r="AA185" s="210"/>
      <c r="AB185" s="210"/>
      <c r="AC185" s="210"/>
      <c r="AD185" s="210"/>
      <c r="AE185" s="210"/>
      <c r="AF185" s="210"/>
      <c r="AG185" s="210" t="s">
        <v>307</v>
      </c>
      <c r="AH185" s="210"/>
      <c r="AI185" s="210"/>
      <c r="AJ185" s="210"/>
      <c r="AK185" s="210"/>
      <c r="AL185" s="210"/>
      <c r="AM185" s="210"/>
      <c r="AN185" s="210"/>
      <c r="AO185" s="210"/>
      <c r="AP185" s="210"/>
      <c r="AQ185" s="210"/>
      <c r="AR185" s="210"/>
      <c r="AS185" s="210"/>
      <c r="AT185" s="210"/>
      <c r="AU185" s="210"/>
      <c r="AV185" s="210"/>
      <c r="AW185" s="210"/>
      <c r="AX185" s="210"/>
      <c r="AY185" s="210"/>
      <c r="AZ185" s="210"/>
      <c r="BA185" s="210"/>
      <c r="BB185" s="210"/>
      <c r="BC185" s="210"/>
      <c r="BD185" s="210"/>
      <c r="BE185" s="210"/>
      <c r="BF185" s="210"/>
      <c r="BG185" s="210"/>
      <c r="BH185" s="210"/>
    </row>
    <row r="186" spans="1:60" outlineLevel="2" x14ac:dyDescent="0.2">
      <c r="A186" s="227"/>
      <c r="B186" s="228"/>
      <c r="C186" s="272" t="s">
        <v>428</v>
      </c>
      <c r="D186" s="268"/>
      <c r="E186" s="269"/>
      <c r="F186" s="230"/>
      <c r="G186" s="230"/>
      <c r="H186" s="230"/>
      <c r="I186" s="230"/>
      <c r="J186" s="230"/>
      <c r="K186" s="230"/>
      <c r="L186" s="230"/>
      <c r="M186" s="230"/>
      <c r="N186" s="229"/>
      <c r="O186" s="229"/>
      <c r="P186" s="229"/>
      <c r="Q186" s="229"/>
      <c r="R186" s="230"/>
      <c r="S186" s="230"/>
      <c r="T186" s="230"/>
      <c r="U186" s="230"/>
      <c r="V186" s="230"/>
      <c r="W186" s="230"/>
      <c r="X186" s="230"/>
      <c r="Y186" s="230"/>
      <c r="Z186" s="210"/>
      <c r="AA186" s="210"/>
      <c r="AB186" s="210"/>
      <c r="AC186" s="210"/>
      <c r="AD186" s="210"/>
      <c r="AE186" s="210"/>
      <c r="AF186" s="210"/>
      <c r="AG186" s="210" t="s">
        <v>218</v>
      </c>
      <c r="AH186" s="210">
        <v>0</v>
      </c>
      <c r="AI186" s="210"/>
      <c r="AJ186" s="210"/>
      <c r="AK186" s="210"/>
      <c r="AL186" s="210"/>
      <c r="AM186" s="210"/>
      <c r="AN186" s="210"/>
      <c r="AO186" s="210"/>
      <c r="AP186" s="210"/>
      <c r="AQ186" s="210"/>
      <c r="AR186" s="210"/>
      <c r="AS186" s="210"/>
      <c r="AT186" s="210"/>
      <c r="AU186" s="210"/>
      <c r="AV186" s="210"/>
      <c r="AW186" s="210"/>
      <c r="AX186" s="210"/>
      <c r="AY186" s="210"/>
      <c r="AZ186" s="210"/>
      <c r="BA186" s="210"/>
      <c r="BB186" s="210"/>
      <c r="BC186" s="210"/>
      <c r="BD186" s="210"/>
      <c r="BE186" s="210"/>
      <c r="BF186" s="210"/>
      <c r="BG186" s="210"/>
      <c r="BH186" s="210"/>
    </row>
    <row r="187" spans="1:60" outlineLevel="3" x14ac:dyDescent="0.2">
      <c r="A187" s="227"/>
      <c r="B187" s="228"/>
      <c r="C187" s="272" t="s">
        <v>429</v>
      </c>
      <c r="D187" s="268"/>
      <c r="E187" s="269">
        <v>8.8788</v>
      </c>
      <c r="F187" s="230"/>
      <c r="G187" s="230"/>
      <c r="H187" s="230"/>
      <c r="I187" s="230"/>
      <c r="J187" s="230"/>
      <c r="K187" s="230"/>
      <c r="L187" s="230"/>
      <c r="M187" s="230"/>
      <c r="N187" s="229"/>
      <c r="O187" s="229"/>
      <c r="P187" s="229"/>
      <c r="Q187" s="229"/>
      <c r="R187" s="230"/>
      <c r="S187" s="230"/>
      <c r="T187" s="230"/>
      <c r="U187" s="230"/>
      <c r="V187" s="230"/>
      <c r="W187" s="230"/>
      <c r="X187" s="230"/>
      <c r="Y187" s="230"/>
      <c r="Z187" s="210"/>
      <c r="AA187" s="210"/>
      <c r="AB187" s="210"/>
      <c r="AC187" s="210"/>
      <c r="AD187" s="210"/>
      <c r="AE187" s="210"/>
      <c r="AF187" s="210"/>
      <c r="AG187" s="210" t="s">
        <v>218</v>
      </c>
      <c r="AH187" s="210">
        <v>5</v>
      </c>
      <c r="AI187" s="210"/>
      <c r="AJ187" s="210"/>
      <c r="AK187" s="210"/>
      <c r="AL187" s="210"/>
      <c r="AM187" s="210"/>
      <c r="AN187" s="210"/>
      <c r="AO187" s="210"/>
      <c r="AP187" s="210"/>
      <c r="AQ187" s="210"/>
      <c r="AR187" s="210"/>
      <c r="AS187" s="210"/>
      <c r="AT187" s="210"/>
      <c r="AU187" s="210"/>
      <c r="AV187" s="210"/>
      <c r="AW187" s="210"/>
      <c r="AX187" s="210"/>
      <c r="AY187" s="210"/>
      <c r="AZ187" s="210"/>
      <c r="BA187" s="210"/>
      <c r="BB187" s="210"/>
      <c r="BC187" s="210"/>
      <c r="BD187" s="210"/>
      <c r="BE187" s="210"/>
      <c r="BF187" s="210"/>
      <c r="BG187" s="210"/>
      <c r="BH187" s="210"/>
    </row>
    <row r="188" spans="1:60" ht="22.5" outlineLevel="1" x14ac:dyDescent="0.2">
      <c r="A188" s="239">
        <v>62</v>
      </c>
      <c r="B188" s="240" t="s">
        <v>430</v>
      </c>
      <c r="C188" s="258" t="s">
        <v>431</v>
      </c>
      <c r="D188" s="241" t="s">
        <v>216</v>
      </c>
      <c r="E188" s="242">
        <v>28.77</v>
      </c>
      <c r="F188" s="243"/>
      <c r="G188" s="244">
        <f>ROUND(E188*F188,2)</f>
        <v>0</v>
      </c>
      <c r="H188" s="243"/>
      <c r="I188" s="244">
        <f>ROUND(E188*H188,2)</f>
        <v>0</v>
      </c>
      <c r="J188" s="243"/>
      <c r="K188" s="244">
        <f>ROUND(E188*J188,2)</f>
        <v>0</v>
      </c>
      <c r="L188" s="244">
        <v>21</v>
      </c>
      <c r="M188" s="244">
        <f>G188*(1+L188/100)</f>
        <v>0</v>
      </c>
      <c r="N188" s="242">
        <v>0.2</v>
      </c>
      <c r="O188" s="242">
        <f>ROUND(E188*N188,2)</f>
        <v>5.75</v>
      </c>
      <c r="P188" s="242">
        <v>0</v>
      </c>
      <c r="Q188" s="242">
        <f>ROUND(E188*P188,2)</f>
        <v>0</v>
      </c>
      <c r="R188" s="244" t="s">
        <v>305</v>
      </c>
      <c r="S188" s="244" t="s">
        <v>172</v>
      </c>
      <c r="T188" s="245" t="s">
        <v>172</v>
      </c>
      <c r="U188" s="230">
        <v>0</v>
      </c>
      <c r="V188" s="230">
        <f>ROUND(E188*U188,2)</f>
        <v>0</v>
      </c>
      <c r="W188" s="230"/>
      <c r="X188" s="230" t="s">
        <v>306</v>
      </c>
      <c r="Y188" s="230" t="s">
        <v>161</v>
      </c>
      <c r="Z188" s="210"/>
      <c r="AA188" s="210"/>
      <c r="AB188" s="210"/>
      <c r="AC188" s="210"/>
      <c r="AD188" s="210"/>
      <c r="AE188" s="210"/>
      <c r="AF188" s="210"/>
      <c r="AG188" s="210" t="s">
        <v>307</v>
      </c>
      <c r="AH188" s="210"/>
      <c r="AI188" s="210"/>
      <c r="AJ188" s="210"/>
      <c r="AK188" s="210"/>
      <c r="AL188" s="210"/>
      <c r="AM188" s="210"/>
      <c r="AN188" s="210"/>
      <c r="AO188" s="210"/>
      <c r="AP188" s="210"/>
      <c r="AQ188" s="210"/>
      <c r="AR188" s="210"/>
      <c r="AS188" s="210"/>
      <c r="AT188" s="210"/>
      <c r="AU188" s="210"/>
      <c r="AV188" s="210"/>
      <c r="AW188" s="210"/>
      <c r="AX188" s="210"/>
      <c r="AY188" s="210"/>
      <c r="AZ188" s="210"/>
      <c r="BA188" s="210"/>
      <c r="BB188" s="210"/>
      <c r="BC188" s="210"/>
      <c r="BD188" s="210"/>
      <c r="BE188" s="210"/>
      <c r="BF188" s="210"/>
      <c r="BG188" s="210"/>
      <c r="BH188" s="210"/>
    </row>
    <row r="189" spans="1:60" outlineLevel="2" x14ac:dyDescent="0.2">
      <c r="A189" s="227"/>
      <c r="B189" s="228"/>
      <c r="C189" s="272" t="s">
        <v>432</v>
      </c>
      <c r="D189" s="268"/>
      <c r="E189" s="269">
        <v>27.4</v>
      </c>
      <c r="F189" s="230"/>
      <c r="G189" s="230"/>
      <c r="H189" s="230"/>
      <c r="I189" s="230"/>
      <c r="J189" s="230"/>
      <c r="K189" s="230"/>
      <c r="L189" s="230"/>
      <c r="M189" s="230"/>
      <c r="N189" s="229"/>
      <c r="O189" s="229"/>
      <c r="P189" s="229"/>
      <c r="Q189" s="229"/>
      <c r="R189" s="230"/>
      <c r="S189" s="230"/>
      <c r="T189" s="230"/>
      <c r="U189" s="230"/>
      <c r="V189" s="230"/>
      <c r="W189" s="230"/>
      <c r="X189" s="230"/>
      <c r="Y189" s="230"/>
      <c r="Z189" s="210"/>
      <c r="AA189" s="210"/>
      <c r="AB189" s="210"/>
      <c r="AC189" s="210"/>
      <c r="AD189" s="210"/>
      <c r="AE189" s="210"/>
      <c r="AF189" s="210"/>
      <c r="AG189" s="210" t="s">
        <v>218</v>
      </c>
      <c r="AH189" s="210">
        <v>5</v>
      </c>
      <c r="AI189" s="210"/>
      <c r="AJ189" s="210"/>
      <c r="AK189" s="210"/>
      <c r="AL189" s="210"/>
      <c r="AM189" s="210"/>
      <c r="AN189" s="210"/>
      <c r="AO189" s="210"/>
      <c r="AP189" s="210"/>
      <c r="AQ189" s="210"/>
      <c r="AR189" s="210"/>
      <c r="AS189" s="210"/>
      <c r="AT189" s="210"/>
      <c r="AU189" s="210"/>
      <c r="AV189" s="210"/>
      <c r="AW189" s="210"/>
      <c r="AX189" s="210"/>
      <c r="AY189" s="210"/>
      <c r="AZ189" s="210"/>
      <c r="BA189" s="210"/>
      <c r="BB189" s="210"/>
      <c r="BC189" s="210"/>
      <c r="BD189" s="210"/>
      <c r="BE189" s="210"/>
      <c r="BF189" s="210"/>
      <c r="BG189" s="210"/>
      <c r="BH189" s="210"/>
    </row>
    <row r="190" spans="1:60" outlineLevel="3" x14ac:dyDescent="0.2">
      <c r="A190" s="227"/>
      <c r="B190" s="228"/>
      <c r="C190" s="273" t="s">
        <v>433</v>
      </c>
      <c r="D190" s="270"/>
      <c r="E190" s="271">
        <v>1.37</v>
      </c>
      <c r="F190" s="230"/>
      <c r="G190" s="230"/>
      <c r="H190" s="230"/>
      <c r="I190" s="230"/>
      <c r="J190" s="230"/>
      <c r="K190" s="230"/>
      <c r="L190" s="230"/>
      <c r="M190" s="230"/>
      <c r="N190" s="229"/>
      <c r="O190" s="229"/>
      <c r="P190" s="229"/>
      <c r="Q190" s="229"/>
      <c r="R190" s="230"/>
      <c r="S190" s="230"/>
      <c r="T190" s="230"/>
      <c r="U190" s="230"/>
      <c r="V190" s="230"/>
      <c r="W190" s="230"/>
      <c r="X190" s="230"/>
      <c r="Y190" s="230"/>
      <c r="Z190" s="210"/>
      <c r="AA190" s="210"/>
      <c r="AB190" s="210"/>
      <c r="AC190" s="210"/>
      <c r="AD190" s="210"/>
      <c r="AE190" s="210"/>
      <c r="AF190" s="210"/>
      <c r="AG190" s="210" t="s">
        <v>218</v>
      </c>
      <c r="AH190" s="210">
        <v>4</v>
      </c>
      <c r="AI190" s="210"/>
      <c r="AJ190" s="210"/>
      <c r="AK190" s="210"/>
      <c r="AL190" s="210"/>
      <c r="AM190" s="210"/>
      <c r="AN190" s="210"/>
      <c r="AO190" s="210"/>
      <c r="AP190" s="210"/>
      <c r="AQ190" s="210"/>
      <c r="AR190" s="210"/>
      <c r="AS190" s="210"/>
      <c r="AT190" s="210"/>
      <c r="AU190" s="210"/>
      <c r="AV190" s="210"/>
      <c r="AW190" s="210"/>
      <c r="AX190" s="210"/>
      <c r="AY190" s="210"/>
      <c r="AZ190" s="210"/>
      <c r="BA190" s="210"/>
      <c r="BB190" s="210"/>
      <c r="BC190" s="210"/>
      <c r="BD190" s="210"/>
      <c r="BE190" s="210"/>
      <c r="BF190" s="210"/>
      <c r="BG190" s="210"/>
      <c r="BH190" s="210"/>
    </row>
    <row r="191" spans="1:60" ht="22.5" outlineLevel="1" x14ac:dyDescent="0.2">
      <c r="A191" s="239">
        <v>63</v>
      </c>
      <c r="B191" s="240" t="s">
        <v>434</v>
      </c>
      <c r="C191" s="258" t="s">
        <v>435</v>
      </c>
      <c r="D191" s="241" t="s">
        <v>216</v>
      </c>
      <c r="E191" s="242">
        <v>37.905000000000001</v>
      </c>
      <c r="F191" s="243"/>
      <c r="G191" s="244">
        <f>ROUND(E191*F191,2)</f>
        <v>0</v>
      </c>
      <c r="H191" s="243"/>
      <c r="I191" s="244">
        <f>ROUND(E191*H191,2)</f>
        <v>0</v>
      </c>
      <c r="J191" s="243"/>
      <c r="K191" s="244">
        <f>ROUND(E191*J191,2)</f>
        <v>0</v>
      </c>
      <c r="L191" s="244">
        <v>21</v>
      </c>
      <c r="M191" s="244">
        <f>G191*(1+L191/100)</f>
        <v>0</v>
      </c>
      <c r="N191" s="242">
        <v>0.17824000000000001</v>
      </c>
      <c r="O191" s="242">
        <f>ROUND(E191*N191,2)</f>
        <v>6.76</v>
      </c>
      <c r="P191" s="242">
        <v>0</v>
      </c>
      <c r="Q191" s="242">
        <f>ROUND(E191*P191,2)</f>
        <v>0</v>
      </c>
      <c r="R191" s="244" t="s">
        <v>305</v>
      </c>
      <c r="S191" s="244" t="s">
        <v>172</v>
      </c>
      <c r="T191" s="245" t="s">
        <v>172</v>
      </c>
      <c r="U191" s="230">
        <v>0</v>
      </c>
      <c r="V191" s="230">
        <f>ROUND(E191*U191,2)</f>
        <v>0</v>
      </c>
      <c r="W191" s="230"/>
      <c r="X191" s="230" t="s">
        <v>306</v>
      </c>
      <c r="Y191" s="230" t="s">
        <v>161</v>
      </c>
      <c r="Z191" s="210"/>
      <c r="AA191" s="210"/>
      <c r="AB191" s="210"/>
      <c r="AC191" s="210"/>
      <c r="AD191" s="210"/>
      <c r="AE191" s="210"/>
      <c r="AF191" s="210"/>
      <c r="AG191" s="210" t="s">
        <v>307</v>
      </c>
      <c r="AH191" s="210"/>
      <c r="AI191" s="210"/>
      <c r="AJ191" s="210"/>
      <c r="AK191" s="210"/>
      <c r="AL191" s="210"/>
      <c r="AM191" s="210"/>
      <c r="AN191" s="210"/>
      <c r="AO191" s="210"/>
      <c r="AP191" s="210"/>
      <c r="AQ191" s="210"/>
      <c r="AR191" s="210"/>
      <c r="AS191" s="210"/>
      <c r="AT191" s="210"/>
      <c r="AU191" s="210"/>
      <c r="AV191" s="210"/>
      <c r="AW191" s="210"/>
      <c r="AX191" s="210"/>
      <c r="AY191" s="210"/>
      <c r="AZ191" s="210"/>
      <c r="BA191" s="210"/>
      <c r="BB191" s="210"/>
      <c r="BC191" s="210"/>
      <c r="BD191" s="210"/>
      <c r="BE191" s="210"/>
      <c r="BF191" s="210"/>
      <c r="BG191" s="210"/>
      <c r="BH191" s="210"/>
    </row>
    <row r="192" spans="1:60" outlineLevel="2" x14ac:dyDescent="0.2">
      <c r="A192" s="227"/>
      <c r="B192" s="228"/>
      <c r="C192" s="272" t="s">
        <v>436</v>
      </c>
      <c r="D192" s="268"/>
      <c r="E192" s="269">
        <v>33.704999999999998</v>
      </c>
      <c r="F192" s="230"/>
      <c r="G192" s="230"/>
      <c r="H192" s="230"/>
      <c r="I192" s="230"/>
      <c r="J192" s="230"/>
      <c r="K192" s="230"/>
      <c r="L192" s="230"/>
      <c r="M192" s="230"/>
      <c r="N192" s="229"/>
      <c r="O192" s="229"/>
      <c r="P192" s="229"/>
      <c r="Q192" s="229"/>
      <c r="R192" s="230"/>
      <c r="S192" s="230"/>
      <c r="T192" s="230"/>
      <c r="U192" s="230"/>
      <c r="V192" s="230"/>
      <c r="W192" s="230"/>
      <c r="X192" s="230"/>
      <c r="Y192" s="230"/>
      <c r="Z192" s="210"/>
      <c r="AA192" s="210"/>
      <c r="AB192" s="210"/>
      <c r="AC192" s="210"/>
      <c r="AD192" s="210"/>
      <c r="AE192" s="210"/>
      <c r="AF192" s="210"/>
      <c r="AG192" s="210" t="s">
        <v>218</v>
      </c>
      <c r="AH192" s="210">
        <v>0</v>
      </c>
      <c r="AI192" s="210"/>
      <c r="AJ192" s="210"/>
      <c r="AK192" s="210"/>
      <c r="AL192" s="210"/>
      <c r="AM192" s="210"/>
      <c r="AN192" s="210"/>
      <c r="AO192" s="210"/>
      <c r="AP192" s="210"/>
      <c r="AQ192" s="210"/>
      <c r="AR192" s="210"/>
      <c r="AS192" s="210"/>
      <c r="AT192" s="210"/>
      <c r="AU192" s="210"/>
      <c r="AV192" s="210"/>
      <c r="AW192" s="210"/>
      <c r="AX192" s="210"/>
      <c r="AY192" s="210"/>
      <c r="AZ192" s="210"/>
      <c r="BA192" s="210"/>
      <c r="BB192" s="210"/>
      <c r="BC192" s="210"/>
      <c r="BD192" s="210"/>
      <c r="BE192" s="210"/>
      <c r="BF192" s="210"/>
      <c r="BG192" s="210"/>
      <c r="BH192" s="210"/>
    </row>
    <row r="193" spans="1:60" outlineLevel="3" x14ac:dyDescent="0.2">
      <c r="A193" s="227"/>
      <c r="B193" s="228"/>
      <c r="C193" s="272" t="s">
        <v>437</v>
      </c>
      <c r="D193" s="268"/>
      <c r="E193" s="269">
        <v>4.2</v>
      </c>
      <c r="F193" s="230"/>
      <c r="G193" s="230"/>
      <c r="H193" s="230"/>
      <c r="I193" s="230"/>
      <c r="J193" s="230"/>
      <c r="K193" s="230"/>
      <c r="L193" s="230"/>
      <c r="M193" s="230"/>
      <c r="N193" s="229"/>
      <c r="O193" s="229"/>
      <c r="P193" s="229"/>
      <c r="Q193" s="229"/>
      <c r="R193" s="230"/>
      <c r="S193" s="230"/>
      <c r="T193" s="230"/>
      <c r="U193" s="230"/>
      <c r="V193" s="230"/>
      <c r="W193" s="230"/>
      <c r="X193" s="230"/>
      <c r="Y193" s="230"/>
      <c r="Z193" s="210"/>
      <c r="AA193" s="210"/>
      <c r="AB193" s="210"/>
      <c r="AC193" s="210"/>
      <c r="AD193" s="210"/>
      <c r="AE193" s="210"/>
      <c r="AF193" s="210"/>
      <c r="AG193" s="210" t="s">
        <v>218</v>
      </c>
      <c r="AH193" s="210">
        <v>0</v>
      </c>
      <c r="AI193" s="210"/>
      <c r="AJ193" s="210"/>
      <c r="AK193" s="210"/>
      <c r="AL193" s="210"/>
      <c r="AM193" s="210"/>
      <c r="AN193" s="210"/>
      <c r="AO193" s="210"/>
      <c r="AP193" s="210"/>
      <c r="AQ193" s="210"/>
      <c r="AR193" s="210"/>
      <c r="AS193" s="210"/>
      <c r="AT193" s="210"/>
      <c r="AU193" s="210"/>
      <c r="AV193" s="210"/>
      <c r="AW193" s="210"/>
      <c r="AX193" s="210"/>
      <c r="AY193" s="210"/>
      <c r="AZ193" s="210"/>
      <c r="BA193" s="210"/>
      <c r="BB193" s="210"/>
      <c r="BC193" s="210"/>
      <c r="BD193" s="210"/>
      <c r="BE193" s="210"/>
      <c r="BF193" s="210"/>
      <c r="BG193" s="210"/>
      <c r="BH193" s="210"/>
    </row>
    <row r="194" spans="1:60" ht="22.5" outlineLevel="1" x14ac:dyDescent="0.2">
      <c r="A194" s="239">
        <v>64</v>
      </c>
      <c r="B194" s="240" t="s">
        <v>438</v>
      </c>
      <c r="C194" s="258" t="s">
        <v>439</v>
      </c>
      <c r="D194" s="241" t="s">
        <v>216</v>
      </c>
      <c r="E194" s="242">
        <v>361.62</v>
      </c>
      <c r="F194" s="243"/>
      <c r="G194" s="244">
        <f>ROUND(E194*F194,2)</f>
        <v>0</v>
      </c>
      <c r="H194" s="243"/>
      <c r="I194" s="244">
        <f>ROUND(E194*H194,2)</f>
        <v>0</v>
      </c>
      <c r="J194" s="243"/>
      <c r="K194" s="244">
        <f>ROUND(E194*J194,2)</f>
        <v>0</v>
      </c>
      <c r="L194" s="244">
        <v>21</v>
      </c>
      <c r="M194" s="244">
        <f>G194*(1+L194/100)</f>
        <v>0</v>
      </c>
      <c r="N194" s="242">
        <v>0.17244999999999999</v>
      </c>
      <c r="O194" s="242">
        <f>ROUND(E194*N194,2)</f>
        <v>62.36</v>
      </c>
      <c r="P194" s="242">
        <v>0</v>
      </c>
      <c r="Q194" s="242">
        <f>ROUND(E194*P194,2)</f>
        <v>0</v>
      </c>
      <c r="R194" s="244" t="s">
        <v>305</v>
      </c>
      <c r="S194" s="244" t="s">
        <v>172</v>
      </c>
      <c r="T194" s="245" t="s">
        <v>172</v>
      </c>
      <c r="U194" s="230">
        <v>0</v>
      </c>
      <c r="V194" s="230">
        <f>ROUND(E194*U194,2)</f>
        <v>0</v>
      </c>
      <c r="W194" s="230"/>
      <c r="X194" s="230" t="s">
        <v>306</v>
      </c>
      <c r="Y194" s="230" t="s">
        <v>161</v>
      </c>
      <c r="Z194" s="210"/>
      <c r="AA194" s="210"/>
      <c r="AB194" s="210"/>
      <c r="AC194" s="210"/>
      <c r="AD194" s="210"/>
      <c r="AE194" s="210"/>
      <c r="AF194" s="210"/>
      <c r="AG194" s="210" t="s">
        <v>307</v>
      </c>
      <c r="AH194" s="210"/>
      <c r="AI194" s="210"/>
      <c r="AJ194" s="210"/>
      <c r="AK194" s="210"/>
      <c r="AL194" s="210"/>
      <c r="AM194" s="210"/>
      <c r="AN194" s="210"/>
      <c r="AO194" s="210"/>
      <c r="AP194" s="210"/>
      <c r="AQ194" s="210"/>
      <c r="AR194" s="210"/>
      <c r="AS194" s="210"/>
      <c r="AT194" s="210"/>
      <c r="AU194" s="210"/>
      <c r="AV194" s="210"/>
      <c r="AW194" s="210"/>
      <c r="AX194" s="210"/>
      <c r="AY194" s="210"/>
      <c r="AZ194" s="210"/>
      <c r="BA194" s="210"/>
      <c r="BB194" s="210"/>
      <c r="BC194" s="210"/>
      <c r="BD194" s="210"/>
      <c r="BE194" s="210"/>
      <c r="BF194" s="210"/>
      <c r="BG194" s="210"/>
      <c r="BH194" s="210"/>
    </row>
    <row r="195" spans="1:60" outlineLevel="2" x14ac:dyDescent="0.2">
      <c r="A195" s="227"/>
      <c r="B195" s="228"/>
      <c r="C195" s="259" t="s">
        <v>440</v>
      </c>
      <c r="D195" s="254"/>
      <c r="E195" s="254"/>
      <c r="F195" s="254"/>
      <c r="G195" s="254"/>
      <c r="H195" s="230"/>
      <c r="I195" s="230"/>
      <c r="J195" s="230"/>
      <c r="K195" s="230"/>
      <c r="L195" s="230"/>
      <c r="M195" s="230"/>
      <c r="N195" s="229"/>
      <c r="O195" s="229"/>
      <c r="P195" s="229"/>
      <c r="Q195" s="229"/>
      <c r="R195" s="230"/>
      <c r="S195" s="230"/>
      <c r="T195" s="230"/>
      <c r="U195" s="230"/>
      <c r="V195" s="230"/>
      <c r="W195" s="230"/>
      <c r="X195" s="230"/>
      <c r="Y195" s="230"/>
      <c r="Z195" s="210"/>
      <c r="AA195" s="210"/>
      <c r="AB195" s="210"/>
      <c r="AC195" s="210"/>
      <c r="AD195" s="210"/>
      <c r="AE195" s="210"/>
      <c r="AF195" s="210"/>
      <c r="AG195" s="210" t="s">
        <v>168</v>
      </c>
      <c r="AH195" s="210"/>
      <c r="AI195" s="210"/>
      <c r="AJ195" s="210"/>
      <c r="AK195" s="210"/>
      <c r="AL195" s="210"/>
      <c r="AM195" s="210"/>
      <c r="AN195" s="210"/>
      <c r="AO195" s="210"/>
      <c r="AP195" s="210"/>
      <c r="AQ195" s="210"/>
      <c r="AR195" s="210"/>
      <c r="AS195" s="210"/>
      <c r="AT195" s="210"/>
      <c r="AU195" s="210"/>
      <c r="AV195" s="210"/>
      <c r="AW195" s="210"/>
      <c r="AX195" s="210"/>
      <c r="AY195" s="210"/>
      <c r="AZ195" s="210"/>
      <c r="BA195" s="210"/>
      <c r="BB195" s="210"/>
      <c r="BC195" s="210"/>
      <c r="BD195" s="210"/>
      <c r="BE195" s="210"/>
      <c r="BF195" s="210"/>
      <c r="BG195" s="210"/>
      <c r="BH195" s="210"/>
    </row>
    <row r="196" spans="1:60" outlineLevel="2" x14ac:dyDescent="0.2">
      <c r="A196" s="227"/>
      <c r="B196" s="228"/>
      <c r="C196" s="272" t="s">
        <v>392</v>
      </c>
      <c r="D196" s="268"/>
      <c r="E196" s="269"/>
      <c r="F196" s="230"/>
      <c r="G196" s="230"/>
      <c r="H196" s="230"/>
      <c r="I196" s="230"/>
      <c r="J196" s="230"/>
      <c r="K196" s="230"/>
      <c r="L196" s="230"/>
      <c r="M196" s="230"/>
      <c r="N196" s="229"/>
      <c r="O196" s="229"/>
      <c r="P196" s="229"/>
      <c r="Q196" s="229"/>
      <c r="R196" s="230"/>
      <c r="S196" s="230"/>
      <c r="T196" s="230"/>
      <c r="U196" s="230"/>
      <c r="V196" s="230"/>
      <c r="W196" s="230"/>
      <c r="X196" s="230"/>
      <c r="Y196" s="230"/>
      <c r="Z196" s="210"/>
      <c r="AA196" s="210"/>
      <c r="AB196" s="210"/>
      <c r="AC196" s="210"/>
      <c r="AD196" s="210"/>
      <c r="AE196" s="210"/>
      <c r="AF196" s="210"/>
      <c r="AG196" s="210" t="s">
        <v>218</v>
      </c>
      <c r="AH196" s="210">
        <v>0</v>
      </c>
      <c r="AI196" s="210"/>
      <c r="AJ196" s="210"/>
      <c r="AK196" s="210"/>
      <c r="AL196" s="210"/>
      <c r="AM196" s="210"/>
      <c r="AN196" s="210"/>
      <c r="AO196" s="210"/>
      <c r="AP196" s="210"/>
      <c r="AQ196" s="210"/>
      <c r="AR196" s="210"/>
      <c r="AS196" s="210"/>
      <c r="AT196" s="210"/>
      <c r="AU196" s="210"/>
      <c r="AV196" s="210"/>
      <c r="AW196" s="210"/>
      <c r="AX196" s="210"/>
      <c r="AY196" s="210"/>
      <c r="AZ196" s="210"/>
      <c r="BA196" s="210"/>
      <c r="BB196" s="210"/>
      <c r="BC196" s="210"/>
      <c r="BD196" s="210"/>
      <c r="BE196" s="210"/>
      <c r="BF196" s="210"/>
      <c r="BG196" s="210"/>
      <c r="BH196" s="210"/>
    </row>
    <row r="197" spans="1:60" outlineLevel="3" x14ac:dyDescent="0.2">
      <c r="A197" s="227"/>
      <c r="B197" s="228"/>
      <c r="C197" s="272" t="s">
        <v>441</v>
      </c>
      <c r="D197" s="268"/>
      <c r="E197" s="269">
        <v>261.2</v>
      </c>
      <c r="F197" s="230"/>
      <c r="G197" s="230"/>
      <c r="H197" s="230"/>
      <c r="I197" s="230"/>
      <c r="J197" s="230"/>
      <c r="K197" s="230"/>
      <c r="L197" s="230"/>
      <c r="M197" s="230"/>
      <c r="N197" s="229"/>
      <c r="O197" s="229"/>
      <c r="P197" s="229"/>
      <c r="Q197" s="229"/>
      <c r="R197" s="230"/>
      <c r="S197" s="230"/>
      <c r="T197" s="230"/>
      <c r="U197" s="230"/>
      <c r="V197" s="230"/>
      <c r="W197" s="230"/>
      <c r="X197" s="230"/>
      <c r="Y197" s="230"/>
      <c r="Z197" s="210"/>
      <c r="AA197" s="210"/>
      <c r="AB197" s="210"/>
      <c r="AC197" s="210"/>
      <c r="AD197" s="210"/>
      <c r="AE197" s="210"/>
      <c r="AF197" s="210"/>
      <c r="AG197" s="210" t="s">
        <v>218</v>
      </c>
      <c r="AH197" s="210">
        <v>5</v>
      </c>
      <c r="AI197" s="210"/>
      <c r="AJ197" s="210"/>
      <c r="AK197" s="210"/>
      <c r="AL197" s="210"/>
      <c r="AM197" s="210"/>
      <c r="AN197" s="210"/>
      <c r="AO197" s="210"/>
      <c r="AP197" s="210"/>
      <c r="AQ197" s="210"/>
      <c r="AR197" s="210"/>
      <c r="AS197" s="210"/>
      <c r="AT197" s="210"/>
      <c r="AU197" s="210"/>
      <c r="AV197" s="210"/>
      <c r="AW197" s="210"/>
      <c r="AX197" s="210"/>
      <c r="AY197" s="210"/>
      <c r="AZ197" s="210"/>
      <c r="BA197" s="210"/>
      <c r="BB197" s="210"/>
      <c r="BC197" s="210"/>
      <c r="BD197" s="210"/>
      <c r="BE197" s="210"/>
      <c r="BF197" s="210"/>
      <c r="BG197" s="210"/>
      <c r="BH197" s="210"/>
    </row>
    <row r="198" spans="1:60" outlineLevel="3" x14ac:dyDescent="0.2">
      <c r="A198" s="227"/>
      <c r="B198" s="228"/>
      <c r="C198" s="272" t="s">
        <v>382</v>
      </c>
      <c r="D198" s="268"/>
      <c r="E198" s="269"/>
      <c r="F198" s="230"/>
      <c r="G198" s="230"/>
      <c r="H198" s="230"/>
      <c r="I198" s="230"/>
      <c r="J198" s="230"/>
      <c r="K198" s="230"/>
      <c r="L198" s="230"/>
      <c r="M198" s="230"/>
      <c r="N198" s="229"/>
      <c r="O198" s="229"/>
      <c r="P198" s="229"/>
      <c r="Q198" s="229"/>
      <c r="R198" s="230"/>
      <c r="S198" s="230"/>
      <c r="T198" s="230"/>
      <c r="U198" s="230"/>
      <c r="V198" s="230"/>
      <c r="W198" s="230"/>
      <c r="X198" s="230"/>
      <c r="Y198" s="230"/>
      <c r="Z198" s="210"/>
      <c r="AA198" s="210"/>
      <c r="AB198" s="210"/>
      <c r="AC198" s="210"/>
      <c r="AD198" s="210"/>
      <c r="AE198" s="210"/>
      <c r="AF198" s="210"/>
      <c r="AG198" s="210" t="s">
        <v>218</v>
      </c>
      <c r="AH198" s="210">
        <v>0</v>
      </c>
      <c r="AI198" s="210"/>
      <c r="AJ198" s="210"/>
      <c r="AK198" s="210"/>
      <c r="AL198" s="210"/>
      <c r="AM198" s="210"/>
      <c r="AN198" s="210"/>
      <c r="AO198" s="210"/>
      <c r="AP198" s="210"/>
      <c r="AQ198" s="210"/>
      <c r="AR198" s="210"/>
      <c r="AS198" s="210"/>
      <c r="AT198" s="210"/>
      <c r="AU198" s="210"/>
      <c r="AV198" s="210"/>
      <c r="AW198" s="210"/>
      <c r="AX198" s="210"/>
      <c r="AY198" s="210"/>
      <c r="AZ198" s="210"/>
      <c r="BA198" s="210"/>
      <c r="BB198" s="210"/>
      <c r="BC198" s="210"/>
      <c r="BD198" s="210"/>
      <c r="BE198" s="210"/>
      <c r="BF198" s="210"/>
      <c r="BG198" s="210"/>
      <c r="BH198" s="210"/>
    </row>
    <row r="199" spans="1:60" outlineLevel="3" x14ac:dyDescent="0.2">
      <c r="A199" s="227"/>
      <c r="B199" s="228"/>
      <c r="C199" s="272" t="s">
        <v>442</v>
      </c>
      <c r="D199" s="268"/>
      <c r="E199" s="269">
        <v>15.3</v>
      </c>
      <c r="F199" s="230"/>
      <c r="G199" s="230"/>
      <c r="H199" s="230"/>
      <c r="I199" s="230"/>
      <c r="J199" s="230"/>
      <c r="K199" s="230"/>
      <c r="L199" s="230"/>
      <c r="M199" s="230"/>
      <c r="N199" s="229"/>
      <c r="O199" s="229"/>
      <c r="P199" s="229"/>
      <c r="Q199" s="229"/>
      <c r="R199" s="230"/>
      <c r="S199" s="230"/>
      <c r="T199" s="230"/>
      <c r="U199" s="230"/>
      <c r="V199" s="230"/>
      <c r="W199" s="230"/>
      <c r="X199" s="230"/>
      <c r="Y199" s="230"/>
      <c r="Z199" s="210"/>
      <c r="AA199" s="210"/>
      <c r="AB199" s="210"/>
      <c r="AC199" s="210"/>
      <c r="AD199" s="210"/>
      <c r="AE199" s="210"/>
      <c r="AF199" s="210"/>
      <c r="AG199" s="210" t="s">
        <v>218</v>
      </c>
      <c r="AH199" s="210">
        <v>5</v>
      </c>
      <c r="AI199" s="210"/>
      <c r="AJ199" s="210"/>
      <c r="AK199" s="210"/>
      <c r="AL199" s="210"/>
      <c r="AM199" s="210"/>
      <c r="AN199" s="210"/>
      <c r="AO199" s="210"/>
      <c r="AP199" s="210"/>
      <c r="AQ199" s="210"/>
      <c r="AR199" s="210"/>
      <c r="AS199" s="210"/>
      <c r="AT199" s="210"/>
      <c r="AU199" s="210"/>
      <c r="AV199" s="210"/>
      <c r="AW199" s="210"/>
      <c r="AX199" s="210"/>
      <c r="AY199" s="210"/>
      <c r="AZ199" s="210"/>
      <c r="BA199" s="210"/>
      <c r="BB199" s="210"/>
      <c r="BC199" s="210"/>
      <c r="BD199" s="210"/>
      <c r="BE199" s="210"/>
      <c r="BF199" s="210"/>
      <c r="BG199" s="210"/>
      <c r="BH199" s="210"/>
    </row>
    <row r="200" spans="1:60" outlineLevel="3" x14ac:dyDescent="0.2">
      <c r="A200" s="227"/>
      <c r="B200" s="228"/>
      <c r="C200" s="272" t="s">
        <v>388</v>
      </c>
      <c r="D200" s="268"/>
      <c r="E200" s="269"/>
      <c r="F200" s="230"/>
      <c r="G200" s="230"/>
      <c r="H200" s="230"/>
      <c r="I200" s="230"/>
      <c r="J200" s="230"/>
      <c r="K200" s="230"/>
      <c r="L200" s="230"/>
      <c r="M200" s="230"/>
      <c r="N200" s="229"/>
      <c r="O200" s="229"/>
      <c r="P200" s="229"/>
      <c r="Q200" s="229"/>
      <c r="R200" s="230"/>
      <c r="S200" s="230"/>
      <c r="T200" s="230"/>
      <c r="U200" s="230"/>
      <c r="V200" s="230"/>
      <c r="W200" s="230"/>
      <c r="X200" s="230"/>
      <c r="Y200" s="230"/>
      <c r="Z200" s="210"/>
      <c r="AA200" s="210"/>
      <c r="AB200" s="210"/>
      <c r="AC200" s="210"/>
      <c r="AD200" s="210"/>
      <c r="AE200" s="210"/>
      <c r="AF200" s="210"/>
      <c r="AG200" s="210" t="s">
        <v>218</v>
      </c>
      <c r="AH200" s="210">
        <v>0</v>
      </c>
      <c r="AI200" s="210"/>
      <c r="AJ200" s="210"/>
      <c r="AK200" s="210"/>
      <c r="AL200" s="210"/>
      <c r="AM200" s="210"/>
      <c r="AN200" s="210"/>
      <c r="AO200" s="210"/>
      <c r="AP200" s="210"/>
      <c r="AQ200" s="210"/>
      <c r="AR200" s="210"/>
      <c r="AS200" s="210"/>
      <c r="AT200" s="210"/>
      <c r="AU200" s="210"/>
      <c r="AV200" s="210"/>
      <c r="AW200" s="210"/>
      <c r="AX200" s="210"/>
      <c r="AY200" s="210"/>
      <c r="AZ200" s="210"/>
      <c r="BA200" s="210"/>
      <c r="BB200" s="210"/>
      <c r="BC200" s="210"/>
      <c r="BD200" s="210"/>
      <c r="BE200" s="210"/>
      <c r="BF200" s="210"/>
      <c r="BG200" s="210"/>
      <c r="BH200" s="210"/>
    </row>
    <row r="201" spans="1:60" outlineLevel="3" x14ac:dyDescent="0.2">
      <c r="A201" s="227"/>
      <c r="B201" s="228"/>
      <c r="C201" s="272" t="s">
        <v>443</v>
      </c>
      <c r="D201" s="268"/>
      <c r="E201" s="269">
        <v>71.900000000000006</v>
      </c>
      <c r="F201" s="230"/>
      <c r="G201" s="230"/>
      <c r="H201" s="230"/>
      <c r="I201" s="230"/>
      <c r="J201" s="230"/>
      <c r="K201" s="230"/>
      <c r="L201" s="230"/>
      <c r="M201" s="230"/>
      <c r="N201" s="229"/>
      <c r="O201" s="229"/>
      <c r="P201" s="229"/>
      <c r="Q201" s="229"/>
      <c r="R201" s="230"/>
      <c r="S201" s="230"/>
      <c r="T201" s="230"/>
      <c r="U201" s="230"/>
      <c r="V201" s="230"/>
      <c r="W201" s="230"/>
      <c r="X201" s="230"/>
      <c r="Y201" s="230"/>
      <c r="Z201" s="210"/>
      <c r="AA201" s="210"/>
      <c r="AB201" s="210"/>
      <c r="AC201" s="210"/>
      <c r="AD201" s="210"/>
      <c r="AE201" s="210"/>
      <c r="AF201" s="210"/>
      <c r="AG201" s="210" t="s">
        <v>218</v>
      </c>
      <c r="AH201" s="210">
        <v>5</v>
      </c>
      <c r="AI201" s="210"/>
      <c r="AJ201" s="210"/>
      <c r="AK201" s="210"/>
      <c r="AL201" s="210"/>
      <c r="AM201" s="210"/>
      <c r="AN201" s="210"/>
      <c r="AO201" s="210"/>
      <c r="AP201" s="210"/>
      <c r="AQ201" s="210"/>
      <c r="AR201" s="210"/>
      <c r="AS201" s="210"/>
      <c r="AT201" s="210"/>
      <c r="AU201" s="210"/>
      <c r="AV201" s="210"/>
      <c r="AW201" s="210"/>
      <c r="AX201" s="210"/>
      <c r="AY201" s="210"/>
      <c r="AZ201" s="210"/>
      <c r="BA201" s="210"/>
      <c r="BB201" s="210"/>
      <c r="BC201" s="210"/>
      <c r="BD201" s="210"/>
      <c r="BE201" s="210"/>
      <c r="BF201" s="210"/>
      <c r="BG201" s="210"/>
      <c r="BH201" s="210"/>
    </row>
    <row r="202" spans="1:60" outlineLevel="3" x14ac:dyDescent="0.2">
      <c r="A202" s="227"/>
      <c r="B202" s="228"/>
      <c r="C202" s="273" t="s">
        <v>433</v>
      </c>
      <c r="D202" s="270"/>
      <c r="E202" s="271">
        <v>17.420000000000002</v>
      </c>
      <c r="F202" s="230"/>
      <c r="G202" s="230"/>
      <c r="H202" s="230"/>
      <c r="I202" s="230"/>
      <c r="J202" s="230"/>
      <c r="K202" s="230"/>
      <c r="L202" s="230"/>
      <c r="M202" s="230"/>
      <c r="N202" s="229"/>
      <c r="O202" s="229"/>
      <c r="P202" s="229"/>
      <c r="Q202" s="229"/>
      <c r="R202" s="230"/>
      <c r="S202" s="230"/>
      <c r="T202" s="230"/>
      <c r="U202" s="230"/>
      <c r="V202" s="230"/>
      <c r="W202" s="230"/>
      <c r="X202" s="230"/>
      <c r="Y202" s="230"/>
      <c r="Z202" s="210"/>
      <c r="AA202" s="210"/>
      <c r="AB202" s="210"/>
      <c r="AC202" s="210"/>
      <c r="AD202" s="210"/>
      <c r="AE202" s="210"/>
      <c r="AF202" s="210"/>
      <c r="AG202" s="210" t="s">
        <v>218</v>
      </c>
      <c r="AH202" s="210">
        <v>4</v>
      </c>
      <c r="AI202" s="210"/>
      <c r="AJ202" s="210"/>
      <c r="AK202" s="210"/>
      <c r="AL202" s="210"/>
      <c r="AM202" s="210"/>
      <c r="AN202" s="210"/>
      <c r="AO202" s="210"/>
      <c r="AP202" s="210"/>
      <c r="AQ202" s="210"/>
      <c r="AR202" s="210"/>
      <c r="AS202" s="210"/>
      <c r="AT202" s="210"/>
      <c r="AU202" s="210"/>
      <c r="AV202" s="210"/>
      <c r="AW202" s="210"/>
      <c r="AX202" s="210"/>
      <c r="AY202" s="210"/>
      <c r="AZ202" s="210"/>
      <c r="BA202" s="210"/>
      <c r="BB202" s="210"/>
      <c r="BC202" s="210"/>
      <c r="BD202" s="210"/>
      <c r="BE202" s="210"/>
      <c r="BF202" s="210"/>
      <c r="BG202" s="210"/>
      <c r="BH202" s="210"/>
    </row>
    <row r="203" spans="1:60" outlineLevel="3" x14ac:dyDescent="0.2">
      <c r="A203" s="227"/>
      <c r="B203" s="228"/>
      <c r="C203" s="272" t="s">
        <v>444</v>
      </c>
      <c r="D203" s="268"/>
      <c r="E203" s="269">
        <v>-4.2</v>
      </c>
      <c r="F203" s="230"/>
      <c r="G203" s="230"/>
      <c r="H203" s="230"/>
      <c r="I203" s="230"/>
      <c r="J203" s="230"/>
      <c r="K203" s="230"/>
      <c r="L203" s="230"/>
      <c r="M203" s="230"/>
      <c r="N203" s="229"/>
      <c r="O203" s="229"/>
      <c r="P203" s="229"/>
      <c r="Q203" s="229"/>
      <c r="R203" s="230"/>
      <c r="S203" s="230"/>
      <c r="T203" s="230"/>
      <c r="U203" s="230"/>
      <c r="V203" s="230"/>
      <c r="W203" s="230"/>
      <c r="X203" s="230"/>
      <c r="Y203" s="230"/>
      <c r="Z203" s="210"/>
      <c r="AA203" s="210"/>
      <c r="AB203" s="210"/>
      <c r="AC203" s="210"/>
      <c r="AD203" s="210"/>
      <c r="AE203" s="210"/>
      <c r="AF203" s="210"/>
      <c r="AG203" s="210" t="s">
        <v>218</v>
      </c>
      <c r="AH203" s="210">
        <v>0</v>
      </c>
      <c r="AI203" s="210"/>
      <c r="AJ203" s="210"/>
      <c r="AK203" s="210"/>
      <c r="AL203" s="210"/>
      <c r="AM203" s="210"/>
      <c r="AN203" s="210"/>
      <c r="AO203" s="210"/>
      <c r="AP203" s="210"/>
      <c r="AQ203" s="210"/>
      <c r="AR203" s="210"/>
      <c r="AS203" s="210"/>
      <c r="AT203" s="210"/>
      <c r="AU203" s="210"/>
      <c r="AV203" s="210"/>
      <c r="AW203" s="210"/>
      <c r="AX203" s="210"/>
      <c r="AY203" s="210"/>
      <c r="AZ203" s="210"/>
      <c r="BA203" s="210"/>
      <c r="BB203" s="210"/>
      <c r="BC203" s="210"/>
      <c r="BD203" s="210"/>
      <c r="BE203" s="210"/>
      <c r="BF203" s="210"/>
      <c r="BG203" s="210"/>
      <c r="BH203" s="210"/>
    </row>
    <row r="204" spans="1:60" ht="22.5" outlineLevel="1" x14ac:dyDescent="0.2">
      <c r="A204" s="239">
        <v>65</v>
      </c>
      <c r="B204" s="240" t="s">
        <v>445</v>
      </c>
      <c r="C204" s="258" t="s">
        <v>446</v>
      </c>
      <c r="D204" s="241" t="s">
        <v>216</v>
      </c>
      <c r="E204" s="242">
        <v>9.66</v>
      </c>
      <c r="F204" s="243"/>
      <c r="G204" s="244">
        <f>ROUND(E204*F204,2)</f>
        <v>0</v>
      </c>
      <c r="H204" s="243"/>
      <c r="I204" s="244">
        <f>ROUND(E204*H204,2)</f>
        <v>0</v>
      </c>
      <c r="J204" s="243"/>
      <c r="K204" s="244">
        <f>ROUND(E204*J204,2)</f>
        <v>0</v>
      </c>
      <c r="L204" s="244">
        <v>21</v>
      </c>
      <c r="M204" s="244">
        <f>G204*(1+L204/100)</f>
        <v>0</v>
      </c>
      <c r="N204" s="242">
        <v>0.17244999999999999</v>
      </c>
      <c r="O204" s="242">
        <f>ROUND(E204*N204,2)</f>
        <v>1.67</v>
      </c>
      <c r="P204" s="242">
        <v>0</v>
      </c>
      <c r="Q204" s="242">
        <f>ROUND(E204*P204,2)</f>
        <v>0</v>
      </c>
      <c r="R204" s="244" t="s">
        <v>305</v>
      </c>
      <c r="S204" s="244" t="s">
        <v>172</v>
      </c>
      <c r="T204" s="245" t="s">
        <v>172</v>
      </c>
      <c r="U204" s="230">
        <v>0</v>
      </c>
      <c r="V204" s="230">
        <f>ROUND(E204*U204,2)</f>
        <v>0</v>
      </c>
      <c r="W204" s="230"/>
      <c r="X204" s="230" t="s">
        <v>306</v>
      </c>
      <c r="Y204" s="230" t="s">
        <v>161</v>
      </c>
      <c r="Z204" s="210"/>
      <c r="AA204" s="210"/>
      <c r="AB204" s="210"/>
      <c r="AC204" s="210"/>
      <c r="AD204" s="210"/>
      <c r="AE204" s="210"/>
      <c r="AF204" s="210"/>
      <c r="AG204" s="210" t="s">
        <v>307</v>
      </c>
      <c r="AH204" s="210"/>
      <c r="AI204" s="210"/>
      <c r="AJ204" s="210"/>
      <c r="AK204" s="210"/>
      <c r="AL204" s="210"/>
      <c r="AM204" s="210"/>
      <c r="AN204" s="210"/>
      <c r="AO204" s="210"/>
      <c r="AP204" s="210"/>
      <c r="AQ204" s="210"/>
      <c r="AR204" s="210"/>
      <c r="AS204" s="210"/>
      <c r="AT204" s="210"/>
      <c r="AU204" s="210"/>
      <c r="AV204" s="210"/>
      <c r="AW204" s="210"/>
      <c r="AX204" s="210"/>
      <c r="AY204" s="210"/>
      <c r="AZ204" s="210"/>
      <c r="BA204" s="210"/>
      <c r="BB204" s="210"/>
      <c r="BC204" s="210"/>
      <c r="BD204" s="210"/>
      <c r="BE204" s="210"/>
      <c r="BF204" s="210"/>
      <c r="BG204" s="210"/>
      <c r="BH204" s="210"/>
    </row>
    <row r="205" spans="1:60" outlineLevel="2" x14ac:dyDescent="0.2">
      <c r="A205" s="227"/>
      <c r="B205" s="228"/>
      <c r="C205" s="272" t="s">
        <v>406</v>
      </c>
      <c r="D205" s="268"/>
      <c r="E205" s="269">
        <v>9.1999999999999993</v>
      </c>
      <c r="F205" s="230"/>
      <c r="G205" s="230"/>
      <c r="H205" s="230"/>
      <c r="I205" s="230"/>
      <c r="J205" s="230"/>
      <c r="K205" s="230"/>
      <c r="L205" s="230"/>
      <c r="M205" s="230"/>
      <c r="N205" s="229"/>
      <c r="O205" s="229"/>
      <c r="P205" s="229"/>
      <c r="Q205" s="229"/>
      <c r="R205" s="230"/>
      <c r="S205" s="230"/>
      <c r="T205" s="230"/>
      <c r="U205" s="230"/>
      <c r="V205" s="230"/>
      <c r="W205" s="230"/>
      <c r="X205" s="230"/>
      <c r="Y205" s="230"/>
      <c r="Z205" s="210"/>
      <c r="AA205" s="210"/>
      <c r="AB205" s="210"/>
      <c r="AC205" s="210"/>
      <c r="AD205" s="210"/>
      <c r="AE205" s="210"/>
      <c r="AF205" s="210"/>
      <c r="AG205" s="210" t="s">
        <v>218</v>
      </c>
      <c r="AH205" s="210">
        <v>0</v>
      </c>
      <c r="AI205" s="210"/>
      <c r="AJ205" s="210"/>
      <c r="AK205" s="210"/>
      <c r="AL205" s="210"/>
      <c r="AM205" s="210"/>
      <c r="AN205" s="210"/>
      <c r="AO205" s="210"/>
      <c r="AP205" s="210"/>
      <c r="AQ205" s="210"/>
      <c r="AR205" s="210"/>
      <c r="AS205" s="210"/>
      <c r="AT205" s="210"/>
      <c r="AU205" s="210"/>
      <c r="AV205" s="210"/>
      <c r="AW205" s="210"/>
      <c r="AX205" s="210"/>
      <c r="AY205" s="210"/>
      <c r="AZ205" s="210"/>
      <c r="BA205" s="210"/>
      <c r="BB205" s="210"/>
      <c r="BC205" s="210"/>
      <c r="BD205" s="210"/>
      <c r="BE205" s="210"/>
      <c r="BF205" s="210"/>
      <c r="BG205" s="210"/>
      <c r="BH205" s="210"/>
    </row>
    <row r="206" spans="1:60" outlineLevel="3" x14ac:dyDescent="0.2">
      <c r="A206" s="227"/>
      <c r="B206" s="228"/>
      <c r="C206" s="273" t="s">
        <v>433</v>
      </c>
      <c r="D206" s="270"/>
      <c r="E206" s="271">
        <v>0.46</v>
      </c>
      <c r="F206" s="230"/>
      <c r="G206" s="230"/>
      <c r="H206" s="230"/>
      <c r="I206" s="230"/>
      <c r="J206" s="230"/>
      <c r="K206" s="230"/>
      <c r="L206" s="230"/>
      <c r="M206" s="230"/>
      <c r="N206" s="229"/>
      <c r="O206" s="229"/>
      <c r="P206" s="229"/>
      <c r="Q206" s="229"/>
      <c r="R206" s="230"/>
      <c r="S206" s="230"/>
      <c r="T206" s="230"/>
      <c r="U206" s="230"/>
      <c r="V206" s="230"/>
      <c r="W206" s="230"/>
      <c r="X206" s="230"/>
      <c r="Y206" s="230"/>
      <c r="Z206" s="210"/>
      <c r="AA206" s="210"/>
      <c r="AB206" s="210"/>
      <c r="AC206" s="210"/>
      <c r="AD206" s="210"/>
      <c r="AE206" s="210"/>
      <c r="AF206" s="210"/>
      <c r="AG206" s="210" t="s">
        <v>218</v>
      </c>
      <c r="AH206" s="210">
        <v>4</v>
      </c>
      <c r="AI206" s="210"/>
      <c r="AJ206" s="210"/>
      <c r="AK206" s="210"/>
      <c r="AL206" s="210"/>
      <c r="AM206" s="210"/>
      <c r="AN206" s="210"/>
      <c r="AO206" s="210"/>
      <c r="AP206" s="210"/>
      <c r="AQ206" s="210"/>
      <c r="AR206" s="210"/>
      <c r="AS206" s="210"/>
      <c r="AT206" s="210"/>
      <c r="AU206" s="210"/>
      <c r="AV206" s="210"/>
      <c r="AW206" s="210"/>
      <c r="AX206" s="210"/>
      <c r="AY206" s="210"/>
      <c r="AZ206" s="210"/>
      <c r="BA206" s="210"/>
      <c r="BB206" s="210"/>
      <c r="BC206" s="210"/>
      <c r="BD206" s="210"/>
      <c r="BE206" s="210"/>
      <c r="BF206" s="210"/>
      <c r="BG206" s="210"/>
      <c r="BH206" s="210"/>
    </row>
    <row r="207" spans="1:60" ht="22.5" outlineLevel="1" x14ac:dyDescent="0.2">
      <c r="A207" s="239">
        <v>66</v>
      </c>
      <c r="B207" s="240" t="s">
        <v>447</v>
      </c>
      <c r="C207" s="258" t="s">
        <v>448</v>
      </c>
      <c r="D207" s="241" t="s">
        <v>216</v>
      </c>
      <c r="E207" s="242">
        <v>487.625</v>
      </c>
      <c r="F207" s="243"/>
      <c r="G207" s="244">
        <f>ROUND(E207*F207,2)</f>
        <v>0</v>
      </c>
      <c r="H207" s="243"/>
      <c r="I207" s="244">
        <f>ROUND(E207*H207,2)</f>
        <v>0</v>
      </c>
      <c r="J207" s="243"/>
      <c r="K207" s="244">
        <f>ROUND(E207*J207,2)</f>
        <v>0</v>
      </c>
      <c r="L207" s="244">
        <v>21</v>
      </c>
      <c r="M207" s="244">
        <f>G207*(1+L207/100)</f>
        <v>0</v>
      </c>
      <c r="N207" s="242">
        <v>0.17244999999999999</v>
      </c>
      <c r="O207" s="242">
        <f>ROUND(E207*N207,2)</f>
        <v>84.09</v>
      </c>
      <c r="P207" s="242">
        <v>0</v>
      </c>
      <c r="Q207" s="242">
        <f>ROUND(E207*P207,2)</f>
        <v>0</v>
      </c>
      <c r="R207" s="244" t="s">
        <v>305</v>
      </c>
      <c r="S207" s="244" t="s">
        <v>172</v>
      </c>
      <c r="T207" s="245" t="s">
        <v>172</v>
      </c>
      <c r="U207" s="230">
        <v>0</v>
      </c>
      <c r="V207" s="230">
        <f>ROUND(E207*U207,2)</f>
        <v>0</v>
      </c>
      <c r="W207" s="230"/>
      <c r="X207" s="230" t="s">
        <v>306</v>
      </c>
      <c r="Y207" s="230" t="s">
        <v>161</v>
      </c>
      <c r="Z207" s="210"/>
      <c r="AA207" s="210"/>
      <c r="AB207" s="210"/>
      <c r="AC207" s="210"/>
      <c r="AD207" s="210"/>
      <c r="AE207" s="210"/>
      <c r="AF207" s="210"/>
      <c r="AG207" s="210" t="s">
        <v>307</v>
      </c>
      <c r="AH207" s="210"/>
      <c r="AI207" s="210"/>
      <c r="AJ207" s="210"/>
      <c r="AK207" s="210"/>
      <c r="AL207" s="210"/>
      <c r="AM207" s="210"/>
      <c r="AN207" s="210"/>
      <c r="AO207" s="210"/>
      <c r="AP207" s="210"/>
      <c r="AQ207" s="210"/>
      <c r="AR207" s="210"/>
      <c r="AS207" s="210"/>
      <c r="AT207" s="210"/>
      <c r="AU207" s="210"/>
      <c r="AV207" s="210"/>
      <c r="AW207" s="210"/>
      <c r="AX207" s="210"/>
      <c r="AY207" s="210"/>
      <c r="AZ207" s="210"/>
      <c r="BA207" s="210"/>
      <c r="BB207" s="210"/>
      <c r="BC207" s="210"/>
      <c r="BD207" s="210"/>
      <c r="BE207" s="210"/>
      <c r="BF207" s="210"/>
      <c r="BG207" s="210"/>
      <c r="BH207" s="210"/>
    </row>
    <row r="208" spans="1:60" outlineLevel="2" x14ac:dyDescent="0.2">
      <c r="A208" s="227"/>
      <c r="B208" s="228"/>
      <c r="C208" s="259" t="s">
        <v>449</v>
      </c>
      <c r="D208" s="254"/>
      <c r="E208" s="254"/>
      <c r="F208" s="254"/>
      <c r="G208" s="254"/>
      <c r="H208" s="230"/>
      <c r="I208" s="230"/>
      <c r="J208" s="230"/>
      <c r="K208" s="230"/>
      <c r="L208" s="230"/>
      <c r="M208" s="230"/>
      <c r="N208" s="229"/>
      <c r="O208" s="229"/>
      <c r="P208" s="229"/>
      <c r="Q208" s="229"/>
      <c r="R208" s="230"/>
      <c r="S208" s="230"/>
      <c r="T208" s="230"/>
      <c r="U208" s="230"/>
      <c r="V208" s="230"/>
      <c r="W208" s="230"/>
      <c r="X208" s="230"/>
      <c r="Y208" s="230"/>
      <c r="Z208" s="210"/>
      <c r="AA208" s="210"/>
      <c r="AB208" s="210"/>
      <c r="AC208" s="210"/>
      <c r="AD208" s="210"/>
      <c r="AE208" s="210"/>
      <c r="AF208" s="210"/>
      <c r="AG208" s="210" t="s">
        <v>168</v>
      </c>
      <c r="AH208" s="210"/>
      <c r="AI208" s="210"/>
      <c r="AJ208" s="210"/>
      <c r="AK208" s="210"/>
      <c r="AL208" s="210"/>
      <c r="AM208" s="210"/>
      <c r="AN208" s="210"/>
      <c r="AO208" s="210"/>
      <c r="AP208" s="210"/>
      <c r="AQ208" s="210"/>
      <c r="AR208" s="210"/>
      <c r="AS208" s="210"/>
      <c r="AT208" s="210"/>
      <c r="AU208" s="210"/>
      <c r="AV208" s="210"/>
      <c r="AW208" s="210"/>
      <c r="AX208" s="210"/>
      <c r="AY208" s="210"/>
      <c r="AZ208" s="210"/>
      <c r="BA208" s="210"/>
      <c r="BB208" s="210"/>
      <c r="BC208" s="210"/>
      <c r="BD208" s="210"/>
      <c r="BE208" s="210"/>
      <c r="BF208" s="210"/>
      <c r="BG208" s="210"/>
      <c r="BH208" s="210"/>
    </row>
    <row r="209" spans="1:60" outlineLevel="2" x14ac:dyDescent="0.2">
      <c r="A209" s="227"/>
      <c r="B209" s="228"/>
      <c r="C209" s="272" t="s">
        <v>386</v>
      </c>
      <c r="D209" s="268"/>
      <c r="E209" s="269"/>
      <c r="F209" s="230"/>
      <c r="G209" s="230"/>
      <c r="H209" s="230"/>
      <c r="I209" s="230"/>
      <c r="J209" s="230"/>
      <c r="K209" s="230"/>
      <c r="L209" s="230"/>
      <c r="M209" s="230"/>
      <c r="N209" s="229"/>
      <c r="O209" s="229"/>
      <c r="P209" s="229"/>
      <c r="Q209" s="229"/>
      <c r="R209" s="230"/>
      <c r="S209" s="230"/>
      <c r="T209" s="230"/>
      <c r="U209" s="230"/>
      <c r="V209" s="230"/>
      <c r="W209" s="230"/>
      <c r="X209" s="230"/>
      <c r="Y209" s="230"/>
      <c r="Z209" s="210"/>
      <c r="AA209" s="210"/>
      <c r="AB209" s="210"/>
      <c r="AC209" s="210"/>
      <c r="AD209" s="210"/>
      <c r="AE209" s="210"/>
      <c r="AF209" s="210"/>
      <c r="AG209" s="210" t="s">
        <v>218</v>
      </c>
      <c r="AH209" s="210">
        <v>0</v>
      </c>
      <c r="AI209" s="210"/>
      <c r="AJ209" s="210"/>
      <c r="AK209" s="210"/>
      <c r="AL209" s="210"/>
      <c r="AM209" s="210"/>
      <c r="AN209" s="210"/>
      <c r="AO209" s="210"/>
      <c r="AP209" s="210"/>
      <c r="AQ209" s="210"/>
      <c r="AR209" s="210"/>
      <c r="AS209" s="210"/>
      <c r="AT209" s="210"/>
      <c r="AU209" s="210"/>
      <c r="AV209" s="210"/>
      <c r="AW209" s="210"/>
      <c r="AX209" s="210"/>
      <c r="AY209" s="210"/>
      <c r="AZ209" s="210"/>
      <c r="BA209" s="210"/>
      <c r="BB209" s="210"/>
      <c r="BC209" s="210"/>
      <c r="BD209" s="210"/>
      <c r="BE209" s="210"/>
      <c r="BF209" s="210"/>
      <c r="BG209" s="210"/>
      <c r="BH209" s="210"/>
    </row>
    <row r="210" spans="1:60" outlineLevel="3" x14ac:dyDescent="0.2">
      <c r="A210" s="227"/>
      <c r="B210" s="228"/>
      <c r="C210" s="272" t="s">
        <v>450</v>
      </c>
      <c r="D210" s="268"/>
      <c r="E210" s="269">
        <v>695.5</v>
      </c>
      <c r="F210" s="230"/>
      <c r="G210" s="230"/>
      <c r="H210" s="230"/>
      <c r="I210" s="230"/>
      <c r="J210" s="230"/>
      <c r="K210" s="230"/>
      <c r="L210" s="230"/>
      <c r="M210" s="230"/>
      <c r="N210" s="229"/>
      <c r="O210" s="229"/>
      <c r="P210" s="229"/>
      <c r="Q210" s="229"/>
      <c r="R210" s="230"/>
      <c r="S210" s="230"/>
      <c r="T210" s="230"/>
      <c r="U210" s="230"/>
      <c r="V210" s="230"/>
      <c r="W210" s="230"/>
      <c r="X210" s="230"/>
      <c r="Y210" s="230"/>
      <c r="Z210" s="210"/>
      <c r="AA210" s="210"/>
      <c r="AB210" s="210"/>
      <c r="AC210" s="210"/>
      <c r="AD210" s="210"/>
      <c r="AE210" s="210"/>
      <c r="AF210" s="210"/>
      <c r="AG210" s="210" t="s">
        <v>218</v>
      </c>
      <c r="AH210" s="210">
        <v>5</v>
      </c>
      <c r="AI210" s="210"/>
      <c r="AJ210" s="210"/>
      <c r="AK210" s="210"/>
      <c r="AL210" s="210"/>
      <c r="AM210" s="210"/>
      <c r="AN210" s="210"/>
      <c r="AO210" s="210"/>
      <c r="AP210" s="210"/>
      <c r="AQ210" s="210"/>
      <c r="AR210" s="210"/>
      <c r="AS210" s="210"/>
      <c r="AT210" s="210"/>
      <c r="AU210" s="210"/>
      <c r="AV210" s="210"/>
      <c r="AW210" s="210"/>
      <c r="AX210" s="210"/>
      <c r="AY210" s="210"/>
      <c r="AZ210" s="210"/>
      <c r="BA210" s="210"/>
      <c r="BB210" s="210"/>
      <c r="BC210" s="210"/>
      <c r="BD210" s="210"/>
      <c r="BE210" s="210"/>
      <c r="BF210" s="210"/>
      <c r="BG210" s="210"/>
      <c r="BH210" s="210"/>
    </row>
    <row r="211" spans="1:60" outlineLevel="3" x14ac:dyDescent="0.2">
      <c r="A211" s="227"/>
      <c r="B211" s="228"/>
      <c r="C211" s="273" t="s">
        <v>433</v>
      </c>
      <c r="D211" s="270"/>
      <c r="E211" s="271">
        <v>34.774999999999999</v>
      </c>
      <c r="F211" s="230"/>
      <c r="G211" s="230"/>
      <c r="H211" s="230"/>
      <c r="I211" s="230"/>
      <c r="J211" s="230"/>
      <c r="K211" s="230"/>
      <c r="L211" s="230"/>
      <c r="M211" s="230"/>
      <c r="N211" s="229"/>
      <c r="O211" s="229"/>
      <c r="P211" s="229"/>
      <c r="Q211" s="229"/>
      <c r="R211" s="230"/>
      <c r="S211" s="230"/>
      <c r="T211" s="230"/>
      <c r="U211" s="230"/>
      <c r="V211" s="230"/>
      <c r="W211" s="230"/>
      <c r="X211" s="230"/>
      <c r="Y211" s="230"/>
      <c r="Z211" s="210"/>
      <c r="AA211" s="210"/>
      <c r="AB211" s="210"/>
      <c r="AC211" s="210"/>
      <c r="AD211" s="210"/>
      <c r="AE211" s="210"/>
      <c r="AF211" s="210"/>
      <c r="AG211" s="210" t="s">
        <v>218</v>
      </c>
      <c r="AH211" s="210">
        <v>4</v>
      </c>
      <c r="AI211" s="210"/>
      <c r="AJ211" s="210"/>
      <c r="AK211" s="210"/>
      <c r="AL211" s="210"/>
      <c r="AM211" s="210"/>
      <c r="AN211" s="210"/>
      <c r="AO211" s="210"/>
      <c r="AP211" s="210"/>
      <c r="AQ211" s="210"/>
      <c r="AR211" s="210"/>
      <c r="AS211" s="210"/>
      <c r="AT211" s="210"/>
      <c r="AU211" s="210"/>
      <c r="AV211" s="210"/>
      <c r="AW211" s="210"/>
      <c r="AX211" s="210"/>
      <c r="AY211" s="210"/>
      <c r="AZ211" s="210"/>
      <c r="BA211" s="210"/>
      <c r="BB211" s="210"/>
      <c r="BC211" s="210"/>
      <c r="BD211" s="210"/>
      <c r="BE211" s="210"/>
      <c r="BF211" s="210"/>
      <c r="BG211" s="210"/>
      <c r="BH211" s="210"/>
    </row>
    <row r="212" spans="1:60" outlineLevel="3" x14ac:dyDescent="0.2">
      <c r="A212" s="227"/>
      <c r="B212" s="228"/>
      <c r="C212" s="272" t="s">
        <v>451</v>
      </c>
      <c r="D212" s="268"/>
      <c r="E212" s="269">
        <v>-199.29</v>
      </c>
      <c r="F212" s="230"/>
      <c r="G212" s="230"/>
      <c r="H212" s="230"/>
      <c r="I212" s="230"/>
      <c r="J212" s="230"/>
      <c r="K212" s="230"/>
      <c r="L212" s="230"/>
      <c r="M212" s="230"/>
      <c r="N212" s="229"/>
      <c r="O212" s="229"/>
      <c r="P212" s="229"/>
      <c r="Q212" s="229"/>
      <c r="R212" s="230"/>
      <c r="S212" s="230"/>
      <c r="T212" s="230"/>
      <c r="U212" s="230"/>
      <c r="V212" s="230"/>
      <c r="W212" s="230"/>
      <c r="X212" s="230"/>
      <c r="Y212" s="230"/>
      <c r="Z212" s="210"/>
      <c r="AA212" s="210"/>
      <c r="AB212" s="210"/>
      <c r="AC212" s="210"/>
      <c r="AD212" s="210"/>
      <c r="AE212" s="210"/>
      <c r="AF212" s="210"/>
      <c r="AG212" s="210" t="s">
        <v>218</v>
      </c>
      <c r="AH212" s="210">
        <v>5</v>
      </c>
      <c r="AI212" s="210"/>
      <c r="AJ212" s="210"/>
      <c r="AK212" s="210"/>
      <c r="AL212" s="210"/>
      <c r="AM212" s="210"/>
      <c r="AN212" s="210"/>
      <c r="AO212" s="210"/>
      <c r="AP212" s="210"/>
      <c r="AQ212" s="210"/>
      <c r="AR212" s="210"/>
      <c r="AS212" s="210"/>
      <c r="AT212" s="210"/>
      <c r="AU212" s="210"/>
      <c r="AV212" s="210"/>
      <c r="AW212" s="210"/>
      <c r="AX212" s="210"/>
      <c r="AY212" s="210"/>
      <c r="AZ212" s="210"/>
      <c r="BA212" s="210"/>
      <c r="BB212" s="210"/>
      <c r="BC212" s="210"/>
      <c r="BD212" s="210"/>
      <c r="BE212" s="210"/>
      <c r="BF212" s="210"/>
      <c r="BG212" s="210"/>
      <c r="BH212" s="210"/>
    </row>
    <row r="213" spans="1:60" outlineLevel="3" x14ac:dyDescent="0.2">
      <c r="A213" s="227"/>
      <c r="B213" s="228"/>
      <c r="C213" s="272" t="s">
        <v>452</v>
      </c>
      <c r="D213" s="268"/>
      <c r="E213" s="269">
        <v>-9.66</v>
      </c>
      <c r="F213" s="230"/>
      <c r="G213" s="230"/>
      <c r="H213" s="230"/>
      <c r="I213" s="230"/>
      <c r="J213" s="230"/>
      <c r="K213" s="230"/>
      <c r="L213" s="230"/>
      <c r="M213" s="230"/>
      <c r="N213" s="229"/>
      <c r="O213" s="229"/>
      <c r="P213" s="229"/>
      <c r="Q213" s="229"/>
      <c r="R213" s="230"/>
      <c r="S213" s="230"/>
      <c r="T213" s="230"/>
      <c r="U213" s="230"/>
      <c r="V213" s="230"/>
      <c r="W213" s="230"/>
      <c r="X213" s="230"/>
      <c r="Y213" s="230"/>
      <c r="Z213" s="210"/>
      <c r="AA213" s="210"/>
      <c r="AB213" s="210"/>
      <c r="AC213" s="210"/>
      <c r="AD213" s="210"/>
      <c r="AE213" s="210"/>
      <c r="AF213" s="210"/>
      <c r="AG213" s="210" t="s">
        <v>218</v>
      </c>
      <c r="AH213" s="210">
        <v>5</v>
      </c>
      <c r="AI213" s="210"/>
      <c r="AJ213" s="210"/>
      <c r="AK213" s="210"/>
      <c r="AL213" s="210"/>
      <c r="AM213" s="210"/>
      <c r="AN213" s="210"/>
      <c r="AO213" s="210"/>
      <c r="AP213" s="210"/>
      <c r="AQ213" s="210"/>
      <c r="AR213" s="210"/>
      <c r="AS213" s="210"/>
      <c r="AT213" s="210"/>
      <c r="AU213" s="210"/>
      <c r="AV213" s="210"/>
      <c r="AW213" s="210"/>
      <c r="AX213" s="210"/>
      <c r="AY213" s="210"/>
      <c r="AZ213" s="210"/>
      <c r="BA213" s="210"/>
      <c r="BB213" s="210"/>
      <c r="BC213" s="210"/>
      <c r="BD213" s="210"/>
      <c r="BE213" s="210"/>
      <c r="BF213" s="210"/>
      <c r="BG213" s="210"/>
      <c r="BH213" s="210"/>
    </row>
    <row r="214" spans="1:60" outlineLevel="3" x14ac:dyDescent="0.2">
      <c r="A214" s="227"/>
      <c r="B214" s="228"/>
      <c r="C214" s="272" t="s">
        <v>453</v>
      </c>
      <c r="D214" s="268"/>
      <c r="E214" s="269">
        <v>-33.700000000000003</v>
      </c>
      <c r="F214" s="230"/>
      <c r="G214" s="230"/>
      <c r="H214" s="230"/>
      <c r="I214" s="230"/>
      <c r="J214" s="230"/>
      <c r="K214" s="230"/>
      <c r="L214" s="230"/>
      <c r="M214" s="230"/>
      <c r="N214" s="229"/>
      <c r="O214" s="229"/>
      <c r="P214" s="229"/>
      <c r="Q214" s="229"/>
      <c r="R214" s="230"/>
      <c r="S214" s="230"/>
      <c r="T214" s="230"/>
      <c r="U214" s="230"/>
      <c r="V214" s="230"/>
      <c r="W214" s="230"/>
      <c r="X214" s="230"/>
      <c r="Y214" s="230"/>
      <c r="Z214" s="210"/>
      <c r="AA214" s="210"/>
      <c r="AB214" s="210"/>
      <c r="AC214" s="210"/>
      <c r="AD214" s="210"/>
      <c r="AE214" s="210"/>
      <c r="AF214" s="210"/>
      <c r="AG214" s="210" t="s">
        <v>218</v>
      </c>
      <c r="AH214" s="210">
        <v>0</v>
      </c>
      <c r="AI214" s="210"/>
      <c r="AJ214" s="210"/>
      <c r="AK214" s="210"/>
      <c r="AL214" s="210"/>
      <c r="AM214" s="210"/>
      <c r="AN214" s="210"/>
      <c r="AO214" s="210"/>
      <c r="AP214" s="210"/>
      <c r="AQ214" s="210"/>
      <c r="AR214" s="210"/>
      <c r="AS214" s="210"/>
      <c r="AT214" s="210"/>
      <c r="AU214" s="210"/>
      <c r="AV214" s="210"/>
      <c r="AW214" s="210"/>
      <c r="AX214" s="210"/>
      <c r="AY214" s="210"/>
      <c r="AZ214" s="210"/>
      <c r="BA214" s="210"/>
      <c r="BB214" s="210"/>
      <c r="BC214" s="210"/>
      <c r="BD214" s="210"/>
      <c r="BE214" s="210"/>
      <c r="BF214" s="210"/>
      <c r="BG214" s="210"/>
      <c r="BH214" s="210"/>
    </row>
    <row r="215" spans="1:60" ht="22.5" outlineLevel="1" x14ac:dyDescent="0.2">
      <c r="A215" s="239">
        <v>67</v>
      </c>
      <c r="B215" s="240" t="s">
        <v>454</v>
      </c>
      <c r="C215" s="258" t="s">
        <v>455</v>
      </c>
      <c r="D215" s="241" t="s">
        <v>216</v>
      </c>
      <c r="E215" s="242">
        <v>199.29</v>
      </c>
      <c r="F215" s="243"/>
      <c r="G215" s="244">
        <f>ROUND(E215*F215,2)</f>
        <v>0</v>
      </c>
      <c r="H215" s="243"/>
      <c r="I215" s="244">
        <f>ROUND(E215*H215,2)</f>
        <v>0</v>
      </c>
      <c r="J215" s="243"/>
      <c r="K215" s="244">
        <f>ROUND(E215*J215,2)</f>
        <v>0</v>
      </c>
      <c r="L215" s="244">
        <v>21</v>
      </c>
      <c r="M215" s="244">
        <f>G215*(1+L215/100)</f>
        <v>0</v>
      </c>
      <c r="N215" s="242">
        <v>0.188</v>
      </c>
      <c r="O215" s="242">
        <f>ROUND(E215*N215,2)</f>
        <v>37.47</v>
      </c>
      <c r="P215" s="242">
        <v>0</v>
      </c>
      <c r="Q215" s="242">
        <f>ROUND(E215*P215,2)</f>
        <v>0</v>
      </c>
      <c r="R215" s="244"/>
      <c r="S215" s="244" t="s">
        <v>158</v>
      </c>
      <c r="T215" s="245" t="s">
        <v>159</v>
      </c>
      <c r="U215" s="230">
        <v>0</v>
      </c>
      <c r="V215" s="230">
        <f>ROUND(E215*U215,2)</f>
        <v>0</v>
      </c>
      <c r="W215" s="230"/>
      <c r="X215" s="230" t="s">
        <v>306</v>
      </c>
      <c r="Y215" s="230" t="s">
        <v>161</v>
      </c>
      <c r="Z215" s="210"/>
      <c r="AA215" s="210"/>
      <c r="AB215" s="210"/>
      <c r="AC215" s="210"/>
      <c r="AD215" s="210"/>
      <c r="AE215" s="210"/>
      <c r="AF215" s="210"/>
      <c r="AG215" s="210" t="s">
        <v>307</v>
      </c>
      <c r="AH215" s="210"/>
      <c r="AI215" s="210"/>
      <c r="AJ215" s="210"/>
      <c r="AK215" s="210"/>
      <c r="AL215" s="210"/>
      <c r="AM215" s="210"/>
      <c r="AN215" s="210"/>
      <c r="AO215" s="210"/>
      <c r="AP215" s="210"/>
      <c r="AQ215" s="210"/>
      <c r="AR215" s="210"/>
      <c r="AS215" s="210"/>
      <c r="AT215" s="210"/>
      <c r="AU215" s="210"/>
      <c r="AV215" s="210"/>
      <c r="AW215" s="210"/>
      <c r="AX215" s="210"/>
      <c r="AY215" s="210"/>
      <c r="AZ215" s="210"/>
      <c r="BA215" s="210"/>
      <c r="BB215" s="210"/>
      <c r="BC215" s="210"/>
      <c r="BD215" s="210"/>
      <c r="BE215" s="210"/>
      <c r="BF215" s="210"/>
      <c r="BG215" s="210"/>
      <c r="BH215" s="210"/>
    </row>
    <row r="216" spans="1:60" outlineLevel="2" x14ac:dyDescent="0.2">
      <c r="A216" s="227"/>
      <c r="B216" s="228"/>
      <c r="C216" s="259" t="s">
        <v>456</v>
      </c>
      <c r="D216" s="254"/>
      <c r="E216" s="254"/>
      <c r="F216" s="254"/>
      <c r="G216" s="254"/>
      <c r="H216" s="230"/>
      <c r="I216" s="230"/>
      <c r="J216" s="230"/>
      <c r="K216" s="230"/>
      <c r="L216" s="230"/>
      <c r="M216" s="230"/>
      <c r="N216" s="229"/>
      <c r="O216" s="229"/>
      <c r="P216" s="229"/>
      <c r="Q216" s="229"/>
      <c r="R216" s="230"/>
      <c r="S216" s="230"/>
      <c r="T216" s="230"/>
      <c r="U216" s="230"/>
      <c r="V216" s="230"/>
      <c r="W216" s="230"/>
      <c r="X216" s="230"/>
      <c r="Y216" s="230"/>
      <c r="Z216" s="210"/>
      <c r="AA216" s="210"/>
      <c r="AB216" s="210"/>
      <c r="AC216" s="210"/>
      <c r="AD216" s="210"/>
      <c r="AE216" s="210"/>
      <c r="AF216" s="210"/>
      <c r="AG216" s="210" t="s">
        <v>168</v>
      </c>
      <c r="AH216" s="210"/>
      <c r="AI216" s="210"/>
      <c r="AJ216" s="210"/>
      <c r="AK216" s="210"/>
      <c r="AL216" s="210"/>
      <c r="AM216" s="210"/>
      <c r="AN216" s="210"/>
      <c r="AO216" s="210"/>
      <c r="AP216" s="210"/>
      <c r="AQ216" s="210"/>
      <c r="AR216" s="210"/>
      <c r="AS216" s="210"/>
      <c r="AT216" s="210"/>
      <c r="AU216" s="210"/>
      <c r="AV216" s="210"/>
      <c r="AW216" s="210"/>
      <c r="AX216" s="210"/>
      <c r="AY216" s="210"/>
      <c r="AZ216" s="210"/>
      <c r="BA216" s="210"/>
      <c r="BB216" s="210"/>
      <c r="BC216" s="210"/>
      <c r="BD216" s="210"/>
      <c r="BE216" s="210"/>
      <c r="BF216" s="210"/>
      <c r="BG216" s="210"/>
      <c r="BH216" s="210"/>
    </row>
    <row r="217" spans="1:60" outlineLevel="2" x14ac:dyDescent="0.2">
      <c r="A217" s="227"/>
      <c r="B217" s="228"/>
      <c r="C217" s="272" t="s">
        <v>404</v>
      </c>
      <c r="D217" s="268"/>
      <c r="E217" s="269">
        <v>189.8</v>
      </c>
      <c r="F217" s="230"/>
      <c r="G217" s="230"/>
      <c r="H217" s="230"/>
      <c r="I217" s="230"/>
      <c r="J217" s="230"/>
      <c r="K217" s="230"/>
      <c r="L217" s="230"/>
      <c r="M217" s="230"/>
      <c r="N217" s="229"/>
      <c r="O217" s="229"/>
      <c r="P217" s="229"/>
      <c r="Q217" s="229"/>
      <c r="R217" s="230"/>
      <c r="S217" s="230"/>
      <c r="T217" s="230"/>
      <c r="U217" s="230"/>
      <c r="V217" s="230"/>
      <c r="W217" s="230"/>
      <c r="X217" s="230"/>
      <c r="Y217" s="230"/>
      <c r="Z217" s="210"/>
      <c r="AA217" s="210"/>
      <c r="AB217" s="210"/>
      <c r="AC217" s="210"/>
      <c r="AD217" s="210"/>
      <c r="AE217" s="210"/>
      <c r="AF217" s="210"/>
      <c r="AG217" s="210" t="s">
        <v>218</v>
      </c>
      <c r="AH217" s="210">
        <v>0</v>
      </c>
      <c r="AI217" s="210"/>
      <c r="AJ217" s="210"/>
      <c r="AK217" s="210"/>
      <c r="AL217" s="210"/>
      <c r="AM217" s="210"/>
      <c r="AN217" s="210"/>
      <c r="AO217" s="210"/>
      <c r="AP217" s="210"/>
      <c r="AQ217" s="210"/>
      <c r="AR217" s="210"/>
      <c r="AS217" s="210"/>
      <c r="AT217" s="210"/>
      <c r="AU217" s="210"/>
      <c r="AV217" s="210"/>
      <c r="AW217" s="210"/>
      <c r="AX217" s="210"/>
      <c r="AY217" s="210"/>
      <c r="AZ217" s="210"/>
      <c r="BA217" s="210"/>
      <c r="BB217" s="210"/>
      <c r="BC217" s="210"/>
      <c r="BD217" s="210"/>
      <c r="BE217" s="210"/>
      <c r="BF217" s="210"/>
      <c r="BG217" s="210"/>
      <c r="BH217" s="210"/>
    </row>
    <row r="218" spans="1:60" outlineLevel="3" x14ac:dyDescent="0.2">
      <c r="A218" s="227"/>
      <c r="B218" s="228"/>
      <c r="C218" s="273" t="s">
        <v>433</v>
      </c>
      <c r="D218" s="270"/>
      <c r="E218" s="271">
        <v>9.49</v>
      </c>
      <c r="F218" s="230"/>
      <c r="G218" s="230"/>
      <c r="H218" s="230"/>
      <c r="I218" s="230"/>
      <c r="J218" s="230"/>
      <c r="K218" s="230"/>
      <c r="L218" s="230"/>
      <c r="M218" s="230"/>
      <c r="N218" s="229"/>
      <c r="O218" s="229"/>
      <c r="P218" s="229"/>
      <c r="Q218" s="229"/>
      <c r="R218" s="230"/>
      <c r="S218" s="230"/>
      <c r="T218" s="230"/>
      <c r="U218" s="230"/>
      <c r="V218" s="230"/>
      <c r="W218" s="230"/>
      <c r="X218" s="230"/>
      <c r="Y218" s="230"/>
      <c r="Z218" s="210"/>
      <c r="AA218" s="210"/>
      <c r="AB218" s="210"/>
      <c r="AC218" s="210"/>
      <c r="AD218" s="210"/>
      <c r="AE218" s="210"/>
      <c r="AF218" s="210"/>
      <c r="AG218" s="210" t="s">
        <v>218</v>
      </c>
      <c r="AH218" s="210">
        <v>4</v>
      </c>
      <c r="AI218" s="210"/>
      <c r="AJ218" s="210"/>
      <c r="AK218" s="210"/>
      <c r="AL218" s="210"/>
      <c r="AM218" s="210"/>
      <c r="AN218" s="210"/>
      <c r="AO218" s="210"/>
      <c r="AP218" s="210"/>
      <c r="AQ218" s="210"/>
      <c r="AR218" s="210"/>
      <c r="AS218" s="210"/>
      <c r="AT218" s="210"/>
      <c r="AU218" s="210"/>
      <c r="AV218" s="210"/>
      <c r="AW218" s="210"/>
      <c r="AX218" s="210"/>
      <c r="AY218" s="210"/>
      <c r="AZ218" s="210"/>
      <c r="BA218" s="210"/>
      <c r="BB218" s="210"/>
      <c r="BC218" s="210"/>
      <c r="BD218" s="210"/>
      <c r="BE218" s="210"/>
      <c r="BF218" s="210"/>
      <c r="BG218" s="210"/>
      <c r="BH218" s="210"/>
    </row>
    <row r="219" spans="1:60" ht="22.5" outlineLevel="1" x14ac:dyDescent="0.2">
      <c r="A219" s="239">
        <v>68</v>
      </c>
      <c r="B219" s="240" t="s">
        <v>457</v>
      </c>
      <c r="C219" s="258" t="s">
        <v>458</v>
      </c>
      <c r="D219" s="241" t="s">
        <v>216</v>
      </c>
      <c r="E219" s="242">
        <v>226.5</v>
      </c>
      <c r="F219" s="243"/>
      <c r="G219" s="244">
        <f>ROUND(E219*F219,2)</f>
        <v>0</v>
      </c>
      <c r="H219" s="243"/>
      <c r="I219" s="244">
        <f>ROUND(E219*H219,2)</f>
        <v>0</v>
      </c>
      <c r="J219" s="243"/>
      <c r="K219" s="244">
        <f>ROUND(E219*J219,2)</f>
        <v>0</v>
      </c>
      <c r="L219" s="244">
        <v>21</v>
      </c>
      <c r="M219" s="244">
        <f>G219*(1+L219/100)</f>
        <v>0</v>
      </c>
      <c r="N219" s="242">
        <v>0.151</v>
      </c>
      <c r="O219" s="242">
        <f>ROUND(E219*N219,2)</f>
        <v>34.200000000000003</v>
      </c>
      <c r="P219" s="242">
        <v>0</v>
      </c>
      <c r="Q219" s="242">
        <f>ROUND(E219*P219,2)</f>
        <v>0</v>
      </c>
      <c r="R219" s="244" t="s">
        <v>305</v>
      </c>
      <c r="S219" s="244" t="s">
        <v>172</v>
      </c>
      <c r="T219" s="245" t="s">
        <v>172</v>
      </c>
      <c r="U219" s="230">
        <v>0</v>
      </c>
      <c r="V219" s="230">
        <f>ROUND(E219*U219,2)</f>
        <v>0</v>
      </c>
      <c r="W219" s="230"/>
      <c r="X219" s="230" t="s">
        <v>306</v>
      </c>
      <c r="Y219" s="230" t="s">
        <v>161</v>
      </c>
      <c r="Z219" s="210"/>
      <c r="AA219" s="210"/>
      <c r="AB219" s="210"/>
      <c r="AC219" s="210"/>
      <c r="AD219" s="210"/>
      <c r="AE219" s="210"/>
      <c r="AF219" s="210"/>
      <c r="AG219" s="210" t="s">
        <v>307</v>
      </c>
      <c r="AH219" s="210"/>
      <c r="AI219" s="210"/>
      <c r="AJ219" s="210"/>
      <c r="AK219" s="210"/>
      <c r="AL219" s="210"/>
      <c r="AM219" s="210"/>
      <c r="AN219" s="210"/>
      <c r="AO219" s="210"/>
      <c r="AP219" s="210"/>
      <c r="AQ219" s="210"/>
      <c r="AR219" s="210"/>
      <c r="AS219" s="210"/>
      <c r="AT219" s="210"/>
      <c r="AU219" s="210"/>
      <c r="AV219" s="210"/>
      <c r="AW219" s="210"/>
      <c r="AX219" s="210"/>
      <c r="AY219" s="210"/>
      <c r="AZ219" s="210"/>
      <c r="BA219" s="210"/>
      <c r="BB219" s="210"/>
      <c r="BC219" s="210"/>
      <c r="BD219" s="210"/>
      <c r="BE219" s="210"/>
      <c r="BF219" s="210"/>
      <c r="BG219" s="210"/>
      <c r="BH219" s="210"/>
    </row>
    <row r="220" spans="1:60" outlineLevel="2" x14ac:dyDescent="0.2">
      <c r="A220" s="227"/>
      <c r="B220" s="228"/>
      <c r="C220" s="259" t="s">
        <v>459</v>
      </c>
      <c r="D220" s="254"/>
      <c r="E220" s="254"/>
      <c r="F220" s="254"/>
      <c r="G220" s="254"/>
      <c r="H220" s="230"/>
      <c r="I220" s="230"/>
      <c r="J220" s="230"/>
      <c r="K220" s="230"/>
      <c r="L220" s="230"/>
      <c r="M220" s="230"/>
      <c r="N220" s="229"/>
      <c r="O220" s="229"/>
      <c r="P220" s="229"/>
      <c r="Q220" s="229"/>
      <c r="R220" s="230"/>
      <c r="S220" s="230"/>
      <c r="T220" s="230"/>
      <c r="U220" s="230"/>
      <c r="V220" s="230"/>
      <c r="W220" s="230"/>
      <c r="X220" s="230"/>
      <c r="Y220" s="230"/>
      <c r="Z220" s="210"/>
      <c r="AA220" s="210"/>
      <c r="AB220" s="210"/>
      <c r="AC220" s="210"/>
      <c r="AD220" s="210"/>
      <c r="AE220" s="210"/>
      <c r="AF220" s="210"/>
      <c r="AG220" s="210" t="s">
        <v>168</v>
      </c>
      <c r="AH220" s="210"/>
      <c r="AI220" s="210"/>
      <c r="AJ220" s="210"/>
      <c r="AK220" s="210"/>
      <c r="AL220" s="210"/>
      <c r="AM220" s="210"/>
      <c r="AN220" s="210"/>
      <c r="AO220" s="210"/>
      <c r="AP220" s="210"/>
      <c r="AQ220" s="210"/>
      <c r="AR220" s="210"/>
      <c r="AS220" s="210"/>
      <c r="AT220" s="210"/>
      <c r="AU220" s="210"/>
      <c r="AV220" s="210"/>
      <c r="AW220" s="210"/>
      <c r="AX220" s="210"/>
      <c r="AY220" s="210"/>
      <c r="AZ220" s="210"/>
      <c r="BA220" s="210"/>
      <c r="BB220" s="210"/>
      <c r="BC220" s="210"/>
      <c r="BD220" s="210"/>
      <c r="BE220" s="210"/>
      <c r="BF220" s="210"/>
      <c r="BG220" s="210"/>
      <c r="BH220" s="210"/>
    </row>
    <row r="221" spans="1:60" outlineLevel="3" x14ac:dyDescent="0.2">
      <c r="A221" s="227"/>
      <c r="B221" s="228"/>
      <c r="C221" s="260" t="s">
        <v>440</v>
      </c>
      <c r="D221" s="255"/>
      <c r="E221" s="255"/>
      <c r="F221" s="255"/>
      <c r="G221" s="255"/>
      <c r="H221" s="230"/>
      <c r="I221" s="230"/>
      <c r="J221" s="230"/>
      <c r="K221" s="230"/>
      <c r="L221" s="230"/>
      <c r="M221" s="230"/>
      <c r="N221" s="229"/>
      <c r="O221" s="229"/>
      <c r="P221" s="229"/>
      <c r="Q221" s="229"/>
      <c r="R221" s="230"/>
      <c r="S221" s="230"/>
      <c r="T221" s="230"/>
      <c r="U221" s="230"/>
      <c r="V221" s="230"/>
      <c r="W221" s="230"/>
      <c r="X221" s="230"/>
      <c r="Y221" s="230"/>
      <c r="Z221" s="210"/>
      <c r="AA221" s="210"/>
      <c r="AB221" s="210"/>
      <c r="AC221" s="210"/>
      <c r="AD221" s="210"/>
      <c r="AE221" s="210"/>
      <c r="AF221" s="210"/>
      <c r="AG221" s="210" t="s">
        <v>168</v>
      </c>
      <c r="AH221" s="210"/>
      <c r="AI221" s="210"/>
      <c r="AJ221" s="210"/>
      <c r="AK221" s="210"/>
      <c r="AL221" s="210"/>
      <c r="AM221" s="210"/>
      <c r="AN221" s="210"/>
      <c r="AO221" s="210"/>
      <c r="AP221" s="210"/>
      <c r="AQ221" s="210"/>
      <c r="AR221" s="210"/>
      <c r="AS221" s="210"/>
      <c r="AT221" s="210"/>
      <c r="AU221" s="210"/>
      <c r="AV221" s="210"/>
      <c r="AW221" s="210"/>
      <c r="AX221" s="210"/>
      <c r="AY221" s="210"/>
      <c r="AZ221" s="210"/>
      <c r="BA221" s="210"/>
      <c r="BB221" s="210"/>
      <c r="BC221" s="210"/>
      <c r="BD221" s="210"/>
      <c r="BE221" s="210"/>
      <c r="BF221" s="210"/>
      <c r="BG221" s="210"/>
      <c r="BH221" s="210"/>
    </row>
    <row r="222" spans="1:60" outlineLevel="2" x14ac:dyDescent="0.2">
      <c r="A222" s="227"/>
      <c r="B222" s="228"/>
      <c r="C222" s="272" t="s">
        <v>460</v>
      </c>
      <c r="D222" s="268"/>
      <c r="E222" s="269"/>
      <c r="F222" s="230"/>
      <c r="G222" s="230"/>
      <c r="H222" s="230"/>
      <c r="I222" s="230"/>
      <c r="J222" s="230"/>
      <c r="K222" s="230"/>
      <c r="L222" s="230"/>
      <c r="M222" s="230"/>
      <c r="N222" s="229"/>
      <c r="O222" s="229"/>
      <c r="P222" s="229"/>
      <c r="Q222" s="229"/>
      <c r="R222" s="230"/>
      <c r="S222" s="230"/>
      <c r="T222" s="230"/>
      <c r="U222" s="230"/>
      <c r="V222" s="230"/>
      <c r="W222" s="230"/>
      <c r="X222" s="230"/>
      <c r="Y222" s="230"/>
      <c r="Z222" s="210"/>
      <c r="AA222" s="210"/>
      <c r="AB222" s="210"/>
      <c r="AC222" s="210"/>
      <c r="AD222" s="210"/>
      <c r="AE222" s="210"/>
      <c r="AF222" s="210"/>
      <c r="AG222" s="210" t="s">
        <v>218</v>
      </c>
      <c r="AH222" s="210">
        <v>0</v>
      </c>
      <c r="AI222" s="210"/>
      <c r="AJ222" s="210"/>
      <c r="AK222" s="210"/>
      <c r="AL222" s="210"/>
      <c r="AM222" s="210"/>
      <c r="AN222" s="210"/>
      <c r="AO222" s="210"/>
      <c r="AP222" s="210"/>
      <c r="AQ222" s="210"/>
      <c r="AR222" s="210"/>
      <c r="AS222" s="210"/>
      <c r="AT222" s="210"/>
      <c r="AU222" s="210"/>
      <c r="AV222" s="210"/>
      <c r="AW222" s="210"/>
      <c r="AX222" s="210"/>
      <c r="AY222" s="210"/>
      <c r="AZ222" s="210"/>
      <c r="BA222" s="210"/>
      <c r="BB222" s="210"/>
      <c r="BC222" s="210"/>
      <c r="BD222" s="210"/>
      <c r="BE222" s="210"/>
      <c r="BF222" s="210"/>
      <c r="BG222" s="210"/>
      <c r="BH222" s="210"/>
    </row>
    <row r="223" spans="1:60" outlineLevel="3" x14ac:dyDescent="0.2">
      <c r="A223" s="227"/>
      <c r="B223" s="228"/>
      <c r="C223" s="272" t="s">
        <v>461</v>
      </c>
      <c r="D223" s="268"/>
      <c r="E223" s="269">
        <v>226.5</v>
      </c>
      <c r="F223" s="230"/>
      <c r="G223" s="230"/>
      <c r="H223" s="230"/>
      <c r="I223" s="230"/>
      <c r="J223" s="230"/>
      <c r="K223" s="230"/>
      <c r="L223" s="230"/>
      <c r="M223" s="230"/>
      <c r="N223" s="229"/>
      <c r="O223" s="229"/>
      <c r="P223" s="229"/>
      <c r="Q223" s="229"/>
      <c r="R223" s="230"/>
      <c r="S223" s="230"/>
      <c r="T223" s="230"/>
      <c r="U223" s="230"/>
      <c r="V223" s="230"/>
      <c r="W223" s="230"/>
      <c r="X223" s="230"/>
      <c r="Y223" s="230"/>
      <c r="Z223" s="210"/>
      <c r="AA223" s="210"/>
      <c r="AB223" s="210"/>
      <c r="AC223" s="210"/>
      <c r="AD223" s="210"/>
      <c r="AE223" s="210"/>
      <c r="AF223" s="210"/>
      <c r="AG223" s="210" t="s">
        <v>218</v>
      </c>
      <c r="AH223" s="210">
        <v>5</v>
      </c>
      <c r="AI223" s="210"/>
      <c r="AJ223" s="210"/>
      <c r="AK223" s="210"/>
      <c r="AL223" s="210"/>
      <c r="AM223" s="210"/>
      <c r="AN223" s="210"/>
      <c r="AO223" s="210"/>
      <c r="AP223" s="210"/>
      <c r="AQ223" s="210"/>
      <c r="AR223" s="210"/>
      <c r="AS223" s="210"/>
      <c r="AT223" s="210"/>
      <c r="AU223" s="210"/>
      <c r="AV223" s="210"/>
      <c r="AW223" s="210"/>
      <c r="AX223" s="210"/>
      <c r="AY223" s="210"/>
      <c r="AZ223" s="210"/>
      <c r="BA223" s="210"/>
      <c r="BB223" s="210"/>
      <c r="BC223" s="210"/>
      <c r="BD223" s="210"/>
      <c r="BE223" s="210"/>
      <c r="BF223" s="210"/>
      <c r="BG223" s="210"/>
      <c r="BH223" s="210"/>
    </row>
    <row r="224" spans="1:60" x14ac:dyDescent="0.2">
      <c r="A224" s="232" t="s">
        <v>153</v>
      </c>
      <c r="B224" s="233" t="s">
        <v>102</v>
      </c>
      <c r="C224" s="256" t="s">
        <v>103</v>
      </c>
      <c r="D224" s="234"/>
      <c r="E224" s="235"/>
      <c r="F224" s="236"/>
      <c r="G224" s="236">
        <f>SUMIF(AG225:AG228,"&lt;&gt;NOR",G225:G228)</f>
        <v>0</v>
      </c>
      <c r="H224" s="236"/>
      <c r="I224" s="236">
        <f>SUM(I225:I228)</f>
        <v>0</v>
      </c>
      <c r="J224" s="236"/>
      <c r="K224" s="236">
        <f>SUM(K225:K228)</f>
        <v>0</v>
      </c>
      <c r="L224" s="236"/>
      <c r="M224" s="236">
        <f>SUM(M225:M228)</f>
        <v>0</v>
      </c>
      <c r="N224" s="235"/>
      <c r="O224" s="235">
        <f>SUM(O225:O228)</f>
        <v>0.37</v>
      </c>
      <c r="P224" s="235"/>
      <c r="Q224" s="235">
        <f>SUM(Q225:Q228)</f>
        <v>0</v>
      </c>
      <c r="R224" s="236"/>
      <c r="S224" s="236"/>
      <c r="T224" s="237"/>
      <c r="U224" s="231"/>
      <c r="V224" s="231">
        <f>SUM(V225:V228)</f>
        <v>8.0299999999999994</v>
      </c>
      <c r="W224" s="231"/>
      <c r="X224" s="231"/>
      <c r="Y224" s="231"/>
      <c r="AG224" t="s">
        <v>154</v>
      </c>
    </row>
    <row r="225" spans="1:60" outlineLevel="1" x14ac:dyDescent="0.2">
      <c r="A225" s="239">
        <v>69</v>
      </c>
      <c r="B225" s="240" t="s">
        <v>462</v>
      </c>
      <c r="C225" s="258" t="s">
        <v>463</v>
      </c>
      <c r="D225" s="241" t="s">
        <v>216</v>
      </c>
      <c r="E225" s="242">
        <v>12.8</v>
      </c>
      <c r="F225" s="243"/>
      <c r="G225" s="244">
        <f>ROUND(E225*F225,2)</f>
        <v>0</v>
      </c>
      <c r="H225" s="243"/>
      <c r="I225" s="244">
        <f>ROUND(E225*H225,2)</f>
        <v>0</v>
      </c>
      <c r="J225" s="243"/>
      <c r="K225" s="244">
        <f>ROUND(E225*J225,2)</f>
        <v>0</v>
      </c>
      <c r="L225" s="244">
        <v>21</v>
      </c>
      <c r="M225" s="244">
        <f>G225*(1+L225/100)</f>
        <v>0</v>
      </c>
      <c r="N225" s="242">
        <v>2.9139999999999999E-2</v>
      </c>
      <c r="O225" s="242">
        <f>ROUND(E225*N225,2)</f>
        <v>0.37</v>
      </c>
      <c r="P225" s="242">
        <v>0</v>
      </c>
      <c r="Q225" s="242">
        <f>ROUND(E225*P225,2)</f>
        <v>0</v>
      </c>
      <c r="R225" s="244"/>
      <c r="S225" s="244" t="s">
        <v>172</v>
      </c>
      <c r="T225" s="245" t="s">
        <v>172</v>
      </c>
      <c r="U225" s="230">
        <v>0.42</v>
      </c>
      <c r="V225" s="230">
        <f>ROUND(E225*U225,2)</f>
        <v>5.38</v>
      </c>
      <c r="W225" s="230"/>
      <c r="X225" s="230" t="s">
        <v>160</v>
      </c>
      <c r="Y225" s="230" t="s">
        <v>161</v>
      </c>
      <c r="Z225" s="210"/>
      <c r="AA225" s="210"/>
      <c r="AB225" s="210"/>
      <c r="AC225" s="210"/>
      <c r="AD225" s="210"/>
      <c r="AE225" s="210"/>
      <c r="AF225" s="210"/>
      <c r="AG225" s="210" t="s">
        <v>162</v>
      </c>
      <c r="AH225" s="210"/>
      <c r="AI225" s="210"/>
      <c r="AJ225" s="210"/>
      <c r="AK225" s="210"/>
      <c r="AL225" s="210"/>
      <c r="AM225" s="210"/>
      <c r="AN225" s="210"/>
      <c r="AO225" s="210"/>
      <c r="AP225" s="210"/>
      <c r="AQ225" s="210"/>
      <c r="AR225" s="210"/>
      <c r="AS225" s="210"/>
      <c r="AT225" s="210"/>
      <c r="AU225" s="210"/>
      <c r="AV225" s="210"/>
      <c r="AW225" s="210"/>
      <c r="AX225" s="210"/>
      <c r="AY225" s="210"/>
      <c r="AZ225" s="210"/>
      <c r="BA225" s="210"/>
      <c r="BB225" s="210"/>
      <c r="BC225" s="210"/>
      <c r="BD225" s="210"/>
      <c r="BE225" s="210"/>
      <c r="BF225" s="210"/>
      <c r="BG225" s="210"/>
      <c r="BH225" s="210"/>
    </row>
    <row r="226" spans="1:60" outlineLevel="2" x14ac:dyDescent="0.2">
      <c r="A226" s="227"/>
      <c r="B226" s="228"/>
      <c r="C226" s="272" t="s">
        <v>464</v>
      </c>
      <c r="D226" s="268"/>
      <c r="E226" s="269">
        <v>12.8</v>
      </c>
      <c r="F226" s="230"/>
      <c r="G226" s="230"/>
      <c r="H226" s="230"/>
      <c r="I226" s="230"/>
      <c r="J226" s="230"/>
      <c r="K226" s="230"/>
      <c r="L226" s="230"/>
      <c r="M226" s="230"/>
      <c r="N226" s="229"/>
      <c r="O226" s="229"/>
      <c r="P226" s="229"/>
      <c r="Q226" s="229"/>
      <c r="R226" s="230"/>
      <c r="S226" s="230"/>
      <c r="T226" s="230"/>
      <c r="U226" s="230"/>
      <c r="V226" s="230"/>
      <c r="W226" s="230"/>
      <c r="X226" s="230"/>
      <c r="Y226" s="230"/>
      <c r="Z226" s="210"/>
      <c r="AA226" s="210"/>
      <c r="AB226" s="210"/>
      <c r="AC226" s="210"/>
      <c r="AD226" s="210"/>
      <c r="AE226" s="210"/>
      <c r="AF226" s="210"/>
      <c r="AG226" s="210" t="s">
        <v>218</v>
      </c>
      <c r="AH226" s="210">
        <v>0</v>
      </c>
      <c r="AI226" s="210"/>
      <c r="AJ226" s="210"/>
      <c r="AK226" s="210"/>
      <c r="AL226" s="210"/>
      <c r="AM226" s="210"/>
      <c r="AN226" s="210"/>
      <c r="AO226" s="210"/>
      <c r="AP226" s="210"/>
      <c r="AQ226" s="210"/>
      <c r="AR226" s="210"/>
      <c r="AS226" s="210"/>
      <c r="AT226" s="210"/>
      <c r="AU226" s="210"/>
      <c r="AV226" s="210"/>
      <c r="AW226" s="210"/>
      <c r="AX226" s="210"/>
      <c r="AY226" s="210"/>
      <c r="AZ226" s="210"/>
      <c r="BA226" s="210"/>
      <c r="BB226" s="210"/>
      <c r="BC226" s="210"/>
      <c r="BD226" s="210"/>
      <c r="BE226" s="210"/>
      <c r="BF226" s="210"/>
      <c r="BG226" s="210"/>
      <c r="BH226" s="210"/>
    </row>
    <row r="227" spans="1:60" outlineLevel="1" x14ac:dyDescent="0.2">
      <c r="A227" s="239">
        <v>70</v>
      </c>
      <c r="B227" s="240" t="s">
        <v>465</v>
      </c>
      <c r="C227" s="258" t="s">
        <v>466</v>
      </c>
      <c r="D227" s="241" t="s">
        <v>216</v>
      </c>
      <c r="E227" s="242">
        <v>12.8</v>
      </c>
      <c r="F227" s="243"/>
      <c r="G227" s="244">
        <f>ROUND(E227*F227,2)</f>
        <v>0</v>
      </c>
      <c r="H227" s="243"/>
      <c r="I227" s="244">
        <f>ROUND(E227*H227,2)</f>
        <v>0</v>
      </c>
      <c r="J227" s="243"/>
      <c r="K227" s="244">
        <f>ROUND(E227*J227,2)</f>
        <v>0</v>
      </c>
      <c r="L227" s="244">
        <v>21</v>
      </c>
      <c r="M227" s="244">
        <f>G227*(1+L227/100)</f>
        <v>0</v>
      </c>
      <c r="N227" s="242">
        <v>0</v>
      </c>
      <c r="O227" s="242">
        <f>ROUND(E227*N227,2)</f>
        <v>0</v>
      </c>
      <c r="P227" s="242">
        <v>0</v>
      </c>
      <c r="Q227" s="242">
        <f>ROUND(E227*P227,2)</f>
        <v>0</v>
      </c>
      <c r="R227" s="244"/>
      <c r="S227" s="244" t="s">
        <v>172</v>
      </c>
      <c r="T227" s="245" t="s">
        <v>172</v>
      </c>
      <c r="U227" s="230">
        <v>0.20699999999999999</v>
      </c>
      <c r="V227" s="230">
        <f>ROUND(E227*U227,2)</f>
        <v>2.65</v>
      </c>
      <c r="W227" s="230"/>
      <c r="X227" s="230" t="s">
        <v>160</v>
      </c>
      <c r="Y227" s="230" t="s">
        <v>161</v>
      </c>
      <c r="Z227" s="210"/>
      <c r="AA227" s="210"/>
      <c r="AB227" s="210"/>
      <c r="AC227" s="210"/>
      <c r="AD227" s="210"/>
      <c r="AE227" s="210"/>
      <c r="AF227" s="210"/>
      <c r="AG227" s="210" t="s">
        <v>162</v>
      </c>
      <c r="AH227" s="210"/>
      <c r="AI227" s="210"/>
      <c r="AJ227" s="210"/>
      <c r="AK227" s="210"/>
      <c r="AL227" s="210"/>
      <c r="AM227" s="210"/>
      <c r="AN227" s="210"/>
      <c r="AO227" s="210"/>
      <c r="AP227" s="210"/>
      <c r="AQ227" s="210"/>
      <c r="AR227" s="210"/>
      <c r="AS227" s="210"/>
      <c r="AT227" s="210"/>
      <c r="AU227" s="210"/>
      <c r="AV227" s="210"/>
      <c r="AW227" s="210"/>
      <c r="AX227" s="210"/>
      <c r="AY227" s="210"/>
      <c r="AZ227" s="210"/>
      <c r="BA227" s="210"/>
      <c r="BB227" s="210"/>
      <c r="BC227" s="210"/>
      <c r="BD227" s="210"/>
      <c r="BE227" s="210"/>
      <c r="BF227" s="210"/>
      <c r="BG227" s="210"/>
      <c r="BH227" s="210"/>
    </row>
    <row r="228" spans="1:60" outlineLevel="2" x14ac:dyDescent="0.2">
      <c r="A228" s="227"/>
      <c r="B228" s="228"/>
      <c r="C228" s="272" t="s">
        <v>467</v>
      </c>
      <c r="D228" s="268"/>
      <c r="E228" s="269">
        <v>12.8</v>
      </c>
      <c r="F228" s="230"/>
      <c r="G228" s="230"/>
      <c r="H228" s="230"/>
      <c r="I228" s="230"/>
      <c r="J228" s="230"/>
      <c r="K228" s="230"/>
      <c r="L228" s="230"/>
      <c r="M228" s="230"/>
      <c r="N228" s="229"/>
      <c r="O228" s="229"/>
      <c r="P228" s="229"/>
      <c r="Q228" s="229"/>
      <c r="R228" s="230"/>
      <c r="S228" s="230"/>
      <c r="T228" s="230"/>
      <c r="U228" s="230"/>
      <c r="V228" s="230"/>
      <c r="W228" s="230"/>
      <c r="X228" s="230"/>
      <c r="Y228" s="230"/>
      <c r="Z228" s="210"/>
      <c r="AA228" s="210"/>
      <c r="AB228" s="210"/>
      <c r="AC228" s="210"/>
      <c r="AD228" s="210"/>
      <c r="AE228" s="210"/>
      <c r="AF228" s="210"/>
      <c r="AG228" s="210" t="s">
        <v>218</v>
      </c>
      <c r="AH228" s="210">
        <v>5</v>
      </c>
      <c r="AI228" s="210"/>
      <c r="AJ228" s="210"/>
      <c r="AK228" s="210"/>
      <c r="AL228" s="210"/>
      <c r="AM228" s="210"/>
      <c r="AN228" s="210"/>
      <c r="AO228" s="210"/>
      <c r="AP228" s="210"/>
      <c r="AQ228" s="210"/>
      <c r="AR228" s="210"/>
      <c r="AS228" s="210"/>
      <c r="AT228" s="210"/>
      <c r="AU228" s="210"/>
      <c r="AV228" s="210"/>
      <c r="AW228" s="210"/>
      <c r="AX228" s="210"/>
      <c r="AY228" s="210"/>
      <c r="AZ228" s="210"/>
      <c r="BA228" s="210"/>
      <c r="BB228" s="210"/>
      <c r="BC228" s="210"/>
      <c r="BD228" s="210"/>
      <c r="BE228" s="210"/>
      <c r="BF228" s="210"/>
      <c r="BG228" s="210"/>
      <c r="BH228" s="210"/>
    </row>
    <row r="229" spans="1:60" x14ac:dyDescent="0.2">
      <c r="A229" s="232" t="s">
        <v>153</v>
      </c>
      <c r="B229" s="233" t="s">
        <v>104</v>
      </c>
      <c r="C229" s="256" t="s">
        <v>105</v>
      </c>
      <c r="D229" s="234"/>
      <c r="E229" s="235"/>
      <c r="F229" s="236"/>
      <c r="G229" s="236">
        <f>SUMIF(AG230:AG232,"&lt;&gt;NOR",G230:G232)</f>
        <v>0</v>
      </c>
      <c r="H229" s="236"/>
      <c r="I229" s="236">
        <f>SUM(I230:I232)</f>
        <v>0</v>
      </c>
      <c r="J229" s="236"/>
      <c r="K229" s="236">
        <f>SUM(K230:K232)</f>
        <v>0</v>
      </c>
      <c r="L229" s="236"/>
      <c r="M229" s="236">
        <f>SUM(M230:M232)</f>
        <v>0</v>
      </c>
      <c r="N229" s="235"/>
      <c r="O229" s="235">
        <f>SUM(O230:O232)</f>
        <v>1.62</v>
      </c>
      <c r="P229" s="235"/>
      <c r="Q229" s="235">
        <f>SUM(Q230:Q232)</f>
        <v>0</v>
      </c>
      <c r="R229" s="236"/>
      <c r="S229" s="236"/>
      <c r="T229" s="237"/>
      <c r="U229" s="231"/>
      <c r="V229" s="231">
        <f>SUM(V230:V232)</f>
        <v>13.05</v>
      </c>
      <c r="W229" s="231"/>
      <c r="X229" s="231"/>
      <c r="Y229" s="231"/>
      <c r="AG229" t="s">
        <v>154</v>
      </c>
    </row>
    <row r="230" spans="1:60" outlineLevel="1" x14ac:dyDescent="0.2">
      <c r="A230" s="246">
        <v>71</v>
      </c>
      <c r="B230" s="247" t="s">
        <v>468</v>
      </c>
      <c r="C230" s="257" t="s">
        <v>469</v>
      </c>
      <c r="D230" s="248" t="s">
        <v>318</v>
      </c>
      <c r="E230" s="249">
        <v>2</v>
      </c>
      <c r="F230" s="250"/>
      <c r="G230" s="251">
        <f>ROUND(E230*F230,2)</f>
        <v>0</v>
      </c>
      <c r="H230" s="250"/>
      <c r="I230" s="251">
        <f>ROUND(E230*H230,2)</f>
        <v>0</v>
      </c>
      <c r="J230" s="250"/>
      <c r="K230" s="251">
        <f>ROUND(E230*J230,2)</f>
        <v>0</v>
      </c>
      <c r="L230" s="251">
        <v>21</v>
      </c>
      <c r="M230" s="251">
        <f>G230*(1+L230/100)</f>
        <v>0</v>
      </c>
      <c r="N230" s="249">
        <v>0.43381999999999998</v>
      </c>
      <c r="O230" s="249">
        <f>ROUND(E230*N230,2)</f>
        <v>0.87</v>
      </c>
      <c r="P230" s="249">
        <v>0</v>
      </c>
      <c r="Q230" s="249">
        <f>ROUND(E230*P230,2)</f>
        <v>0</v>
      </c>
      <c r="R230" s="251"/>
      <c r="S230" s="251" t="s">
        <v>172</v>
      </c>
      <c r="T230" s="252" t="s">
        <v>172</v>
      </c>
      <c r="U230" s="230">
        <v>3.839</v>
      </c>
      <c r="V230" s="230">
        <f>ROUND(E230*U230,2)</f>
        <v>7.68</v>
      </c>
      <c r="W230" s="230"/>
      <c r="X230" s="230" t="s">
        <v>160</v>
      </c>
      <c r="Y230" s="230" t="s">
        <v>161</v>
      </c>
      <c r="Z230" s="210"/>
      <c r="AA230" s="210"/>
      <c r="AB230" s="210"/>
      <c r="AC230" s="210"/>
      <c r="AD230" s="210"/>
      <c r="AE230" s="210"/>
      <c r="AF230" s="210"/>
      <c r="AG230" s="210" t="s">
        <v>162</v>
      </c>
      <c r="AH230" s="210"/>
      <c r="AI230" s="210"/>
      <c r="AJ230" s="210"/>
      <c r="AK230" s="210"/>
      <c r="AL230" s="210"/>
      <c r="AM230" s="210"/>
      <c r="AN230" s="210"/>
      <c r="AO230" s="210"/>
      <c r="AP230" s="210"/>
      <c r="AQ230" s="210"/>
      <c r="AR230" s="210"/>
      <c r="AS230" s="210"/>
      <c r="AT230" s="210"/>
      <c r="AU230" s="210"/>
      <c r="AV230" s="210"/>
      <c r="AW230" s="210"/>
      <c r="AX230" s="210"/>
      <c r="AY230" s="210"/>
      <c r="AZ230" s="210"/>
      <c r="BA230" s="210"/>
      <c r="BB230" s="210"/>
      <c r="BC230" s="210"/>
      <c r="BD230" s="210"/>
      <c r="BE230" s="210"/>
      <c r="BF230" s="210"/>
      <c r="BG230" s="210"/>
      <c r="BH230" s="210"/>
    </row>
    <row r="231" spans="1:60" outlineLevel="1" x14ac:dyDescent="0.2">
      <c r="A231" s="246">
        <v>72</v>
      </c>
      <c r="B231" s="247" t="s">
        <v>470</v>
      </c>
      <c r="C231" s="257" t="s">
        <v>471</v>
      </c>
      <c r="D231" s="248" t="s">
        <v>318</v>
      </c>
      <c r="E231" s="249">
        <v>1</v>
      </c>
      <c r="F231" s="250"/>
      <c r="G231" s="251">
        <f>ROUND(E231*F231,2)</f>
        <v>0</v>
      </c>
      <c r="H231" s="250"/>
      <c r="I231" s="251">
        <f>ROUND(E231*H231,2)</f>
        <v>0</v>
      </c>
      <c r="J231" s="250"/>
      <c r="K231" s="251">
        <f>ROUND(E231*J231,2)</f>
        <v>0</v>
      </c>
      <c r="L231" s="251">
        <v>21</v>
      </c>
      <c r="M231" s="251">
        <f>G231*(1+L231/100)</f>
        <v>0</v>
      </c>
      <c r="N231" s="249">
        <v>0.43093999999999999</v>
      </c>
      <c r="O231" s="249">
        <f>ROUND(E231*N231,2)</f>
        <v>0.43</v>
      </c>
      <c r="P231" s="249">
        <v>0</v>
      </c>
      <c r="Q231" s="249">
        <f>ROUND(E231*P231,2)</f>
        <v>0</v>
      </c>
      <c r="R231" s="251"/>
      <c r="S231" s="251" t="s">
        <v>172</v>
      </c>
      <c r="T231" s="252" t="s">
        <v>172</v>
      </c>
      <c r="U231" s="230">
        <v>3.8170000000000002</v>
      </c>
      <c r="V231" s="230">
        <f>ROUND(E231*U231,2)</f>
        <v>3.82</v>
      </c>
      <c r="W231" s="230"/>
      <c r="X231" s="230" t="s">
        <v>160</v>
      </c>
      <c r="Y231" s="230" t="s">
        <v>161</v>
      </c>
      <c r="Z231" s="210"/>
      <c r="AA231" s="210"/>
      <c r="AB231" s="210"/>
      <c r="AC231" s="210"/>
      <c r="AD231" s="210"/>
      <c r="AE231" s="210"/>
      <c r="AF231" s="210"/>
      <c r="AG231" s="210" t="s">
        <v>162</v>
      </c>
      <c r="AH231" s="210"/>
      <c r="AI231" s="210"/>
      <c r="AJ231" s="210"/>
      <c r="AK231" s="210"/>
      <c r="AL231" s="210"/>
      <c r="AM231" s="210"/>
      <c r="AN231" s="210"/>
      <c r="AO231" s="210"/>
      <c r="AP231" s="210"/>
      <c r="AQ231" s="210"/>
      <c r="AR231" s="210"/>
      <c r="AS231" s="210"/>
      <c r="AT231" s="210"/>
      <c r="AU231" s="210"/>
      <c r="AV231" s="210"/>
      <c r="AW231" s="210"/>
      <c r="AX231" s="210"/>
      <c r="AY231" s="210"/>
      <c r="AZ231" s="210"/>
      <c r="BA231" s="210"/>
      <c r="BB231" s="210"/>
      <c r="BC231" s="210"/>
      <c r="BD231" s="210"/>
      <c r="BE231" s="210"/>
      <c r="BF231" s="210"/>
      <c r="BG231" s="210"/>
      <c r="BH231" s="210"/>
    </row>
    <row r="232" spans="1:60" outlineLevel="1" x14ac:dyDescent="0.2">
      <c r="A232" s="246">
        <v>73</v>
      </c>
      <c r="B232" s="247" t="s">
        <v>472</v>
      </c>
      <c r="C232" s="257" t="s">
        <v>473</v>
      </c>
      <c r="D232" s="248" t="s">
        <v>318</v>
      </c>
      <c r="E232" s="249">
        <v>1</v>
      </c>
      <c r="F232" s="250"/>
      <c r="G232" s="251">
        <f>ROUND(E232*F232,2)</f>
        <v>0</v>
      </c>
      <c r="H232" s="250"/>
      <c r="I232" s="251">
        <f>ROUND(E232*H232,2)</f>
        <v>0</v>
      </c>
      <c r="J232" s="250"/>
      <c r="K232" s="251">
        <f>ROUND(E232*J232,2)</f>
        <v>0</v>
      </c>
      <c r="L232" s="251">
        <v>21</v>
      </c>
      <c r="M232" s="251">
        <f>G232*(1+L232/100)</f>
        <v>0</v>
      </c>
      <c r="N232" s="249">
        <v>0.31590000000000001</v>
      </c>
      <c r="O232" s="249">
        <f>ROUND(E232*N232,2)</f>
        <v>0.32</v>
      </c>
      <c r="P232" s="249">
        <v>0</v>
      </c>
      <c r="Q232" s="249">
        <f>ROUND(E232*P232,2)</f>
        <v>0</v>
      </c>
      <c r="R232" s="251"/>
      <c r="S232" s="251" t="s">
        <v>172</v>
      </c>
      <c r="T232" s="252" t="s">
        <v>172</v>
      </c>
      <c r="U232" s="230">
        <v>1.5509999999999999</v>
      </c>
      <c r="V232" s="230">
        <f>ROUND(E232*U232,2)</f>
        <v>1.55</v>
      </c>
      <c r="W232" s="230"/>
      <c r="X232" s="230" t="s">
        <v>160</v>
      </c>
      <c r="Y232" s="230" t="s">
        <v>161</v>
      </c>
      <c r="Z232" s="210"/>
      <c r="AA232" s="210"/>
      <c r="AB232" s="210"/>
      <c r="AC232" s="210"/>
      <c r="AD232" s="210"/>
      <c r="AE232" s="210"/>
      <c r="AF232" s="210"/>
      <c r="AG232" s="210" t="s">
        <v>162</v>
      </c>
      <c r="AH232" s="210"/>
      <c r="AI232" s="210"/>
      <c r="AJ232" s="210"/>
      <c r="AK232" s="210"/>
      <c r="AL232" s="210"/>
      <c r="AM232" s="210"/>
      <c r="AN232" s="210"/>
      <c r="AO232" s="210"/>
      <c r="AP232" s="210"/>
      <c r="AQ232" s="210"/>
      <c r="AR232" s="210"/>
      <c r="AS232" s="210"/>
      <c r="AT232" s="210"/>
      <c r="AU232" s="210"/>
      <c r="AV232" s="210"/>
      <c r="AW232" s="210"/>
      <c r="AX232" s="210"/>
      <c r="AY232" s="210"/>
      <c r="AZ232" s="210"/>
      <c r="BA232" s="210"/>
      <c r="BB232" s="210"/>
      <c r="BC232" s="210"/>
      <c r="BD232" s="210"/>
      <c r="BE232" s="210"/>
      <c r="BF232" s="210"/>
      <c r="BG232" s="210"/>
      <c r="BH232" s="210"/>
    </row>
    <row r="233" spans="1:60" x14ac:dyDescent="0.2">
      <c r="A233" s="232" t="s">
        <v>153</v>
      </c>
      <c r="B233" s="233" t="s">
        <v>106</v>
      </c>
      <c r="C233" s="256" t="s">
        <v>107</v>
      </c>
      <c r="D233" s="234"/>
      <c r="E233" s="235"/>
      <c r="F233" s="236"/>
      <c r="G233" s="236">
        <f>SUMIF(AG234:AG267,"&lt;&gt;NOR",G234:G267)</f>
        <v>0</v>
      </c>
      <c r="H233" s="236"/>
      <c r="I233" s="236">
        <f>SUM(I234:I267)</f>
        <v>0</v>
      </c>
      <c r="J233" s="236"/>
      <c r="K233" s="236">
        <f>SUM(K234:K267)</f>
        <v>0</v>
      </c>
      <c r="L233" s="236"/>
      <c r="M233" s="236">
        <f>SUM(M234:M267)</f>
        <v>0</v>
      </c>
      <c r="N233" s="235"/>
      <c r="O233" s="235">
        <f>SUM(O234:O267)</f>
        <v>348.4</v>
      </c>
      <c r="P233" s="235"/>
      <c r="Q233" s="235">
        <f>SUM(Q234:Q267)</f>
        <v>0</v>
      </c>
      <c r="R233" s="236"/>
      <c r="S233" s="236"/>
      <c r="T233" s="237"/>
      <c r="U233" s="231"/>
      <c r="V233" s="231">
        <f>SUM(V234:V267)</f>
        <v>438.13</v>
      </c>
      <c r="W233" s="231"/>
      <c r="X233" s="231"/>
      <c r="Y233" s="231"/>
      <c r="AG233" t="s">
        <v>154</v>
      </c>
    </row>
    <row r="234" spans="1:60" outlineLevel="1" x14ac:dyDescent="0.2">
      <c r="A234" s="239">
        <v>74</v>
      </c>
      <c r="B234" s="240" t="s">
        <v>474</v>
      </c>
      <c r="C234" s="258" t="s">
        <v>475</v>
      </c>
      <c r="D234" s="241" t="s">
        <v>246</v>
      </c>
      <c r="E234" s="242">
        <v>323.7</v>
      </c>
      <c r="F234" s="243"/>
      <c r="G234" s="244">
        <f>ROUND(E234*F234,2)</f>
        <v>0</v>
      </c>
      <c r="H234" s="243"/>
      <c r="I234" s="244">
        <f>ROUND(E234*H234,2)</f>
        <v>0</v>
      </c>
      <c r="J234" s="243"/>
      <c r="K234" s="244">
        <f>ROUND(E234*J234,2)</f>
        <v>0</v>
      </c>
      <c r="L234" s="244">
        <v>21</v>
      </c>
      <c r="M234" s="244">
        <f>G234*(1+L234/100)</f>
        <v>0</v>
      </c>
      <c r="N234" s="242">
        <v>3.5999999999999999E-3</v>
      </c>
      <c r="O234" s="242">
        <f>ROUND(E234*N234,2)</f>
        <v>1.17</v>
      </c>
      <c r="P234" s="242">
        <v>0</v>
      </c>
      <c r="Q234" s="242">
        <f>ROUND(E234*P234,2)</f>
        <v>0</v>
      </c>
      <c r="R234" s="244"/>
      <c r="S234" s="244" t="s">
        <v>172</v>
      </c>
      <c r="T234" s="245" t="s">
        <v>172</v>
      </c>
      <c r="U234" s="230">
        <v>4.5999999999999999E-2</v>
      </c>
      <c r="V234" s="230">
        <f>ROUND(E234*U234,2)</f>
        <v>14.89</v>
      </c>
      <c r="W234" s="230"/>
      <c r="X234" s="230" t="s">
        <v>160</v>
      </c>
      <c r="Y234" s="230" t="s">
        <v>161</v>
      </c>
      <c r="Z234" s="210"/>
      <c r="AA234" s="210"/>
      <c r="AB234" s="210"/>
      <c r="AC234" s="210"/>
      <c r="AD234" s="210"/>
      <c r="AE234" s="210"/>
      <c r="AF234" s="210"/>
      <c r="AG234" s="210" t="s">
        <v>162</v>
      </c>
      <c r="AH234" s="210"/>
      <c r="AI234" s="210"/>
      <c r="AJ234" s="210"/>
      <c r="AK234" s="210"/>
      <c r="AL234" s="210"/>
      <c r="AM234" s="210"/>
      <c r="AN234" s="210"/>
      <c r="AO234" s="210"/>
      <c r="AP234" s="210"/>
      <c r="AQ234" s="210"/>
      <c r="AR234" s="210"/>
      <c r="AS234" s="210"/>
      <c r="AT234" s="210"/>
      <c r="AU234" s="210"/>
      <c r="AV234" s="210"/>
      <c r="AW234" s="210"/>
      <c r="AX234" s="210"/>
      <c r="AY234" s="210"/>
      <c r="AZ234" s="210"/>
      <c r="BA234" s="210"/>
      <c r="BB234" s="210"/>
      <c r="BC234" s="210"/>
      <c r="BD234" s="210"/>
      <c r="BE234" s="210"/>
      <c r="BF234" s="210"/>
      <c r="BG234" s="210"/>
      <c r="BH234" s="210"/>
    </row>
    <row r="235" spans="1:60" outlineLevel="2" x14ac:dyDescent="0.2">
      <c r="A235" s="227"/>
      <c r="B235" s="228"/>
      <c r="C235" s="272" t="s">
        <v>476</v>
      </c>
      <c r="D235" s="268"/>
      <c r="E235" s="269">
        <v>323.7</v>
      </c>
      <c r="F235" s="230"/>
      <c r="G235" s="230"/>
      <c r="H235" s="230"/>
      <c r="I235" s="230"/>
      <c r="J235" s="230"/>
      <c r="K235" s="230"/>
      <c r="L235" s="230"/>
      <c r="M235" s="230"/>
      <c r="N235" s="229"/>
      <c r="O235" s="229"/>
      <c r="P235" s="229"/>
      <c r="Q235" s="229"/>
      <c r="R235" s="230"/>
      <c r="S235" s="230"/>
      <c r="T235" s="230"/>
      <c r="U235" s="230"/>
      <c r="V235" s="230"/>
      <c r="W235" s="230"/>
      <c r="X235" s="230"/>
      <c r="Y235" s="230"/>
      <c r="Z235" s="210"/>
      <c r="AA235" s="210"/>
      <c r="AB235" s="210"/>
      <c r="AC235" s="210"/>
      <c r="AD235" s="210"/>
      <c r="AE235" s="210"/>
      <c r="AF235" s="210"/>
      <c r="AG235" s="210" t="s">
        <v>218</v>
      </c>
      <c r="AH235" s="210">
        <v>0</v>
      </c>
      <c r="AI235" s="210"/>
      <c r="AJ235" s="210"/>
      <c r="AK235" s="210"/>
      <c r="AL235" s="210"/>
      <c r="AM235" s="210"/>
      <c r="AN235" s="210"/>
      <c r="AO235" s="210"/>
      <c r="AP235" s="210"/>
      <c r="AQ235" s="210"/>
      <c r="AR235" s="210"/>
      <c r="AS235" s="210"/>
      <c r="AT235" s="210"/>
      <c r="AU235" s="210"/>
      <c r="AV235" s="210"/>
      <c r="AW235" s="210"/>
      <c r="AX235" s="210"/>
      <c r="AY235" s="210"/>
      <c r="AZ235" s="210"/>
      <c r="BA235" s="210"/>
      <c r="BB235" s="210"/>
      <c r="BC235" s="210"/>
      <c r="BD235" s="210"/>
      <c r="BE235" s="210"/>
      <c r="BF235" s="210"/>
      <c r="BG235" s="210"/>
      <c r="BH235" s="210"/>
    </row>
    <row r="236" spans="1:60" ht="22.5" outlineLevel="1" x14ac:dyDescent="0.2">
      <c r="A236" s="239">
        <v>75</v>
      </c>
      <c r="B236" s="240" t="s">
        <v>477</v>
      </c>
      <c r="C236" s="258" t="s">
        <v>478</v>
      </c>
      <c r="D236" s="241" t="s">
        <v>246</v>
      </c>
      <c r="E236" s="242">
        <v>329.65</v>
      </c>
      <c r="F236" s="243"/>
      <c r="G236" s="244">
        <f>ROUND(E236*F236,2)</f>
        <v>0</v>
      </c>
      <c r="H236" s="243"/>
      <c r="I236" s="244">
        <f>ROUND(E236*H236,2)</f>
        <v>0</v>
      </c>
      <c r="J236" s="243"/>
      <c r="K236" s="244">
        <f>ROUND(E236*J236,2)</f>
        <v>0</v>
      </c>
      <c r="L236" s="244">
        <v>21</v>
      </c>
      <c r="M236" s="244">
        <f>G236*(1+L236/100)</f>
        <v>0</v>
      </c>
      <c r="N236" s="242">
        <v>0.188</v>
      </c>
      <c r="O236" s="242">
        <f>ROUND(E236*N236,2)</f>
        <v>61.97</v>
      </c>
      <c r="P236" s="242">
        <v>0</v>
      </c>
      <c r="Q236" s="242">
        <f>ROUND(E236*P236,2)</f>
        <v>0</v>
      </c>
      <c r="R236" s="244"/>
      <c r="S236" s="244" t="s">
        <v>172</v>
      </c>
      <c r="T236" s="245" t="s">
        <v>172</v>
      </c>
      <c r="U236" s="230">
        <v>0.27200000000000002</v>
      </c>
      <c r="V236" s="230">
        <f>ROUND(E236*U236,2)</f>
        <v>89.66</v>
      </c>
      <c r="W236" s="230"/>
      <c r="X236" s="230" t="s">
        <v>160</v>
      </c>
      <c r="Y236" s="230" t="s">
        <v>161</v>
      </c>
      <c r="Z236" s="210"/>
      <c r="AA236" s="210"/>
      <c r="AB236" s="210"/>
      <c r="AC236" s="210"/>
      <c r="AD236" s="210"/>
      <c r="AE236" s="210"/>
      <c r="AF236" s="210"/>
      <c r="AG236" s="210" t="s">
        <v>162</v>
      </c>
      <c r="AH236" s="210"/>
      <c r="AI236" s="210"/>
      <c r="AJ236" s="210"/>
      <c r="AK236" s="210"/>
      <c r="AL236" s="210"/>
      <c r="AM236" s="210"/>
      <c r="AN236" s="210"/>
      <c r="AO236" s="210"/>
      <c r="AP236" s="210"/>
      <c r="AQ236" s="210"/>
      <c r="AR236" s="210"/>
      <c r="AS236" s="210"/>
      <c r="AT236" s="210"/>
      <c r="AU236" s="210"/>
      <c r="AV236" s="210"/>
      <c r="AW236" s="210"/>
      <c r="AX236" s="210"/>
      <c r="AY236" s="210"/>
      <c r="AZ236" s="210"/>
      <c r="BA236" s="210"/>
      <c r="BB236" s="210"/>
      <c r="BC236" s="210"/>
      <c r="BD236" s="210"/>
      <c r="BE236" s="210"/>
      <c r="BF236" s="210"/>
      <c r="BG236" s="210"/>
      <c r="BH236" s="210"/>
    </row>
    <row r="237" spans="1:60" ht="33.75" outlineLevel="2" x14ac:dyDescent="0.2">
      <c r="A237" s="227"/>
      <c r="B237" s="228"/>
      <c r="C237" s="272" t="s">
        <v>479</v>
      </c>
      <c r="D237" s="268"/>
      <c r="E237" s="269">
        <v>329.65</v>
      </c>
      <c r="F237" s="230"/>
      <c r="G237" s="230"/>
      <c r="H237" s="230"/>
      <c r="I237" s="230"/>
      <c r="J237" s="230"/>
      <c r="K237" s="230"/>
      <c r="L237" s="230"/>
      <c r="M237" s="230"/>
      <c r="N237" s="229"/>
      <c r="O237" s="229"/>
      <c r="P237" s="229"/>
      <c r="Q237" s="229"/>
      <c r="R237" s="230"/>
      <c r="S237" s="230"/>
      <c r="T237" s="230"/>
      <c r="U237" s="230"/>
      <c r="V237" s="230"/>
      <c r="W237" s="230"/>
      <c r="X237" s="230"/>
      <c r="Y237" s="230"/>
      <c r="Z237" s="210"/>
      <c r="AA237" s="210"/>
      <c r="AB237" s="210"/>
      <c r="AC237" s="210"/>
      <c r="AD237" s="210"/>
      <c r="AE237" s="210"/>
      <c r="AF237" s="210"/>
      <c r="AG237" s="210" t="s">
        <v>218</v>
      </c>
      <c r="AH237" s="210">
        <v>0</v>
      </c>
      <c r="AI237" s="210"/>
      <c r="AJ237" s="210"/>
      <c r="AK237" s="210"/>
      <c r="AL237" s="210"/>
      <c r="AM237" s="210"/>
      <c r="AN237" s="210"/>
      <c r="AO237" s="210"/>
      <c r="AP237" s="210"/>
      <c r="AQ237" s="210"/>
      <c r="AR237" s="210"/>
      <c r="AS237" s="210"/>
      <c r="AT237" s="210"/>
      <c r="AU237" s="210"/>
      <c r="AV237" s="210"/>
      <c r="AW237" s="210"/>
      <c r="AX237" s="210"/>
      <c r="AY237" s="210"/>
      <c r="AZ237" s="210"/>
      <c r="BA237" s="210"/>
      <c r="BB237" s="210"/>
      <c r="BC237" s="210"/>
      <c r="BD237" s="210"/>
      <c r="BE237" s="210"/>
      <c r="BF237" s="210"/>
      <c r="BG237" s="210"/>
      <c r="BH237" s="210"/>
    </row>
    <row r="238" spans="1:60" ht="22.5" outlineLevel="1" x14ac:dyDescent="0.2">
      <c r="A238" s="239">
        <v>76</v>
      </c>
      <c r="B238" s="240" t="s">
        <v>477</v>
      </c>
      <c r="C238" s="258" t="s">
        <v>478</v>
      </c>
      <c r="D238" s="241" t="s">
        <v>246</v>
      </c>
      <c r="E238" s="242">
        <v>509.75</v>
      </c>
      <c r="F238" s="243"/>
      <c r="G238" s="244">
        <f>ROUND(E238*F238,2)</f>
        <v>0</v>
      </c>
      <c r="H238" s="243"/>
      <c r="I238" s="244">
        <f>ROUND(E238*H238,2)</f>
        <v>0</v>
      </c>
      <c r="J238" s="243"/>
      <c r="K238" s="244">
        <f>ROUND(E238*J238,2)</f>
        <v>0</v>
      </c>
      <c r="L238" s="244">
        <v>21</v>
      </c>
      <c r="M238" s="244">
        <f>G238*(1+L238/100)</f>
        <v>0</v>
      </c>
      <c r="N238" s="242">
        <v>0.188</v>
      </c>
      <c r="O238" s="242">
        <f>ROUND(E238*N238,2)</f>
        <v>95.83</v>
      </c>
      <c r="P238" s="242">
        <v>0</v>
      </c>
      <c r="Q238" s="242">
        <f>ROUND(E238*P238,2)</f>
        <v>0</v>
      </c>
      <c r="R238" s="244"/>
      <c r="S238" s="244" t="s">
        <v>172</v>
      </c>
      <c r="T238" s="245" t="s">
        <v>172</v>
      </c>
      <c r="U238" s="230">
        <v>0.27200000000000002</v>
      </c>
      <c r="V238" s="230">
        <f>ROUND(E238*U238,2)</f>
        <v>138.65</v>
      </c>
      <c r="W238" s="230"/>
      <c r="X238" s="230" t="s">
        <v>160</v>
      </c>
      <c r="Y238" s="230" t="s">
        <v>161</v>
      </c>
      <c r="Z238" s="210"/>
      <c r="AA238" s="210"/>
      <c r="AB238" s="210"/>
      <c r="AC238" s="210"/>
      <c r="AD238" s="210"/>
      <c r="AE238" s="210"/>
      <c r="AF238" s="210"/>
      <c r="AG238" s="210" t="s">
        <v>162</v>
      </c>
      <c r="AH238" s="210"/>
      <c r="AI238" s="210"/>
      <c r="AJ238" s="210"/>
      <c r="AK238" s="210"/>
      <c r="AL238" s="210"/>
      <c r="AM238" s="210"/>
      <c r="AN238" s="210"/>
      <c r="AO238" s="210"/>
      <c r="AP238" s="210"/>
      <c r="AQ238" s="210"/>
      <c r="AR238" s="210"/>
      <c r="AS238" s="210"/>
      <c r="AT238" s="210"/>
      <c r="AU238" s="210"/>
      <c r="AV238" s="210"/>
      <c r="AW238" s="210"/>
      <c r="AX238" s="210"/>
      <c r="AY238" s="210"/>
      <c r="AZ238" s="210"/>
      <c r="BA238" s="210"/>
      <c r="BB238" s="210"/>
      <c r="BC238" s="210"/>
      <c r="BD238" s="210"/>
      <c r="BE238" s="210"/>
      <c r="BF238" s="210"/>
      <c r="BG238" s="210"/>
      <c r="BH238" s="210"/>
    </row>
    <row r="239" spans="1:60" ht="33.75" outlineLevel="2" x14ac:dyDescent="0.2">
      <c r="A239" s="227"/>
      <c r="B239" s="228"/>
      <c r="C239" s="272" t="s">
        <v>480</v>
      </c>
      <c r="D239" s="268"/>
      <c r="E239" s="269">
        <v>509.75</v>
      </c>
      <c r="F239" s="230"/>
      <c r="G239" s="230"/>
      <c r="H239" s="230"/>
      <c r="I239" s="230"/>
      <c r="J239" s="230"/>
      <c r="K239" s="230"/>
      <c r="L239" s="230"/>
      <c r="M239" s="230"/>
      <c r="N239" s="229"/>
      <c r="O239" s="229"/>
      <c r="P239" s="229"/>
      <c r="Q239" s="229"/>
      <c r="R239" s="230"/>
      <c r="S239" s="230"/>
      <c r="T239" s="230"/>
      <c r="U239" s="230"/>
      <c r="V239" s="230"/>
      <c r="W239" s="230"/>
      <c r="X239" s="230"/>
      <c r="Y239" s="230"/>
      <c r="Z239" s="210"/>
      <c r="AA239" s="210"/>
      <c r="AB239" s="210"/>
      <c r="AC239" s="210"/>
      <c r="AD239" s="210"/>
      <c r="AE239" s="210"/>
      <c r="AF239" s="210"/>
      <c r="AG239" s="210" t="s">
        <v>218</v>
      </c>
      <c r="AH239" s="210">
        <v>0</v>
      </c>
      <c r="AI239" s="210"/>
      <c r="AJ239" s="210"/>
      <c r="AK239" s="210"/>
      <c r="AL239" s="210"/>
      <c r="AM239" s="210"/>
      <c r="AN239" s="210"/>
      <c r="AO239" s="210"/>
      <c r="AP239" s="210"/>
      <c r="AQ239" s="210"/>
      <c r="AR239" s="210"/>
      <c r="AS239" s="210"/>
      <c r="AT239" s="210"/>
      <c r="AU239" s="210"/>
      <c r="AV239" s="210"/>
      <c r="AW239" s="210"/>
      <c r="AX239" s="210"/>
      <c r="AY239" s="210"/>
      <c r="AZ239" s="210"/>
      <c r="BA239" s="210"/>
      <c r="BB239" s="210"/>
      <c r="BC239" s="210"/>
      <c r="BD239" s="210"/>
      <c r="BE239" s="210"/>
      <c r="BF239" s="210"/>
      <c r="BG239" s="210"/>
      <c r="BH239" s="210"/>
    </row>
    <row r="240" spans="1:60" ht="22.5" outlineLevel="1" x14ac:dyDescent="0.2">
      <c r="A240" s="239">
        <v>77</v>
      </c>
      <c r="B240" s="240" t="s">
        <v>477</v>
      </c>
      <c r="C240" s="258" t="s">
        <v>478</v>
      </c>
      <c r="D240" s="241" t="s">
        <v>246</v>
      </c>
      <c r="E240" s="242">
        <v>139</v>
      </c>
      <c r="F240" s="243"/>
      <c r="G240" s="244">
        <f>ROUND(E240*F240,2)</f>
        <v>0</v>
      </c>
      <c r="H240" s="243"/>
      <c r="I240" s="244">
        <f>ROUND(E240*H240,2)</f>
        <v>0</v>
      </c>
      <c r="J240" s="243"/>
      <c r="K240" s="244">
        <f>ROUND(E240*J240,2)</f>
        <v>0</v>
      </c>
      <c r="L240" s="244">
        <v>21</v>
      </c>
      <c r="M240" s="244">
        <f>G240*(1+L240/100)</f>
        <v>0</v>
      </c>
      <c r="N240" s="242">
        <v>0.188</v>
      </c>
      <c r="O240" s="242">
        <f>ROUND(E240*N240,2)</f>
        <v>26.13</v>
      </c>
      <c r="P240" s="242">
        <v>0</v>
      </c>
      <c r="Q240" s="242">
        <f>ROUND(E240*P240,2)</f>
        <v>0</v>
      </c>
      <c r="R240" s="244"/>
      <c r="S240" s="244" t="s">
        <v>172</v>
      </c>
      <c r="T240" s="245" t="s">
        <v>172</v>
      </c>
      <c r="U240" s="230">
        <v>0.27200000000000002</v>
      </c>
      <c r="V240" s="230">
        <f>ROUND(E240*U240,2)</f>
        <v>37.81</v>
      </c>
      <c r="W240" s="230"/>
      <c r="X240" s="230" t="s">
        <v>160</v>
      </c>
      <c r="Y240" s="230" t="s">
        <v>161</v>
      </c>
      <c r="Z240" s="210"/>
      <c r="AA240" s="210"/>
      <c r="AB240" s="210"/>
      <c r="AC240" s="210"/>
      <c r="AD240" s="210"/>
      <c r="AE240" s="210"/>
      <c r="AF240" s="210"/>
      <c r="AG240" s="210" t="s">
        <v>162</v>
      </c>
      <c r="AH240" s="210"/>
      <c r="AI240" s="210"/>
      <c r="AJ240" s="210"/>
      <c r="AK240" s="210"/>
      <c r="AL240" s="210"/>
      <c r="AM240" s="210"/>
      <c r="AN240" s="210"/>
      <c r="AO240" s="210"/>
      <c r="AP240" s="210"/>
      <c r="AQ240" s="210"/>
      <c r="AR240" s="210"/>
      <c r="AS240" s="210"/>
      <c r="AT240" s="210"/>
      <c r="AU240" s="210"/>
      <c r="AV240" s="210"/>
      <c r="AW240" s="210"/>
      <c r="AX240" s="210"/>
      <c r="AY240" s="210"/>
      <c r="AZ240" s="210"/>
      <c r="BA240" s="210"/>
      <c r="BB240" s="210"/>
      <c r="BC240" s="210"/>
      <c r="BD240" s="210"/>
      <c r="BE240" s="210"/>
      <c r="BF240" s="210"/>
      <c r="BG240" s="210"/>
      <c r="BH240" s="210"/>
    </row>
    <row r="241" spans="1:60" ht="33.75" outlineLevel="2" x14ac:dyDescent="0.2">
      <c r="A241" s="227"/>
      <c r="B241" s="228"/>
      <c r="C241" s="272" t="s">
        <v>481</v>
      </c>
      <c r="D241" s="268"/>
      <c r="E241" s="269">
        <v>139</v>
      </c>
      <c r="F241" s="230"/>
      <c r="G241" s="230"/>
      <c r="H241" s="230"/>
      <c r="I241" s="230"/>
      <c r="J241" s="230"/>
      <c r="K241" s="230"/>
      <c r="L241" s="230"/>
      <c r="M241" s="230"/>
      <c r="N241" s="229"/>
      <c r="O241" s="229"/>
      <c r="P241" s="229"/>
      <c r="Q241" s="229"/>
      <c r="R241" s="230"/>
      <c r="S241" s="230"/>
      <c r="T241" s="230"/>
      <c r="U241" s="230"/>
      <c r="V241" s="230"/>
      <c r="W241" s="230"/>
      <c r="X241" s="230"/>
      <c r="Y241" s="230"/>
      <c r="Z241" s="210"/>
      <c r="AA241" s="210"/>
      <c r="AB241" s="210"/>
      <c r="AC241" s="210"/>
      <c r="AD241" s="210"/>
      <c r="AE241" s="210"/>
      <c r="AF241" s="210"/>
      <c r="AG241" s="210" t="s">
        <v>218</v>
      </c>
      <c r="AH241" s="210">
        <v>0</v>
      </c>
      <c r="AI241" s="210"/>
      <c r="AJ241" s="210"/>
      <c r="AK241" s="210"/>
      <c r="AL241" s="210"/>
      <c r="AM241" s="210"/>
      <c r="AN241" s="210"/>
      <c r="AO241" s="210"/>
      <c r="AP241" s="210"/>
      <c r="AQ241" s="210"/>
      <c r="AR241" s="210"/>
      <c r="AS241" s="210"/>
      <c r="AT241" s="210"/>
      <c r="AU241" s="210"/>
      <c r="AV241" s="210"/>
      <c r="AW241" s="210"/>
      <c r="AX241" s="210"/>
      <c r="AY241" s="210"/>
      <c r="AZ241" s="210"/>
      <c r="BA241" s="210"/>
      <c r="BB241" s="210"/>
      <c r="BC241" s="210"/>
      <c r="BD241" s="210"/>
      <c r="BE241" s="210"/>
      <c r="BF241" s="210"/>
      <c r="BG241" s="210"/>
      <c r="BH241" s="210"/>
    </row>
    <row r="242" spans="1:60" ht="22.5" outlineLevel="1" x14ac:dyDescent="0.2">
      <c r="A242" s="246">
        <v>78</v>
      </c>
      <c r="B242" s="247" t="s">
        <v>482</v>
      </c>
      <c r="C242" s="257" t="s">
        <v>483</v>
      </c>
      <c r="D242" s="248" t="s">
        <v>246</v>
      </c>
      <c r="E242" s="249">
        <v>36</v>
      </c>
      <c r="F242" s="250"/>
      <c r="G242" s="251">
        <f>ROUND(E242*F242,2)</f>
        <v>0</v>
      </c>
      <c r="H242" s="250"/>
      <c r="I242" s="251">
        <f>ROUND(E242*H242,2)</f>
        <v>0</v>
      </c>
      <c r="J242" s="250"/>
      <c r="K242" s="251">
        <f>ROUND(E242*J242,2)</f>
        <v>0</v>
      </c>
      <c r="L242" s="251">
        <v>21</v>
      </c>
      <c r="M242" s="251">
        <f>G242*(1+L242/100)</f>
        <v>0</v>
      </c>
      <c r="N242" s="249">
        <v>0.32500000000000001</v>
      </c>
      <c r="O242" s="249">
        <f>ROUND(E242*N242,2)</f>
        <v>11.7</v>
      </c>
      <c r="P242" s="249">
        <v>0</v>
      </c>
      <c r="Q242" s="249">
        <f>ROUND(E242*P242,2)</f>
        <v>0</v>
      </c>
      <c r="R242" s="251"/>
      <c r="S242" s="251" t="s">
        <v>172</v>
      </c>
      <c r="T242" s="252" t="s">
        <v>172</v>
      </c>
      <c r="U242" s="230">
        <v>0.42399999999999999</v>
      </c>
      <c r="V242" s="230">
        <f>ROUND(E242*U242,2)</f>
        <v>15.26</v>
      </c>
      <c r="W242" s="230"/>
      <c r="X242" s="230" t="s">
        <v>160</v>
      </c>
      <c r="Y242" s="230" t="s">
        <v>161</v>
      </c>
      <c r="Z242" s="210"/>
      <c r="AA242" s="210"/>
      <c r="AB242" s="210"/>
      <c r="AC242" s="210"/>
      <c r="AD242" s="210"/>
      <c r="AE242" s="210"/>
      <c r="AF242" s="210"/>
      <c r="AG242" s="210" t="s">
        <v>162</v>
      </c>
      <c r="AH242" s="210"/>
      <c r="AI242" s="210"/>
      <c r="AJ242" s="210"/>
      <c r="AK242" s="210"/>
      <c r="AL242" s="210"/>
      <c r="AM242" s="210"/>
      <c r="AN242" s="210"/>
      <c r="AO242" s="210"/>
      <c r="AP242" s="210"/>
      <c r="AQ242" s="210"/>
      <c r="AR242" s="210"/>
      <c r="AS242" s="210"/>
      <c r="AT242" s="210"/>
      <c r="AU242" s="210"/>
      <c r="AV242" s="210"/>
      <c r="AW242" s="210"/>
      <c r="AX242" s="210"/>
      <c r="AY242" s="210"/>
      <c r="AZ242" s="210"/>
      <c r="BA242" s="210"/>
      <c r="BB242" s="210"/>
      <c r="BC242" s="210"/>
      <c r="BD242" s="210"/>
      <c r="BE242" s="210"/>
      <c r="BF242" s="210"/>
      <c r="BG242" s="210"/>
      <c r="BH242" s="210"/>
    </row>
    <row r="243" spans="1:60" outlineLevel="1" x14ac:dyDescent="0.2">
      <c r="A243" s="239">
        <v>79</v>
      </c>
      <c r="B243" s="240" t="s">
        <v>484</v>
      </c>
      <c r="C243" s="258" t="s">
        <v>485</v>
      </c>
      <c r="D243" s="241" t="s">
        <v>246</v>
      </c>
      <c r="E243" s="242">
        <v>224</v>
      </c>
      <c r="F243" s="243"/>
      <c r="G243" s="244">
        <f>ROUND(E243*F243,2)</f>
        <v>0</v>
      </c>
      <c r="H243" s="243"/>
      <c r="I243" s="244">
        <f>ROUND(E243*H243,2)</f>
        <v>0</v>
      </c>
      <c r="J243" s="243"/>
      <c r="K243" s="244">
        <f>ROUND(E243*J243,2)</f>
        <v>0</v>
      </c>
      <c r="L243" s="244">
        <v>21</v>
      </c>
      <c r="M243" s="244">
        <f>G243*(1+L243/100)</f>
        <v>0</v>
      </c>
      <c r="N243" s="242">
        <v>0</v>
      </c>
      <c r="O243" s="242">
        <f>ROUND(E243*N243,2)</f>
        <v>0</v>
      </c>
      <c r="P243" s="242">
        <v>0</v>
      </c>
      <c r="Q243" s="242">
        <f>ROUND(E243*P243,2)</f>
        <v>0</v>
      </c>
      <c r="R243" s="244"/>
      <c r="S243" s="244" t="s">
        <v>172</v>
      </c>
      <c r="T243" s="245" t="s">
        <v>172</v>
      </c>
      <c r="U243" s="230">
        <v>0.09</v>
      </c>
      <c r="V243" s="230">
        <f>ROUND(E243*U243,2)</f>
        <v>20.16</v>
      </c>
      <c r="W243" s="230"/>
      <c r="X243" s="230" t="s">
        <v>160</v>
      </c>
      <c r="Y243" s="230" t="s">
        <v>161</v>
      </c>
      <c r="Z243" s="210"/>
      <c r="AA243" s="210"/>
      <c r="AB243" s="210"/>
      <c r="AC243" s="210"/>
      <c r="AD243" s="210"/>
      <c r="AE243" s="210"/>
      <c r="AF243" s="210"/>
      <c r="AG243" s="210" t="s">
        <v>162</v>
      </c>
      <c r="AH243" s="210"/>
      <c r="AI243" s="210"/>
      <c r="AJ243" s="210"/>
      <c r="AK243" s="210"/>
      <c r="AL243" s="210"/>
      <c r="AM243" s="210"/>
      <c r="AN243" s="210"/>
      <c r="AO243" s="210"/>
      <c r="AP243" s="210"/>
      <c r="AQ243" s="210"/>
      <c r="AR243" s="210"/>
      <c r="AS243" s="210"/>
      <c r="AT243" s="210"/>
      <c r="AU243" s="210"/>
      <c r="AV243" s="210"/>
      <c r="AW243" s="210"/>
      <c r="AX243" s="210"/>
      <c r="AY243" s="210"/>
      <c r="AZ243" s="210"/>
      <c r="BA243" s="210"/>
      <c r="BB243" s="210"/>
      <c r="BC243" s="210"/>
      <c r="BD243" s="210"/>
      <c r="BE243" s="210"/>
      <c r="BF243" s="210"/>
      <c r="BG243" s="210"/>
      <c r="BH243" s="210"/>
    </row>
    <row r="244" spans="1:60" outlineLevel="2" x14ac:dyDescent="0.2">
      <c r="A244" s="227"/>
      <c r="B244" s="228"/>
      <c r="C244" s="272" t="s">
        <v>486</v>
      </c>
      <c r="D244" s="268"/>
      <c r="E244" s="269">
        <v>224</v>
      </c>
      <c r="F244" s="230"/>
      <c r="G244" s="230"/>
      <c r="H244" s="230"/>
      <c r="I244" s="230"/>
      <c r="J244" s="230"/>
      <c r="K244" s="230"/>
      <c r="L244" s="230"/>
      <c r="M244" s="230"/>
      <c r="N244" s="229"/>
      <c r="O244" s="229"/>
      <c r="P244" s="229"/>
      <c r="Q244" s="229"/>
      <c r="R244" s="230"/>
      <c r="S244" s="230"/>
      <c r="T244" s="230"/>
      <c r="U244" s="230"/>
      <c r="V244" s="230"/>
      <c r="W244" s="230"/>
      <c r="X244" s="230"/>
      <c r="Y244" s="230"/>
      <c r="Z244" s="210"/>
      <c r="AA244" s="210"/>
      <c r="AB244" s="210"/>
      <c r="AC244" s="210"/>
      <c r="AD244" s="210"/>
      <c r="AE244" s="210"/>
      <c r="AF244" s="210"/>
      <c r="AG244" s="210" t="s">
        <v>218</v>
      </c>
      <c r="AH244" s="210">
        <v>0</v>
      </c>
      <c r="AI244" s="210"/>
      <c r="AJ244" s="210"/>
      <c r="AK244" s="210"/>
      <c r="AL244" s="210"/>
      <c r="AM244" s="210"/>
      <c r="AN244" s="210"/>
      <c r="AO244" s="210"/>
      <c r="AP244" s="210"/>
      <c r="AQ244" s="210"/>
      <c r="AR244" s="210"/>
      <c r="AS244" s="210"/>
      <c r="AT244" s="210"/>
      <c r="AU244" s="210"/>
      <c r="AV244" s="210"/>
      <c r="AW244" s="210"/>
      <c r="AX244" s="210"/>
      <c r="AY244" s="210"/>
      <c r="AZ244" s="210"/>
      <c r="BA244" s="210"/>
      <c r="BB244" s="210"/>
      <c r="BC244" s="210"/>
      <c r="BD244" s="210"/>
      <c r="BE244" s="210"/>
      <c r="BF244" s="210"/>
      <c r="BG244" s="210"/>
      <c r="BH244" s="210"/>
    </row>
    <row r="245" spans="1:60" outlineLevel="1" x14ac:dyDescent="0.2">
      <c r="A245" s="239">
        <v>80</v>
      </c>
      <c r="B245" s="240" t="s">
        <v>487</v>
      </c>
      <c r="C245" s="258" t="s">
        <v>488</v>
      </c>
      <c r="D245" s="241" t="s">
        <v>246</v>
      </c>
      <c r="E245" s="242">
        <v>323.7</v>
      </c>
      <c r="F245" s="243"/>
      <c r="G245" s="244">
        <f>ROUND(E245*F245,2)</f>
        <v>0</v>
      </c>
      <c r="H245" s="243"/>
      <c r="I245" s="244">
        <f>ROUND(E245*H245,2)</f>
        <v>0</v>
      </c>
      <c r="J245" s="243"/>
      <c r="K245" s="244">
        <f>ROUND(E245*J245,2)</f>
        <v>0</v>
      </c>
      <c r="L245" s="244">
        <v>21</v>
      </c>
      <c r="M245" s="244">
        <f>G245*(1+L245/100)</f>
        <v>0</v>
      </c>
      <c r="N245" s="242">
        <v>0</v>
      </c>
      <c r="O245" s="242">
        <f>ROUND(E245*N245,2)</f>
        <v>0</v>
      </c>
      <c r="P245" s="242">
        <v>0</v>
      </c>
      <c r="Q245" s="242">
        <f>ROUND(E245*P245,2)</f>
        <v>0</v>
      </c>
      <c r="R245" s="244"/>
      <c r="S245" s="244" t="s">
        <v>172</v>
      </c>
      <c r="T245" s="245" t="s">
        <v>172</v>
      </c>
      <c r="U245" s="230">
        <v>3.6999999999999998E-2</v>
      </c>
      <c r="V245" s="230">
        <f>ROUND(E245*U245,2)</f>
        <v>11.98</v>
      </c>
      <c r="W245" s="230"/>
      <c r="X245" s="230" t="s">
        <v>160</v>
      </c>
      <c r="Y245" s="230" t="s">
        <v>161</v>
      </c>
      <c r="Z245" s="210"/>
      <c r="AA245" s="210"/>
      <c r="AB245" s="210"/>
      <c r="AC245" s="210"/>
      <c r="AD245" s="210"/>
      <c r="AE245" s="210"/>
      <c r="AF245" s="210"/>
      <c r="AG245" s="210" t="s">
        <v>162</v>
      </c>
      <c r="AH245" s="210"/>
      <c r="AI245" s="210"/>
      <c r="AJ245" s="210"/>
      <c r="AK245" s="210"/>
      <c r="AL245" s="210"/>
      <c r="AM245" s="210"/>
      <c r="AN245" s="210"/>
      <c r="AO245" s="210"/>
      <c r="AP245" s="210"/>
      <c r="AQ245" s="210"/>
      <c r="AR245" s="210"/>
      <c r="AS245" s="210"/>
      <c r="AT245" s="210"/>
      <c r="AU245" s="210"/>
      <c r="AV245" s="210"/>
      <c r="AW245" s="210"/>
      <c r="AX245" s="210"/>
      <c r="AY245" s="210"/>
      <c r="AZ245" s="210"/>
      <c r="BA245" s="210"/>
      <c r="BB245" s="210"/>
      <c r="BC245" s="210"/>
      <c r="BD245" s="210"/>
      <c r="BE245" s="210"/>
      <c r="BF245" s="210"/>
      <c r="BG245" s="210"/>
      <c r="BH245" s="210"/>
    </row>
    <row r="246" spans="1:60" outlineLevel="2" x14ac:dyDescent="0.2">
      <c r="A246" s="227"/>
      <c r="B246" s="228"/>
      <c r="C246" s="272" t="s">
        <v>489</v>
      </c>
      <c r="D246" s="268"/>
      <c r="E246" s="269">
        <v>323.7</v>
      </c>
      <c r="F246" s="230"/>
      <c r="G246" s="230"/>
      <c r="H246" s="230"/>
      <c r="I246" s="230"/>
      <c r="J246" s="230"/>
      <c r="K246" s="230"/>
      <c r="L246" s="230"/>
      <c r="M246" s="230"/>
      <c r="N246" s="229"/>
      <c r="O246" s="229"/>
      <c r="P246" s="229"/>
      <c r="Q246" s="229"/>
      <c r="R246" s="230"/>
      <c r="S246" s="230"/>
      <c r="T246" s="230"/>
      <c r="U246" s="230"/>
      <c r="V246" s="230"/>
      <c r="W246" s="230"/>
      <c r="X246" s="230"/>
      <c r="Y246" s="230"/>
      <c r="Z246" s="210"/>
      <c r="AA246" s="210"/>
      <c r="AB246" s="210"/>
      <c r="AC246" s="210"/>
      <c r="AD246" s="210"/>
      <c r="AE246" s="210"/>
      <c r="AF246" s="210"/>
      <c r="AG246" s="210" t="s">
        <v>218</v>
      </c>
      <c r="AH246" s="210">
        <v>5</v>
      </c>
      <c r="AI246" s="210"/>
      <c r="AJ246" s="210"/>
      <c r="AK246" s="210"/>
      <c r="AL246" s="210"/>
      <c r="AM246" s="210"/>
      <c r="AN246" s="210"/>
      <c r="AO246" s="210"/>
      <c r="AP246" s="210"/>
      <c r="AQ246" s="210"/>
      <c r="AR246" s="210"/>
      <c r="AS246" s="210"/>
      <c r="AT246" s="210"/>
      <c r="AU246" s="210"/>
      <c r="AV246" s="210"/>
      <c r="AW246" s="210"/>
      <c r="AX246" s="210"/>
      <c r="AY246" s="210"/>
      <c r="AZ246" s="210"/>
      <c r="BA246" s="210"/>
      <c r="BB246" s="210"/>
      <c r="BC246" s="210"/>
      <c r="BD246" s="210"/>
      <c r="BE246" s="210"/>
      <c r="BF246" s="210"/>
      <c r="BG246" s="210"/>
      <c r="BH246" s="210"/>
    </row>
    <row r="247" spans="1:60" outlineLevel="1" x14ac:dyDescent="0.2">
      <c r="A247" s="246">
        <v>81</v>
      </c>
      <c r="B247" s="247" t="s">
        <v>490</v>
      </c>
      <c r="C247" s="257" t="s">
        <v>491</v>
      </c>
      <c r="D247" s="248" t="s">
        <v>246</v>
      </c>
      <c r="E247" s="249">
        <v>323.7</v>
      </c>
      <c r="F247" s="250"/>
      <c r="G247" s="251">
        <f>ROUND(E247*F247,2)</f>
        <v>0</v>
      </c>
      <c r="H247" s="250"/>
      <c r="I247" s="251">
        <f>ROUND(E247*H247,2)</f>
        <v>0</v>
      </c>
      <c r="J247" s="250"/>
      <c r="K247" s="251">
        <f>ROUND(E247*J247,2)</f>
        <v>0</v>
      </c>
      <c r="L247" s="251">
        <v>21</v>
      </c>
      <c r="M247" s="251">
        <f>G247*(1+L247/100)</f>
        <v>0</v>
      </c>
      <c r="N247" s="249">
        <v>0</v>
      </c>
      <c r="O247" s="249">
        <f>ROUND(E247*N247,2)</f>
        <v>0</v>
      </c>
      <c r="P247" s="249">
        <v>0</v>
      </c>
      <c r="Q247" s="249">
        <f>ROUND(E247*P247,2)</f>
        <v>0</v>
      </c>
      <c r="R247" s="251"/>
      <c r="S247" s="251" t="s">
        <v>172</v>
      </c>
      <c r="T247" s="252" t="s">
        <v>172</v>
      </c>
      <c r="U247" s="230">
        <v>5.5E-2</v>
      </c>
      <c r="V247" s="230">
        <f>ROUND(E247*U247,2)</f>
        <v>17.8</v>
      </c>
      <c r="W247" s="230"/>
      <c r="X247" s="230" t="s">
        <v>160</v>
      </c>
      <c r="Y247" s="230" t="s">
        <v>161</v>
      </c>
      <c r="Z247" s="210"/>
      <c r="AA247" s="210"/>
      <c r="AB247" s="210"/>
      <c r="AC247" s="210"/>
      <c r="AD247" s="210"/>
      <c r="AE247" s="210"/>
      <c r="AF247" s="210"/>
      <c r="AG247" s="210" t="s">
        <v>162</v>
      </c>
      <c r="AH247" s="210"/>
      <c r="AI247" s="210"/>
      <c r="AJ247" s="210"/>
      <c r="AK247" s="210"/>
      <c r="AL247" s="210"/>
      <c r="AM247" s="210"/>
      <c r="AN247" s="210"/>
      <c r="AO247" s="210"/>
      <c r="AP247" s="210"/>
      <c r="AQ247" s="210"/>
      <c r="AR247" s="210"/>
      <c r="AS247" s="210"/>
      <c r="AT247" s="210"/>
      <c r="AU247" s="210"/>
      <c r="AV247" s="210"/>
      <c r="AW247" s="210"/>
      <c r="AX247" s="210"/>
      <c r="AY247" s="210"/>
      <c r="AZ247" s="210"/>
      <c r="BA247" s="210"/>
      <c r="BB247" s="210"/>
      <c r="BC247" s="210"/>
      <c r="BD247" s="210"/>
      <c r="BE247" s="210"/>
      <c r="BF247" s="210"/>
      <c r="BG247" s="210"/>
      <c r="BH247" s="210"/>
    </row>
    <row r="248" spans="1:60" ht="22.5" outlineLevel="1" x14ac:dyDescent="0.2">
      <c r="A248" s="246">
        <v>82</v>
      </c>
      <c r="B248" s="247" t="s">
        <v>492</v>
      </c>
      <c r="C248" s="257" t="s">
        <v>493</v>
      </c>
      <c r="D248" s="248" t="s">
        <v>318</v>
      </c>
      <c r="E248" s="249">
        <v>4</v>
      </c>
      <c r="F248" s="250"/>
      <c r="G248" s="251">
        <f>ROUND(E248*F248,2)</f>
        <v>0</v>
      </c>
      <c r="H248" s="250"/>
      <c r="I248" s="251">
        <f>ROUND(E248*H248,2)</f>
        <v>0</v>
      </c>
      <c r="J248" s="250"/>
      <c r="K248" s="251">
        <f>ROUND(E248*J248,2)</f>
        <v>0</v>
      </c>
      <c r="L248" s="251">
        <v>21</v>
      </c>
      <c r="M248" s="251">
        <f>G248*(1+L248/100)</f>
        <v>0</v>
      </c>
      <c r="N248" s="249">
        <v>1.6167899999999999</v>
      </c>
      <c r="O248" s="249">
        <f>ROUND(E248*N248,2)</f>
        <v>6.47</v>
      </c>
      <c r="P248" s="249">
        <v>0</v>
      </c>
      <c r="Q248" s="249">
        <f>ROUND(E248*P248,2)</f>
        <v>0</v>
      </c>
      <c r="R248" s="251"/>
      <c r="S248" s="251" t="s">
        <v>172</v>
      </c>
      <c r="T248" s="252" t="s">
        <v>172</v>
      </c>
      <c r="U248" s="230">
        <v>0.57999999999999996</v>
      </c>
      <c r="V248" s="230">
        <f>ROUND(E248*U248,2)</f>
        <v>2.3199999999999998</v>
      </c>
      <c r="W248" s="230"/>
      <c r="X248" s="230" t="s">
        <v>160</v>
      </c>
      <c r="Y248" s="230" t="s">
        <v>161</v>
      </c>
      <c r="Z248" s="210"/>
      <c r="AA248" s="210"/>
      <c r="AB248" s="210"/>
      <c r="AC248" s="210"/>
      <c r="AD248" s="210"/>
      <c r="AE248" s="210"/>
      <c r="AF248" s="210"/>
      <c r="AG248" s="210" t="s">
        <v>162</v>
      </c>
      <c r="AH248" s="210"/>
      <c r="AI248" s="210"/>
      <c r="AJ248" s="210"/>
      <c r="AK248" s="210"/>
      <c r="AL248" s="210"/>
      <c r="AM248" s="210"/>
      <c r="AN248" s="210"/>
      <c r="AO248" s="210"/>
      <c r="AP248" s="210"/>
      <c r="AQ248" s="210"/>
      <c r="AR248" s="210"/>
      <c r="AS248" s="210"/>
      <c r="AT248" s="210"/>
      <c r="AU248" s="210"/>
      <c r="AV248" s="210"/>
      <c r="AW248" s="210"/>
      <c r="AX248" s="210"/>
      <c r="AY248" s="210"/>
      <c r="AZ248" s="210"/>
      <c r="BA248" s="210"/>
      <c r="BB248" s="210"/>
      <c r="BC248" s="210"/>
      <c r="BD248" s="210"/>
      <c r="BE248" s="210"/>
      <c r="BF248" s="210"/>
      <c r="BG248" s="210"/>
      <c r="BH248" s="210"/>
    </row>
    <row r="249" spans="1:60" ht="33.75" outlineLevel="1" x14ac:dyDescent="0.2">
      <c r="A249" s="246">
        <v>83</v>
      </c>
      <c r="B249" s="247" t="s">
        <v>494</v>
      </c>
      <c r="C249" s="257" t="s">
        <v>495</v>
      </c>
      <c r="D249" s="248" t="s">
        <v>246</v>
      </c>
      <c r="E249" s="249">
        <v>224</v>
      </c>
      <c r="F249" s="250"/>
      <c r="G249" s="251">
        <f>ROUND(E249*F249,2)</f>
        <v>0</v>
      </c>
      <c r="H249" s="250"/>
      <c r="I249" s="251">
        <f>ROUND(E249*H249,2)</f>
        <v>0</v>
      </c>
      <c r="J249" s="250"/>
      <c r="K249" s="251">
        <f>ROUND(E249*J249,2)</f>
        <v>0</v>
      </c>
      <c r="L249" s="251">
        <v>21</v>
      </c>
      <c r="M249" s="251">
        <f>G249*(1+L249/100)</f>
        <v>0</v>
      </c>
      <c r="N249" s="249">
        <v>0.28349999999999997</v>
      </c>
      <c r="O249" s="249">
        <f>ROUND(E249*N249,2)</f>
        <v>63.5</v>
      </c>
      <c r="P249" s="249">
        <v>0</v>
      </c>
      <c r="Q249" s="249">
        <f>ROUND(E249*P249,2)</f>
        <v>0</v>
      </c>
      <c r="R249" s="251"/>
      <c r="S249" s="251" t="s">
        <v>158</v>
      </c>
      <c r="T249" s="252" t="s">
        <v>159</v>
      </c>
      <c r="U249" s="230">
        <v>0.4</v>
      </c>
      <c r="V249" s="230">
        <f>ROUND(E249*U249,2)</f>
        <v>89.6</v>
      </c>
      <c r="W249" s="230"/>
      <c r="X249" s="230" t="s">
        <v>160</v>
      </c>
      <c r="Y249" s="230" t="s">
        <v>161</v>
      </c>
      <c r="Z249" s="210"/>
      <c r="AA249" s="210"/>
      <c r="AB249" s="210"/>
      <c r="AC249" s="210"/>
      <c r="AD249" s="210"/>
      <c r="AE249" s="210"/>
      <c r="AF249" s="210"/>
      <c r="AG249" s="210" t="s">
        <v>162</v>
      </c>
      <c r="AH249" s="210"/>
      <c r="AI249" s="210"/>
      <c r="AJ249" s="210"/>
      <c r="AK249" s="210"/>
      <c r="AL249" s="210"/>
      <c r="AM249" s="210"/>
      <c r="AN249" s="210"/>
      <c r="AO249" s="210"/>
      <c r="AP249" s="210"/>
      <c r="AQ249" s="210"/>
      <c r="AR249" s="210"/>
      <c r="AS249" s="210"/>
      <c r="AT249" s="210"/>
      <c r="AU249" s="210"/>
      <c r="AV249" s="210"/>
      <c r="AW249" s="210"/>
      <c r="AX249" s="210"/>
      <c r="AY249" s="210"/>
      <c r="AZ249" s="210"/>
      <c r="BA249" s="210"/>
      <c r="BB249" s="210"/>
      <c r="BC249" s="210"/>
      <c r="BD249" s="210"/>
      <c r="BE249" s="210"/>
      <c r="BF249" s="210"/>
      <c r="BG249" s="210"/>
      <c r="BH249" s="210"/>
    </row>
    <row r="250" spans="1:60" ht="22.5" outlineLevel="1" x14ac:dyDescent="0.2">
      <c r="A250" s="239">
        <v>84</v>
      </c>
      <c r="B250" s="240" t="s">
        <v>496</v>
      </c>
      <c r="C250" s="258" t="s">
        <v>497</v>
      </c>
      <c r="D250" s="241" t="s">
        <v>318</v>
      </c>
      <c r="E250" s="242">
        <v>346.13249999999999</v>
      </c>
      <c r="F250" s="243"/>
      <c r="G250" s="244">
        <f>ROUND(E250*F250,2)</f>
        <v>0</v>
      </c>
      <c r="H250" s="243"/>
      <c r="I250" s="244">
        <f>ROUND(E250*H250,2)</f>
        <v>0</v>
      </c>
      <c r="J250" s="243"/>
      <c r="K250" s="244">
        <f>ROUND(E250*J250,2)</f>
        <v>0</v>
      </c>
      <c r="L250" s="244">
        <v>21</v>
      </c>
      <c r="M250" s="244">
        <f>G250*(1+L250/100)</f>
        <v>0</v>
      </c>
      <c r="N250" s="242">
        <v>0.06</v>
      </c>
      <c r="O250" s="242">
        <f>ROUND(E250*N250,2)</f>
        <v>20.77</v>
      </c>
      <c r="P250" s="242">
        <v>0</v>
      </c>
      <c r="Q250" s="242">
        <f>ROUND(E250*P250,2)</f>
        <v>0</v>
      </c>
      <c r="R250" s="244" t="s">
        <v>305</v>
      </c>
      <c r="S250" s="244" t="s">
        <v>172</v>
      </c>
      <c r="T250" s="245" t="s">
        <v>172</v>
      </c>
      <c r="U250" s="230">
        <v>0</v>
      </c>
      <c r="V250" s="230">
        <f>ROUND(E250*U250,2)</f>
        <v>0</v>
      </c>
      <c r="W250" s="230"/>
      <c r="X250" s="230" t="s">
        <v>306</v>
      </c>
      <c r="Y250" s="230" t="s">
        <v>161</v>
      </c>
      <c r="Z250" s="210"/>
      <c r="AA250" s="210"/>
      <c r="AB250" s="210"/>
      <c r="AC250" s="210"/>
      <c r="AD250" s="210"/>
      <c r="AE250" s="210"/>
      <c r="AF250" s="210"/>
      <c r="AG250" s="210" t="s">
        <v>307</v>
      </c>
      <c r="AH250" s="210"/>
      <c r="AI250" s="210"/>
      <c r="AJ250" s="210"/>
      <c r="AK250" s="210"/>
      <c r="AL250" s="210"/>
      <c r="AM250" s="210"/>
      <c r="AN250" s="210"/>
      <c r="AO250" s="210"/>
      <c r="AP250" s="210"/>
      <c r="AQ250" s="210"/>
      <c r="AR250" s="210"/>
      <c r="AS250" s="210"/>
      <c r="AT250" s="210"/>
      <c r="AU250" s="210"/>
      <c r="AV250" s="210"/>
      <c r="AW250" s="210"/>
      <c r="AX250" s="210"/>
      <c r="AY250" s="210"/>
      <c r="AZ250" s="210"/>
      <c r="BA250" s="210"/>
      <c r="BB250" s="210"/>
      <c r="BC250" s="210"/>
      <c r="BD250" s="210"/>
      <c r="BE250" s="210"/>
      <c r="BF250" s="210"/>
      <c r="BG250" s="210"/>
      <c r="BH250" s="210"/>
    </row>
    <row r="251" spans="1:60" outlineLevel="2" x14ac:dyDescent="0.2">
      <c r="A251" s="227"/>
      <c r="B251" s="228"/>
      <c r="C251" s="272" t="s">
        <v>498</v>
      </c>
      <c r="D251" s="268"/>
      <c r="E251" s="269">
        <v>329.65</v>
      </c>
      <c r="F251" s="230"/>
      <c r="G251" s="230"/>
      <c r="H251" s="230"/>
      <c r="I251" s="230"/>
      <c r="J251" s="230"/>
      <c r="K251" s="230"/>
      <c r="L251" s="230"/>
      <c r="M251" s="230"/>
      <c r="N251" s="229"/>
      <c r="O251" s="229"/>
      <c r="P251" s="229"/>
      <c r="Q251" s="229"/>
      <c r="R251" s="230"/>
      <c r="S251" s="230"/>
      <c r="T251" s="230"/>
      <c r="U251" s="230"/>
      <c r="V251" s="230"/>
      <c r="W251" s="230"/>
      <c r="X251" s="230"/>
      <c r="Y251" s="230"/>
      <c r="Z251" s="210"/>
      <c r="AA251" s="210"/>
      <c r="AB251" s="210"/>
      <c r="AC251" s="210"/>
      <c r="AD251" s="210"/>
      <c r="AE251" s="210"/>
      <c r="AF251" s="210"/>
      <c r="AG251" s="210" t="s">
        <v>218</v>
      </c>
      <c r="AH251" s="210">
        <v>5</v>
      </c>
      <c r="AI251" s="210"/>
      <c r="AJ251" s="210"/>
      <c r="AK251" s="210"/>
      <c r="AL251" s="210"/>
      <c r="AM251" s="210"/>
      <c r="AN251" s="210"/>
      <c r="AO251" s="210"/>
      <c r="AP251" s="210"/>
      <c r="AQ251" s="210"/>
      <c r="AR251" s="210"/>
      <c r="AS251" s="210"/>
      <c r="AT251" s="210"/>
      <c r="AU251" s="210"/>
      <c r="AV251" s="210"/>
      <c r="AW251" s="210"/>
      <c r="AX251" s="210"/>
      <c r="AY251" s="210"/>
      <c r="AZ251" s="210"/>
      <c r="BA251" s="210"/>
      <c r="BB251" s="210"/>
      <c r="BC251" s="210"/>
      <c r="BD251" s="210"/>
      <c r="BE251" s="210"/>
      <c r="BF251" s="210"/>
      <c r="BG251" s="210"/>
      <c r="BH251" s="210"/>
    </row>
    <row r="252" spans="1:60" outlineLevel="3" x14ac:dyDescent="0.2">
      <c r="A252" s="227"/>
      <c r="B252" s="228"/>
      <c r="C252" s="273" t="s">
        <v>433</v>
      </c>
      <c r="D252" s="270"/>
      <c r="E252" s="271">
        <v>16.482500000000002</v>
      </c>
      <c r="F252" s="230"/>
      <c r="G252" s="230"/>
      <c r="H252" s="230"/>
      <c r="I252" s="230"/>
      <c r="J252" s="230"/>
      <c r="K252" s="230"/>
      <c r="L252" s="230"/>
      <c r="M252" s="230"/>
      <c r="N252" s="229"/>
      <c r="O252" s="229"/>
      <c r="P252" s="229"/>
      <c r="Q252" s="229"/>
      <c r="R252" s="230"/>
      <c r="S252" s="230"/>
      <c r="T252" s="230"/>
      <c r="U252" s="230"/>
      <c r="V252" s="230"/>
      <c r="W252" s="230"/>
      <c r="X252" s="230"/>
      <c r="Y252" s="230"/>
      <c r="Z252" s="210"/>
      <c r="AA252" s="210"/>
      <c r="AB252" s="210"/>
      <c r="AC252" s="210"/>
      <c r="AD252" s="210"/>
      <c r="AE252" s="210"/>
      <c r="AF252" s="210"/>
      <c r="AG252" s="210" t="s">
        <v>218</v>
      </c>
      <c r="AH252" s="210">
        <v>4</v>
      </c>
      <c r="AI252" s="210"/>
      <c r="AJ252" s="210"/>
      <c r="AK252" s="210"/>
      <c r="AL252" s="210"/>
      <c r="AM252" s="210"/>
      <c r="AN252" s="210"/>
      <c r="AO252" s="210"/>
      <c r="AP252" s="210"/>
      <c r="AQ252" s="210"/>
      <c r="AR252" s="210"/>
      <c r="AS252" s="210"/>
      <c r="AT252" s="210"/>
      <c r="AU252" s="210"/>
      <c r="AV252" s="210"/>
      <c r="AW252" s="210"/>
      <c r="AX252" s="210"/>
      <c r="AY252" s="210"/>
      <c r="AZ252" s="210"/>
      <c r="BA252" s="210"/>
      <c r="BB252" s="210"/>
      <c r="BC252" s="210"/>
      <c r="BD252" s="210"/>
      <c r="BE252" s="210"/>
      <c r="BF252" s="210"/>
      <c r="BG252" s="210"/>
      <c r="BH252" s="210"/>
    </row>
    <row r="253" spans="1:60" ht="22.5" outlineLevel="1" x14ac:dyDescent="0.2">
      <c r="A253" s="239">
        <v>85</v>
      </c>
      <c r="B253" s="240" t="s">
        <v>499</v>
      </c>
      <c r="C253" s="258" t="s">
        <v>500</v>
      </c>
      <c r="D253" s="241" t="s">
        <v>318</v>
      </c>
      <c r="E253" s="242">
        <v>506.23750000000001</v>
      </c>
      <c r="F253" s="243"/>
      <c r="G253" s="244">
        <f>ROUND(E253*F253,2)</f>
        <v>0</v>
      </c>
      <c r="H253" s="243"/>
      <c r="I253" s="244">
        <f>ROUND(E253*H253,2)</f>
        <v>0</v>
      </c>
      <c r="J253" s="243"/>
      <c r="K253" s="244">
        <f>ROUND(E253*J253,2)</f>
        <v>0</v>
      </c>
      <c r="L253" s="244">
        <v>21</v>
      </c>
      <c r="M253" s="244">
        <f>G253*(1+L253/100)</f>
        <v>0</v>
      </c>
      <c r="N253" s="242">
        <v>0.08</v>
      </c>
      <c r="O253" s="242">
        <f>ROUND(E253*N253,2)</f>
        <v>40.5</v>
      </c>
      <c r="P253" s="242">
        <v>0</v>
      </c>
      <c r="Q253" s="242">
        <f>ROUND(E253*P253,2)</f>
        <v>0</v>
      </c>
      <c r="R253" s="244" t="s">
        <v>305</v>
      </c>
      <c r="S253" s="244" t="s">
        <v>172</v>
      </c>
      <c r="T253" s="245" t="s">
        <v>172</v>
      </c>
      <c r="U253" s="230">
        <v>0</v>
      </c>
      <c r="V253" s="230">
        <f>ROUND(E253*U253,2)</f>
        <v>0</v>
      </c>
      <c r="W253" s="230"/>
      <c r="X253" s="230" t="s">
        <v>306</v>
      </c>
      <c r="Y253" s="230" t="s">
        <v>161</v>
      </c>
      <c r="Z253" s="210"/>
      <c r="AA253" s="210"/>
      <c r="AB253" s="210"/>
      <c r="AC253" s="210"/>
      <c r="AD253" s="210"/>
      <c r="AE253" s="210"/>
      <c r="AF253" s="210"/>
      <c r="AG253" s="210" t="s">
        <v>307</v>
      </c>
      <c r="AH253" s="210"/>
      <c r="AI253" s="210"/>
      <c r="AJ253" s="210"/>
      <c r="AK253" s="210"/>
      <c r="AL253" s="210"/>
      <c r="AM253" s="210"/>
      <c r="AN253" s="210"/>
      <c r="AO253" s="210"/>
      <c r="AP253" s="210"/>
      <c r="AQ253" s="210"/>
      <c r="AR253" s="210"/>
      <c r="AS253" s="210"/>
      <c r="AT253" s="210"/>
      <c r="AU253" s="210"/>
      <c r="AV253" s="210"/>
      <c r="AW253" s="210"/>
      <c r="AX253" s="210"/>
      <c r="AY253" s="210"/>
      <c r="AZ253" s="210"/>
      <c r="BA253" s="210"/>
      <c r="BB253" s="210"/>
      <c r="BC253" s="210"/>
      <c r="BD253" s="210"/>
      <c r="BE253" s="210"/>
      <c r="BF253" s="210"/>
      <c r="BG253" s="210"/>
      <c r="BH253" s="210"/>
    </row>
    <row r="254" spans="1:60" outlineLevel="2" x14ac:dyDescent="0.2">
      <c r="A254" s="227"/>
      <c r="B254" s="228"/>
      <c r="C254" s="272" t="s">
        <v>501</v>
      </c>
      <c r="D254" s="268"/>
      <c r="E254" s="269">
        <v>509.75</v>
      </c>
      <c r="F254" s="230"/>
      <c r="G254" s="230"/>
      <c r="H254" s="230"/>
      <c r="I254" s="230"/>
      <c r="J254" s="230"/>
      <c r="K254" s="230"/>
      <c r="L254" s="230"/>
      <c r="M254" s="230"/>
      <c r="N254" s="229"/>
      <c r="O254" s="229"/>
      <c r="P254" s="229"/>
      <c r="Q254" s="229"/>
      <c r="R254" s="230"/>
      <c r="S254" s="230"/>
      <c r="T254" s="230"/>
      <c r="U254" s="230"/>
      <c r="V254" s="230"/>
      <c r="W254" s="230"/>
      <c r="X254" s="230"/>
      <c r="Y254" s="230"/>
      <c r="Z254" s="210"/>
      <c r="AA254" s="210"/>
      <c r="AB254" s="210"/>
      <c r="AC254" s="210"/>
      <c r="AD254" s="210"/>
      <c r="AE254" s="210"/>
      <c r="AF254" s="210"/>
      <c r="AG254" s="210" t="s">
        <v>218</v>
      </c>
      <c r="AH254" s="210">
        <v>5</v>
      </c>
      <c r="AI254" s="210"/>
      <c r="AJ254" s="210"/>
      <c r="AK254" s="210"/>
      <c r="AL254" s="210"/>
      <c r="AM254" s="210"/>
      <c r="AN254" s="210"/>
      <c r="AO254" s="210"/>
      <c r="AP254" s="210"/>
      <c r="AQ254" s="210"/>
      <c r="AR254" s="210"/>
      <c r="AS254" s="210"/>
      <c r="AT254" s="210"/>
      <c r="AU254" s="210"/>
      <c r="AV254" s="210"/>
      <c r="AW254" s="210"/>
      <c r="AX254" s="210"/>
      <c r="AY254" s="210"/>
      <c r="AZ254" s="210"/>
      <c r="BA254" s="210"/>
      <c r="BB254" s="210"/>
      <c r="BC254" s="210"/>
      <c r="BD254" s="210"/>
      <c r="BE254" s="210"/>
      <c r="BF254" s="210"/>
      <c r="BG254" s="210"/>
      <c r="BH254" s="210"/>
    </row>
    <row r="255" spans="1:60" outlineLevel="3" x14ac:dyDescent="0.2">
      <c r="A255" s="227"/>
      <c r="B255" s="228"/>
      <c r="C255" s="273" t="s">
        <v>433</v>
      </c>
      <c r="D255" s="270"/>
      <c r="E255" s="271">
        <v>25.487500000000001</v>
      </c>
      <c r="F255" s="230"/>
      <c r="G255" s="230"/>
      <c r="H255" s="230"/>
      <c r="I255" s="230"/>
      <c r="J255" s="230"/>
      <c r="K255" s="230"/>
      <c r="L255" s="230"/>
      <c r="M255" s="230"/>
      <c r="N255" s="229"/>
      <c r="O255" s="229"/>
      <c r="P255" s="229"/>
      <c r="Q255" s="229"/>
      <c r="R255" s="230"/>
      <c r="S255" s="230"/>
      <c r="T255" s="230"/>
      <c r="U255" s="230"/>
      <c r="V255" s="230"/>
      <c r="W255" s="230"/>
      <c r="X255" s="230"/>
      <c r="Y255" s="230"/>
      <c r="Z255" s="210"/>
      <c r="AA255" s="210"/>
      <c r="AB255" s="210"/>
      <c r="AC255" s="210"/>
      <c r="AD255" s="210"/>
      <c r="AE255" s="210"/>
      <c r="AF255" s="210"/>
      <c r="AG255" s="210" t="s">
        <v>218</v>
      </c>
      <c r="AH255" s="210">
        <v>4</v>
      </c>
      <c r="AI255" s="210"/>
      <c r="AJ255" s="210"/>
      <c r="AK255" s="210"/>
      <c r="AL255" s="210"/>
      <c r="AM255" s="210"/>
      <c r="AN255" s="210"/>
      <c r="AO255" s="210"/>
      <c r="AP255" s="210"/>
      <c r="AQ255" s="210"/>
      <c r="AR255" s="210"/>
      <c r="AS255" s="210"/>
      <c r="AT255" s="210"/>
      <c r="AU255" s="210"/>
      <c r="AV255" s="210"/>
      <c r="AW255" s="210"/>
      <c r="AX255" s="210"/>
      <c r="AY255" s="210"/>
      <c r="AZ255" s="210"/>
      <c r="BA255" s="210"/>
      <c r="BB255" s="210"/>
      <c r="BC255" s="210"/>
      <c r="BD255" s="210"/>
      <c r="BE255" s="210"/>
      <c r="BF255" s="210"/>
      <c r="BG255" s="210"/>
      <c r="BH255" s="210"/>
    </row>
    <row r="256" spans="1:60" outlineLevel="3" x14ac:dyDescent="0.2">
      <c r="A256" s="227"/>
      <c r="B256" s="228"/>
      <c r="C256" s="272" t="s">
        <v>502</v>
      </c>
      <c r="D256" s="268"/>
      <c r="E256" s="269">
        <v>-15</v>
      </c>
      <c r="F256" s="230"/>
      <c r="G256" s="230"/>
      <c r="H256" s="230"/>
      <c r="I256" s="230"/>
      <c r="J256" s="230"/>
      <c r="K256" s="230"/>
      <c r="L256" s="230"/>
      <c r="M256" s="230"/>
      <c r="N256" s="229"/>
      <c r="O256" s="229"/>
      <c r="P256" s="229"/>
      <c r="Q256" s="229"/>
      <c r="R256" s="230"/>
      <c r="S256" s="230"/>
      <c r="T256" s="230"/>
      <c r="U256" s="230"/>
      <c r="V256" s="230"/>
      <c r="W256" s="230"/>
      <c r="X256" s="230"/>
      <c r="Y256" s="230"/>
      <c r="Z256" s="210"/>
      <c r="AA256" s="210"/>
      <c r="AB256" s="210"/>
      <c r="AC256" s="210"/>
      <c r="AD256" s="210"/>
      <c r="AE256" s="210"/>
      <c r="AF256" s="210"/>
      <c r="AG256" s="210" t="s">
        <v>218</v>
      </c>
      <c r="AH256" s="210">
        <v>5</v>
      </c>
      <c r="AI256" s="210"/>
      <c r="AJ256" s="210"/>
      <c r="AK256" s="210"/>
      <c r="AL256" s="210"/>
      <c r="AM256" s="210"/>
      <c r="AN256" s="210"/>
      <c r="AO256" s="210"/>
      <c r="AP256" s="210"/>
      <c r="AQ256" s="210"/>
      <c r="AR256" s="210"/>
      <c r="AS256" s="210"/>
      <c r="AT256" s="210"/>
      <c r="AU256" s="210"/>
      <c r="AV256" s="210"/>
      <c r="AW256" s="210"/>
      <c r="AX256" s="210"/>
      <c r="AY256" s="210"/>
      <c r="AZ256" s="210"/>
      <c r="BA256" s="210"/>
      <c r="BB256" s="210"/>
      <c r="BC256" s="210"/>
      <c r="BD256" s="210"/>
      <c r="BE256" s="210"/>
      <c r="BF256" s="210"/>
      <c r="BG256" s="210"/>
      <c r="BH256" s="210"/>
    </row>
    <row r="257" spans="1:60" outlineLevel="3" x14ac:dyDescent="0.2">
      <c r="A257" s="227"/>
      <c r="B257" s="228"/>
      <c r="C257" s="272" t="s">
        <v>503</v>
      </c>
      <c r="D257" s="268"/>
      <c r="E257" s="269">
        <v>-14</v>
      </c>
      <c r="F257" s="230"/>
      <c r="G257" s="230"/>
      <c r="H257" s="230"/>
      <c r="I257" s="230"/>
      <c r="J257" s="230"/>
      <c r="K257" s="230"/>
      <c r="L257" s="230"/>
      <c r="M257" s="230"/>
      <c r="N257" s="229"/>
      <c r="O257" s="229"/>
      <c r="P257" s="229"/>
      <c r="Q257" s="229"/>
      <c r="R257" s="230"/>
      <c r="S257" s="230"/>
      <c r="T257" s="230"/>
      <c r="U257" s="230"/>
      <c r="V257" s="230"/>
      <c r="W257" s="230"/>
      <c r="X257" s="230"/>
      <c r="Y257" s="230"/>
      <c r="Z257" s="210"/>
      <c r="AA257" s="210"/>
      <c r="AB257" s="210"/>
      <c r="AC257" s="210"/>
      <c r="AD257" s="210"/>
      <c r="AE257" s="210"/>
      <c r="AF257" s="210"/>
      <c r="AG257" s="210" t="s">
        <v>218</v>
      </c>
      <c r="AH257" s="210">
        <v>5</v>
      </c>
      <c r="AI257" s="210"/>
      <c r="AJ257" s="210"/>
      <c r="AK257" s="210"/>
      <c r="AL257" s="210"/>
      <c r="AM257" s="210"/>
      <c r="AN257" s="210"/>
      <c r="AO257" s="210"/>
      <c r="AP257" s="210"/>
      <c r="AQ257" s="210"/>
      <c r="AR257" s="210"/>
      <c r="AS257" s="210"/>
      <c r="AT257" s="210"/>
      <c r="AU257" s="210"/>
      <c r="AV257" s="210"/>
      <c r="AW257" s="210"/>
      <c r="AX257" s="210"/>
      <c r="AY257" s="210"/>
      <c r="AZ257" s="210"/>
      <c r="BA257" s="210"/>
      <c r="BB257" s="210"/>
      <c r="BC257" s="210"/>
      <c r="BD257" s="210"/>
      <c r="BE257" s="210"/>
      <c r="BF257" s="210"/>
      <c r="BG257" s="210"/>
      <c r="BH257" s="210"/>
    </row>
    <row r="258" spans="1:60" ht="22.5" outlineLevel="1" x14ac:dyDescent="0.2">
      <c r="A258" s="239">
        <v>86</v>
      </c>
      <c r="B258" s="240" t="s">
        <v>504</v>
      </c>
      <c r="C258" s="258" t="s">
        <v>505</v>
      </c>
      <c r="D258" s="241" t="s">
        <v>318</v>
      </c>
      <c r="E258" s="242">
        <v>145.94999999999999</v>
      </c>
      <c r="F258" s="243"/>
      <c r="G258" s="244">
        <f>ROUND(E258*F258,2)</f>
        <v>0</v>
      </c>
      <c r="H258" s="243"/>
      <c r="I258" s="244">
        <f>ROUND(E258*H258,2)</f>
        <v>0</v>
      </c>
      <c r="J258" s="243"/>
      <c r="K258" s="244">
        <f>ROUND(E258*J258,2)</f>
        <v>0</v>
      </c>
      <c r="L258" s="244">
        <v>21</v>
      </c>
      <c r="M258" s="244">
        <f>G258*(1+L258/100)</f>
        <v>0</v>
      </c>
      <c r="N258" s="242">
        <v>5.1999999999999998E-2</v>
      </c>
      <c r="O258" s="242">
        <f>ROUND(E258*N258,2)</f>
        <v>7.59</v>
      </c>
      <c r="P258" s="242">
        <v>0</v>
      </c>
      <c r="Q258" s="242">
        <f>ROUND(E258*P258,2)</f>
        <v>0</v>
      </c>
      <c r="R258" s="244" t="s">
        <v>305</v>
      </c>
      <c r="S258" s="244" t="s">
        <v>172</v>
      </c>
      <c r="T258" s="245" t="s">
        <v>172</v>
      </c>
      <c r="U258" s="230">
        <v>0</v>
      </c>
      <c r="V258" s="230">
        <f>ROUND(E258*U258,2)</f>
        <v>0</v>
      </c>
      <c r="W258" s="230"/>
      <c r="X258" s="230" t="s">
        <v>306</v>
      </c>
      <c r="Y258" s="230" t="s">
        <v>161</v>
      </c>
      <c r="Z258" s="210"/>
      <c r="AA258" s="210"/>
      <c r="AB258" s="210"/>
      <c r="AC258" s="210"/>
      <c r="AD258" s="210"/>
      <c r="AE258" s="210"/>
      <c r="AF258" s="210"/>
      <c r="AG258" s="210" t="s">
        <v>307</v>
      </c>
      <c r="AH258" s="210"/>
      <c r="AI258" s="210"/>
      <c r="AJ258" s="210"/>
      <c r="AK258" s="210"/>
      <c r="AL258" s="210"/>
      <c r="AM258" s="210"/>
      <c r="AN258" s="210"/>
      <c r="AO258" s="210"/>
      <c r="AP258" s="210"/>
      <c r="AQ258" s="210"/>
      <c r="AR258" s="210"/>
      <c r="AS258" s="210"/>
      <c r="AT258" s="210"/>
      <c r="AU258" s="210"/>
      <c r="AV258" s="210"/>
      <c r="AW258" s="210"/>
      <c r="AX258" s="210"/>
      <c r="AY258" s="210"/>
      <c r="AZ258" s="210"/>
      <c r="BA258" s="210"/>
      <c r="BB258" s="210"/>
      <c r="BC258" s="210"/>
      <c r="BD258" s="210"/>
      <c r="BE258" s="210"/>
      <c r="BF258" s="210"/>
      <c r="BG258" s="210"/>
      <c r="BH258" s="210"/>
    </row>
    <row r="259" spans="1:60" outlineLevel="2" x14ac:dyDescent="0.2">
      <c r="A259" s="227"/>
      <c r="B259" s="228"/>
      <c r="C259" s="272" t="s">
        <v>506</v>
      </c>
      <c r="D259" s="268"/>
      <c r="E259" s="269">
        <v>139</v>
      </c>
      <c r="F259" s="230"/>
      <c r="G259" s="230"/>
      <c r="H259" s="230"/>
      <c r="I259" s="230"/>
      <c r="J259" s="230"/>
      <c r="K259" s="230"/>
      <c r="L259" s="230"/>
      <c r="M259" s="230"/>
      <c r="N259" s="229"/>
      <c r="O259" s="229"/>
      <c r="P259" s="229"/>
      <c r="Q259" s="229"/>
      <c r="R259" s="230"/>
      <c r="S259" s="230"/>
      <c r="T259" s="230"/>
      <c r="U259" s="230"/>
      <c r="V259" s="230"/>
      <c r="W259" s="230"/>
      <c r="X259" s="230"/>
      <c r="Y259" s="230"/>
      <c r="Z259" s="210"/>
      <c r="AA259" s="210"/>
      <c r="AB259" s="210"/>
      <c r="AC259" s="210"/>
      <c r="AD259" s="210"/>
      <c r="AE259" s="210"/>
      <c r="AF259" s="210"/>
      <c r="AG259" s="210" t="s">
        <v>218</v>
      </c>
      <c r="AH259" s="210">
        <v>5</v>
      </c>
      <c r="AI259" s="210"/>
      <c r="AJ259" s="210"/>
      <c r="AK259" s="210"/>
      <c r="AL259" s="210"/>
      <c r="AM259" s="210"/>
      <c r="AN259" s="210"/>
      <c r="AO259" s="210"/>
      <c r="AP259" s="210"/>
      <c r="AQ259" s="210"/>
      <c r="AR259" s="210"/>
      <c r="AS259" s="210"/>
      <c r="AT259" s="210"/>
      <c r="AU259" s="210"/>
      <c r="AV259" s="210"/>
      <c r="AW259" s="210"/>
      <c r="AX259" s="210"/>
      <c r="AY259" s="210"/>
      <c r="AZ259" s="210"/>
      <c r="BA259" s="210"/>
      <c r="BB259" s="210"/>
      <c r="BC259" s="210"/>
      <c r="BD259" s="210"/>
      <c r="BE259" s="210"/>
      <c r="BF259" s="210"/>
      <c r="BG259" s="210"/>
      <c r="BH259" s="210"/>
    </row>
    <row r="260" spans="1:60" outlineLevel="3" x14ac:dyDescent="0.2">
      <c r="A260" s="227"/>
      <c r="B260" s="228"/>
      <c r="C260" s="273" t="s">
        <v>433</v>
      </c>
      <c r="D260" s="270"/>
      <c r="E260" s="271">
        <v>6.95</v>
      </c>
      <c r="F260" s="230"/>
      <c r="G260" s="230"/>
      <c r="H260" s="230"/>
      <c r="I260" s="230"/>
      <c r="J260" s="230"/>
      <c r="K260" s="230"/>
      <c r="L260" s="230"/>
      <c r="M260" s="230"/>
      <c r="N260" s="229"/>
      <c r="O260" s="229"/>
      <c r="P260" s="229"/>
      <c r="Q260" s="229"/>
      <c r="R260" s="230"/>
      <c r="S260" s="230"/>
      <c r="T260" s="230"/>
      <c r="U260" s="230"/>
      <c r="V260" s="230"/>
      <c r="W260" s="230"/>
      <c r="X260" s="230"/>
      <c r="Y260" s="230"/>
      <c r="Z260" s="210"/>
      <c r="AA260" s="210"/>
      <c r="AB260" s="210"/>
      <c r="AC260" s="210"/>
      <c r="AD260" s="210"/>
      <c r="AE260" s="210"/>
      <c r="AF260" s="210"/>
      <c r="AG260" s="210" t="s">
        <v>218</v>
      </c>
      <c r="AH260" s="210">
        <v>4</v>
      </c>
      <c r="AI260" s="210"/>
      <c r="AJ260" s="210"/>
      <c r="AK260" s="210"/>
      <c r="AL260" s="210"/>
      <c r="AM260" s="210"/>
      <c r="AN260" s="210"/>
      <c r="AO260" s="210"/>
      <c r="AP260" s="210"/>
      <c r="AQ260" s="210"/>
      <c r="AR260" s="210"/>
      <c r="AS260" s="210"/>
      <c r="AT260" s="210"/>
      <c r="AU260" s="210"/>
      <c r="AV260" s="210"/>
      <c r="AW260" s="210"/>
      <c r="AX260" s="210"/>
      <c r="AY260" s="210"/>
      <c r="AZ260" s="210"/>
      <c r="BA260" s="210"/>
      <c r="BB260" s="210"/>
      <c r="BC260" s="210"/>
      <c r="BD260" s="210"/>
      <c r="BE260" s="210"/>
      <c r="BF260" s="210"/>
      <c r="BG260" s="210"/>
      <c r="BH260" s="210"/>
    </row>
    <row r="261" spans="1:60" ht="22.5" outlineLevel="1" x14ac:dyDescent="0.2">
      <c r="A261" s="246">
        <v>87</v>
      </c>
      <c r="B261" s="247" t="s">
        <v>507</v>
      </c>
      <c r="C261" s="257" t="s">
        <v>508</v>
      </c>
      <c r="D261" s="248" t="s">
        <v>318</v>
      </c>
      <c r="E261" s="249">
        <v>15</v>
      </c>
      <c r="F261" s="250"/>
      <c r="G261" s="251">
        <f>ROUND(E261*F261,2)</f>
        <v>0</v>
      </c>
      <c r="H261" s="250"/>
      <c r="I261" s="251">
        <f>ROUND(E261*H261,2)</f>
        <v>0</v>
      </c>
      <c r="J261" s="250"/>
      <c r="K261" s="251">
        <f>ROUND(E261*J261,2)</f>
        <v>0</v>
      </c>
      <c r="L261" s="251">
        <v>21</v>
      </c>
      <c r="M261" s="251">
        <f>G261*(1+L261/100)</f>
        <v>0</v>
      </c>
      <c r="N261" s="249">
        <v>6.9000000000000006E-2</v>
      </c>
      <c r="O261" s="249">
        <f>ROUND(E261*N261,2)</f>
        <v>1.04</v>
      </c>
      <c r="P261" s="249">
        <v>0</v>
      </c>
      <c r="Q261" s="249">
        <f>ROUND(E261*P261,2)</f>
        <v>0</v>
      </c>
      <c r="R261" s="251" t="s">
        <v>305</v>
      </c>
      <c r="S261" s="251" t="s">
        <v>172</v>
      </c>
      <c r="T261" s="252" t="s">
        <v>172</v>
      </c>
      <c r="U261" s="230">
        <v>0</v>
      </c>
      <c r="V261" s="230">
        <f>ROUND(E261*U261,2)</f>
        <v>0</v>
      </c>
      <c r="W261" s="230"/>
      <c r="X261" s="230" t="s">
        <v>306</v>
      </c>
      <c r="Y261" s="230" t="s">
        <v>161</v>
      </c>
      <c r="Z261" s="210"/>
      <c r="AA261" s="210"/>
      <c r="AB261" s="210"/>
      <c r="AC261" s="210"/>
      <c r="AD261" s="210"/>
      <c r="AE261" s="210"/>
      <c r="AF261" s="210"/>
      <c r="AG261" s="210" t="s">
        <v>307</v>
      </c>
      <c r="AH261" s="210"/>
      <c r="AI261" s="210"/>
      <c r="AJ261" s="210"/>
      <c r="AK261" s="210"/>
      <c r="AL261" s="210"/>
      <c r="AM261" s="210"/>
      <c r="AN261" s="210"/>
      <c r="AO261" s="210"/>
      <c r="AP261" s="210"/>
      <c r="AQ261" s="210"/>
      <c r="AR261" s="210"/>
      <c r="AS261" s="210"/>
      <c r="AT261" s="210"/>
      <c r="AU261" s="210"/>
      <c r="AV261" s="210"/>
      <c r="AW261" s="210"/>
      <c r="AX261" s="210"/>
      <c r="AY261" s="210"/>
      <c r="AZ261" s="210"/>
      <c r="BA261" s="210"/>
      <c r="BB261" s="210"/>
      <c r="BC261" s="210"/>
      <c r="BD261" s="210"/>
      <c r="BE261" s="210"/>
      <c r="BF261" s="210"/>
      <c r="BG261" s="210"/>
      <c r="BH261" s="210"/>
    </row>
    <row r="262" spans="1:60" ht="22.5" outlineLevel="1" x14ac:dyDescent="0.2">
      <c r="A262" s="246">
        <v>88</v>
      </c>
      <c r="B262" s="247" t="s">
        <v>509</v>
      </c>
      <c r="C262" s="257" t="s">
        <v>510</v>
      </c>
      <c r="D262" s="248" t="s">
        <v>318</v>
      </c>
      <c r="E262" s="249">
        <v>14</v>
      </c>
      <c r="F262" s="250"/>
      <c r="G262" s="251">
        <f>ROUND(E262*F262,2)</f>
        <v>0</v>
      </c>
      <c r="H262" s="250"/>
      <c r="I262" s="251">
        <f>ROUND(E262*H262,2)</f>
        <v>0</v>
      </c>
      <c r="J262" s="250"/>
      <c r="K262" s="251">
        <f>ROUND(E262*J262,2)</f>
        <v>0</v>
      </c>
      <c r="L262" s="251">
        <v>21</v>
      </c>
      <c r="M262" s="251">
        <f>G262*(1+L262/100)</f>
        <v>0</v>
      </c>
      <c r="N262" s="249">
        <v>6.9000000000000006E-2</v>
      </c>
      <c r="O262" s="249">
        <f>ROUND(E262*N262,2)</f>
        <v>0.97</v>
      </c>
      <c r="P262" s="249">
        <v>0</v>
      </c>
      <c r="Q262" s="249">
        <f>ROUND(E262*P262,2)</f>
        <v>0</v>
      </c>
      <c r="R262" s="251" t="s">
        <v>305</v>
      </c>
      <c r="S262" s="251" t="s">
        <v>172</v>
      </c>
      <c r="T262" s="252" t="s">
        <v>172</v>
      </c>
      <c r="U262" s="230">
        <v>0</v>
      </c>
      <c r="V262" s="230">
        <f>ROUND(E262*U262,2)</f>
        <v>0</v>
      </c>
      <c r="W262" s="230"/>
      <c r="X262" s="230" t="s">
        <v>306</v>
      </c>
      <c r="Y262" s="230" t="s">
        <v>161</v>
      </c>
      <c r="Z262" s="210"/>
      <c r="AA262" s="210"/>
      <c r="AB262" s="210"/>
      <c r="AC262" s="210"/>
      <c r="AD262" s="210"/>
      <c r="AE262" s="210"/>
      <c r="AF262" s="210"/>
      <c r="AG262" s="210" t="s">
        <v>307</v>
      </c>
      <c r="AH262" s="210"/>
      <c r="AI262" s="210"/>
      <c r="AJ262" s="210"/>
      <c r="AK262" s="210"/>
      <c r="AL262" s="210"/>
      <c r="AM262" s="210"/>
      <c r="AN262" s="210"/>
      <c r="AO262" s="210"/>
      <c r="AP262" s="210"/>
      <c r="AQ262" s="210"/>
      <c r="AR262" s="210"/>
      <c r="AS262" s="210"/>
      <c r="AT262" s="210"/>
      <c r="AU262" s="210"/>
      <c r="AV262" s="210"/>
      <c r="AW262" s="210"/>
      <c r="AX262" s="210"/>
      <c r="AY262" s="210"/>
      <c r="AZ262" s="210"/>
      <c r="BA262" s="210"/>
      <c r="BB262" s="210"/>
      <c r="BC262" s="210"/>
      <c r="BD262" s="210"/>
      <c r="BE262" s="210"/>
      <c r="BF262" s="210"/>
      <c r="BG262" s="210"/>
      <c r="BH262" s="210"/>
    </row>
    <row r="263" spans="1:60" ht="22.5" outlineLevel="1" x14ac:dyDescent="0.2">
      <c r="A263" s="246">
        <v>89</v>
      </c>
      <c r="B263" s="247" t="s">
        <v>511</v>
      </c>
      <c r="C263" s="257" t="s">
        <v>512</v>
      </c>
      <c r="D263" s="248" t="s">
        <v>318</v>
      </c>
      <c r="E263" s="249">
        <v>2</v>
      </c>
      <c r="F263" s="250"/>
      <c r="G263" s="251">
        <f>ROUND(E263*F263,2)</f>
        <v>0</v>
      </c>
      <c r="H263" s="250"/>
      <c r="I263" s="251">
        <f>ROUND(E263*H263,2)</f>
        <v>0</v>
      </c>
      <c r="J263" s="250"/>
      <c r="K263" s="251">
        <f>ROUND(E263*J263,2)</f>
        <v>0</v>
      </c>
      <c r="L263" s="251">
        <v>21</v>
      </c>
      <c r="M263" s="251">
        <f>G263*(1+L263/100)</f>
        <v>0</v>
      </c>
      <c r="N263" s="249">
        <v>0.28999999999999998</v>
      </c>
      <c r="O263" s="249">
        <f>ROUND(E263*N263,2)</f>
        <v>0.57999999999999996</v>
      </c>
      <c r="P263" s="249">
        <v>0</v>
      </c>
      <c r="Q263" s="249">
        <f>ROUND(E263*P263,2)</f>
        <v>0</v>
      </c>
      <c r="R263" s="251" t="s">
        <v>305</v>
      </c>
      <c r="S263" s="251" t="s">
        <v>172</v>
      </c>
      <c r="T263" s="252" t="s">
        <v>172</v>
      </c>
      <c r="U263" s="230">
        <v>0</v>
      </c>
      <c r="V263" s="230">
        <f>ROUND(E263*U263,2)</f>
        <v>0</v>
      </c>
      <c r="W263" s="230"/>
      <c r="X263" s="230" t="s">
        <v>306</v>
      </c>
      <c r="Y263" s="230" t="s">
        <v>161</v>
      </c>
      <c r="Z263" s="210"/>
      <c r="AA263" s="210"/>
      <c r="AB263" s="210"/>
      <c r="AC263" s="210"/>
      <c r="AD263" s="210"/>
      <c r="AE263" s="210"/>
      <c r="AF263" s="210"/>
      <c r="AG263" s="210" t="s">
        <v>307</v>
      </c>
      <c r="AH263" s="210"/>
      <c r="AI263" s="210"/>
      <c r="AJ263" s="210"/>
      <c r="AK263" s="210"/>
      <c r="AL263" s="210"/>
      <c r="AM263" s="210"/>
      <c r="AN263" s="210"/>
      <c r="AO263" s="210"/>
      <c r="AP263" s="210"/>
      <c r="AQ263" s="210"/>
      <c r="AR263" s="210"/>
      <c r="AS263" s="210"/>
      <c r="AT263" s="210"/>
      <c r="AU263" s="210"/>
      <c r="AV263" s="210"/>
      <c r="AW263" s="210"/>
      <c r="AX263" s="210"/>
      <c r="AY263" s="210"/>
      <c r="AZ263" s="210"/>
      <c r="BA263" s="210"/>
      <c r="BB263" s="210"/>
      <c r="BC263" s="210"/>
      <c r="BD263" s="210"/>
      <c r="BE263" s="210"/>
      <c r="BF263" s="210"/>
      <c r="BG263" s="210"/>
      <c r="BH263" s="210"/>
    </row>
    <row r="264" spans="1:60" ht="22.5" outlineLevel="1" x14ac:dyDescent="0.2">
      <c r="A264" s="246">
        <v>90</v>
      </c>
      <c r="B264" s="247" t="s">
        <v>513</v>
      </c>
      <c r="C264" s="257" t="s">
        <v>514</v>
      </c>
      <c r="D264" s="248" t="s">
        <v>318</v>
      </c>
      <c r="E264" s="249">
        <v>2</v>
      </c>
      <c r="F264" s="250"/>
      <c r="G264" s="251">
        <f>ROUND(E264*F264,2)</f>
        <v>0</v>
      </c>
      <c r="H264" s="250"/>
      <c r="I264" s="251">
        <f>ROUND(E264*H264,2)</f>
        <v>0</v>
      </c>
      <c r="J264" s="250"/>
      <c r="K264" s="251">
        <f>ROUND(E264*J264,2)</f>
        <v>0</v>
      </c>
      <c r="L264" s="251">
        <v>21</v>
      </c>
      <c r="M264" s="251">
        <f>G264*(1+L264/100)</f>
        <v>0</v>
      </c>
      <c r="N264" s="249">
        <v>0.28999999999999998</v>
      </c>
      <c r="O264" s="249">
        <f>ROUND(E264*N264,2)</f>
        <v>0.57999999999999996</v>
      </c>
      <c r="P264" s="249">
        <v>0</v>
      </c>
      <c r="Q264" s="249">
        <f>ROUND(E264*P264,2)</f>
        <v>0</v>
      </c>
      <c r="R264" s="251" t="s">
        <v>305</v>
      </c>
      <c r="S264" s="251" t="s">
        <v>172</v>
      </c>
      <c r="T264" s="252" t="s">
        <v>172</v>
      </c>
      <c r="U264" s="230">
        <v>0</v>
      </c>
      <c r="V264" s="230">
        <f>ROUND(E264*U264,2)</f>
        <v>0</v>
      </c>
      <c r="W264" s="230"/>
      <c r="X264" s="230" t="s">
        <v>306</v>
      </c>
      <c r="Y264" s="230" t="s">
        <v>161</v>
      </c>
      <c r="Z264" s="210"/>
      <c r="AA264" s="210"/>
      <c r="AB264" s="210"/>
      <c r="AC264" s="210"/>
      <c r="AD264" s="210"/>
      <c r="AE264" s="210"/>
      <c r="AF264" s="210"/>
      <c r="AG264" s="210" t="s">
        <v>307</v>
      </c>
      <c r="AH264" s="210"/>
      <c r="AI264" s="210"/>
      <c r="AJ264" s="210"/>
      <c r="AK264" s="210"/>
      <c r="AL264" s="210"/>
      <c r="AM264" s="210"/>
      <c r="AN264" s="210"/>
      <c r="AO264" s="210"/>
      <c r="AP264" s="210"/>
      <c r="AQ264" s="210"/>
      <c r="AR264" s="210"/>
      <c r="AS264" s="210"/>
      <c r="AT264" s="210"/>
      <c r="AU264" s="210"/>
      <c r="AV264" s="210"/>
      <c r="AW264" s="210"/>
      <c r="AX264" s="210"/>
      <c r="AY264" s="210"/>
      <c r="AZ264" s="210"/>
      <c r="BA264" s="210"/>
      <c r="BB264" s="210"/>
      <c r="BC264" s="210"/>
      <c r="BD264" s="210"/>
      <c r="BE264" s="210"/>
      <c r="BF264" s="210"/>
      <c r="BG264" s="210"/>
      <c r="BH264" s="210"/>
    </row>
    <row r="265" spans="1:60" ht="22.5" outlineLevel="1" x14ac:dyDescent="0.2">
      <c r="A265" s="246">
        <v>91</v>
      </c>
      <c r="B265" s="247" t="s">
        <v>515</v>
      </c>
      <c r="C265" s="257" t="s">
        <v>516</v>
      </c>
      <c r="D265" s="248" t="s">
        <v>318</v>
      </c>
      <c r="E265" s="249">
        <v>28</v>
      </c>
      <c r="F265" s="250"/>
      <c r="G265" s="251">
        <f>ROUND(E265*F265,2)</f>
        <v>0</v>
      </c>
      <c r="H265" s="250"/>
      <c r="I265" s="251">
        <f>ROUND(E265*H265,2)</f>
        <v>0</v>
      </c>
      <c r="J265" s="250"/>
      <c r="K265" s="251">
        <f>ROUND(E265*J265,2)</f>
        <v>0</v>
      </c>
      <c r="L265" s="251">
        <v>21</v>
      </c>
      <c r="M265" s="251">
        <f>G265*(1+L265/100)</f>
        <v>0</v>
      </c>
      <c r="N265" s="249">
        <v>0.3</v>
      </c>
      <c r="O265" s="249">
        <f>ROUND(E265*N265,2)</f>
        <v>8.4</v>
      </c>
      <c r="P265" s="249">
        <v>0</v>
      </c>
      <c r="Q265" s="249">
        <f>ROUND(E265*P265,2)</f>
        <v>0</v>
      </c>
      <c r="R265" s="251" t="s">
        <v>305</v>
      </c>
      <c r="S265" s="251" t="s">
        <v>172</v>
      </c>
      <c r="T265" s="252" t="s">
        <v>172</v>
      </c>
      <c r="U265" s="230">
        <v>0</v>
      </c>
      <c r="V265" s="230">
        <f>ROUND(E265*U265,2)</f>
        <v>0</v>
      </c>
      <c r="W265" s="230"/>
      <c r="X265" s="230" t="s">
        <v>306</v>
      </c>
      <c r="Y265" s="230" t="s">
        <v>161</v>
      </c>
      <c r="Z265" s="210"/>
      <c r="AA265" s="210"/>
      <c r="AB265" s="210"/>
      <c r="AC265" s="210"/>
      <c r="AD265" s="210"/>
      <c r="AE265" s="210"/>
      <c r="AF265" s="210"/>
      <c r="AG265" s="210" t="s">
        <v>307</v>
      </c>
      <c r="AH265" s="210"/>
      <c r="AI265" s="210"/>
      <c r="AJ265" s="210"/>
      <c r="AK265" s="210"/>
      <c r="AL265" s="210"/>
      <c r="AM265" s="210"/>
      <c r="AN265" s="210"/>
      <c r="AO265" s="210"/>
      <c r="AP265" s="210"/>
      <c r="AQ265" s="210"/>
      <c r="AR265" s="210"/>
      <c r="AS265" s="210"/>
      <c r="AT265" s="210"/>
      <c r="AU265" s="210"/>
      <c r="AV265" s="210"/>
      <c r="AW265" s="210"/>
      <c r="AX265" s="210"/>
      <c r="AY265" s="210"/>
      <c r="AZ265" s="210"/>
      <c r="BA265" s="210"/>
      <c r="BB265" s="210"/>
      <c r="BC265" s="210"/>
      <c r="BD265" s="210"/>
      <c r="BE265" s="210"/>
      <c r="BF265" s="210"/>
      <c r="BG265" s="210"/>
      <c r="BH265" s="210"/>
    </row>
    <row r="266" spans="1:60" ht="22.5" outlineLevel="1" x14ac:dyDescent="0.2">
      <c r="A266" s="246">
        <v>92</v>
      </c>
      <c r="B266" s="247" t="s">
        <v>517</v>
      </c>
      <c r="C266" s="257" t="s">
        <v>518</v>
      </c>
      <c r="D266" s="248" t="s">
        <v>318</v>
      </c>
      <c r="E266" s="249">
        <v>2</v>
      </c>
      <c r="F266" s="250"/>
      <c r="G266" s="251">
        <f>ROUND(E266*F266,2)</f>
        <v>0</v>
      </c>
      <c r="H266" s="250"/>
      <c r="I266" s="251">
        <f>ROUND(E266*H266,2)</f>
        <v>0</v>
      </c>
      <c r="J266" s="250"/>
      <c r="K266" s="251">
        <f>ROUND(E266*J266,2)</f>
        <v>0</v>
      </c>
      <c r="L266" s="251">
        <v>21</v>
      </c>
      <c r="M266" s="251">
        <f>G266*(1+L266/100)</f>
        <v>0</v>
      </c>
      <c r="N266" s="249">
        <v>0.29799999999999999</v>
      </c>
      <c r="O266" s="249">
        <f>ROUND(E266*N266,2)</f>
        <v>0.6</v>
      </c>
      <c r="P266" s="249">
        <v>0</v>
      </c>
      <c r="Q266" s="249">
        <f>ROUND(E266*P266,2)</f>
        <v>0</v>
      </c>
      <c r="R266" s="251" t="s">
        <v>305</v>
      </c>
      <c r="S266" s="251" t="s">
        <v>172</v>
      </c>
      <c r="T266" s="252" t="s">
        <v>172</v>
      </c>
      <c r="U266" s="230">
        <v>0</v>
      </c>
      <c r="V266" s="230">
        <f>ROUND(E266*U266,2)</f>
        <v>0</v>
      </c>
      <c r="W266" s="230"/>
      <c r="X266" s="230" t="s">
        <v>306</v>
      </c>
      <c r="Y266" s="230" t="s">
        <v>161</v>
      </c>
      <c r="Z266" s="210"/>
      <c r="AA266" s="210"/>
      <c r="AB266" s="210"/>
      <c r="AC266" s="210"/>
      <c r="AD266" s="210"/>
      <c r="AE266" s="210"/>
      <c r="AF266" s="210"/>
      <c r="AG266" s="210" t="s">
        <v>307</v>
      </c>
      <c r="AH266" s="210"/>
      <c r="AI266" s="210"/>
      <c r="AJ266" s="210"/>
      <c r="AK266" s="210"/>
      <c r="AL266" s="210"/>
      <c r="AM266" s="210"/>
      <c r="AN266" s="210"/>
      <c r="AO266" s="210"/>
      <c r="AP266" s="210"/>
      <c r="AQ266" s="210"/>
      <c r="AR266" s="210"/>
      <c r="AS266" s="210"/>
      <c r="AT266" s="210"/>
      <c r="AU266" s="210"/>
      <c r="AV266" s="210"/>
      <c r="AW266" s="210"/>
      <c r="AX266" s="210"/>
      <c r="AY266" s="210"/>
      <c r="AZ266" s="210"/>
      <c r="BA266" s="210"/>
      <c r="BB266" s="210"/>
      <c r="BC266" s="210"/>
      <c r="BD266" s="210"/>
      <c r="BE266" s="210"/>
      <c r="BF266" s="210"/>
      <c r="BG266" s="210"/>
      <c r="BH266" s="210"/>
    </row>
    <row r="267" spans="1:60" ht="22.5" outlineLevel="1" x14ac:dyDescent="0.2">
      <c r="A267" s="246">
        <v>93</v>
      </c>
      <c r="B267" s="247" t="s">
        <v>519</v>
      </c>
      <c r="C267" s="257" t="s">
        <v>520</v>
      </c>
      <c r="D267" s="248" t="s">
        <v>318</v>
      </c>
      <c r="E267" s="249">
        <v>2</v>
      </c>
      <c r="F267" s="250"/>
      <c r="G267" s="251">
        <f>ROUND(E267*F267,2)</f>
        <v>0</v>
      </c>
      <c r="H267" s="250"/>
      <c r="I267" s="251">
        <f>ROUND(E267*H267,2)</f>
        <v>0</v>
      </c>
      <c r="J267" s="250"/>
      <c r="K267" s="251">
        <f>ROUND(E267*J267,2)</f>
        <v>0</v>
      </c>
      <c r="L267" s="251">
        <v>21</v>
      </c>
      <c r="M267" s="251">
        <f>G267*(1+L267/100)</f>
        <v>0</v>
      </c>
      <c r="N267" s="249">
        <v>0.29799999999999999</v>
      </c>
      <c r="O267" s="249">
        <f>ROUND(E267*N267,2)</f>
        <v>0.6</v>
      </c>
      <c r="P267" s="249">
        <v>0</v>
      </c>
      <c r="Q267" s="249">
        <f>ROUND(E267*P267,2)</f>
        <v>0</v>
      </c>
      <c r="R267" s="251" t="s">
        <v>305</v>
      </c>
      <c r="S267" s="251" t="s">
        <v>172</v>
      </c>
      <c r="T267" s="252" t="s">
        <v>172</v>
      </c>
      <c r="U267" s="230">
        <v>0</v>
      </c>
      <c r="V267" s="230">
        <f>ROUND(E267*U267,2)</f>
        <v>0</v>
      </c>
      <c r="W267" s="230"/>
      <c r="X267" s="230" t="s">
        <v>306</v>
      </c>
      <c r="Y267" s="230" t="s">
        <v>161</v>
      </c>
      <c r="Z267" s="210"/>
      <c r="AA267" s="210"/>
      <c r="AB267" s="210"/>
      <c r="AC267" s="210"/>
      <c r="AD267" s="210"/>
      <c r="AE267" s="210"/>
      <c r="AF267" s="210"/>
      <c r="AG267" s="210" t="s">
        <v>307</v>
      </c>
      <c r="AH267" s="210"/>
      <c r="AI267" s="210"/>
      <c r="AJ267" s="210"/>
      <c r="AK267" s="210"/>
      <c r="AL267" s="210"/>
      <c r="AM267" s="210"/>
      <c r="AN267" s="210"/>
      <c r="AO267" s="210"/>
      <c r="AP267" s="210"/>
      <c r="AQ267" s="210"/>
      <c r="AR267" s="210"/>
      <c r="AS267" s="210"/>
      <c r="AT267" s="210"/>
      <c r="AU267" s="210"/>
      <c r="AV267" s="210"/>
      <c r="AW267" s="210"/>
      <c r="AX267" s="210"/>
      <c r="AY267" s="210"/>
      <c r="AZ267" s="210"/>
      <c r="BA267" s="210"/>
      <c r="BB267" s="210"/>
      <c r="BC267" s="210"/>
      <c r="BD267" s="210"/>
      <c r="BE267" s="210"/>
      <c r="BF267" s="210"/>
      <c r="BG267" s="210"/>
      <c r="BH267" s="210"/>
    </row>
    <row r="268" spans="1:60" x14ac:dyDescent="0.2">
      <c r="A268" s="232" t="s">
        <v>153</v>
      </c>
      <c r="B268" s="233" t="s">
        <v>108</v>
      </c>
      <c r="C268" s="256" t="s">
        <v>109</v>
      </c>
      <c r="D268" s="234"/>
      <c r="E268" s="235"/>
      <c r="F268" s="236"/>
      <c r="G268" s="236">
        <f>SUMIF(AG269:AG272,"&lt;&gt;NOR",G269:G272)</f>
        <v>0</v>
      </c>
      <c r="H268" s="236"/>
      <c r="I268" s="236">
        <f>SUM(I269:I272)</f>
        <v>0</v>
      </c>
      <c r="J268" s="236"/>
      <c r="K268" s="236">
        <f>SUM(K269:K272)</f>
        <v>0</v>
      </c>
      <c r="L268" s="236"/>
      <c r="M268" s="236">
        <f>SUM(M269:M272)</f>
        <v>0</v>
      </c>
      <c r="N268" s="235"/>
      <c r="O268" s="235">
        <f>SUM(O269:O272)</f>
        <v>0</v>
      </c>
      <c r="P268" s="235"/>
      <c r="Q268" s="235">
        <f>SUM(Q269:Q272)</f>
        <v>0</v>
      </c>
      <c r="R268" s="236"/>
      <c r="S268" s="236"/>
      <c r="T268" s="237"/>
      <c r="U268" s="231"/>
      <c r="V268" s="231">
        <f>SUM(V269:V272)</f>
        <v>5.7299999999999995</v>
      </c>
      <c r="W268" s="231"/>
      <c r="X268" s="231"/>
      <c r="Y268" s="231"/>
      <c r="AG268" t="s">
        <v>154</v>
      </c>
    </row>
    <row r="269" spans="1:60" outlineLevel="1" x14ac:dyDescent="0.2">
      <c r="A269" s="239">
        <v>94</v>
      </c>
      <c r="B269" s="240" t="s">
        <v>521</v>
      </c>
      <c r="C269" s="258" t="s">
        <v>522</v>
      </c>
      <c r="D269" s="241" t="s">
        <v>216</v>
      </c>
      <c r="E269" s="242">
        <v>318.3</v>
      </c>
      <c r="F269" s="243"/>
      <c r="G269" s="244">
        <f>ROUND(E269*F269,2)</f>
        <v>0</v>
      </c>
      <c r="H269" s="243"/>
      <c r="I269" s="244">
        <f>ROUND(E269*H269,2)</f>
        <v>0</v>
      </c>
      <c r="J269" s="243"/>
      <c r="K269" s="244">
        <f>ROUND(E269*J269,2)</f>
        <v>0</v>
      </c>
      <c r="L269" s="244">
        <v>21</v>
      </c>
      <c r="M269" s="244">
        <f>G269*(1+L269/100)</f>
        <v>0</v>
      </c>
      <c r="N269" s="242">
        <v>1.0000000000000001E-5</v>
      </c>
      <c r="O269" s="242">
        <f>ROUND(E269*N269,2)</f>
        <v>0</v>
      </c>
      <c r="P269" s="242">
        <v>0</v>
      </c>
      <c r="Q269" s="242">
        <f>ROUND(E269*P269,2)</f>
        <v>0</v>
      </c>
      <c r="R269" s="244"/>
      <c r="S269" s="244" t="s">
        <v>172</v>
      </c>
      <c r="T269" s="245" t="s">
        <v>172</v>
      </c>
      <c r="U269" s="230">
        <v>1.6E-2</v>
      </c>
      <c r="V269" s="230">
        <f>ROUND(E269*U269,2)</f>
        <v>5.09</v>
      </c>
      <c r="W269" s="230"/>
      <c r="X269" s="230" t="s">
        <v>160</v>
      </c>
      <c r="Y269" s="230" t="s">
        <v>161</v>
      </c>
      <c r="Z269" s="210"/>
      <c r="AA269" s="210"/>
      <c r="AB269" s="210"/>
      <c r="AC269" s="210"/>
      <c r="AD269" s="210"/>
      <c r="AE269" s="210"/>
      <c r="AF269" s="210"/>
      <c r="AG269" s="210" t="s">
        <v>162</v>
      </c>
      <c r="AH269" s="210"/>
      <c r="AI269" s="210"/>
      <c r="AJ269" s="210"/>
      <c r="AK269" s="210"/>
      <c r="AL269" s="210"/>
      <c r="AM269" s="210"/>
      <c r="AN269" s="210"/>
      <c r="AO269" s="210"/>
      <c r="AP269" s="210"/>
      <c r="AQ269" s="210"/>
      <c r="AR269" s="210"/>
      <c r="AS269" s="210"/>
      <c r="AT269" s="210"/>
      <c r="AU269" s="210"/>
      <c r="AV269" s="210"/>
      <c r="AW269" s="210"/>
      <c r="AX269" s="210"/>
      <c r="AY269" s="210"/>
      <c r="AZ269" s="210"/>
      <c r="BA269" s="210"/>
      <c r="BB269" s="210"/>
      <c r="BC269" s="210"/>
      <c r="BD269" s="210"/>
      <c r="BE269" s="210"/>
      <c r="BF269" s="210"/>
      <c r="BG269" s="210"/>
      <c r="BH269" s="210"/>
    </row>
    <row r="270" spans="1:60" outlineLevel="2" x14ac:dyDescent="0.2">
      <c r="A270" s="227"/>
      <c r="B270" s="228"/>
      <c r="C270" s="272" t="s">
        <v>523</v>
      </c>
      <c r="D270" s="268"/>
      <c r="E270" s="269">
        <v>318.3</v>
      </c>
      <c r="F270" s="230"/>
      <c r="G270" s="230"/>
      <c r="H270" s="230"/>
      <c r="I270" s="230"/>
      <c r="J270" s="230"/>
      <c r="K270" s="230"/>
      <c r="L270" s="230"/>
      <c r="M270" s="230"/>
      <c r="N270" s="229"/>
      <c r="O270" s="229"/>
      <c r="P270" s="229"/>
      <c r="Q270" s="229"/>
      <c r="R270" s="230"/>
      <c r="S270" s="230"/>
      <c r="T270" s="230"/>
      <c r="U270" s="230"/>
      <c r="V270" s="230"/>
      <c r="W270" s="230"/>
      <c r="X270" s="230"/>
      <c r="Y270" s="230"/>
      <c r="Z270" s="210"/>
      <c r="AA270" s="210"/>
      <c r="AB270" s="210"/>
      <c r="AC270" s="210"/>
      <c r="AD270" s="210"/>
      <c r="AE270" s="210"/>
      <c r="AF270" s="210"/>
      <c r="AG270" s="210" t="s">
        <v>218</v>
      </c>
      <c r="AH270" s="210">
        <v>5</v>
      </c>
      <c r="AI270" s="210"/>
      <c r="AJ270" s="210"/>
      <c r="AK270" s="210"/>
      <c r="AL270" s="210"/>
      <c r="AM270" s="210"/>
      <c r="AN270" s="210"/>
      <c r="AO270" s="210"/>
      <c r="AP270" s="210"/>
      <c r="AQ270" s="210"/>
      <c r="AR270" s="210"/>
      <c r="AS270" s="210"/>
      <c r="AT270" s="210"/>
      <c r="AU270" s="210"/>
      <c r="AV270" s="210"/>
      <c r="AW270" s="210"/>
      <c r="AX270" s="210"/>
      <c r="AY270" s="210"/>
      <c r="AZ270" s="210"/>
      <c r="BA270" s="210"/>
      <c r="BB270" s="210"/>
      <c r="BC270" s="210"/>
      <c r="BD270" s="210"/>
      <c r="BE270" s="210"/>
      <c r="BF270" s="210"/>
      <c r="BG270" s="210"/>
      <c r="BH270" s="210"/>
    </row>
    <row r="271" spans="1:60" outlineLevel="1" x14ac:dyDescent="0.2">
      <c r="A271" s="239">
        <v>95</v>
      </c>
      <c r="B271" s="240" t="s">
        <v>524</v>
      </c>
      <c r="C271" s="258" t="s">
        <v>525</v>
      </c>
      <c r="D271" s="241" t="s">
        <v>216</v>
      </c>
      <c r="E271" s="242">
        <v>318.3</v>
      </c>
      <c r="F271" s="243"/>
      <c r="G271" s="244">
        <f>ROUND(E271*F271,2)</f>
        <v>0</v>
      </c>
      <c r="H271" s="243"/>
      <c r="I271" s="244">
        <f>ROUND(E271*H271,2)</f>
        <v>0</v>
      </c>
      <c r="J271" s="243"/>
      <c r="K271" s="244">
        <f>ROUND(E271*J271,2)</f>
        <v>0</v>
      </c>
      <c r="L271" s="244">
        <v>21</v>
      </c>
      <c r="M271" s="244">
        <f>G271*(1+L271/100)</f>
        <v>0</v>
      </c>
      <c r="N271" s="242">
        <v>0</v>
      </c>
      <c r="O271" s="242">
        <f>ROUND(E271*N271,2)</f>
        <v>0</v>
      </c>
      <c r="P271" s="242">
        <v>0</v>
      </c>
      <c r="Q271" s="242">
        <f>ROUND(E271*P271,2)</f>
        <v>0</v>
      </c>
      <c r="R271" s="244"/>
      <c r="S271" s="244" t="s">
        <v>172</v>
      </c>
      <c r="T271" s="245" t="s">
        <v>172</v>
      </c>
      <c r="U271" s="230">
        <v>2E-3</v>
      </c>
      <c r="V271" s="230">
        <f>ROUND(E271*U271,2)</f>
        <v>0.64</v>
      </c>
      <c r="W271" s="230"/>
      <c r="X271" s="230" t="s">
        <v>160</v>
      </c>
      <c r="Y271" s="230" t="s">
        <v>161</v>
      </c>
      <c r="Z271" s="210"/>
      <c r="AA271" s="210"/>
      <c r="AB271" s="210"/>
      <c r="AC271" s="210"/>
      <c r="AD271" s="210"/>
      <c r="AE271" s="210"/>
      <c r="AF271" s="210"/>
      <c r="AG271" s="210" t="s">
        <v>162</v>
      </c>
      <c r="AH271" s="210"/>
      <c r="AI271" s="210"/>
      <c r="AJ271" s="210"/>
      <c r="AK271" s="210"/>
      <c r="AL271" s="210"/>
      <c r="AM271" s="210"/>
      <c r="AN271" s="210"/>
      <c r="AO271" s="210"/>
      <c r="AP271" s="210"/>
      <c r="AQ271" s="210"/>
      <c r="AR271" s="210"/>
      <c r="AS271" s="210"/>
      <c r="AT271" s="210"/>
      <c r="AU271" s="210"/>
      <c r="AV271" s="210"/>
      <c r="AW271" s="210"/>
      <c r="AX271" s="210"/>
      <c r="AY271" s="210"/>
      <c r="AZ271" s="210"/>
      <c r="BA271" s="210"/>
      <c r="BB271" s="210"/>
      <c r="BC271" s="210"/>
      <c r="BD271" s="210"/>
      <c r="BE271" s="210"/>
      <c r="BF271" s="210"/>
      <c r="BG271" s="210"/>
      <c r="BH271" s="210"/>
    </row>
    <row r="272" spans="1:60" outlineLevel="2" x14ac:dyDescent="0.2">
      <c r="A272" s="227"/>
      <c r="B272" s="228"/>
      <c r="C272" s="272" t="s">
        <v>526</v>
      </c>
      <c r="D272" s="268"/>
      <c r="E272" s="269">
        <v>318.3</v>
      </c>
      <c r="F272" s="230"/>
      <c r="G272" s="230"/>
      <c r="H272" s="230"/>
      <c r="I272" s="230"/>
      <c r="J272" s="230"/>
      <c r="K272" s="230"/>
      <c r="L272" s="230"/>
      <c r="M272" s="230"/>
      <c r="N272" s="229"/>
      <c r="O272" s="229"/>
      <c r="P272" s="229"/>
      <c r="Q272" s="229"/>
      <c r="R272" s="230"/>
      <c r="S272" s="230"/>
      <c r="T272" s="230"/>
      <c r="U272" s="230"/>
      <c r="V272" s="230"/>
      <c r="W272" s="230"/>
      <c r="X272" s="230"/>
      <c r="Y272" s="230"/>
      <c r="Z272" s="210"/>
      <c r="AA272" s="210"/>
      <c r="AB272" s="210"/>
      <c r="AC272" s="210"/>
      <c r="AD272" s="210"/>
      <c r="AE272" s="210"/>
      <c r="AF272" s="210"/>
      <c r="AG272" s="210" t="s">
        <v>218</v>
      </c>
      <c r="AH272" s="210">
        <v>5</v>
      </c>
      <c r="AI272" s="210"/>
      <c r="AJ272" s="210"/>
      <c r="AK272" s="210"/>
      <c r="AL272" s="210"/>
      <c r="AM272" s="210"/>
      <c r="AN272" s="210"/>
      <c r="AO272" s="210"/>
      <c r="AP272" s="210"/>
      <c r="AQ272" s="210"/>
      <c r="AR272" s="210"/>
      <c r="AS272" s="210"/>
      <c r="AT272" s="210"/>
      <c r="AU272" s="210"/>
      <c r="AV272" s="210"/>
      <c r="AW272" s="210"/>
      <c r="AX272" s="210"/>
      <c r="AY272" s="210"/>
      <c r="AZ272" s="210"/>
      <c r="BA272" s="210"/>
      <c r="BB272" s="210"/>
      <c r="BC272" s="210"/>
      <c r="BD272" s="210"/>
      <c r="BE272" s="210"/>
      <c r="BF272" s="210"/>
      <c r="BG272" s="210"/>
      <c r="BH272" s="210"/>
    </row>
    <row r="273" spans="1:60" x14ac:dyDescent="0.2">
      <c r="A273" s="232" t="s">
        <v>153</v>
      </c>
      <c r="B273" s="233" t="s">
        <v>110</v>
      </c>
      <c r="C273" s="256" t="s">
        <v>111</v>
      </c>
      <c r="D273" s="234"/>
      <c r="E273" s="235"/>
      <c r="F273" s="236"/>
      <c r="G273" s="236">
        <f>SUMIF(AG274:AG278,"&lt;&gt;NOR",G274:G278)</f>
        <v>0</v>
      </c>
      <c r="H273" s="236"/>
      <c r="I273" s="236">
        <f>SUM(I274:I278)</f>
        <v>0</v>
      </c>
      <c r="J273" s="236"/>
      <c r="K273" s="236">
        <f>SUM(K274:K278)</f>
        <v>0</v>
      </c>
      <c r="L273" s="236"/>
      <c r="M273" s="236">
        <f>SUM(M274:M278)</f>
        <v>0</v>
      </c>
      <c r="N273" s="235"/>
      <c r="O273" s="235">
        <f>SUM(O274:O278)</f>
        <v>0.01</v>
      </c>
      <c r="P273" s="235"/>
      <c r="Q273" s="235">
        <f>SUM(Q274:Q278)</f>
        <v>12.38</v>
      </c>
      <c r="R273" s="236"/>
      <c r="S273" s="236"/>
      <c r="T273" s="237"/>
      <c r="U273" s="231"/>
      <c r="V273" s="231">
        <f>SUM(V274:V278)</f>
        <v>36.39</v>
      </c>
      <c r="W273" s="231"/>
      <c r="X273" s="231"/>
      <c r="Y273" s="231"/>
      <c r="AG273" t="s">
        <v>154</v>
      </c>
    </row>
    <row r="274" spans="1:60" outlineLevel="1" x14ac:dyDescent="0.2">
      <c r="A274" s="239">
        <v>96</v>
      </c>
      <c r="B274" s="240" t="s">
        <v>527</v>
      </c>
      <c r="C274" s="258" t="s">
        <v>528</v>
      </c>
      <c r="D274" s="241" t="s">
        <v>253</v>
      </c>
      <c r="E274" s="242">
        <v>5.625</v>
      </c>
      <c r="F274" s="243"/>
      <c r="G274" s="244">
        <f>ROUND(E274*F274,2)</f>
        <v>0</v>
      </c>
      <c r="H274" s="243"/>
      <c r="I274" s="244">
        <f>ROUND(E274*H274,2)</f>
        <v>0</v>
      </c>
      <c r="J274" s="243"/>
      <c r="K274" s="244">
        <f>ROUND(E274*J274,2)</f>
        <v>0</v>
      </c>
      <c r="L274" s="244">
        <v>21</v>
      </c>
      <c r="M274" s="244">
        <f>G274*(1+L274/100)</f>
        <v>0</v>
      </c>
      <c r="N274" s="242">
        <v>1.47E-3</v>
      </c>
      <c r="O274" s="242">
        <f>ROUND(E274*N274,2)</f>
        <v>0.01</v>
      </c>
      <c r="P274" s="242">
        <v>2.2000000000000002</v>
      </c>
      <c r="Q274" s="242">
        <f>ROUND(E274*P274,2)</f>
        <v>12.38</v>
      </c>
      <c r="R274" s="244"/>
      <c r="S274" s="244" t="s">
        <v>172</v>
      </c>
      <c r="T274" s="245" t="s">
        <v>172</v>
      </c>
      <c r="U274" s="230">
        <v>5</v>
      </c>
      <c r="V274" s="230">
        <f>ROUND(E274*U274,2)</f>
        <v>28.13</v>
      </c>
      <c r="W274" s="230"/>
      <c r="X274" s="230" t="s">
        <v>160</v>
      </c>
      <c r="Y274" s="230" t="s">
        <v>161</v>
      </c>
      <c r="Z274" s="210"/>
      <c r="AA274" s="210"/>
      <c r="AB274" s="210"/>
      <c r="AC274" s="210"/>
      <c r="AD274" s="210"/>
      <c r="AE274" s="210"/>
      <c r="AF274" s="210"/>
      <c r="AG274" s="210" t="s">
        <v>162</v>
      </c>
      <c r="AH274" s="210"/>
      <c r="AI274" s="210"/>
      <c r="AJ274" s="210"/>
      <c r="AK274" s="210"/>
      <c r="AL274" s="210"/>
      <c r="AM274" s="210"/>
      <c r="AN274" s="210"/>
      <c r="AO274" s="210"/>
      <c r="AP274" s="210"/>
      <c r="AQ274" s="210"/>
      <c r="AR274" s="210"/>
      <c r="AS274" s="210"/>
      <c r="AT274" s="210"/>
      <c r="AU274" s="210"/>
      <c r="AV274" s="210"/>
      <c r="AW274" s="210"/>
      <c r="AX274" s="210"/>
      <c r="AY274" s="210"/>
      <c r="AZ274" s="210"/>
      <c r="BA274" s="210"/>
      <c r="BB274" s="210"/>
      <c r="BC274" s="210"/>
      <c r="BD274" s="210"/>
      <c r="BE274" s="210"/>
      <c r="BF274" s="210"/>
      <c r="BG274" s="210"/>
      <c r="BH274" s="210"/>
    </row>
    <row r="275" spans="1:60" outlineLevel="2" x14ac:dyDescent="0.2">
      <c r="A275" s="227"/>
      <c r="B275" s="228"/>
      <c r="C275" s="272" t="s">
        <v>529</v>
      </c>
      <c r="D275" s="268"/>
      <c r="E275" s="269">
        <v>5.625</v>
      </c>
      <c r="F275" s="230"/>
      <c r="G275" s="230"/>
      <c r="H275" s="230"/>
      <c r="I275" s="230"/>
      <c r="J275" s="230"/>
      <c r="K275" s="230"/>
      <c r="L275" s="230"/>
      <c r="M275" s="230"/>
      <c r="N275" s="229"/>
      <c r="O275" s="229"/>
      <c r="P275" s="229"/>
      <c r="Q275" s="229"/>
      <c r="R275" s="230"/>
      <c r="S275" s="230"/>
      <c r="T275" s="230"/>
      <c r="U275" s="230"/>
      <c r="V275" s="230"/>
      <c r="W275" s="230"/>
      <c r="X275" s="230"/>
      <c r="Y275" s="230"/>
      <c r="Z275" s="210"/>
      <c r="AA275" s="210"/>
      <c r="AB275" s="210"/>
      <c r="AC275" s="210"/>
      <c r="AD275" s="210"/>
      <c r="AE275" s="210"/>
      <c r="AF275" s="210"/>
      <c r="AG275" s="210" t="s">
        <v>218</v>
      </c>
      <c r="AH275" s="210">
        <v>0</v>
      </c>
      <c r="AI275" s="210"/>
      <c r="AJ275" s="210"/>
      <c r="AK275" s="210"/>
      <c r="AL275" s="210"/>
      <c r="AM275" s="210"/>
      <c r="AN275" s="210"/>
      <c r="AO275" s="210"/>
      <c r="AP275" s="210"/>
      <c r="AQ275" s="210"/>
      <c r="AR275" s="210"/>
      <c r="AS275" s="210"/>
      <c r="AT275" s="210"/>
      <c r="AU275" s="210"/>
      <c r="AV275" s="210"/>
      <c r="AW275" s="210"/>
      <c r="AX275" s="210"/>
      <c r="AY275" s="210"/>
      <c r="AZ275" s="210"/>
      <c r="BA275" s="210"/>
      <c r="BB275" s="210"/>
      <c r="BC275" s="210"/>
      <c r="BD275" s="210"/>
      <c r="BE275" s="210"/>
      <c r="BF275" s="210"/>
      <c r="BG275" s="210"/>
      <c r="BH275" s="210"/>
    </row>
    <row r="276" spans="1:60" outlineLevel="1" x14ac:dyDescent="0.2">
      <c r="A276" s="239">
        <v>97</v>
      </c>
      <c r="B276" s="240" t="s">
        <v>530</v>
      </c>
      <c r="C276" s="258" t="s">
        <v>531</v>
      </c>
      <c r="D276" s="241" t="s">
        <v>216</v>
      </c>
      <c r="E276" s="242">
        <v>33.020000000000003</v>
      </c>
      <c r="F276" s="243"/>
      <c r="G276" s="244">
        <f>ROUND(E276*F276,2)</f>
        <v>0</v>
      </c>
      <c r="H276" s="243"/>
      <c r="I276" s="244">
        <f>ROUND(E276*H276,2)</f>
        <v>0</v>
      </c>
      <c r="J276" s="243"/>
      <c r="K276" s="244">
        <f>ROUND(E276*J276,2)</f>
        <v>0</v>
      </c>
      <c r="L276" s="244">
        <v>21</v>
      </c>
      <c r="M276" s="244">
        <f>G276*(1+L276/100)</f>
        <v>0</v>
      </c>
      <c r="N276" s="242">
        <v>0</v>
      </c>
      <c r="O276" s="242">
        <f>ROUND(E276*N276,2)</f>
        <v>0</v>
      </c>
      <c r="P276" s="242">
        <v>0</v>
      </c>
      <c r="Q276" s="242">
        <f>ROUND(E276*P276,2)</f>
        <v>0</v>
      </c>
      <c r="R276" s="244"/>
      <c r="S276" s="244" t="s">
        <v>172</v>
      </c>
      <c r="T276" s="245" t="s">
        <v>172</v>
      </c>
      <c r="U276" s="230">
        <v>0.25</v>
      </c>
      <c r="V276" s="230">
        <f>ROUND(E276*U276,2)</f>
        <v>8.26</v>
      </c>
      <c r="W276" s="230"/>
      <c r="X276" s="230" t="s">
        <v>160</v>
      </c>
      <c r="Y276" s="230" t="s">
        <v>161</v>
      </c>
      <c r="Z276" s="210"/>
      <c r="AA276" s="210"/>
      <c r="AB276" s="210"/>
      <c r="AC276" s="210"/>
      <c r="AD276" s="210"/>
      <c r="AE276" s="210"/>
      <c r="AF276" s="210"/>
      <c r="AG276" s="210" t="s">
        <v>162</v>
      </c>
      <c r="AH276" s="210"/>
      <c r="AI276" s="210"/>
      <c r="AJ276" s="210"/>
      <c r="AK276" s="210"/>
      <c r="AL276" s="210"/>
      <c r="AM276" s="210"/>
      <c r="AN276" s="210"/>
      <c r="AO276" s="210"/>
      <c r="AP276" s="210"/>
      <c r="AQ276" s="210"/>
      <c r="AR276" s="210"/>
      <c r="AS276" s="210"/>
      <c r="AT276" s="210"/>
      <c r="AU276" s="210"/>
      <c r="AV276" s="210"/>
      <c r="AW276" s="210"/>
      <c r="AX276" s="210"/>
      <c r="AY276" s="210"/>
      <c r="AZ276" s="210"/>
      <c r="BA276" s="210"/>
      <c r="BB276" s="210"/>
      <c r="BC276" s="210"/>
      <c r="BD276" s="210"/>
      <c r="BE276" s="210"/>
      <c r="BF276" s="210"/>
      <c r="BG276" s="210"/>
      <c r="BH276" s="210"/>
    </row>
    <row r="277" spans="1:60" outlineLevel="2" x14ac:dyDescent="0.2">
      <c r="A277" s="227"/>
      <c r="B277" s="228"/>
      <c r="C277" s="272" t="s">
        <v>532</v>
      </c>
      <c r="D277" s="268"/>
      <c r="E277" s="269">
        <v>27.52</v>
      </c>
      <c r="F277" s="230"/>
      <c r="G277" s="230"/>
      <c r="H277" s="230"/>
      <c r="I277" s="230"/>
      <c r="J277" s="230"/>
      <c r="K277" s="230"/>
      <c r="L277" s="230"/>
      <c r="M277" s="230"/>
      <c r="N277" s="229"/>
      <c r="O277" s="229"/>
      <c r="P277" s="229"/>
      <c r="Q277" s="229"/>
      <c r="R277" s="230"/>
      <c r="S277" s="230"/>
      <c r="T277" s="230"/>
      <c r="U277" s="230"/>
      <c r="V277" s="230"/>
      <c r="W277" s="230"/>
      <c r="X277" s="230"/>
      <c r="Y277" s="230"/>
      <c r="Z277" s="210"/>
      <c r="AA277" s="210"/>
      <c r="AB277" s="210"/>
      <c r="AC277" s="210"/>
      <c r="AD277" s="210"/>
      <c r="AE277" s="210"/>
      <c r="AF277" s="210"/>
      <c r="AG277" s="210" t="s">
        <v>218</v>
      </c>
      <c r="AH277" s="210">
        <v>5</v>
      </c>
      <c r="AI277" s="210"/>
      <c r="AJ277" s="210"/>
      <c r="AK277" s="210"/>
      <c r="AL277" s="210"/>
      <c r="AM277" s="210"/>
      <c r="AN277" s="210"/>
      <c r="AO277" s="210"/>
      <c r="AP277" s="210"/>
      <c r="AQ277" s="210"/>
      <c r="AR277" s="210"/>
      <c r="AS277" s="210"/>
      <c r="AT277" s="210"/>
      <c r="AU277" s="210"/>
      <c r="AV277" s="210"/>
      <c r="AW277" s="210"/>
      <c r="AX277" s="210"/>
      <c r="AY277" s="210"/>
      <c r="AZ277" s="210"/>
      <c r="BA277" s="210"/>
      <c r="BB277" s="210"/>
      <c r="BC277" s="210"/>
      <c r="BD277" s="210"/>
      <c r="BE277" s="210"/>
      <c r="BF277" s="210"/>
      <c r="BG277" s="210"/>
      <c r="BH277" s="210"/>
    </row>
    <row r="278" spans="1:60" outlineLevel="3" x14ac:dyDescent="0.2">
      <c r="A278" s="227"/>
      <c r="B278" s="228"/>
      <c r="C278" s="272" t="s">
        <v>533</v>
      </c>
      <c r="D278" s="268"/>
      <c r="E278" s="269">
        <v>5.5</v>
      </c>
      <c r="F278" s="230"/>
      <c r="G278" s="230"/>
      <c r="H278" s="230"/>
      <c r="I278" s="230"/>
      <c r="J278" s="230"/>
      <c r="K278" s="230"/>
      <c r="L278" s="230"/>
      <c r="M278" s="230"/>
      <c r="N278" s="229"/>
      <c r="O278" s="229"/>
      <c r="P278" s="229"/>
      <c r="Q278" s="229"/>
      <c r="R278" s="230"/>
      <c r="S278" s="230"/>
      <c r="T278" s="230"/>
      <c r="U278" s="230"/>
      <c r="V278" s="230"/>
      <c r="W278" s="230"/>
      <c r="X278" s="230"/>
      <c r="Y278" s="230"/>
      <c r="Z278" s="210"/>
      <c r="AA278" s="210"/>
      <c r="AB278" s="210"/>
      <c r="AC278" s="210"/>
      <c r="AD278" s="210"/>
      <c r="AE278" s="210"/>
      <c r="AF278" s="210"/>
      <c r="AG278" s="210" t="s">
        <v>218</v>
      </c>
      <c r="AH278" s="210">
        <v>5</v>
      </c>
      <c r="AI278" s="210"/>
      <c r="AJ278" s="210"/>
      <c r="AK278" s="210"/>
      <c r="AL278" s="210"/>
      <c r="AM278" s="210"/>
      <c r="AN278" s="210"/>
      <c r="AO278" s="210"/>
      <c r="AP278" s="210"/>
      <c r="AQ278" s="210"/>
      <c r="AR278" s="210"/>
      <c r="AS278" s="210"/>
      <c r="AT278" s="210"/>
      <c r="AU278" s="210"/>
      <c r="AV278" s="210"/>
      <c r="AW278" s="210"/>
      <c r="AX278" s="210"/>
      <c r="AY278" s="210"/>
      <c r="AZ278" s="210"/>
      <c r="BA278" s="210"/>
      <c r="BB278" s="210"/>
      <c r="BC278" s="210"/>
      <c r="BD278" s="210"/>
      <c r="BE278" s="210"/>
      <c r="BF278" s="210"/>
      <c r="BG278" s="210"/>
      <c r="BH278" s="210"/>
    </row>
    <row r="279" spans="1:60" x14ac:dyDescent="0.2">
      <c r="A279" s="232" t="s">
        <v>153</v>
      </c>
      <c r="B279" s="233" t="s">
        <v>112</v>
      </c>
      <c r="C279" s="256" t="s">
        <v>113</v>
      </c>
      <c r="D279" s="234"/>
      <c r="E279" s="235"/>
      <c r="F279" s="236"/>
      <c r="G279" s="236">
        <f>SUMIF(AG280:AG284,"&lt;&gt;NOR",G280:G284)</f>
        <v>0</v>
      </c>
      <c r="H279" s="236"/>
      <c r="I279" s="236">
        <f>SUM(I280:I284)</f>
        <v>0</v>
      </c>
      <c r="J279" s="236"/>
      <c r="K279" s="236">
        <f>SUM(K280:K284)</f>
        <v>0</v>
      </c>
      <c r="L279" s="236"/>
      <c r="M279" s="236">
        <f>SUM(M280:M284)</f>
        <v>0</v>
      </c>
      <c r="N279" s="235"/>
      <c r="O279" s="235">
        <f>SUM(O280:O284)</f>
        <v>0</v>
      </c>
      <c r="P279" s="235"/>
      <c r="Q279" s="235">
        <f>SUM(Q280:Q284)</f>
        <v>0</v>
      </c>
      <c r="R279" s="236"/>
      <c r="S279" s="236"/>
      <c r="T279" s="237"/>
      <c r="U279" s="231"/>
      <c r="V279" s="231">
        <f>SUM(V280:V284)</f>
        <v>0</v>
      </c>
      <c r="W279" s="231"/>
      <c r="X279" s="231"/>
      <c r="Y279" s="231"/>
      <c r="AG279" t="s">
        <v>154</v>
      </c>
    </row>
    <row r="280" spans="1:60" outlineLevel="1" x14ac:dyDescent="0.2">
      <c r="A280" s="239">
        <v>98</v>
      </c>
      <c r="B280" s="240" t="s">
        <v>534</v>
      </c>
      <c r="C280" s="258" t="s">
        <v>535</v>
      </c>
      <c r="D280" s="241" t="s">
        <v>304</v>
      </c>
      <c r="E280" s="242">
        <v>3438.2135899999998</v>
      </c>
      <c r="F280" s="243"/>
      <c r="G280" s="244">
        <f>ROUND(E280*F280,2)</f>
        <v>0</v>
      </c>
      <c r="H280" s="243"/>
      <c r="I280" s="244">
        <f>ROUND(E280*H280,2)</f>
        <v>0</v>
      </c>
      <c r="J280" s="243"/>
      <c r="K280" s="244">
        <f>ROUND(E280*J280,2)</f>
        <v>0</v>
      </c>
      <c r="L280" s="244">
        <v>21</v>
      </c>
      <c r="M280" s="244">
        <f>G280*(1+L280/100)</f>
        <v>0</v>
      </c>
      <c r="N280" s="242">
        <v>0</v>
      </c>
      <c r="O280" s="242">
        <f>ROUND(E280*N280,2)</f>
        <v>0</v>
      </c>
      <c r="P280" s="242">
        <v>0</v>
      </c>
      <c r="Q280" s="242">
        <f>ROUND(E280*P280,2)</f>
        <v>0</v>
      </c>
      <c r="R280" s="244"/>
      <c r="S280" s="244" t="s">
        <v>172</v>
      </c>
      <c r="T280" s="245" t="s">
        <v>172</v>
      </c>
      <c r="U280" s="230">
        <v>0</v>
      </c>
      <c r="V280" s="230">
        <f>ROUND(E280*U280,2)</f>
        <v>0</v>
      </c>
      <c r="W280" s="230"/>
      <c r="X280" s="230" t="s">
        <v>536</v>
      </c>
      <c r="Y280" s="230" t="s">
        <v>161</v>
      </c>
      <c r="Z280" s="210"/>
      <c r="AA280" s="210"/>
      <c r="AB280" s="210"/>
      <c r="AC280" s="210"/>
      <c r="AD280" s="210"/>
      <c r="AE280" s="210"/>
      <c r="AF280" s="210"/>
      <c r="AG280" s="210" t="s">
        <v>537</v>
      </c>
      <c r="AH280" s="210"/>
      <c r="AI280" s="210"/>
      <c r="AJ280" s="210"/>
      <c r="AK280" s="210"/>
      <c r="AL280" s="210"/>
      <c r="AM280" s="210"/>
      <c r="AN280" s="210"/>
      <c r="AO280" s="210"/>
      <c r="AP280" s="210"/>
      <c r="AQ280" s="210"/>
      <c r="AR280" s="210"/>
      <c r="AS280" s="210"/>
      <c r="AT280" s="210"/>
      <c r="AU280" s="210"/>
      <c r="AV280" s="210"/>
      <c r="AW280" s="210"/>
      <c r="AX280" s="210"/>
      <c r="AY280" s="210"/>
      <c r="AZ280" s="210"/>
      <c r="BA280" s="210"/>
      <c r="BB280" s="210"/>
      <c r="BC280" s="210"/>
      <c r="BD280" s="210"/>
      <c r="BE280" s="210"/>
      <c r="BF280" s="210"/>
      <c r="BG280" s="210"/>
      <c r="BH280" s="210"/>
    </row>
    <row r="281" spans="1:60" outlineLevel="2" x14ac:dyDescent="0.2">
      <c r="A281" s="227"/>
      <c r="B281" s="228"/>
      <c r="C281" s="272" t="s">
        <v>538</v>
      </c>
      <c r="D281" s="268"/>
      <c r="E281" s="269"/>
      <c r="F281" s="230"/>
      <c r="G281" s="230"/>
      <c r="H281" s="230"/>
      <c r="I281" s="230"/>
      <c r="J281" s="230"/>
      <c r="K281" s="230"/>
      <c r="L281" s="230"/>
      <c r="M281" s="230"/>
      <c r="N281" s="229"/>
      <c r="O281" s="229"/>
      <c r="P281" s="229"/>
      <c r="Q281" s="229"/>
      <c r="R281" s="230"/>
      <c r="S281" s="230"/>
      <c r="T281" s="230"/>
      <c r="U281" s="230"/>
      <c r="V281" s="230"/>
      <c r="W281" s="230"/>
      <c r="X281" s="230"/>
      <c r="Y281" s="230"/>
      <c r="Z281" s="210"/>
      <c r="AA281" s="210"/>
      <c r="AB281" s="210"/>
      <c r="AC281" s="210"/>
      <c r="AD281" s="210"/>
      <c r="AE281" s="210"/>
      <c r="AF281" s="210"/>
      <c r="AG281" s="210" t="s">
        <v>218</v>
      </c>
      <c r="AH281" s="210">
        <v>0</v>
      </c>
      <c r="AI281" s="210"/>
      <c r="AJ281" s="210"/>
      <c r="AK281" s="210"/>
      <c r="AL281" s="210"/>
      <c r="AM281" s="210"/>
      <c r="AN281" s="210"/>
      <c r="AO281" s="210"/>
      <c r="AP281" s="210"/>
      <c r="AQ281" s="210"/>
      <c r="AR281" s="210"/>
      <c r="AS281" s="210"/>
      <c r="AT281" s="210"/>
      <c r="AU281" s="210"/>
      <c r="AV281" s="210"/>
      <c r="AW281" s="210"/>
      <c r="AX281" s="210"/>
      <c r="AY281" s="210"/>
      <c r="AZ281" s="210"/>
      <c r="BA281" s="210"/>
      <c r="BB281" s="210"/>
      <c r="BC281" s="210"/>
      <c r="BD281" s="210"/>
      <c r="BE281" s="210"/>
      <c r="BF281" s="210"/>
      <c r="BG281" s="210"/>
      <c r="BH281" s="210"/>
    </row>
    <row r="282" spans="1:60" ht="22.5" outlineLevel="3" x14ac:dyDescent="0.2">
      <c r="A282" s="227"/>
      <c r="B282" s="228"/>
      <c r="C282" s="272" t="s">
        <v>539</v>
      </c>
      <c r="D282" s="268"/>
      <c r="E282" s="269"/>
      <c r="F282" s="230"/>
      <c r="G282" s="230"/>
      <c r="H282" s="230"/>
      <c r="I282" s="230"/>
      <c r="J282" s="230"/>
      <c r="K282" s="230"/>
      <c r="L282" s="230"/>
      <c r="M282" s="230"/>
      <c r="N282" s="229"/>
      <c r="O282" s="229"/>
      <c r="P282" s="229"/>
      <c r="Q282" s="229"/>
      <c r="R282" s="230"/>
      <c r="S282" s="230"/>
      <c r="T282" s="230"/>
      <c r="U282" s="230"/>
      <c r="V282" s="230"/>
      <c r="W282" s="230"/>
      <c r="X282" s="230"/>
      <c r="Y282" s="230"/>
      <c r="Z282" s="210"/>
      <c r="AA282" s="210"/>
      <c r="AB282" s="210"/>
      <c r="AC282" s="210"/>
      <c r="AD282" s="210"/>
      <c r="AE282" s="210"/>
      <c r="AF282" s="210"/>
      <c r="AG282" s="210" t="s">
        <v>218</v>
      </c>
      <c r="AH282" s="210">
        <v>0</v>
      </c>
      <c r="AI282" s="210"/>
      <c r="AJ282" s="210"/>
      <c r="AK282" s="210"/>
      <c r="AL282" s="210"/>
      <c r="AM282" s="210"/>
      <c r="AN282" s="210"/>
      <c r="AO282" s="210"/>
      <c r="AP282" s="210"/>
      <c r="AQ282" s="210"/>
      <c r="AR282" s="210"/>
      <c r="AS282" s="210"/>
      <c r="AT282" s="210"/>
      <c r="AU282" s="210"/>
      <c r="AV282" s="210"/>
      <c r="AW282" s="210"/>
      <c r="AX282" s="210"/>
      <c r="AY282" s="210"/>
      <c r="AZ282" s="210"/>
      <c r="BA282" s="210"/>
      <c r="BB282" s="210"/>
      <c r="BC282" s="210"/>
      <c r="BD282" s="210"/>
      <c r="BE282" s="210"/>
      <c r="BF282" s="210"/>
      <c r="BG282" s="210"/>
      <c r="BH282" s="210"/>
    </row>
    <row r="283" spans="1:60" ht="22.5" outlineLevel="3" x14ac:dyDescent="0.2">
      <c r="A283" s="227"/>
      <c r="B283" s="228"/>
      <c r="C283" s="272" t="s">
        <v>540</v>
      </c>
      <c r="D283" s="268"/>
      <c r="E283" s="269"/>
      <c r="F283" s="230"/>
      <c r="G283" s="230"/>
      <c r="H283" s="230"/>
      <c r="I283" s="230"/>
      <c r="J283" s="230"/>
      <c r="K283" s="230"/>
      <c r="L283" s="230"/>
      <c r="M283" s="230"/>
      <c r="N283" s="229"/>
      <c r="O283" s="229"/>
      <c r="P283" s="229"/>
      <c r="Q283" s="229"/>
      <c r="R283" s="230"/>
      <c r="S283" s="230"/>
      <c r="T283" s="230"/>
      <c r="U283" s="230"/>
      <c r="V283" s="230"/>
      <c r="W283" s="230"/>
      <c r="X283" s="230"/>
      <c r="Y283" s="230"/>
      <c r="Z283" s="210"/>
      <c r="AA283" s="210"/>
      <c r="AB283" s="210"/>
      <c r="AC283" s="210"/>
      <c r="AD283" s="210"/>
      <c r="AE283" s="210"/>
      <c r="AF283" s="210"/>
      <c r="AG283" s="210" t="s">
        <v>218</v>
      </c>
      <c r="AH283" s="210">
        <v>0</v>
      </c>
      <c r="AI283" s="210"/>
      <c r="AJ283" s="210"/>
      <c r="AK283" s="210"/>
      <c r="AL283" s="210"/>
      <c r="AM283" s="210"/>
      <c r="AN283" s="210"/>
      <c r="AO283" s="210"/>
      <c r="AP283" s="210"/>
      <c r="AQ283" s="210"/>
      <c r="AR283" s="210"/>
      <c r="AS283" s="210"/>
      <c r="AT283" s="210"/>
      <c r="AU283" s="210"/>
      <c r="AV283" s="210"/>
      <c r="AW283" s="210"/>
      <c r="AX283" s="210"/>
      <c r="AY283" s="210"/>
      <c r="AZ283" s="210"/>
      <c r="BA283" s="210"/>
      <c r="BB283" s="210"/>
      <c r="BC283" s="210"/>
      <c r="BD283" s="210"/>
      <c r="BE283" s="210"/>
      <c r="BF283" s="210"/>
      <c r="BG283" s="210"/>
      <c r="BH283" s="210"/>
    </row>
    <row r="284" spans="1:60" outlineLevel="3" x14ac:dyDescent="0.2">
      <c r="A284" s="227"/>
      <c r="B284" s="228"/>
      <c r="C284" s="272" t="s">
        <v>541</v>
      </c>
      <c r="D284" s="268"/>
      <c r="E284" s="269">
        <v>3438.2135899999998</v>
      </c>
      <c r="F284" s="230"/>
      <c r="G284" s="230"/>
      <c r="H284" s="230"/>
      <c r="I284" s="230"/>
      <c r="J284" s="230"/>
      <c r="K284" s="230"/>
      <c r="L284" s="230"/>
      <c r="M284" s="230"/>
      <c r="N284" s="229"/>
      <c r="O284" s="229"/>
      <c r="P284" s="229"/>
      <c r="Q284" s="229"/>
      <c r="R284" s="230"/>
      <c r="S284" s="230"/>
      <c r="T284" s="230"/>
      <c r="U284" s="230"/>
      <c r="V284" s="230"/>
      <c r="W284" s="230"/>
      <c r="X284" s="230"/>
      <c r="Y284" s="230"/>
      <c r="Z284" s="210"/>
      <c r="AA284" s="210"/>
      <c r="AB284" s="210"/>
      <c r="AC284" s="210"/>
      <c r="AD284" s="210"/>
      <c r="AE284" s="210"/>
      <c r="AF284" s="210"/>
      <c r="AG284" s="210" t="s">
        <v>218</v>
      </c>
      <c r="AH284" s="210">
        <v>0</v>
      </c>
      <c r="AI284" s="210"/>
      <c r="AJ284" s="210"/>
      <c r="AK284" s="210"/>
      <c r="AL284" s="210"/>
      <c r="AM284" s="210"/>
      <c r="AN284" s="210"/>
      <c r="AO284" s="210"/>
      <c r="AP284" s="210"/>
      <c r="AQ284" s="210"/>
      <c r="AR284" s="210"/>
      <c r="AS284" s="210"/>
      <c r="AT284" s="210"/>
      <c r="AU284" s="210"/>
      <c r="AV284" s="210"/>
      <c r="AW284" s="210"/>
      <c r="AX284" s="210"/>
      <c r="AY284" s="210"/>
      <c r="AZ284" s="210"/>
      <c r="BA284" s="210"/>
      <c r="BB284" s="210"/>
      <c r="BC284" s="210"/>
      <c r="BD284" s="210"/>
      <c r="BE284" s="210"/>
      <c r="BF284" s="210"/>
      <c r="BG284" s="210"/>
      <c r="BH284" s="210"/>
    </row>
    <row r="285" spans="1:60" x14ac:dyDescent="0.2">
      <c r="A285" s="232" t="s">
        <v>153</v>
      </c>
      <c r="B285" s="233" t="s">
        <v>114</v>
      </c>
      <c r="C285" s="256" t="s">
        <v>115</v>
      </c>
      <c r="D285" s="234"/>
      <c r="E285" s="235"/>
      <c r="F285" s="236"/>
      <c r="G285" s="236">
        <f>SUMIF(AG286:AG291,"&lt;&gt;NOR",G286:G291)</f>
        <v>0</v>
      </c>
      <c r="H285" s="236"/>
      <c r="I285" s="236">
        <f>SUM(I286:I291)</f>
        <v>0</v>
      </c>
      <c r="J285" s="236"/>
      <c r="K285" s="236">
        <f>SUM(K286:K291)</f>
        <v>0</v>
      </c>
      <c r="L285" s="236"/>
      <c r="M285" s="236">
        <f>SUM(M286:M291)</f>
        <v>0</v>
      </c>
      <c r="N285" s="235"/>
      <c r="O285" s="235">
        <f>SUM(O286:O291)</f>
        <v>0</v>
      </c>
      <c r="P285" s="235"/>
      <c r="Q285" s="235">
        <f>SUM(Q286:Q291)</f>
        <v>0</v>
      </c>
      <c r="R285" s="236"/>
      <c r="S285" s="236"/>
      <c r="T285" s="237"/>
      <c r="U285" s="231"/>
      <c r="V285" s="231">
        <f>SUM(V286:V291)</f>
        <v>1.34</v>
      </c>
      <c r="W285" s="231"/>
      <c r="X285" s="231"/>
      <c r="Y285" s="231"/>
      <c r="AG285" t="s">
        <v>154</v>
      </c>
    </row>
    <row r="286" spans="1:60" ht="22.5" outlineLevel="1" x14ac:dyDescent="0.2">
      <c r="A286" s="239">
        <v>99</v>
      </c>
      <c r="B286" s="240" t="s">
        <v>542</v>
      </c>
      <c r="C286" s="258" t="s">
        <v>543</v>
      </c>
      <c r="D286" s="241" t="s">
        <v>216</v>
      </c>
      <c r="E286" s="242">
        <v>8.4</v>
      </c>
      <c r="F286" s="243"/>
      <c r="G286" s="244">
        <f>ROUND(E286*F286,2)</f>
        <v>0</v>
      </c>
      <c r="H286" s="243"/>
      <c r="I286" s="244">
        <f>ROUND(E286*H286,2)</f>
        <v>0</v>
      </c>
      <c r="J286" s="243"/>
      <c r="K286" s="244">
        <f>ROUND(E286*J286,2)</f>
        <v>0</v>
      </c>
      <c r="L286" s="244">
        <v>21</v>
      </c>
      <c r="M286" s="244">
        <f>G286*(1+L286/100)</f>
        <v>0</v>
      </c>
      <c r="N286" s="242">
        <v>1.7000000000000001E-4</v>
      </c>
      <c r="O286" s="242">
        <f>ROUND(E286*N286,2)</f>
        <v>0</v>
      </c>
      <c r="P286" s="242">
        <v>0</v>
      </c>
      <c r="Q286" s="242">
        <f>ROUND(E286*P286,2)</f>
        <v>0</v>
      </c>
      <c r="R286" s="244"/>
      <c r="S286" s="244" t="s">
        <v>172</v>
      </c>
      <c r="T286" s="245" t="s">
        <v>172</v>
      </c>
      <c r="U286" s="230">
        <v>0.16</v>
      </c>
      <c r="V286" s="230">
        <f>ROUND(E286*U286,2)</f>
        <v>1.34</v>
      </c>
      <c r="W286" s="230"/>
      <c r="X286" s="230" t="s">
        <v>160</v>
      </c>
      <c r="Y286" s="230" t="s">
        <v>161</v>
      </c>
      <c r="Z286" s="210"/>
      <c r="AA286" s="210"/>
      <c r="AB286" s="210"/>
      <c r="AC286" s="210"/>
      <c r="AD286" s="210"/>
      <c r="AE286" s="210"/>
      <c r="AF286" s="210"/>
      <c r="AG286" s="210" t="s">
        <v>162</v>
      </c>
      <c r="AH286" s="210"/>
      <c r="AI286" s="210"/>
      <c r="AJ286" s="210"/>
      <c r="AK286" s="210"/>
      <c r="AL286" s="210"/>
      <c r="AM286" s="210"/>
      <c r="AN286" s="210"/>
      <c r="AO286" s="210"/>
      <c r="AP286" s="210"/>
      <c r="AQ286" s="210"/>
      <c r="AR286" s="210"/>
      <c r="AS286" s="210"/>
      <c r="AT286" s="210"/>
      <c r="AU286" s="210"/>
      <c r="AV286" s="210"/>
      <c r="AW286" s="210"/>
      <c r="AX286" s="210"/>
      <c r="AY286" s="210"/>
      <c r="AZ286" s="210"/>
      <c r="BA286" s="210"/>
      <c r="BB286" s="210"/>
      <c r="BC286" s="210"/>
      <c r="BD286" s="210"/>
      <c r="BE286" s="210"/>
      <c r="BF286" s="210"/>
      <c r="BG286" s="210"/>
      <c r="BH286" s="210"/>
    </row>
    <row r="287" spans="1:60" outlineLevel="2" x14ac:dyDescent="0.2">
      <c r="A287" s="227"/>
      <c r="B287" s="228"/>
      <c r="C287" s="272" t="s">
        <v>544</v>
      </c>
      <c r="D287" s="268"/>
      <c r="E287" s="269">
        <v>8.4</v>
      </c>
      <c r="F287" s="230"/>
      <c r="G287" s="230"/>
      <c r="H287" s="230"/>
      <c r="I287" s="230"/>
      <c r="J287" s="230"/>
      <c r="K287" s="230"/>
      <c r="L287" s="230"/>
      <c r="M287" s="230"/>
      <c r="N287" s="229"/>
      <c r="O287" s="229"/>
      <c r="P287" s="229"/>
      <c r="Q287" s="229"/>
      <c r="R287" s="230"/>
      <c r="S287" s="230"/>
      <c r="T287" s="230"/>
      <c r="U287" s="230"/>
      <c r="V287" s="230"/>
      <c r="W287" s="230"/>
      <c r="X287" s="230"/>
      <c r="Y287" s="230"/>
      <c r="Z287" s="210"/>
      <c r="AA287" s="210"/>
      <c r="AB287" s="210"/>
      <c r="AC287" s="210"/>
      <c r="AD287" s="210"/>
      <c r="AE287" s="210"/>
      <c r="AF287" s="210"/>
      <c r="AG287" s="210" t="s">
        <v>218</v>
      </c>
      <c r="AH287" s="210">
        <v>0</v>
      </c>
      <c r="AI287" s="210"/>
      <c r="AJ287" s="210"/>
      <c r="AK287" s="210"/>
      <c r="AL287" s="210"/>
      <c r="AM287" s="210"/>
      <c r="AN287" s="210"/>
      <c r="AO287" s="210"/>
      <c r="AP287" s="210"/>
      <c r="AQ287" s="210"/>
      <c r="AR287" s="210"/>
      <c r="AS287" s="210"/>
      <c r="AT287" s="210"/>
      <c r="AU287" s="210"/>
      <c r="AV287" s="210"/>
      <c r="AW287" s="210"/>
      <c r="AX287" s="210"/>
      <c r="AY287" s="210"/>
      <c r="AZ287" s="210"/>
      <c r="BA287" s="210"/>
      <c r="BB287" s="210"/>
      <c r="BC287" s="210"/>
      <c r="BD287" s="210"/>
      <c r="BE287" s="210"/>
      <c r="BF287" s="210"/>
      <c r="BG287" s="210"/>
      <c r="BH287" s="210"/>
    </row>
    <row r="288" spans="1:60" ht="22.5" outlineLevel="1" x14ac:dyDescent="0.2">
      <c r="A288" s="239">
        <v>100</v>
      </c>
      <c r="B288" s="240" t="s">
        <v>545</v>
      </c>
      <c r="C288" s="258" t="s">
        <v>546</v>
      </c>
      <c r="D288" s="241" t="s">
        <v>304</v>
      </c>
      <c r="E288" s="242">
        <v>1.4300000000000001E-3</v>
      </c>
      <c r="F288" s="243"/>
      <c r="G288" s="244">
        <f>ROUND(E288*F288,2)</f>
        <v>0</v>
      </c>
      <c r="H288" s="243"/>
      <c r="I288" s="244">
        <f>ROUND(E288*H288,2)</f>
        <v>0</v>
      </c>
      <c r="J288" s="243"/>
      <c r="K288" s="244">
        <f>ROUND(E288*J288,2)</f>
        <v>0</v>
      </c>
      <c r="L288" s="244">
        <v>21</v>
      </c>
      <c r="M288" s="244">
        <f>G288*(1+L288/100)</f>
        <v>0</v>
      </c>
      <c r="N288" s="242">
        <v>0</v>
      </c>
      <c r="O288" s="242">
        <f>ROUND(E288*N288,2)</f>
        <v>0</v>
      </c>
      <c r="P288" s="242">
        <v>0</v>
      </c>
      <c r="Q288" s="242">
        <f>ROUND(E288*P288,2)</f>
        <v>0</v>
      </c>
      <c r="R288" s="244"/>
      <c r="S288" s="244" t="s">
        <v>172</v>
      </c>
      <c r="T288" s="245" t="s">
        <v>172</v>
      </c>
      <c r="U288" s="230">
        <v>1.5669999999999999</v>
      </c>
      <c r="V288" s="230">
        <f>ROUND(E288*U288,2)</f>
        <v>0</v>
      </c>
      <c r="W288" s="230"/>
      <c r="X288" s="230" t="s">
        <v>536</v>
      </c>
      <c r="Y288" s="230" t="s">
        <v>161</v>
      </c>
      <c r="Z288" s="210"/>
      <c r="AA288" s="210"/>
      <c r="AB288" s="210"/>
      <c r="AC288" s="210"/>
      <c r="AD288" s="210"/>
      <c r="AE288" s="210"/>
      <c r="AF288" s="210"/>
      <c r="AG288" s="210" t="s">
        <v>537</v>
      </c>
      <c r="AH288" s="210"/>
      <c r="AI288" s="210"/>
      <c r="AJ288" s="210"/>
      <c r="AK288" s="210"/>
      <c r="AL288" s="210"/>
      <c r="AM288" s="210"/>
      <c r="AN288" s="210"/>
      <c r="AO288" s="210"/>
      <c r="AP288" s="210"/>
      <c r="AQ288" s="210"/>
      <c r="AR288" s="210"/>
      <c r="AS288" s="210"/>
      <c r="AT288" s="210"/>
      <c r="AU288" s="210"/>
      <c r="AV288" s="210"/>
      <c r="AW288" s="210"/>
      <c r="AX288" s="210"/>
      <c r="AY288" s="210"/>
      <c r="AZ288" s="210"/>
      <c r="BA288" s="210"/>
      <c r="BB288" s="210"/>
      <c r="BC288" s="210"/>
      <c r="BD288" s="210"/>
      <c r="BE288" s="210"/>
      <c r="BF288" s="210"/>
      <c r="BG288" s="210"/>
      <c r="BH288" s="210"/>
    </row>
    <row r="289" spans="1:60" outlineLevel="2" x14ac:dyDescent="0.2">
      <c r="A289" s="227"/>
      <c r="B289" s="228"/>
      <c r="C289" s="272" t="s">
        <v>538</v>
      </c>
      <c r="D289" s="268"/>
      <c r="E289" s="269"/>
      <c r="F289" s="230"/>
      <c r="G289" s="230"/>
      <c r="H289" s="230"/>
      <c r="I289" s="230"/>
      <c r="J289" s="230"/>
      <c r="K289" s="230"/>
      <c r="L289" s="230"/>
      <c r="M289" s="230"/>
      <c r="N289" s="229"/>
      <c r="O289" s="229"/>
      <c r="P289" s="229"/>
      <c r="Q289" s="229"/>
      <c r="R289" s="230"/>
      <c r="S289" s="230"/>
      <c r="T289" s="230"/>
      <c r="U289" s="230"/>
      <c r="V289" s="230"/>
      <c r="W289" s="230"/>
      <c r="X289" s="230"/>
      <c r="Y289" s="230"/>
      <c r="Z289" s="210"/>
      <c r="AA289" s="210"/>
      <c r="AB289" s="210"/>
      <c r="AC289" s="210"/>
      <c r="AD289" s="210"/>
      <c r="AE289" s="210"/>
      <c r="AF289" s="210"/>
      <c r="AG289" s="210" t="s">
        <v>218</v>
      </c>
      <c r="AH289" s="210">
        <v>0</v>
      </c>
      <c r="AI289" s="210"/>
      <c r="AJ289" s="210"/>
      <c r="AK289" s="210"/>
      <c r="AL289" s="210"/>
      <c r="AM289" s="210"/>
      <c r="AN289" s="210"/>
      <c r="AO289" s="210"/>
      <c r="AP289" s="210"/>
      <c r="AQ289" s="210"/>
      <c r="AR289" s="210"/>
      <c r="AS289" s="210"/>
      <c r="AT289" s="210"/>
      <c r="AU289" s="210"/>
      <c r="AV289" s="210"/>
      <c r="AW289" s="210"/>
      <c r="AX289" s="210"/>
      <c r="AY289" s="210"/>
      <c r="AZ289" s="210"/>
      <c r="BA289" s="210"/>
      <c r="BB289" s="210"/>
      <c r="BC289" s="210"/>
      <c r="BD289" s="210"/>
      <c r="BE289" s="210"/>
      <c r="BF289" s="210"/>
      <c r="BG289" s="210"/>
      <c r="BH289" s="210"/>
    </row>
    <row r="290" spans="1:60" outlineLevel="3" x14ac:dyDescent="0.2">
      <c r="A290" s="227"/>
      <c r="B290" s="228"/>
      <c r="C290" s="272" t="s">
        <v>547</v>
      </c>
      <c r="D290" s="268"/>
      <c r="E290" s="269"/>
      <c r="F290" s="230"/>
      <c r="G290" s="230"/>
      <c r="H290" s="230"/>
      <c r="I290" s="230"/>
      <c r="J290" s="230"/>
      <c r="K290" s="230"/>
      <c r="L290" s="230"/>
      <c r="M290" s="230"/>
      <c r="N290" s="229"/>
      <c r="O290" s="229"/>
      <c r="P290" s="229"/>
      <c r="Q290" s="229"/>
      <c r="R290" s="230"/>
      <c r="S290" s="230"/>
      <c r="T290" s="230"/>
      <c r="U290" s="230"/>
      <c r="V290" s="230"/>
      <c r="W290" s="230"/>
      <c r="X290" s="230"/>
      <c r="Y290" s="230"/>
      <c r="Z290" s="210"/>
      <c r="AA290" s="210"/>
      <c r="AB290" s="210"/>
      <c r="AC290" s="210"/>
      <c r="AD290" s="210"/>
      <c r="AE290" s="210"/>
      <c r="AF290" s="210"/>
      <c r="AG290" s="210" t="s">
        <v>218</v>
      </c>
      <c r="AH290" s="210">
        <v>0</v>
      </c>
      <c r="AI290" s="210"/>
      <c r="AJ290" s="210"/>
      <c r="AK290" s="210"/>
      <c r="AL290" s="210"/>
      <c r="AM290" s="210"/>
      <c r="AN290" s="210"/>
      <c r="AO290" s="210"/>
      <c r="AP290" s="210"/>
      <c r="AQ290" s="210"/>
      <c r="AR290" s="210"/>
      <c r="AS290" s="210"/>
      <c r="AT290" s="210"/>
      <c r="AU290" s="210"/>
      <c r="AV290" s="210"/>
      <c r="AW290" s="210"/>
      <c r="AX290" s="210"/>
      <c r="AY290" s="210"/>
      <c r="AZ290" s="210"/>
      <c r="BA290" s="210"/>
      <c r="BB290" s="210"/>
      <c r="BC290" s="210"/>
      <c r="BD290" s="210"/>
      <c r="BE290" s="210"/>
      <c r="BF290" s="210"/>
      <c r="BG290" s="210"/>
      <c r="BH290" s="210"/>
    </row>
    <row r="291" spans="1:60" outlineLevel="3" x14ac:dyDescent="0.2">
      <c r="A291" s="227"/>
      <c r="B291" s="228"/>
      <c r="C291" s="272" t="s">
        <v>548</v>
      </c>
      <c r="D291" s="268"/>
      <c r="E291" s="269">
        <v>1.4300000000000001E-3</v>
      </c>
      <c r="F291" s="230"/>
      <c r="G291" s="230"/>
      <c r="H291" s="230"/>
      <c r="I291" s="230"/>
      <c r="J291" s="230"/>
      <c r="K291" s="230"/>
      <c r="L291" s="230"/>
      <c r="M291" s="230"/>
      <c r="N291" s="229"/>
      <c r="O291" s="229"/>
      <c r="P291" s="229"/>
      <c r="Q291" s="229"/>
      <c r="R291" s="230"/>
      <c r="S291" s="230"/>
      <c r="T291" s="230"/>
      <c r="U291" s="230"/>
      <c r="V291" s="230"/>
      <c r="W291" s="230"/>
      <c r="X291" s="230"/>
      <c r="Y291" s="230"/>
      <c r="Z291" s="210"/>
      <c r="AA291" s="210"/>
      <c r="AB291" s="210"/>
      <c r="AC291" s="210"/>
      <c r="AD291" s="210"/>
      <c r="AE291" s="210"/>
      <c r="AF291" s="210"/>
      <c r="AG291" s="210" t="s">
        <v>218</v>
      </c>
      <c r="AH291" s="210">
        <v>0</v>
      </c>
      <c r="AI291" s="210"/>
      <c r="AJ291" s="210"/>
      <c r="AK291" s="210"/>
      <c r="AL291" s="210"/>
      <c r="AM291" s="210"/>
      <c r="AN291" s="210"/>
      <c r="AO291" s="210"/>
      <c r="AP291" s="210"/>
      <c r="AQ291" s="210"/>
      <c r="AR291" s="210"/>
      <c r="AS291" s="210"/>
      <c r="AT291" s="210"/>
      <c r="AU291" s="210"/>
      <c r="AV291" s="210"/>
      <c r="AW291" s="210"/>
      <c r="AX291" s="210"/>
      <c r="AY291" s="210"/>
      <c r="AZ291" s="210"/>
      <c r="BA291" s="210"/>
      <c r="BB291" s="210"/>
      <c r="BC291" s="210"/>
      <c r="BD291" s="210"/>
      <c r="BE291" s="210"/>
      <c r="BF291" s="210"/>
      <c r="BG291" s="210"/>
      <c r="BH291" s="210"/>
    </row>
    <row r="292" spans="1:60" x14ac:dyDescent="0.2">
      <c r="A292" s="232" t="s">
        <v>153</v>
      </c>
      <c r="B292" s="233" t="s">
        <v>120</v>
      </c>
      <c r="C292" s="256" t="s">
        <v>121</v>
      </c>
      <c r="D292" s="234"/>
      <c r="E292" s="235"/>
      <c r="F292" s="236"/>
      <c r="G292" s="236">
        <f>SUMIF(AG293:AG296,"&lt;&gt;NOR",G293:G296)</f>
        <v>0</v>
      </c>
      <c r="H292" s="236"/>
      <c r="I292" s="236">
        <f>SUM(I293:I296)</f>
        <v>0</v>
      </c>
      <c r="J292" s="236"/>
      <c r="K292" s="236">
        <f>SUM(K293:K296)</f>
        <v>0</v>
      </c>
      <c r="L292" s="236"/>
      <c r="M292" s="236">
        <f>SUM(M293:M296)</f>
        <v>0</v>
      </c>
      <c r="N292" s="235"/>
      <c r="O292" s="235">
        <f>SUM(O293:O296)</f>
        <v>0.26</v>
      </c>
      <c r="P292" s="235"/>
      <c r="Q292" s="235">
        <f>SUM(Q293:Q296)</f>
        <v>0</v>
      </c>
      <c r="R292" s="236"/>
      <c r="S292" s="236"/>
      <c r="T292" s="237"/>
      <c r="U292" s="231"/>
      <c r="V292" s="231">
        <f>SUM(V293:V296)</f>
        <v>4.5500000000000007</v>
      </c>
      <c r="W292" s="231"/>
      <c r="X292" s="231"/>
      <c r="Y292" s="231"/>
      <c r="AG292" t="s">
        <v>154</v>
      </c>
    </row>
    <row r="293" spans="1:60" outlineLevel="1" x14ac:dyDescent="0.2">
      <c r="A293" s="239">
        <v>101</v>
      </c>
      <c r="B293" s="240" t="s">
        <v>549</v>
      </c>
      <c r="C293" s="258" t="s">
        <v>550</v>
      </c>
      <c r="D293" s="241" t="s">
        <v>246</v>
      </c>
      <c r="E293" s="242">
        <v>10</v>
      </c>
      <c r="F293" s="243"/>
      <c r="G293" s="244">
        <f>ROUND(E293*F293,2)</f>
        <v>0</v>
      </c>
      <c r="H293" s="243"/>
      <c r="I293" s="244">
        <f>ROUND(E293*H293,2)</f>
        <v>0</v>
      </c>
      <c r="J293" s="243"/>
      <c r="K293" s="244">
        <f>ROUND(E293*J293,2)</f>
        <v>0</v>
      </c>
      <c r="L293" s="244">
        <v>21</v>
      </c>
      <c r="M293" s="244">
        <f>G293*(1+L293/100)</f>
        <v>0</v>
      </c>
      <c r="N293" s="242">
        <v>0</v>
      </c>
      <c r="O293" s="242">
        <f>ROUND(E293*N293,2)</f>
        <v>0</v>
      </c>
      <c r="P293" s="242">
        <v>0</v>
      </c>
      <c r="Q293" s="242">
        <f>ROUND(E293*P293,2)</f>
        <v>0</v>
      </c>
      <c r="R293" s="244"/>
      <c r="S293" s="244" t="s">
        <v>158</v>
      </c>
      <c r="T293" s="245" t="s">
        <v>159</v>
      </c>
      <c r="U293" s="230">
        <v>0.21</v>
      </c>
      <c r="V293" s="230">
        <f>ROUND(E293*U293,2)</f>
        <v>2.1</v>
      </c>
      <c r="W293" s="230"/>
      <c r="X293" s="230" t="s">
        <v>160</v>
      </c>
      <c r="Y293" s="230" t="s">
        <v>161</v>
      </c>
      <c r="Z293" s="210"/>
      <c r="AA293" s="210"/>
      <c r="AB293" s="210"/>
      <c r="AC293" s="210"/>
      <c r="AD293" s="210"/>
      <c r="AE293" s="210"/>
      <c r="AF293" s="210"/>
      <c r="AG293" s="210" t="s">
        <v>162</v>
      </c>
      <c r="AH293" s="210"/>
      <c r="AI293" s="210"/>
      <c r="AJ293" s="210"/>
      <c r="AK293" s="210"/>
      <c r="AL293" s="210"/>
      <c r="AM293" s="210"/>
      <c r="AN293" s="210"/>
      <c r="AO293" s="210"/>
      <c r="AP293" s="210"/>
      <c r="AQ293" s="210"/>
      <c r="AR293" s="210"/>
      <c r="AS293" s="210"/>
      <c r="AT293" s="210"/>
      <c r="AU293" s="210"/>
      <c r="AV293" s="210"/>
      <c r="AW293" s="210"/>
      <c r="AX293" s="210"/>
      <c r="AY293" s="210"/>
      <c r="AZ293" s="210"/>
      <c r="BA293" s="210"/>
      <c r="BB293" s="210"/>
      <c r="BC293" s="210"/>
      <c r="BD293" s="210"/>
      <c r="BE293" s="210"/>
      <c r="BF293" s="210"/>
      <c r="BG293" s="210"/>
      <c r="BH293" s="210"/>
    </row>
    <row r="294" spans="1:60" ht="22.5" outlineLevel="2" x14ac:dyDescent="0.2">
      <c r="A294" s="227"/>
      <c r="B294" s="228"/>
      <c r="C294" s="272" t="s">
        <v>551</v>
      </c>
      <c r="D294" s="268"/>
      <c r="E294" s="269">
        <v>10</v>
      </c>
      <c r="F294" s="230"/>
      <c r="G294" s="230"/>
      <c r="H294" s="230"/>
      <c r="I294" s="230"/>
      <c r="J294" s="230"/>
      <c r="K294" s="230"/>
      <c r="L294" s="230"/>
      <c r="M294" s="230"/>
      <c r="N294" s="229"/>
      <c r="O294" s="229"/>
      <c r="P294" s="229"/>
      <c r="Q294" s="229"/>
      <c r="R294" s="230"/>
      <c r="S294" s="230"/>
      <c r="T294" s="230"/>
      <c r="U294" s="230"/>
      <c r="V294" s="230"/>
      <c r="W294" s="230"/>
      <c r="X294" s="230"/>
      <c r="Y294" s="230"/>
      <c r="Z294" s="210"/>
      <c r="AA294" s="210"/>
      <c r="AB294" s="210"/>
      <c r="AC294" s="210"/>
      <c r="AD294" s="210"/>
      <c r="AE294" s="210"/>
      <c r="AF294" s="210"/>
      <c r="AG294" s="210" t="s">
        <v>218</v>
      </c>
      <c r="AH294" s="210">
        <v>0</v>
      </c>
      <c r="AI294" s="210"/>
      <c r="AJ294" s="210"/>
      <c r="AK294" s="210"/>
      <c r="AL294" s="210"/>
      <c r="AM294" s="210"/>
      <c r="AN294" s="210"/>
      <c r="AO294" s="210"/>
      <c r="AP294" s="210"/>
      <c r="AQ294" s="210"/>
      <c r="AR294" s="210"/>
      <c r="AS294" s="210"/>
      <c r="AT294" s="210"/>
      <c r="AU294" s="210"/>
      <c r="AV294" s="210"/>
      <c r="AW294" s="210"/>
      <c r="AX294" s="210"/>
      <c r="AY294" s="210"/>
      <c r="AZ294" s="210"/>
      <c r="BA294" s="210"/>
      <c r="BB294" s="210"/>
      <c r="BC294" s="210"/>
      <c r="BD294" s="210"/>
      <c r="BE294" s="210"/>
      <c r="BF294" s="210"/>
      <c r="BG294" s="210"/>
      <c r="BH294" s="210"/>
    </row>
    <row r="295" spans="1:60" outlineLevel="1" x14ac:dyDescent="0.2">
      <c r="A295" s="239">
        <v>102</v>
      </c>
      <c r="B295" s="240" t="s">
        <v>552</v>
      </c>
      <c r="C295" s="258" t="s">
        <v>553</v>
      </c>
      <c r="D295" s="241" t="s">
        <v>246</v>
      </c>
      <c r="E295" s="242">
        <v>49</v>
      </c>
      <c r="F295" s="243"/>
      <c r="G295" s="244">
        <f>ROUND(E295*F295,2)</f>
        <v>0</v>
      </c>
      <c r="H295" s="243"/>
      <c r="I295" s="244">
        <f>ROUND(E295*H295,2)</f>
        <v>0</v>
      </c>
      <c r="J295" s="243"/>
      <c r="K295" s="244">
        <f>ROUND(E295*J295,2)</f>
        <v>0</v>
      </c>
      <c r="L295" s="244">
        <v>21</v>
      </c>
      <c r="M295" s="244">
        <f>G295*(1+L295/100)</f>
        <v>0</v>
      </c>
      <c r="N295" s="242">
        <v>5.2500000000000003E-3</v>
      </c>
      <c r="O295" s="242">
        <f>ROUND(E295*N295,2)</f>
        <v>0.26</v>
      </c>
      <c r="P295" s="242">
        <v>0</v>
      </c>
      <c r="Q295" s="242">
        <f>ROUND(E295*P295,2)</f>
        <v>0</v>
      </c>
      <c r="R295" s="244"/>
      <c r="S295" s="244" t="s">
        <v>158</v>
      </c>
      <c r="T295" s="245" t="s">
        <v>159</v>
      </c>
      <c r="U295" s="230">
        <v>0.05</v>
      </c>
      <c r="V295" s="230">
        <f>ROUND(E295*U295,2)</f>
        <v>2.4500000000000002</v>
      </c>
      <c r="W295" s="230"/>
      <c r="X295" s="230" t="s">
        <v>160</v>
      </c>
      <c r="Y295" s="230" t="s">
        <v>161</v>
      </c>
      <c r="Z295" s="210"/>
      <c r="AA295" s="210"/>
      <c r="AB295" s="210"/>
      <c r="AC295" s="210"/>
      <c r="AD295" s="210"/>
      <c r="AE295" s="210"/>
      <c r="AF295" s="210"/>
      <c r="AG295" s="210" t="s">
        <v>162</v>
      </c>
      <c r="AH295" s="210"/>
      <c r="AI295" s="210"/>
      <c r="AJ295" s="210"/>
      <c r="AK295" s="210"/>
      <c r="AL295" s="210"/>
      <c r="AM295" s="210"/>
      <c r="AN295" s="210"/>
      <c r="AO295" s="210"/>
      <c r="AP295" s="210"/>
      <c r="AQ295" s="210"/>
      <c r="AR295" s="210"/>
      <c r="AS295" s="210"/>
      <c r="AT295" s="210"/>
      <c r="AU295" s="210"/>
      <c r="AV295" s="210"/>
      <c r="AW295" s="210"/>
      <c r="AX295" s="210"/>
      <c r="AY295" s="210"/>
      <c r="AZ295" s="210"/>
      <c r="BA295" s="210"/>
      <c r="BB295" s="210"/>
      <c r="BC295" s="210"/>
      <c r="BD295" s="210"/>
      <c r="BE295" s="210"/>
      <c r="BF295" s="210"/>
      <c r="BG295" s="210"/>
      <c r="BH295" s="210"/>
    </row>
    <row r="296" spans="1:60" outlineLevel="2" x14ac:dyDescent="0.2">
      <c r="A296" s="227"/>
      <c r="B296" s="228"/>
      <c r="C296" s="272" t="s">
        <v>554</v>
      </c>
      <c r="D296" s="268"/>
      <c r="E296" s="269">
        <v>49</v>
      </c>
      <c r="F296" s="230"/>
      <c r="G296" s="230"/>
      <c r="H296" s="230"/>
      <c r="I296" s="230"/>
      <c r="J296" s="230"/>
      <c r="K296" s="230"/>
      <c r="L296" s="230"/>
      <c r="M296" s="230"/>
      <c r="N296" s="229"/>
      <c r="O296" s="229"/>
      <c r="P296" s="229"/>
      <c r="Q296" s="229"/>
      <c r="R296" s="230"/>
      <c r="S296" s="230"/>
      <c r="T296" s="230"/>
      <c r="U296" s="230"/>
      <c r="V296" s="230"/>
      <c r="W296" s="230"/>
      <c r="X296" s="230"/>
      <c r="Y296" s="230"/>
      <c r="Z296" s="210"/>
      <c r="AA296" s="210"/>
      <c r="AB296" s="210"/>
      <c r="AC296" s="210"/>
      <c r="AD296" s="210"/>
      <c r="AE296" s="210"/>
      <c r="AF296" s="210"/>
      <c r="AG296" s="210" t="s">
        <v>218</v>
      </c>
      <c r="AH296" s="210">
        <v>0</v>
      </c>
      <c r="AI296" s="210"/>
      <c r="AJ296" s="210"/>
      <c r="AK296" s="210"/>
      <c r="AL296" s="210"/>
      <c r="AM296" s="210"/>
      <c r="AN296" s="210"/>
      <c r="AO296" s="210"/>
      <c r="AP296" s="210"/>
      <c r="AQ296" s="210"/>
      <c r="AR296" s="210"/>
      <c r="AS296" s="210"/>
      <c r="AT296" s="210"/>
      <c r="AU296" s="210"/>
      <c r="AV296" s="210"/>
      <c r="AW296" s="210"/>
      <c r="AX296" s="210"/>
      <c r="AY296" s="210"/>
      <c r="AZ296" s="210"/>
      <c r="BA296" s="210"/>
      <c r="BB296" s="210"/>
      <c r="BC296" s="210"/>
      <c r="BD296" s="210"/>
      <c r="BE296" s="210"/>
      <c r="BF296" s="210"/>
      <c r="BG296" s="210"/>
      <c r="BH296" s="210"/>
    </row>
    <row r="297" spans="1:60" x14ac:dyDescent="0.2">
      <c r="A297" s="232" t="s">
        <v>153</v>
      </c>
      <c r="B297" s="233" t="s">
        <v>122</v>
      </c>
      <c r="C297" s="256" t="s">
        <v>123</v>
      </c>
      <c r="D297" s="234"/>
      <c r="E297" s="235"/>
      <c r="F297" s="236"/>
      <c r="G297" s="236">
        <f>SUMIF(AG298:AG331,"&lt;&gt;NOR",G298:G331)</f>
        <v>0</v>
      </c>
      <c r="H297" s="236"/>
      <c r="I297" s="236">
        <f>SUM(I298:I331)</f>
        <v>0</v>
      </c>
      <c r="J297" s="236"/>
      <c r="K297" s="236">
        <f>SUM(K298:K331)</f>
        <v>0</v>
      </c>
      <c r="L297" s="236"/>
      <c r="M297" s="236">
        <f>SUM(M298:M331)</f>
        <v>0</v>
      </c>
      <c r="N297" s="235"/>
      <c r="O297" s="235">
        <f>SUM(O298:O331)</f>
        <v>0</v>
      </c>
      <c r="P297" s="235"/>
      <c r="Q297" s="235">
        <f>SUM(Q298:Q331)</f>
        <v>0</v>
      </c>
      <c r="R297" s="236"/>
      <c r="S297" s="236"/>
      <c r="T297" s="237"/>
      <c r="U297" s="231"/>
      <c r="V297" s="231">
        <f>SUM(V298:V331)</f>
        <v>734.39</v>
      </c>
      <c r="W297" s="231"/>
      <c r="X297" s="231"/>
      <c r="Y297" s="231"/>
      <c r="AG297" t="s">
        <v>154</v>
      </c>
    </row>
    <row r="298" spans="1:60" ht="22.5" outlineLevel="1" x14ac:dyDescent="0.2">
      <c r="A298" s="239">
        <v>103</v>
      </c>
      <c r="B298" s="240" t="s">
        <v>555</v>
      </c>
      <c r="C298" s="258" t="s">
        <v>556</v>
      </c>
      <c r="D298" s="241" t="s">
        <v>304</v>
      </c>
      <c r="E298" s="242">
        <v>73.712000000000003</v>
      </c>
      <c r="F298" s="243"/>
      <c r="G298" s="244">
        <f>ROUND(E298*F298,2)</f>
        <v>0</v>
      </c>
      <c r="H298" s="243"/>
      <c r="I298" s="244">
        <f>ROUND(E298*H298,2)</f>
        <v>0</v>
      </c>
      <c r="J298" s="243"/>
      <c r="K298" s="244">
        <f>ROUND(E298*J298,2)</f>
        <v>0</v>
      </c>
      <c r="L298" s="244">
        <v>21</v>
      </c>
      <c r="M298" s="244">
        <f>G298*(1+L298/100)</f>
        <v>0</v>
      </c>
      <c r="N298" s="242">
        <v>0</v>
      </c>
      <c r="O298" s="242">
        <f>ROUND(E298*N298,2)</f>
        <v>0</v>
      </c>
      <c r="P298" s="242">
        <v>0</v>
      </c>
      <c r="Q298" s="242">
        <f>ROUND(E298*P298,2)</f>
        <v>0</v>
      </c>
      <c r="R298" s="244"/>
      <c r="S298" s="244" t="s">
        <v>172</v>
      </c>
      <c r="T298" s="245" t="s">
        <v>172</v>
      </c>
      <c r="U298" s="230">
        <v>0</v>
      </c>
      <c r="V298" s="230">
        <f>ROUND(E298*U298,2)</f>
        <v>0</v>
      </c>
      <c r="W298" s="230"/>
      <c r="X298" s="230" t="s">
        <v>160</v>
      </c>
      <c r="Y298" s="230" t="s">
        <v>161</v>
      </c>
      <c r="Z298" s="210"/>
      <c r="AA298" s="210"/>
      <c r="AB298" s="210"/>
      <c r="AC298" s="210"/>
      <c r="AD298" s="210"/>
      <c r="AE298" s="210"/>
      <c r="AF298" s="210"/>
      <c r="AG298" s="210" t="s">
        <v>162</v>
      </c>
      <c r="AH298" s="210"/>
      <c r="AI298" s="210"/>
      <c r="AJ298" s="210"/>
      <c r="AK298" s="210"/>
      <c r="AL298" s="210"/>
      <c r="AM298" s="210"/>
      <c r="AN298" s="210"/>
      <c r="AO298" s="210"/>
      <c r="AP298" s="210"/>
      <c r="AQ298" s="210"/>
      <c r="AR298" s="210"/>
      <c r="AS298" s="210"/>
      <c r="AT298" s="210"/>
      <c r="AU298" s="210"/>
      <c r="AV298" s="210"/>
      <c r="AW298" s="210"/>
      <c r="AX298" s="210"/>
      <c r="AY298" s="210"/>
      <c r="AZ298" s="210"/>
      <c r="BA298" s="210"/>
      <c r="BB298" s="210"/>
      <c r="BC298" s="210"/>
      <c r="BD298" s="210"/>
      <c r="BE298" s="210"/>
      <c r="BF298" s="210"/>
      <c r="BG298" s="210"/>
      <c r="BH298" s="210"/>
    </row>
    <row r="299" spans="1:60" outlineLevel="2" x14ac:dyDescent="0.2">
      <c r="A299" s="227"/>
      <c r="B299" s="228"/>
      <c r="C299" s="272" t="s">
        <v>557</v>
      </c>
      <c r="D299" s="268"/>
      <c r="E299" s="269">
        <v>42.064</v>
      </c>
      <c r="F299" s="230"/>
      <c r="G299" s="230"/>
      <c r="H299" s="230"/>
      <c r="I299" s="230"/>
      <c r="J299" s="230"/>
      <c r="K299" s="230"/>
      <c r="L299" s="230"/>
      <c r="M299" s="230"/>
      <c r="N299" s="229"/>
      <c r="O299" s="229"/>
      <c r="P299" s="229"/>
      <c r="Q299" s="229"/>
      <c r="R299" s="230"/>
      <c r="S299" s="230"/>
      <c r="T299" s="230"/>
      <c r="U299" s="230"/>
      <c r="V299" s="230"/>
      <c r="W299" s="230"/>
      <c r="X299" s="230"/>
      <c r="Y299" s="230"/>
      <c r="Z299" s="210"/>
      <c r="AA299" s="210"/>
      <c r="AB299" s="210"/>
      <c r="AC299" s="210"/>
      <c r="AD299" s="210"/>
      <c r="AE299" s="210"/>
      <c r="AF299" s="210"/>
      <c r="AG299" s="210" t="s">
        <v>218</v>
      </c>
      <c r="AH299" s="210">
        <v>7</v>
      </c>
      <c r="AI299" s="210"/>
      <c r="AJ299" s="210"/>
      <c r="AK299" s="210"/>
      <c r="AL299" s="210"/>
      <c r="AM299" s="210"/>
      <c r="AN299" s="210"/>
      <c r="AO299" s="210"/>
      <c r="AP299" s="210"/>
      <c r="AQ299" s="210"/>
      <c r="AR299" s="210"/>
      <c r="AS299" s="210"/>
      <c r="AT299" s="210"/>
      <c r="AU299" s="210"/>
      <c r="AV299" s="210"/>
      <c r="AW299" s="210"/>
      <c r="AX299" s="210"/>
      <c r="AY299" s="210"/>
      <c r="AZ299" s="210"/>
      <c r="BA299" s="210"/>
      <c r="BB299" s="210"/>
      <c r="BC299" s="210"/>
      <c r="BD299" s="210"/>
      <c r="BE299" s="210"/>
      <c r="BF299" s="210"/>
      <c r="BG299" s="210"/>
      <c r="BH299" s="210"/>
    </row>
    <row r="300" spans="1:60" outlineLevel="3" x14ac:dyDescent="0.2">
      <c r="A300" s="227"/>
      <c r="B300" s="228"/>
      <c r="C300" s="272" t="s">
        <v>558</v>
      </c>
      <c r="D300" s="268"/>
      <c r="E300" s="269">
        <v>31.648</v>
      </c>
      <c r="F300" s="230"/>
      <c r="G300" s="230"/>
      <c r="H300" s="230"/>
      <c r="I300" s="230"/>
      <c r="J300" s="230"/>
      <c r="K300" s="230"/>
      <c r="L300" s="230"/>
      <c r="M300" s="230"/>
      <c r="N300" s="229"/>
      <c r="O300" s="229"/>
      <c r="P300" s="229"/>
      <c r="Q300" s="229"/>
      <c r="R300" s="230"/>
      <c r="S300" s="230"/>
      <c r="T300" s="230"/>
      <c r="U300" s="230"/>
      <c r="V300" s="230"/>
      <c r="W300" s="230"/>
      <c r="X300" s="230"/>
      <c r="Y300" s="230"/>
      <c r="Z300" s="210"/>
      <c r="AA300" s="210"/>
      <c r="AB300" s="210"/>
      <c r="AC300" s="210"/>
      <c r="AD300" s="210"/>
      <c r="AE300" s="210"/>
      <c r="AF300" s="210"/>
      <c r="AG300" s="210" t="s">
        <v>218</v>
      </c>
      <c r="AH300" s="210">
        <v>7</v>
      </c>
      <c r="AI300" s="210"/>
      <c r="AJ300" s="210"/>
      <c r="AK300" s="210"/>
      <c r="AL300" s="210"/>
      <c r="AM300" s="210"/>
      <c r="AN300" s="210"/>
      <c r="AO300" s="210"/>
      <c r="AP300" s="210"/>
      <c r="AQ300" s="210"/>
      <c r="AR300" s="210"/>
      <c r="AS300" s="210"/>
      <c r="AT300" s="210"/>
      <c r="AU300" s="210"/>
      <c r="AV300" s="210"/>
      <c r="AW300" s="210"/>
      <c r="AX300" s="210"/>
      <c r="AY300" s="210"/>
      <c r="AZ300" s="210"/>
      <c r="BA300" s="210"/>
      <c r="BB300" s="210"/>
      <c r="BC300" s="210"/>
      <c r="BD300" s="210"/>
      <c r="BE300" s="210"/>
      <c r="BF300" s="210"/>
      <c r="BG300" s="210"/>
      <c r="BH300" s="210"/>
    </row>
    <row r="301" spans="1:60" ht="22.5" outlineLevel="1" x14ac:dyDescent="0.2">
      <c r="A301" s="239">
        <v>104</v>
      </c>
      <c r="B301" s="240" t="s">
        <v>559</v>
      </c>
      <c r="C301" s="258" t="s">
        <v>560</v>
      </c>
      <c r="D301" s="241" t="s">
        <v>304</v>
      </c>
      <c r="E301" s="242">
        <v>573.01199999999994</v>
      </c>
      <c r="F301" s="243"/>
      <c r="G301" s="244">
        <f>ROUND(E301*F301,2)</f>
        <v>0</v>
      </c>
      <c r="H301" s="243"/>
      <c r="I301" s="244">
        <f>ROUND(E301*H301,2)</f>
        <v>0</v>
      </c>
      <c r="J301" s="243"/>
      <c r="K301" s="244">
        <f>ROUND(E301*J301,2)</f>
        <v>0</v>
      </c>
      <c r="L301" s="244">
        <v>21</v>
      </c>
      <c r="M301" s="244">
        <f>G301*(1+L301/100)</f>
        <v>0</v>
      </c>
      <c r="N301" s="242">
        <v>0</v>
      </c>
      <c r="O301" s="242">
        <f>ROUND(E301*N301,2)</f>
        <v>0</v>
      </c>
      <c r="P301" s="242">
        <v>0</v>
      </c>
      <c r="Q301" s="242">
        <f>ROUND(E301*P301,2)</f>
        <v>0</v>
      </c>
      <c r="R301" s="244"/>
      <c r="S301" s="244" t="s">
        <v>172</v>
      </c>
      <c r="T301" s="245" t="s">
        <v>172</v>
      </c>
      <c r="U301" s="230">
        <v>0</v>
      </c>
      <c r="V301" s="230">
        <f>ROUND(E301*U301,2)</f>
        <v>0</v>
      </c>
      <c r="W301" s="230"/>
      <c r="X301" s="230" t="s">
        <v>160</v>
      </c>
      <c r="Y301" s="230" t="s">
        <v>161</v>
      </c>
      <c r="Z301" s="210"/>
      <c r="AA301" s="210"/>
      <c r="AB301" s="210"/>
      <c r="AC301" s="210"/>
      <c r="AD301" s="210"/>
      <c r="AE301" s="210"/>
      <c r="AF301" s="210"/>
      <c r="AG301" s="210" t="s">
        <v>162</v>
      </c>
      <c r="AH301" s="210"/>
      <c r="AI301" s="210"/>
      <c r="AJ301" s="210"/>
      <c r="AK301" s="210"/>
      <c r="AL301" s="210"/>
      <c r="AM301" s="210"/>
      <c r="AN301" s="210"/>
      <c r="AO301" s="210"/>
      <c r="AP301" s="210"/>
      <c r="AQ301" s="210"/>
      <c r="AR301" s="210"/>
      <c r="AS301" s="210"/>
      <c r="AT301" s="210"/>
      <c r="AU301" s="210"/>
      <c r="AV301" s="210"/>
      <c r="AW301" s="210"/>
      <c r="AX301" s="210"/>
      <c r="AY301" s="210"/>
      <c r="AZ301" s="210"/>
      <c r="BA301" s="210"/>
      <c r="BB301" s="210"/>
      <c r="BC301" s="210"/>
      <c r="BD301" s="210"/>
      <c r="BE301" s="210"/>
      <c r="BF301" s="210"/>
      <c r="BG301" s="210"/>
      <c r="BH301" s="210"/>
    </row>
    <row r="302" spans="1:60" outlineLevel="2" x14ac:dyDescent="0.2">
      <c r="A302" s="227"/>
      <c r="B302" s="228"/>
      <c r="C302" s="272" t="s">
        <v>561</v>
      </c>
      <c r="D302" s="268"/>
      <c r="E302" s="269">
        <v>126.19199999999999</v>
      </c>
      <c r="F302" s="230"/>
      <c r="G302" s="230"/>
      <c r="H302" s="230"/>
      <c r="I302" s="230"/>
      <c r="J302" s="230"/>
      <c r="K302" s="230"/>
      <c r="L302" s="230"/>
      <c r="M302" s="230"/>
      <c r="N302" s="229"/>
      <c r="O302" s="229"/>
      <c r="P302" s="229"/>
      <c r="Q302" s="229"/>
      <c r="R302" s="230"/>
      <c r="S302" s="230"/>
      <c r="T302" s="230"/>
      <c r="U302" s="230"/>
      <c r="V302" s="230"/>
      <c r="W302" s="230"/>
      <c r="X302" s="230"/>
      <c r="Y302" s="230"/>
      <c r="Z302" s="210"/>
      <c r="AA302" s="210"/>
      <c r="AB302" s="210"/>
      <c r="AC302" s="210"/>
      <c r="AD302" s="210"/>
      <c r="AE302" s="210"/>
      <c r="AF302" s="210"/>
      <c r="AG302" s="210" t="s">
        <v>218</v>
      </c>
      <c r="AH302" s="210">
        <v>7</v>
      </c>
      <c r="AI302" s="210"/>
      <c r="AJ302" s="210"/>
      <c r="AK302" s="210"/>
      <c r="AL302" s="210"/>
      <c r="AM302" s="210"/>
      <c r="AN302" s="210"/>
      <c r="AO302" s="210"/>
      <c r="AP302" s="210"/>
      <c r="AQ302" s="210"/>
      <c r="AR302" s="210"/>
      <c r="AS302" s="210"/>
      <c r="AT302" s="210"/>
      <c r="AU302" s="210"/>
      <c r="AV302" s="210"/>
      <c r="AW302" s="210"/>
      <c r="AX302" s="210"/>
      <c r="AY302" s="210"/>
      <c r="AZ302" s="210"/>
      <c r="BA302" s="210"/>
      <c r="BB302" s="210"/>
      <c r="BC302" s="210"/>
      <c r="BD302" s="210"/>
      <c r="BE302" s="210"/>
      <c r="BF302" s="210"/>
      <c r="BG302" s="210"/>
      <c r="BH302" s="210"/>
    </row>
    <row r="303" spans="1:60" outlineLevel="3" x14ac:dyDescent="0.2">
      <c r="A303" s="227"/>
      <c r="B303" s="228"/>
      <c r="C303" s="272" t="s">
        <v>562</v>
      </c>
      <c r="D303" s="268"/>
      <c r="E303" s="269">
        <v>446.82</v>
      </c>
      <c r="F303" s="230"/>
      <c r="G303" s="230"/>
      <c r="H303" s="230"/>
      <c r="I303" s="230"/>
      <c r="J303" s="230"/>
      <c r="K303" s="230"/>
      <c r="L303" s="230"/>
      <c r="M303" s="230"/>
      <c r="N303" s="229"/>
      <c r="O303" s="229"/>
      <c r="P303" s="229"/>
      <c r="Q303" s="229"/>
      <c r="R303" s="230"/>
      <c r="S303" s="230"/>
      <c r="T303" s="230"/>
      <c r="U303" s="230"/>
      <c r="V303" s="230"/>
      <c r="W303" s="230"/>
      <c r="X303" s="230"/>
      <c r="Y303" s="230"/>
      <c r="Z303" s="210"/>
      <c r="AA303" s="210"/>
      <c r="AB303" s="210"/>
      <c r="AC303" s="210"/>
      <c r="AD303" s="210"/>
      <c r="AE303" s="210"/>
      <c r="AF303" s="210"/>
      <c r="AG303" s="210" t="s">
        <v>218</v>
      </c>
      <c r="AH303" s="210">
        <v>7</v>
      </c>
      <c r="AI303" s="210"/>
      <c r="AJ303" s="210"/>
      <c r="AK303" s="210"/>
      <c r="AL303" s="210"/>
      <c r="AM303" s="210"/>
      <c r="AN303" s="210"/>
      <c r="AO303" s="210"/>
      <c r="AP303" s="210"/>
      <c r="AQ303" s="210"/>
      <c r="AR303" s="210"/>
      <c r="AS303" s="210"/>
      <c r="AT303" s="210"/>
      <c r="AU303" s="210"/>
      <c r="AV303" s="210"/>
      <c r="AW303" s="210"/>
      <c r="AX303" s="210"/>
      <c r="AY303" s="210"/>
      <c r="AZ303" s="210"/>
      <c r="BA303" s="210"/>
      <c r="BB303" s="210"/>
      <c r="BC303" s="210"/>
      <c r="BD303" s="210"/>
      <c r="BE303" s="210"/>
      <c r="BF303" s="210"/>
      <c r="BG303" s="210"/>
      <c r="BH303" s="210"/>
    </row>
    <row r="304" spans="1:60" ht="22.5" outlineLevel="1" x14ac:dyDescent="0.2">
      <c r="A304" s="239">
        <v>105</v>
      </c>
      <c r="B304" s="240" t="s">
        <v>563</v>
      </c>
      <c r="C304" s="258" t="s">
        <v>564</v>
      </c>
      <c r="D304" s="241" t="s">
        <v>304</v>
      </c>
      <c r="E304" s="242">
        <v>337.68239999999997</v>
      </c>
      <c r="F304" s="243"/>
      <c r="G304" s="244">
        <f>ROUND(E304*F304,2)</f>
        <v>0</v>
      </c>
      <c r="H304" s="243"/>
      <c r="I304" s="244">
        <f>ROUND(E304*H304,2)</f>
        <v>0</v>
      </c>
      <c r="J304" s="243"/>
      <c r="K304" s="244">
        <f>ROUND(E304*J304,2)</f>
        <v>0</v>
      </c>
      <c r="L304" s="244">
        <v>21</v>
      </c>
      <c r="M304" s="244">
        <f>G304*(1+L304/100)</f>
        <v>0</v>
      </c>
      <c r="N304" s="242">
        <v>0</v>
      </c>
      <c r="O304" s="242">
        <f>ROUND(E304*N304,2)</f>
        <v>0</v>
      </c>
      <c r="P304" s="242">
        <v>0</v>
      </c>
      <c r="Q304" s="242">
        <f>ROUND(E304*P304,2)</f>
        <v>0</v>
      </c>
      <c r="R304" s="244"/>
      <c r="S304" s="244" t="s">
        <v>172</v>
      </c>
      <c r="T304" s="245" t="s">
        <v>172</v>
      </c>
      <c r="U304" s="230">
        <v>0</v>
      </c>
      <c r="V304" s="230">
        <f>ROUND(E304*U304,2)</f>
        <v>0</v>
      </c>
      <c r="W304" s="230"/>
      <c r="X304" s="230" t="s">
        <v>160</v>
      </c>
      <c r="Y304" s="230" t="s">
        <v>161</v>
      </c>
      <c r="Z304" s="210"/>
      <c r="AA304" s="210"/>
      <c r="AB304" s="210"/>
      <c r="AC304" s="210"/>
      <c r="AD304" s="210"/>
      <c r="AE304" s="210"/>
      <c r="AF304" s="210"/>
      <c r="AG304" s="210" t="s">
        <v>162</v>
      </c>
      <c r="AH304" s="210"/>
      <c r="AI304" s="210"/>
      <c r="AJ304" s="210"/>
      <c r="AK304" s="210"/>
      <c r="AL304" s="210"/>
      <c r="AM304" s="210"/>
      <c r="AN304" s="210"/>
      <c r="AO304" s="210"/>
      <c r="AP304" s="210"/>
      <c r="AQ304" s="210"/>
      <c r="AR304" s="210"/>
      <c r="AS304" s="210"/>
      <c r="AT304" s="210"/>
      <c r="AU304" s="210"/>
      <c r="AV304" s="210"/>
      <c r="AW304" s="210"/>
      <c r="AX304" s="210"/>
      <c r="AY304" s="210"/>
      <c r="AZ304" s="210"/>
      <c r="BA304" s="210"/>
      <c r="BB304" s="210"/>
      <c r="BC304" s="210"/>
      <c r="BD304" s="210"/>
      <c r="BE304" s="210"/>
      <c r="BF304" s="210"/>
      <c r="BG304" s="210"/>
      <c r="BH304" s="210"/>
    </row>
    <row r="305" spans="1:60" outlineLevel="2" x14ac:dyDescent="0.2">
      <c r="A305" s="227"/>
      <c r="B305" s="228"/>
      <c r="C305" s="272" t="s">
        <v>565</v>
      </c>
      <c r="D305" s="268"/>
      <c r="E305" s="269">
        <v>33.851399999999998</v>
      </c>
      <c r="F305" s="230"/>
      <c r="G305" s="230"/>
      <c r="H305" s="230"/>
      <c r="I305" s="230"/>
      <c r="J305" s="230"/>
      <c r="K305" s="230"/>
      <c r="L305" s="230"/>
      <c r="M305" s="230"/>
      <c r="N305" s="229"/>
      <c r="O305" s="229"/>
      <c r="P305" s="229"/>
      <c r="Q305" s="229"/>
      <c r="R305" s="230"/>
      <c r="S305" s="230"/>
      <c r="T305" s="230"/>
      <c r="U305" s="230"/>
      <c r="V305" s="230"/>
      <c r="W305" s="230"/>
      <c r="X305" s="230"/>
      <c r="Y305" s="230"/>
      <c r="Z305" s="210"/>
      <c r="AA305" s="210"/>
      <c r="AB305" s="210"/>
      <c r="AC305" s="210"/>
      <c r="AD305" s="210"/>
      <c r="AE305" s="210"/>
      <c r="AF305" s="210"/>
      <c r="AG305" s="210" t="s">
        <v>218</v>
      </c>
      <c r="AH305" s="210">
        <v>7</v>
      </c>
      <c r="AI305" s="210"/>
      <c r="AJ305" s="210"/>
      <c r="AK305" s="210"/>
      <c r="AL305" s="210"/>
      <c r="AM305" s="210"/>
      <c r="AN305" s="210"/>
      <c r="AO305" s="210"/>
      <c r="AP305" s="210"/>
      <c r="AQ305" s="210"/>
      <c r="AR305" s="210"/>
      <c r="AS305" s="210"/>
      <c r="AT305" s="210"/>
      <c r="AU305" s="210"/>
      <c r="AV305" s="210"/>
      <c r="AW305" s="210"/>
      <c r="AX305" s="210"/>
      <c r="AY305" s="210"/>
      <c r="AZ305" s="210"/>
      <c r="BA305" s="210"/>
      <c r="BB305" s="210"/>
      <c r="BC305" s="210"/>
      <c r="BD305" s="210"/>
      <c r="BE305" s="210"/>
      <c r="BF305" s="210"/>
      <c r="BG305" s="210"/>
      <c r="BH305" s="210"/>
    </row>
    <row r="306" spans="1:60" outlineLevel="3" x14ac:dyDescent="0.2">
      <c r="A306" s="227"/>
      <c r="B306" s="228"/>
      <c r="C306" s="272" t="s">
        <v>566</v>
      </c>
      <c r="D306" s="268"/>
      <c r="E306" s="269">
        <v>31.454999999999998</v>
      </c>
      <c r="F306" s="230"/>
      <c r="G306" s="230"/>
      <c r="H306" s="230"/>
      <c r="I306" s="230"/>
      <c r="J306" s="230"/>
      <c r="K306" s="230"/>
      <c r="L306" s="230"/>
      <c r="M306" s="230"/>
      <c r="N306" s="229"/>
      <c r="O306" s="229"/>
      <c r="P306" s="229"/>
      <c r="Q306" s="229"/>
      <c r="R306" s="230"/>
      <c r="S306" s="230"/>
      <c r="T306" s="230"/>
      <c r="U306" s="230"/>
      <c r="V306" s="230"/>
      <c r="W306" s="230"/>
      <c r="X306" s="230"/>
      <c r="Y306" s="230"/>
      <c r="Z306" s="210"/>
      <c r="AA306" s="210"/>
      <c r="AB306" s="210"/>
      <c r="AC306" s="210"/>
      <c r="AD306" s="210"/>
      <c r="AE306" s="210"/>
      <c r="AF306" s="210"/>
      <c r="AG306" s="210" t="s">
        <v>218</v>
      </c>
      <c r="AH306" s="210">
        <v>7</v>
      </c>
      <c r="AI306" s="210"/>
      <c r="AJ306" s="210"/>
      <c r="AK306" s="210"/>
      <c r="AL306" s="210"/>
      <c r="AM306" s="210"/>
      <c r="AN306" s="210"/>
      <c r="AO306" s="210"/>
      <c r="AP306" s="210"/>
      <c r="AQ306" s="210"/>
      <c r="AR306" s="210"/>
      <c r="AS306" s="210"/>
      <c r="AT306" s="210"/>
      <c r="AU306" s="210"/>
      <c r="AV306" s="210"/>
      <c r="AW306" s="210"/>
      <c r="AX306" s="210"/>
      <c r="AY306" s="210"/>
      <c r="AZ306" s="210"/>
      <c r="BA306" s="210"/>
      <c r="BB306" s="210"/>
      <c r="BC306" s="210"/>
      <c r="BD306" s="210"/>
      <c r="BE306" s="210"/>
      <c r="BF306" s="210"/>
      <c r="BG306" s="210"/>
      <c r="BH306" s="210"/>
    </row>
    <row r="307" spans="1:60" outlineLevel="3" x14ac:dyDescent="0.2">
      <c r="A307" s="227"/>
      <c r="B307" s="228"/>
      <c r="C307" s="272" t="s">
        <v>567</v>
      </c>
      <c r="D307" s="268"/>
      <c r="E307" s="269">
        <v>11.04</v>
      </c>
      <c r="F307" s="230"/>
      <c r="G307" s="230"/>
      <c r="H307" s="230"/>
      <c r="I307" s="230"/>
      <c r="J307" s="230"/>
      <c r="K307" s="230"/>
      <c r="L307" s="230"/>
      <c r="M307" s="230"/>
      <c r="N307" s="229"/>
      <c r="O307" s="229"/>
      <c r="P307" s="229"/>
      <c r="Q307" s="229"/>
      <c r="R307" s="230"/>
      <c r="S307" s="230"/>
      <c r="T307" s="230"/>
      <c r="U307" s="230"/>
      <c r="V307" s="230"/>
      <c r="W307" s="230"/>
      <c r="X307" s="230"/>
      <c r="Y307" s="230"/>
      <c r="Z307" s="210"/>
      <c r="AA307" s="210"/>
      <c r="AB307" s="210"/>
      <c r="AC307" s="210"/>
      <c r="AD307" s="210"/>
      <c r="AE307" s="210"/>
      <c r="AF307" s="210"/>
      <c r="AG307" s="210" t="s">
        <v>218</v>
      </c>
      <c r="AH307" s="210">
        <v>7</v>
      </c>
      <c r="AI307" s="210"/>
      <c r="AJ307" s="210"/>
      <c r="AK307" s="210"/>
      <c r="AL307" s="210"/>
      <c r="AM307" s="210"/>
      <c r="AN307" s="210"/>
      <c r="AO307" s="210"/>
      <c r="AP307" s="210"/>
      <c r="AQ307" s="210"/>
      <c r="AR307" s="210"/>
      <c r="AS307" s="210"/>
      <c r="AT307" s="210"/>
      <c r="AU307" s="210"/>
      <c r="AV307" s="210"/>
      <c r="AW307" s="210"/>
      <c r="AX307" s="210"/>
      <c r="AY307" s="210"/>
      <c r="AZ307" s="210"/>
      <c r="BA307" s="210"/>
      <c r="BB307" s="210"/>
      <c r="BC307" s="210"/>
      <c r="BD307" s="210"/>
      <c r="BE307" s="210"/>
      <c r="BF307" s="210"/>
      <c r="BG307" s="210"/>
      <c r="BH307" s="210"/>
    </row>
    <row r="308" spans="1:60" outlineLevel="3" x14ac:dyDescent="0.2">
      <c r="A308" s="227"/>
      <c r="B308" s="228"/>
      <c r="C308" s="272" t="s">
        <v>568</v>
      </c>
      <c r="D308" s="268"/>
      <c r="E308" s="269">
        <v>74.905000000000001</v>
      </c>
      <c r="F308" s="230"/>
      <c r="G308" s="230"/>
      <c r="H308" s="230"/>
      <c r="I308" s="230"/>
      <c r="J308" s="230"/>
      <c r="K308" s="230"/>
      <c r="L308" s="230"/>
      <c r="M308" s="230"/>
      <c r="N308" s="229"/>
      <c r="O308" s="229"/>
      <c r="P308" s="229"/>
      <c r="Q308" s="229"/>
      <c r="R308" s="230"/>
      <c r="S308" s="230"/>
      <c r="T308" s="230"/>
      <c r="U308" s="230"/>
      <c r="V308" s="230"/>
      <c r="W308" s="230"/>
      <c r="X308" s="230"/>
      <c r="Y308" s="230"/>
      <c r="Z308" s="210"/>
      <c r="AA308" s="210"/>
      <c r="AB308" s="210"/>
      <c r="AC308" s="210"/>
      <c r="AD308" s="210"/>
      <c r="AE308" s="210"/>
      <c r="AF308" s="210"/>
      <c r="AG308" s="210" t="s">
        <v>218</v>
      </c>
      <c r="AH308" s="210">
        <v>7</v>
      </c>
      <c r="AI308" s="210"/>
      <c r="AJ308" s="210"/>
      <c r="AK308" s="210"/>
      <c r="AL308" s="210"/>
      <c r="AM308" s="210"/>
      <c r="AN308" s="210"/>
      <c r="AO308" s="210"/>
      <c r="AP308" s="210"/>
      <c r="AQ308" s="210"/>
      <c r="AR308" s="210"/>
      <c r="AS308" s="210"/>
      <c r="AT308" s="210"/>
      <c r="AU308" s="210"/>
      <c r="AV308" s="210"/>
      <c r="AW308" s="210"/>
      <c r="AX308" s="210"/>
      <c r="AY308" s="210"/>
      <c r="AZ308" s="210"/>
      <c r="BA308" s="210"/>
      <c r="BB308" s="210"/>
      <c r="BC308" s="210"/>
      <c r="BD308" s="210"/>
      <c r="BE308" s="210"/>
      <c r="BF308" s="210"/>
      <c r="BG308" s="210"/>
      <c r="BH308" s="210"/>
    </row>
    <row r="309" spans="1:60" outlineLevel="3" x14ac:dyDescent="0.2">
      <c r="A309" s="227"/>
      <c r="B309" s="228"/>
      <c r="C309" s="272" t="s">
        <v>569</v>
      </c>
      <c r="D309" s="268"/>
      <c r="E309" s="269">
        <v>160.05600000000001</v>
      </c>
      <c r="F309" s="230"/>
      <c r="G309" s="230"/>
      <c r="H309" s="230"/>
      <c r="I309" s="230"/>
      <c r="J309" s="230"/>
      <c r="K309" s="230"/>
      <c r="L309" s="230"/>
      <c r="M309" s="230"/>
      <c r="N309" s="229"/>
      <c r="O309" s="229"/>
      <c r="P309" s="229"/>
      <c r="Q309" s="229"/>
      <c r="R309" s="230"/>
      <c r="S309" s="230"/>
      <c r="T309" s="230"/>
      <c r="U309" s="230"/>
      <c r="V309" s="230"/>
      <c r="W309" s="230"/>
      <c r="X309" s="230"/>
      <c r="Y309" s="230"/>
      <c r="Z309" s="210"/>
      <c r="AA309" s="210"/>
      <c r="AB309" s="210"/>
      <c r="AC309" s="210"/>
      <c r="AD309" s="210"/>
      <c r="AE309" s="210"/>
      <c r="AF309" s="210"/>
      <c r="AG309" s="210" t="s">
        <v>218</v>
      </c>
      <c r="AH309" s="210">
        <v>7</v>
      </c>
      <c r="AI309" s="210"/>
      <c r="AJ309" s="210"/>
      <c r="AK309" s="210"/>
      <c r="AL309" s="210"/>
      <c r="AM309" s="210"/>
      <c r="AN309" s="210"/>
      <c r="AO309" s="210"/>
      <c r="AP309" s="210"/>
      <c r="AQ309" s="210"/>
      <c r="AR309" s="210"/>
      <c r="AS309" s="210"/>
      <c r="AT309" s="210"/>
      <c r="AU309" s="210"/>
      <c r="AV309" s="210"/>
      <c r="AW309" s="210"/>
      <c r="AX309" s="210"/>
      <c r="AY309" s="210"/>
      <c r="AZ309" s="210"/>
      <c r="BA309" s="210"/>
      <c r="BB309" s="210"/>
      <c r="BC309" s="210"/>
      <c r="BD309" s="210"/>
      <c r="BE309" s="210"/>
      <c r="BF309" s="210"/>
      <c r="BG309" s="210"/>
      <c r="BH309" s="210"/>
    </row>
    <row r="310" spans="1:60" outlineLevel="3" x14ac:dyDescent="0.2">
      <c r="A310" s="227"/>
      <c r="B310" s="228"/>
      <c r="C310" s="272" t="s">
        <v>570</v>
      </c>
      <c r="D310" s="268"/>
      <c r="E310" s="269">
        <v>14</v>
      </c>
      <c r="F310" s="230"/>
      <c r="G310" s="230"/>
      <c r="H310" s="230"/>
      <c r="I310" s="230"/>
      <c r="J310" s="230"/>
      <c r="K310" s="230"/>
      <c r="L310" s="230"/>
      <c r="M310" s="230"/>
      <c r="N310" s="229"/>
      <c r="O310" s="229"/>
      <c r="P310" s="229"/>
      <c r="Q310" s="229"/>
      <c r="R310" s="230"/>
      <c r="S310" s="230"/>
      <c r="T310" s="230"/>
      <c r="U310" s="230"/>
      <c r="V310" s="230"/>
      <c r="W310" s="230"/>
      <c r="X310" s="230"/>
      <c r="Y310" s="230"/>
      <c r="Z310" s="210"/>
      <c r="AA310" s="210"/>
      <c r="AB310" s="210"/>
      <c r="AC310" s="210"/>
      <c r="AD310" s="210"/>
      <c r="AE310" s="210"/>
      <c r="AF310" s="210"/>
      <c r="AG310" s="210" t="s">
        <v>218</v>
      </c>
      <c r="AH310" s="210">
        <v>7</v>
      </c>
      <c r="AI310" s="210"/>
      <c r="AJ310" s="210"/>
      <c r="AK310" s="210"/>
      <c r="AL310" s="210"/>
      <c r="AM310" s="210"/>
      <c r="AN310" s="210"/>
      <c r="AO310" s="210"/>
      <c r="AP310" s="210"/>
      <c r="AQ310" s="210"/>
      <c r="AR310" s="210"/>
      <c r="AS310" s="210"/>
      <c r="AT310" s="210"/>
      <c r="AU310" s="210"/>
      <c r="AV310" s="210"/>
      <c r="AW310" s="210"/>
      <c r="AX310" s="210"/>
      <c r="AY310" s="210"/>
      <c r="AZ310" s="210"/>
      <c r="BA310" s="210"/>
      <c r="BB310" s="210"/>
      <c r="BC310" s="210"/>
      <c r="BD310" s="210"/>
      <c r="BE310" s="210"/>
      <c r="BF310" s="210"/>
      <c r="BG310" s="210"/>
      <c r="BH310" s="210"/>
    </row>
    <row r="311" spans="1:60" outlineLevel="3" x14ac:dyDescent="0.2">
      <c r="A311" s="227"/>
      <c r="B311" s="228"/>
      <c r="C311" s="272" t="s">
        <v>571</v>
      </c>
      <c r="D311" s="268"/>
      <c r="E311" s="269">
        <v>12.375</v>
      </c>
      <c r="F311" s="230"/>
      <c r="G311" s="230"/>
      <c r="H311" s="230"/>
      <c r="I311" s="230"/>
      <c r="J311" s="230"/>
      <c r="K311" s="230"/>
      <c r="L311" s="230"/>
      <c r="M311" s="230"/>
      <c r="N311" s="229"/>
      <c r="O311" s="229"/>
      <c r="P311" s="229"/>
      <c r="Q311" s="229"/>
      <c r="R311" s="230"/>
      <c r="S311" s="230"/>
      <c r="T311" s="230"/>
      <c r="U311" s="230"/>
      <c r="V311" s="230"/>
      <c r="W311" s="230"/>
      <c r="X311" s="230"/>
      <c r="Y311" s="230"/>
      <c r="Z311" s="210"/>
      <c r="AA311" s="210"/>
      <c r="AB311" s="210"/>
      <c r="AC311" s="210"/>
      <c r="AD311" s="210"/>
      <c r="AE311" s="210"/>
      <c r="AF311" s="210"/>
      <c r="AG311" s="210" t="s">
        <v>218</v>
      </c>
      <c r="AH311" s="210">
        <v>7</v>
      </c>
      <c r="AI311" s="210"/>
      <c r="AJ311" s="210"/>
      <c r="AK311" s="210"/>
      <c r="AL311" s="210"/>
      <c r="AM311" s="210"/>
      <c r="AN311" s="210"/>
      <c r="AO311" s="210"/>
      <c r="AP311" s="210"/>
      <c r="AQ311" s="210"/>
      <c r="AR311" s="210"/>
      <c r="AS311" s="210"/>
      <c r="AT311" s="210"/>
      <c r="AU311" s="210"/>
      <c r="AV311" s="210"/>
      <c r="AW311" s="210"/>
      <c r="AX311" s="210"/>
      <c r="AY311" s="210"/>
      <c r="AZ311" s="210"/>
      <c r="BA311" s="210"/>
      <c r="BB311" s="210"/>
      <c r="BC311" s="210"/>
      <c r="BD311" s="210"/>
      <c r="BE311" s="210"/>
      <c r="BF311" s="210"/>
      <c r="BG311" s="210"/>
      <c r="BH311" s="210"/>
    </row>
    <row r="312" spans="1:60" ht="22.5" outlineLevel="1" x14ac:dyDescent="0.2">
      <c r="A312" s="239">
        <v>106</v>
      </c>
      <c r="B312" s="240" t="s">
        <v>572</v>
      </c>
      <c r="C312" s="258" t="s">
        <v>573</v>
      </c>
      <c r="D312" s="241" t="s">
        <v>304</v>
      </c>
      <c r="E312" s="242">
        <v>248.75399999999999</v>
      </c>
      <c r="F312" s="243"/>
      <c r="G312" s="244">
        <f>ROUND(E312*F312,2)</f>
        <v>0</v>
      </c>
      <c r="H312" s="243"/>
      <c r="I312" s="244">
        <f>ROUND(E312*H312,2)</f>
        <v>0</v>
      </c>
      <c r="J312" s="243"/>
      <c r="K312" s="244">
        <f>ROUND(E312*J312,2)</f>
        <v>0</v>
      </c>
      <c r="L312" s="244">
        <v>21</v>
      </c>
      <c r="M312" s="244">
        <f>G312*(1+L312/100)</f>
        <v>0</v>
      </c>
      <c r="N312" s="242">
        <v>0</v>
      </c>
      <c r="O312" s="242">
        <f>ROUND(E312*N312,2)</f>
        <v>0</v>
      </c>
      <c r="P312" s="242">
        <v>0</v>
      </c>
      <c r="Q312" s="242">
        <f>ROUND(E312*P312,2)</f>
        <v>0</v>
      </c>
      <c r="R312" s="244"/>
      <c r="S312" s="244" t="s">
        <v>172</v>
      </c>
      <c r="T312" s="245" t="s">
        <v>172</v>
      </c>
      <c r="U312" s="230">
        <v>0</v>
      </c>
      <c r="V312" s="230">
        <f>ROUND(E312*U312,2)</f>
        <v>0</v>
      </c>
      <c r="W312" s="230"/>
      <c r="X312" s="230" t="s">
        <v>160</v>
      </c>
      <c r="Y312" s="230" t="s">
        <v>161</v>
      </c>
      <c r="Z312" s="210"/>
      <c r="AA312" s="210"/>
      <c r="AB312" s="210"/>
      <c r="AC312" s="210"/>
      <c r="AD312" s="210"/>
      <c r="AE312" s="210"/>
      <c r="AF312" s="210"/>
      <c r="AG312" s="210" t="s">
        <v>162</v>
      </c>
      <c r="AH312" s="210"/>
      <c r="AI312" s="210"/>
      <c r="AJ312" s="210"/>
      <c r="AK312" s="210"/>
      <c r="AL312" s="210"/>
      <c r="AM312" s="210"/>
      <c r="AN312" s="210"/>
      <c r="AO312" s="210"/>
      <c r="AP312" s="210"/>
      <c r="AQ312" s="210"/>
      <c r="AR312" s="210"/>
      <c r="AS312" s="210"/>
      <c r="AT312" s="210"/>
      <c r="AU312" s="210"/>
      <c r="AV312" s="210"/>
      <c r="AW312" s="210"/>
      <c r="AX312" s="210"/>
      <c r="AY312" s="210"/>
      <c r="AZ312" s="210"/>
      <c r="BA312" s="210"/>
      <c r="BB312" s="210"/>
      <c r="BC312" s="210"/>
      <c r="BD312" s="210"/>
      <c r="BE312" s="210"/>
      <c r="BF312" s="210"/>
      <c r="BG312" s="210"/>
      <c r="BH312" s="210"/>
    </row>
    <row r="313" spans="1:60" outlineLevel="2" x14ac:dyDescent="0.2">
      <c r="A313" s="227"/>
      <c r="B313" s="228"/>
      <c r="C313" s="272" t="s">
        <v>574</v>
      </c>
      <c r="D313" s="268"/>
      <c r="E313" s="269">
        <v>70.025999999999996</v>
      </c>
      <c r="F313" s="230"/>
      <c r="G313" s="230"/>
      <c r="H313" s="230"/>
      <c r="I313" s="230"/>
      <c r="J313" s="230"/>
      <c r="K313" s="230"/>
      <c r="L313" s="230"/>
      <c r="M313" s="230"/>
      <c r="N313" s="229"/>
      <c r="O313" s="229"/>
      <c r="P313" s="229"/>
      <c r="Q313" s="229"/>
      <c r="R313" s="230"/>
      <c r="S313" s="230"/>
      <c r="T313" s="230"/>
      <c r="U313" s="230"/>
      <c r="V313" s="230"/>
      <c r="W313" s="230"/>
      <c r="X313" s="230"/>
      <c r="Y313" s="230"/>
      <c r="Z313" s="210"/>
      <c r="AA313" s="210"/>
      <c r="AB313" s="210"/>
      <c r="AC313" s="210"/>
      <c r="AD313" s="210"/>
      <c r="AE313" s="210"/>
      <c r="AF313" s="210"/>
      <c r="AG313" s="210" t="s">
        <v>218</v>
      </c>
      <c r="AH313" s="210">
        <v>7</v>
      </c>
      <c r="AI313" s="210"/>
      <c r="AJ313" s="210"/>
      <c r="AK313" s="210"/>
      <c r="AL313" s="210"/>
      <c r="AM313" s="210"/>
      <c r="AN313" s="210"/>
      <c r="AO313" s="210"/>
      <c r="AP313" s="210"/>
      <c r="AQ313" s="210"/>
      <c r="AR313" s="210"/>
      <c r="AS313" s="210"/>
      <c r="AT313" s="210"/>
      <c r="AU313" s="210"/>
      <c r="AV313" s="210"/>
      <c r="AW313" s="210"/>
      <c r="AX313" s="210"/>
      <c r="AY313" s="210"/>
      <c r="AZ313" s="210"/>
      <c r="BA313" s="210"/>
      <c r="BB313" s="210"/>
      <c r="BC313" s="210"/>
      <c r="BD313" s="210"/>
      <c r="BE313" s="210"/>
      <c r="BF313" s="210"/>
      <c r="BG313" s="210"/>
      <c r="BH313" s="210"/>
    </row>
    <row r="314" spans="1:60" outlineLevel="3" x14ac:dyDescent="0.2">
      <c r="A314" s="227"/>
      <c r="B314" s="228"/>
      <c r="C314" s="272" t="s">
        <v>575</v>
      </c>
      <c r="D314" s="268"/>
      <c r="E314" s="269">
        <v>178.72800000000001</v>
      </c>
      <c r="F314" s="230"/>
      <c r="G314" s="230"/>
      <c r="H314" s="230"/>
      <c r="I314" s="230"/>
      <c r="J314" s="230"/>
      <c r="K314" s="230"/>
      <c r="L314" s="230"/>
      <c r="M314" s="230"/>
      <c r="N314" s="229"/>
      <c r="O314" s="229"/>
      <c r="P314" s="229"/>
      <c r="Q314" s="229"/>
      <c r="R314" s="230"/>
      <c r="S314" s="230"/>
      <c r="T314" s="230"/>
      <c r="U314" s="230"/>
      <c r="V314" s="230"/>
      <c r="W314" s="230"/>
      <c r="X314" s="230"/>
      <c r="Y314" s="230"/>
      <c r="Z314" s="210"/>
      <c r="AA314" s="210"/>
      <c r="AB314" s="210"/>
      <c r="AC314" s="210"/>
      <c r="AD314" s="210"/>
      <c r="AE314" s="210"/>
      <c r="AF314" s="210"/>
      <c r="AG314" s="210" t="s">
        <v>218</v>
      </c>
      <c r="AH314" s="210">
        <v>7</v>
      </c>
      <c r="AI314" s="210"/>
      <c r="AJ314" s="210"/>
      <c r="AK314" s="210"/>
      <c r="AL314" s="210"/>
      <c r="AM314" s="210"/>
      <c r="AN314" s="210"/>
      <c r="AO314" s="210"/>
      <c r="AP314" s="210"/>
      <c r="AQ314" s="210"/>
      <c r="AR314" s="210"/>
      <c r="AS314" s="210"/>
      <c r="AT314" s="210"/>
      <c r="AU314" s="210"/>
      <c r="AV314" s="210"/>
      <c r="AW314" s="210"/>
      <c r="AX314" s="210"/>
      <c r="AY314" s="210"/>
      <c r="AZ314" s="210"/>
      <c r="BA314" s="210"/>
      <c r="BB314" s="210"/>
      <c r="BC314" s="210"/>
      <c r="BD314" s="210"/>
      <c r="BE314" s="210"/>
      <c r="BF314" s="210"/>
      <c r="BG314" s="210"/>
      <c r="BH314" s="210"/>
    </row>
    <row r="315" spans="1:60" outlineLevel="1" x14ac:dyDescent="0.2">
      <c r="A315" s="239">
        <v>107</v>
      </c>
      <c r="B315" s="240" t="s">
        <v>576</v>
      </c>
      <c r="C315" s="258" t="s">
        <v>577</v>
      </c>
      <c r="D315" s="241" t="s">
        <v>304</v>
      </c>
      <c r="E315" s="242">
        <v>1234.2603999999999</v>
      </c>
      <c r="F315" s="243"/>
      <c r="G315" s="244">
        <f>ROUND(E315*F315,2)</f>
        <v>0</v>
      </c>
      <c r="H315" s="243"/>
      <c r="I315" s="244">
        <f>ROUND(E315*H315,2)</f>
        <v>0</v>
      </c>
      <c r="J315" s="243"/>
      <c r="K315" s="244">
        <f>ROUND(E315*J315,2)</f>
        <v>0</v>
      </c>
      <c r="L315" s="244">
        <v>21</v>
      </c>
      <c r="M315" s="244">
        <f>G315*(1+L315/100)</f>
        <v>0</v>
      </c>
      <c r="N315" s="242">
        <v>0</v>
      </c>
      <c r="O315" s="242">
        <f>ROUND(E315*N315,2)</f>
        <v>0</v>
      </c>
      <c r="P315" s="242">
        <v>0</v>
      </c>
      <c r="Q315" s="242">
        <f>ROUND(E315*P315,2)</f>
        <v>0</v>
      </c>
      <c r="R315" s="244"/>
      <c r="S315" s="244" t="s">
        <v>172</v>
      </c>
      <c r="T315" s="245" t="s">
        <v>172</v>
      </c>
      <c r="U315" s="230">
        <v>9.9000000000000005E-2</v>
      </c>
      <c r="V315" s="230">
        <f>ROUND(E315*U315,2)</f>
        <v>122.19</v>
      </c>
      <c r="W315" s="230"/>
      <c r="X315" s="230" t="s">
        <v>578</v>
      </c>
      <c r="Y315" s="230" t="s">
        <v>161</v>
      </c>
      <c r="Z315" s="210"/>
      <c r="AA315" s="210"/>
      <c r="AB315" s="210"/>
      <c r="AC315" s="210"/>
      <c r="AD315" s="210"/>
      <c r="AE315" s="210"/>
      <c r="AF315" s="210"/>
      <c r="AG315" s="210" t="s">
        <v>579</v>
      </c>
      <c r="AH315" s="210"/>
      <c r="AI315" s="210"/>
      <c r="AJ315" s="210"/>
      <c r="AK315" s="210"/>
      <c r="AL315" s="210"/>
      <c r="AM315" s="210"/>
      <c r="AN315" s="210"/>
      <c r="AO315" s="210"/>
      <c r="AP315" s="210"/>
      <c r="AQ315" s="210"/>
      <c r="AR315" s="210"/>
      <c r="AS315" s="210"/>
      <c r="AT315" s="210"/>
      <c r="AU315" s="210"/>
      <c r="AV315" s="210"/>
      <c r="AW315" s="210"/>
      <c r="AX315" s="210"/>
      <c r="AY315" s="210"/>
      <c r="AZ315" s="210"/>
      <c r="BA315" s="210"/>
      <c r="BB315" s="210"/>
      <c r="BC315" s="210"/>
      <c r="BD315" s="210"/>
      <c r="BE315" s="210"/>
      <c r="BF315" s="210"/>
      <c r="BG315" s="210"/>
      <c r="BH315" s="210"/>
    </row>
    <row r="316" spans="1:60" ht="22.5" outlineLevel="2" x14ac:dyDescent="0.2">
      <c r="A316" s="227"/>
      <c r="B316" s="228"/>
      <c r="C316" s="272" t="s">
        <v>580</v>
      </c>
      <c r="D316" s="268"/>
      <c r="E316" s="269"/>
      <c r="F316" s="230"/>
      <c r="G316" s="230"/>
      <c r="H316" s="230"/>
      <c r="I316" s="230"/>
      <c r="J316" s="230"/>
      <c r="K316" s="230"/>
      <c r="L316" s="230"/>
      <c r="M316" s="230"/>
      <c r="N316" s="229"/>
      <c r="O316" s="229"/>
      <c r="P316" s="229"/>
      <c r="Q316" s="229"/>
      <c r="R316" s="230"/>
      <c r="S316" s="230"/>
      <c r="T316" s="230"/>
      <c r="U316" s="230"/>
      <c r="V316" s="230"/>
      <c r="W316" s="230"/>
      <c r="X316" s="230"/>
      <c r="Y316" s="230"/>
      <c r="Z316" s="210"/>
      <c r="AA316" s="210"/>
      <c r="AB316" s="210"/>
      <c r="AC316" s="210"/>
      <c r="AD316" s="210"/>
      <c r="AE316" s="210"/>
      <c r="AF316" s="210"/>
      <c r="AG316" s="210" t="s">
        <v>218</v>
      </c>
      <c r="AH316" s="210">
        <v>0</v>
      </c>
      <c r="AI316" s="210"/>
      <c r="AJ316" s="210"/>
      <c r="AK316" s="210"/>
      <c r="AL316" s="210"/>
      <c r="AM316" s="210"/>
      <c r="AN316" s="210"/>
      <c r="AO316" s="210"/>
      <c r="AP316" s="210"/>
      <c r="AQ316" s="210"/>
      <c r="AR316" s="210"/>
      <c r="AS316" s="210"/>
      <c r="AT316" s="210"/>
      <c r="AU316" s="210"/>
      <c r="AV316" s="210"/>
      <c r="AW316" s="210"/>
      <c r="AX316" s="210"/>
      <c r="AY316" s="210"/>
      <c r="AZ316" s="210"/>
      <c r="BA316" s="210"/>
      <c r="BB316" s="210"/>
      <c r="BC316" s="210"/>
      <c r="BD316" s="210"/>
      <c r="BE316" s="210"/>
      <c r="BF316" s="210"/>
      <c r="BG316" s="210"/>
      <c r="BH316" s="210"/>
    </row>
    <row r="317" spans="1:60" outlineLevel="3" x14ac:dyDescent="0.2">
      <c r="A317" s="227"/>
      <c r="B317" s="228"/>
      <c r="C317" s="272" t="s">
        <v>581</v>
      </c>
      <c r="D317" s="268"/>
      <c r="E317" s="269"/>
      <c r="F317" s="230"/>
      <c r="G317" s="230"/>
      <c r="H317" s="230"/>
      <c r="I317" s="230"/>
      <c r="J317" s="230"/>
      <c r="K317" s="230"/>
      <c r="L317" s="230"/>
      <c r="M317" s="230"/>
      <c r="N317" s="229"/>
      <c r="O317" s="229"/>
      <c r="P317" s="229"/>
      <c r="Q317" s="229"/>
      <c r="R317" s="230"/>
      <c r="S317" s="230"/>
      <c r="T317" s="230"/>
      <c r="U317" s="230"/>
      <c r="V317" s="230"/>
      <c r="W317" s="230"/>
      <c r="X317" s="230"/>
      <c r="Y317" s="230"/>
      <c r="Z317" s="210"/>
      <c r="AA317" s="210"/>
      <c r="AB317" s="210"/>
      <c r="AC317" s="210"/>
      <c r="AD317" s="210"/>
      <c r="AE317" s="210"/>
      <c r="AF317" s="210"/>
      <c r="AG317" s="210" t="s">
        <v>218</v>
      </c>
      <c r="AH317" s="210">
        <v>0</v>
      </c>
      <c r="AI317" s="210"/>
      <c r="AJ317" s="210"/>
      <c r="AK317" s="210"/>
      <c r="AL317" s="210"/>
      <c r="AM317" s="210"/>
      <c r="AN317" s="210"/>
      <c r="AO317" s="210"/>
      <c r="AP317" s="210"/>
      <c r="AQ317" s="210"/>
      <c r="AR317" s="210"/>
      <c r="AS317" s="210"/>
      <c r="AT317" s="210"/>
      <c r="AU317" s="210"/>
      <c r="AV317" s="210"/>
      <c r="AW317" s="210"/>
      <c r="AX317" s="210"/>
      <c r="AY317" s="210"/>
      <c r="AZ317" s="210"/>
      <c r="BA317" s="210"/>
      <c r="BB317" s="210"/>
      <c r="BC317" s="210"/>
      <c r="BD317" s="210"/>
      <c r="BE317" s="210"/>
      <c r="BF317" s="210"/>
      <c r="BG317" s="210"/>
      <c r="BH317" s="210"/>
    </row>
    <row r="318" spans="1:60" outlineLevel="3" x14ac:dyDescent="0.2">
      <c r="A318" s="227"/>
      <c r="B318" s="228"/>
      <c r="C318" s="272" t="s">
        <v>582</v>
      </c>
      <c r="D318" s="268"/>
      <c r="E318" s="269">
        <v>1234.2603999999999</v>
      </c>
      <c r="F318" s="230"/>
      <c r="G318" s="230"/>
      <c r="H318" s="230"/>
      <c r="I318" s="230"/>
      <c r="J318" s="230"/>
      <c r="K318" s="230"/>
      <c r="L318" s="230"/>
      <c r="M318" s="230"/>
      <c r="N318" s="229"/>
      <c r="O318" s="229"/>
      <c r="P318" s="229"/>
      <c r="Q318" s="229"/>
      <c r="R318" s="230"/>
      <c r="S318" s="230"/>
      <c r="T318" s="230"/>
      <c r="U318" s="230"/>
      <c r="V318" s="230"/>
      <c r="W318" s="230"/>
      <c r="X318" s="230"/>
      <c r="Y318" s="230"/>
      <c r="Z318" s="210"/>
      <c r="AA318" s="210"/>
      <c r="AB318" s="210"/>
      <c r="AC318" s="210"/>
      <c r="AD318" s="210"/>
      <c r="AE318" s="210"/>
      <c r="AF318" s="210"/>
      <c r="AG318" s="210" t="s">
        <v>218</v>
      </c>
      <c r="AH318" s="210">
        <v>0</v>
      </c>
      <c r="AI318" s="210"/>
      <c r="AJ318" s="210"/>
      <c r="AK318" s="210"/>
      <c r="AL318" s="210"/>
      <c r="AM318" s="210"/>
      <c r="AN318" s="210"/>
      <c r="AO318" s="210"/>
      <c r="AP318" s="210"/>
      <c r="AQ318" s="210"/>
      <c r="AR318" s="210"/>
      <c r="AS318" s="210"/>
      <c r="AT318" s="210"/>
      <c r="AU318" s="210"/>
      <c r="AV318" s="210"/>
      <c r="AW318" s="210"/>
      <c r="AX318" s="210"/>
      <c r="AY318" s="210"/>
      <c r="AZ318" s="210"/>
      <c r="BA318" s="210"/>
      <c r="BB318" s="210"/>
      <c r="BC318" s="210"/>
      <c r="BD318" s="210"/>
      <c r="BE318" s="210"/>
      <c r="BF318" s="210"/>
      <c r="BG318" s="210"/>
      <c r="BH318" s="210"/>
    </row>
    <row r="319" spans="1:60" outlineLevel="1" x14ac:dyDescent="0.2">
      <c r="A319" s="239">
        <v>108</v>
      </c>
      <c r="B319" s="240" t="s">
        <v>583</v>
      </c>
      <c r="C319" s="258" t="s">
        <v>584</v>
      </c>
      <c r="D319" s="241" t="s">
        <v>304</v>
      </c>
      <c r="E319" s="242">
        <v>1234.2603999999999</v>
      </c>
      <c r="F319" s="243"/>
      <c r="G319" s="244">
        <f>ROUND(E319*F319,2)</f>
        <v>0</v>
      </c>
      <c r="H319" s="243"/>
      <c r="I319" s="244">
        <f>ROUND(E319*H319,2)</f>
        <v>0</v>
      </c>
      <c r="J319" s="243"/>
      <c r="K319" s="244">
        <f>ROUND(E319*J319,2)</f>
        <v>0</v>
      </c>
      <c r="L319" s="244">
        <v>21</v>
      </c>
      <c r="M319" s="244">
        <f>G319*(1+L319/100)</f>
        <v>0</v>
      </c>
      <c r="N319" s="242">
        <v>0</v>
      </c>
      <c r="O319" s="242">
        <f>ROUND(E319*N319,2)</f>
        <v>0</v>
      </c>
      <c r="P319" s="242">
        <v>0</v>
      </c>
      <c r="Q319" s="242">
        <f>ROUND(E319*P319,2)</f>
        <v>0</v>
      </c>
      <c r="R319" s="244"/>
      <c r="S319" s="244" t="s">
        <v>172</v>
      </c>
      <c r="T319" s="245" t="s">
        <v>172</v>
      </c>
      <c r="U319" s="230">
        <v>0.49</v>
      </c>
      <c r="V319" s="230">
        <f>ROUND(E319*U319,2)</f>
        <v>604.79</v>
      </c>
      <c r="W319" s="230"/>
      <c r="X319" s="230" t="s">
        <v>578</v>
      </c>
      <c r="Y319" s="230" t="s">
        <v>161</v>
      </c>
      <c r="Z319" s="210"/>
      <c r="AA319" s="210"/>
      <c r="AB319" s="210"/>
      <c r="AC319" s="210"/>
      <c r="AD319" s="210"/>
      <c r="AE319" s="210"/>
      <c r="AF319" s="210"/>
      <c r="AG319" s="210" t="s">
        <v>579</v>
      </c>
      <c r="AH319" s="210"/>
      <c r="AI319" s="210"/>
      <c r="AJ319" s="210"/>
      <c r="AK319" s="210"/>
      <c r="AL319" s="210"/>
      <c r="AM319" s="210"/>
      <c r="AN319" s="210"/>
      <c r="AO319" s="210"/>
      <c r="AP319" s="210"/>
      <c r="AQ319" s="210"/>
      <c r="AR319" s="210"/>
      <c r="AS319" s="210"/>
      <c r="AT319" s="210"/>
      <c r="AU319" s="210"/>
      <c r="AV319" s="210"/>
      <c r="AW319" s="210"/>
      <c r="AX319" s="210"/>
      <c r="AY319" s="210"/>
      <c r="AZ319" s="210"/>
      <c r="BA319" s="210"/>
      <c r="BB319" s="210"/>
      <c r="BC319" s="210"/>
      <c r="BD319" s="210"/>
      <c r="BE319" s="210"/>
      <c r="BF319" s="210"/>
      <c r="BG319" s="210"/>
      <c r="BH319" s="210"/>
    </row>
    <row r="320" spans="1:60" ht="22.5" outlineLevel="2" x14ac:dyDescent="0.2">
      <c r="A320" s="227"/>
      <c r="B320" s="228"/>
      <c r="C320" s="272" t="s">
        <v>580</v>
      </c>
      <c r="D320" s="268"/>
      <c r="E320" s="269"/>
      <c r="F320" s="230"/>
      <c r="G320" s="230"/>
      <c r="H320" s="230"/>
      <c r="I320" s="230"/>
      <c r="J320" s="230"/>
      <c r="K320" s="230"/>
      <c r="L320" s="230"/>
      <c r="M320" s="230"/>
      <c r="N320" s="229"/>
      <c r="O320" s="229"/>
      <c r="P320" s="229"/>
      <c r="Q320" s="229"/>
      <c r="R320" s="230"/>
      <c r="S320" s="230"/>
      <c r="T320" s="230"/>
      <c r="U320" s="230"/>
      <c r="V320" s="230"/>
      <c r="W320" s="230"/>
      <c r="X320" s="230"/>
      <c r="Y320" s="230"/>
      <c r="Z320" s="210"/>
      <c r="AA320" s="210"/>
      <c r="AB320" s="210"/>
      <c r="AC320" s="210"/>
      <c r="AD320" s="210"/>
      <c r="AE320" s="210"/>
      <c r="AF320" s="210"/>
      <c r="AG320" s="210" t="s">
        <v>218</v>
      </c>
      <c r="AH320" s="210">
        <v>0</v>
      </c>
      <c r="AI320" s="210"/>
      <c r="AJ320" s="210"/>
      <c r="AK320" s="210"/>
      <c r="AL320" s="210"/>
      <c r="AM320" s="210"/>
      <c r="AN320" s="210"/>
      <c r="AO320" s="210"/>
      <c r="AP320" s="210"/>
      <c r="AQ320" s="210"/>
      <c r="AR320" s="210"/>
      <c r="AS320" s="210"/>
      <c r="AT320" s="210"/>
      <c r="AU320" s="210"/>
      <c r="AV320" s="210"/>
      <c r="AW320" s="210"/>
      <c r="AX320" s="210"/>
      <c r="AY320" s="210"/>
      <c r="AZ320" s="210"/>
      <c r="BA320" s="210"/>
      <c r="BB320" s="210"/>
      <c r="BC320" s="210"/>
      <c r="BD320" s="210"/>
      <c r="BE320" s="210"/>
      <c r="BF320" s="210"/>
      <c r="BG320" s="210"/>
      <c r="BH320" s="210"/>
    </row>
    <row r="321" spans="1:60" outlineLevel="3" x14ac:dyDescent="0.2">
      <c r="A321" s="227"/>
      <c r="B321" s="228"/>
      <c r="C321" s="272" t="s">
        <v>581</v>
      </c>
      <c r="D321" s="268"/>
      <c r="E321" s="269"/>
      <c r="F321" s="230"/>
      <c r="G321" s="230"/>
      <c r="H321" s="230"/>
      <c r="I321" s="230"/>
      <c r="J321" s="230"/>
      <c r="K321" s="230"/>
      <c r="L321" s="230"/>
      <c r="M321" s="230"/>
      <c r="N321" s="229"/>
      <c r="O321" s="229"/>
      <c r="P321" s="229"/>
      <c r="Q321" s="229"/>
      <c r="R321" s="230"/>
      <c r="S321" s="230"/>
      <c r="T321" s="230"/>
      <c r="U321" s="230"/>
      <c r="V321" s="230"/>
      <c r="W321" s="230"/>
      <c r="X321" s="230"/>
      <c r="Y321" s="230"/>
      <c r="Z321" s="210"/>
      <c r="AA321" s="210"/>
      <c r="AB321" s="210"/>
      <c r="AC321" s="210"/>
      <c r="AD321" s="210"/>
      <c r="AE321" s="210"/>
      <c r="AF321" s="210"/>
      <c r="AG321" s="210" t="s">
        <v>218</v>
      </c>
      <c r="AH321" s="210">
        <v>0</v>
      </c>
      <c r="AI321" s="210"/>
      <c r="AJ321" s="210"/>
      <c r="AK321" s="210"/>
      <c r="AL321" s="210"/>
      <c r="AM321" s="210"/>
      <c r="AN321" s="210"/>
      <c r="AO321" s="210"/>
      <c r="AP321" s="210"/>
      <c r="AQ321" s="210"/>
      <c r="AR321" s="210"/>
      <c r="AS321" s="210"/>
      <c r="AT321" s="210"/>
      <c r="AU321" s="210"/>
      <c r="AV321" s="210"/>
      <c r="AW321" s="210"/>
      <c r="AX321" s="210"/>
      <c r="AY321" s="210"/>
      <c r="AZ321" s="210"/>
      <c r="BA321" s="210"/>
      <c r="BB321" s="210"/>
      <c r="BC321" s="210"/>
      <c r="BD321" s="210"/>
      <c r="BE321" s="210"/>
      <c r="BF321" s="210"/>
      <c r="BG321" s="210"/>
      <c r="BH321" s="210"/>
    </row>
    <row r="322" spans="1:60" outlineLevel="3" x14ac:dyDescent="0.2">
      <c r="A322" s="227"/>
      <c r="B322" s="228"/>
      <c r="C322" s="272" t="s">
        <v>582</v>
      </c>
      <c r="D322" s="268"/>
      <c r="E322" s="269">
        <v>1234.2603999999999</v>
      </c>
      <c r="F322" s="230"/>
      <c r="G322" s="230"/>
      <c r="H322" s="230"/>
      <c r="I322" s="230"/>
      <c r="J322" s="230"/>
      <c r="K322" s="230"/>
      <c r="L322" s="230"/>
      <c r="M322" s="230"/>
      <c r="N322" s="229"/>
      <c r="O322" s="229"/>
      <c r="P322" s="229"/>
      <c r="Q322" s="229"/>
      <c r="R322" s="230"/>
      <c r="S322" s="230"/>
      <c r="T322" s="230"/>
      <c r="U322" s="230"/>
      <c r="V322" s="230"/>
      <c r="W322" s="230"/>
      <c r="X322" s="230"/>
      <c r="Y322" s="230"/>
      <c r="Z322" s="210"/>
      <c r="AA322" s="210"/>
      <c r="AB322" s="210"/>
      <c r="AC322" s="210"/>
      <c r="AD322" s="210"/>
      <c r="AE322" s="210"/>
      <c r="AF322" s="210"/>
      <c r="AG322" s="210" t="s">
        <v>218</v>
      </c>
      <c r="AH322" s="210">
        <v>0</v>
      </c>
      <c r="AI322" s="210"/>
      <c r="AJ322" s="210"/>
      <c r="AK322" s="210"/>
      <c r="AL322" s="210"/>
      <c r="AM322" s="210"/>
      <c r="AN322" s="210"/>
      <c r="AO322" s="210"/>
      <c r="AP322" s="210"/>
      <c r="AQ322" s="210"/>
      <c r="AR322" s="210"/>
      <c r="AS322" s="210"/>
      <c r="AT322" s="210"/>
      <c r="AU322" s="210"/>
      <c r="AV322" s="210"/>
      <c r="AW322" s="210"/>
      <c r="AX322" s="210"/>
      <c r="AY322" s="210"/>
      <c r="AZ322" s="210"/>
      <c r="BA322" s="210"/>
      <c r="BB322" s="210"/>
      <c r="BC322" s="210"/>
      <c r="BD322" s="210"/>
      <c r="BE322" s="210"/>
      <c r="BF322" s="210"/>
      <c r="BG322" s="210"/>
      <c r="BH322" s="210"/>
    </row>
    <row r="323" spans="1:60" outlineLevel="1" x14ac:dyDescent="0.2">
      <c r="A323" s="239">
        <v>109</v>
      </c>
      <c r="B323" s="240" t="s">
        <v>585</v>
      </c>
      <c r="C323" s="258" t="s">
        <v>586</v>
      </c>
      <c r="D323" s="241" t="s">
        <v>304</v>
      </c>
      <c r="E323" s="242">
        <v>17279.6456</v>
      </c>
      <c r="F323" s="243"/>
      <c r="G323" s="244">
        <f>ROUND(E323*F323,2)</f>
        <v>0</v>
      </c>
      <c r="H323" s="243"/>
      <c r="I323" s="244">
        <f>ROUND(E323*H323,2)</f>
        <v>0</v>
      </c>
      <c r="J323" s="243"/>
      <c r="K323" s="244">
        <f>ROUND(E323*J323,2)</f>
        <v>0</v>
      </c>
      <c r="L323" s="244">
        <v>21</v>
      </c>
      <c r="M323" s="244">
        <f>G323*(1+L323/100)</f>
        <v>0</v>
      </c>
      <c r="N323" s="242">
        <v>0</v>
      </c>
      <c r="O323" s="242">
        <f>ROUND(E323*N323,2)</f>
        <v>0</v>
      </c>
      <c r="P323" s="242">
        <v>0</v>
      </c>
      <c r="Q323" s="242">
        <f>ROUND(E323*P323,2)</f>
        <v>0</v>
      </c>
      <c r="R323" s="244"/>
      <c r="S323" s="244" t="s">
        <v>172</v>
      </c>
      <c r="T323" s="245" t="s">
        <v>172</v>
      </c>
      <c r="U323" s="230">
        <v>0</v>
      </c>
      <c r="V323" s="230">
        <f>ROUND(E323*U323,2)</f>
        <v>0</v>
      </c>
      <c r="W323" s="230"/>
      <c r="X323" s="230" t="s">
        <v>578</v>
      </c>
      <c r="Y323" s="230" t="s">
        <v>161</v>
      </c>
      <c r="Z323" s="210"/>
      <c r="AA323" s="210"/>
      <c r="AB323" s="210"/>
      <c r="AC323" s="210"/>
      <c r="AD323" s="210"/>
      <c r="AE323" s="210"/>
      <c r="AF323" s="210"/>
      <c r="AG323" s="210" t="s">
        <v>579</v>
      </c>
      <c r="AH323" s="210"/>
      <c r="AI323" s="210"/>
      <c r="AJ323" s="210"/>
      <c r="AK323" s="210"/>
      <c r="AL323" s="210"/>
      <c r="AM323" s="210"/>
      <c r="AN323" s="210"/>
      <c r="AO323" s="210"/>
      <c r="AP323" s="210"/>
      <c r="AQ323" s="210"/>
      <c r="AR323" s="210"/>
      <c r="AS323" s="210"/>
      <c r="AT323" s="210"/>
      <c r="AU323" s="210"/>
      <c r="AV323" s="210"/>
      <c r="AW323" s="210"/>
      <c r="AX323" s="210"/>
      <c r="AY323" s="210"/>
      <c r="AZ323" s="210"/>
      <c r="BA323" s="210"/>
      <c r="BB323" s="210"/>
      <c r="BC323" s="210"/>
      <c r="BD323" s="210"/>
      <c r="BE323" s="210"/>
      <c r="BF323" s="210"/>
      <c r="BG323" s="210"/>
      <c r="BH323" s="210"/>
    </row>
    <row r="324" spans="1:60" outlineLevel="2" x14ac:dyDescent="0.2">
      <c r="A324" s="227"/>
      <c r="B324" s="228"/>
      <c r="C324" s="259" t="s">
        <v>587</v>
      </c>
      <c r="D324" s="254"/>
      <c r="E324" s="254"/>
      <c r="F324" s="254"/>
      <c r="G324" s="254"/>
      <c r="H324" s="230"/>
      <c r="I324" s="230"/>
      <c r="J324" s="230"/>
      <c r="K324" s="230"/>
      <c r="L324" s="230"/>
      <c r="M324" s="230"/>
      <c r="N324" s="229"/>
      <c r="O324" s="229"/>
      <c r="P324" s="229"/>
      <c r="Q324" s="229"/>
      <c r="R324" s="230"/>
      <c r="S324" s="230"/>
      <c r="T324" s="230"/>
      <c r="U324" s="230"/>
      <c r="V324" s="230"/>
      <c r="W324" s="230"/>
      <c r="X324" s="230"/>
      <c r="Y324" s="230"/>
      <c r="Z324" s="210"/>
      <c r="AA324" s="210"/>
      <c r="AB324" s="210"/>
      <c r="AC324" s="210"/>
      <c r="AD324" s="210"/>
      <c r="AE324" s="210"/>
      <c r="AF324" s="210"/>
      <c r="AG324" s="210" t="s">
        <v>168</v>
      </c>
      <c r="AH324" s="210"/>
      <c r="AI324" s="210"/>
      <c r="AJ324" s="210"/>
      <c r="AK324" s="210"/>
      <c r="AL324" s="210"/>
      <c r="AM324" s="210"/>
      <c r="AN324" s="210"/>
      <c r="AO324" s="210"/>
      <c r="AP324" s="210"/>
      <c r="AQ324" s="210"/>
      <c r="AR324" s="210"/>
      <c r="AS324" s="210"/>
      <c r="AT324" s="210"/>
      <c r="AU324" s="210"/>
      <c r="AV324" s="210"/>
      <c r="AW324" s="210"/>
      <c r="AX324" s="210"/>
      <c r="AY324" s="210"/>
      <c r="AZ324" s="210"/>
      <c r="BA324" s="210"/>
      <c r="BB324" s="210"/>
      <c r="BC324" s="210"/>
      <c r="BD324" s="210"/>
      <c r="BE324" s="210"/>
      <c r="BF324" s="210"/>
      <c r="BG324" s="210"/>
      <c r="BH324" s="210"/>
    </row>
    <row r="325" spans="1:60" ht="22.5" outlineLevel="2" x14ac:dyDescent="0.2">
      <c r="A325" s="227"/>
      <c r="B325" s="228"/>
      <c r="C325" s="272" t="s">
        <v>580</v>
      </c>
      <c r="D325" s="268"/>
      <c r="E325" s="269"/>
      <c r="F325" s="230"/>
      <c r="G325" s="230"/>
      <c r="H325" s="230"/>
      <c r="I325" s="230"/>
      <c r="J325" s="230"/>
      <c r="K325" s="230"/>
      <c r="L325" s="230"/>
      <c r="M325" s="230"/>
      <c r="N325" s="229"/>
      <c r="O325" s="229"/>
      <c r="P325" s="229"/>
      <c r="Q325" s="229"/>
      <c r="R325" s="230"/>
      <c r="S325" s="230"/>
      <c r="T325" s="230"/>
      <c r="U325" s="230"/>
      <c r="V325" s="230"/>
      <c r="W325" s="230"/>
      <c r="X325" s="230"/>
      <c r="Y325" s="230"/>
      <c r="Z325" s="210"/>
      <c r="AA325" s="210"/>
      <c r="AB325" s="210"/>
      <c r="AC325" s="210"/>
      <c r="AD325" s="210"/>
      <c r="AE325" s="210"/>
      <c r="AF325" s="210"/>
      <c r="AG325" s="210" t="s">
        <v>218</v>
      </c>
      <c r="AH325" s="210">
        <v>0</v>
      </c>
      <c r="AI325" s="210"/>
      <c r="AJ325" s="210"/>
      <c r="AK325" s="210"/>
      <c r="AL325" s="210"/>
      <c r="AM325" s="210"/>
      <c r="AN325" s="210"/>
      <c r="AO325" s="210"/>
      <c r="AP325" s="210"/>
      <c r="AQ325" s="210"/>
      <c r="AR325" s="210"/>
      <c r="AS325" s="210"/>
      <c r="AT325" s="210"/>
      <c r="AU325" s="210"/>
      <c r="AV325" s="210"/>
      <c r="AW325" s="210"/>
      <c r="AX325" s="210"/>
      <c r="AY325" s="210"/>
      <c r="AZ325" s="210"/>
      <c r="BA325" s="210"/>
      <c r="BB325" s="210"/>
      <c r="BC325" s="210"/>
      <c r="BD325" s="210"/>
      <c r="BE325" s="210"/>
      <c r="BF325" s="210"/>
      <c r="BG325" s="210"/>
      <c r="BH325" s="210"/>
    </row>
    <row r="326" spans="1:60" outlineLevel="3" x14ac:dyDescent="0.2">
      <c r="A326" s="227"/>
      <c r="B326" s="228"/>
      <c r="C326" s="272" t="s">
        <v>581</v>
      </c>
      <c r="D326" s="268"/>
      <c r="E326" s="269"/>
      <c r="F326" s="230"/>
      <c r="G326" s="230"/>
      <c r="H326" s="230"/>
      <c r="I326" s="230"/>
      <c r="J326" s="230"/>
      <c r="K326" s="230"/>
      <c r="L326" s="230"/>
      <c r="M326" s="230"/>
      <c r="N326" s="229"/>
      <c r="O326" s="229"/>
      <c r="P326" s="229"/>
      <c r="Q326" s="229"/>
      <c r="R326" s="230"/>
      <c r="S326" s="230"/>
      <c r="T326" s="230"/>
      <c r="U326" s="230"/>
      <c r="V326" s="230"/>
      <c r="W326" s="230"/>
      <c r="X326" s="230"/>
      <c r="Y326" s="230"/>
      <c r="Z326" s="210"/>
      <c r="AA326" s="210"/>
      <c r="AB326" s="210"/>
      <c r="AC326" s="210"/>
      <c r="AD326" s="210"/>
      <c r="AE326" s="210"/>
      <c r="AF326" s="210"/>
      <c r="AG326" s="210" t="s">
        <v>218</v>
      </c>
      <c r="AH326" s="210">
        <v>0</v>
      </c>
      <c r="AI326" s="210"/>
      <c r="AJ326" s="210"/>
      <c r="AK326" s="210"/>
      <c r="AL326" s="210"/>
      <c r="AM326" s="210"/>
      <c r="AN326" s="210"/>
      <c r="AO326" s="210"/>
      <c r="AP326" s="210"/>
      <c r="AQ326" s="210"/>
      <c r="AR326" s="210"/>
      <c r="AS326" s="210"/>
      <c r="AT326" s="210"/>
      <c r="AU326" s="210"/>
      <c r="AV326" s="210"/>
      <c r="AW326" s="210"/>
      <c r="AX326" s="210"/>
      <c r="AY326" s="210"/>
      <c r="AZ326" s="210"/>
      <c r="BA326" s="210"/>
      <c r="BB326" s="210"/>
      <c r="BC326" s="210"/>
      <c r="BD326" s="210"/>
      <c r="BE326" s="210"/>
      <c r="BF326" s="210"/>
      <c r="BG326" s="210"/>
      <c r="BH326" s="210"/>
    </row>
    <row r="327" spans="1:60" outlineLevel="3" x14ac:dyDescent="0.2">
      <c r="A327" s="227"/>
      <c r="B327" s="228"/>
      <c r="C327" s="272" t="s">
        <v>588</v>
      </c>
      <c r="D327" s="268"/>
      <c r="E327" s="269">
        <v>17279.6456</v>
      </c>
      <c r="F327" s="230"/>
      <c r="G327" s="230"/>
      <c r="H327" s="230"/>
      <c r="I327" s="230"/>
      <c r="J327" s="230"/>
      <c r="K327" s="230"/>
      <c r="L327" s="230"/>
      <c r="M327" s="230"/>
      <c r="N327" s="229"/>
      <c r="O327" s="229"/>
      <c r="P327" s="229"/>
      <c r="Q327" s="229"/>
      <c r="R327" s="230"/>
      <c r="S327" s="230"/>
      <c r="T327" s="230"/>
      <c r="U327" s="230"/>
      <c r="V327" s="230"/>
      <c r="W327" s="230"/>
      <c r="X327" s="230"/>
      <c r="Y327" s="230"/>
      <c r="Z327" s="210"/>
      <c r="AA327" s="210"/>
      <c r="AB327" s="210"/>
      <c r="AC327" s="210"/>
      <c r="AD327" s="210"/>
      <c r="AE327" s="210"/>
      <c r="AF327" s="210"/>
      <c r="AG327" s="210" t="s">
        <v>218</v>
      </c>
      <c r="AH327" s="210">
        <v>0</v>
      </c>
      <c r="AI327" s="210"/>
      <c r="AJ327" s="210"/>
      <c r="AK327" s="210"/>
      <c r="AL327" s="210"/>
      <c r="AM327" s="210"/>
      <c r="AN327" s="210"/>
      <c r="AO327" s="210"/>
      <c r="AP327" s="210"/>
      <c r="AQ327" s="210"/>
      <c r="AR327" s="210"/>
      <c r="AS327" s="210"/>
      <c r="AT327" s="210"/>
      <c r="AU327" s="210"/>
      <c r="AV327" s="210"/>
      <c r="AW327" s="210"/>
      <c r="AX327" s="210"/>
      <c r="AY327" s="210"/>
      <c r="AZ327" s="210"/>
      <c r="BA327" s="210"/>
      <c r="BB327" s="210"/>
      <c r="BC327" s="210"/>
      <c r="BD327" s="210"/>
      <c r="BE327" s="210"/>
      <c r="BF327" s="210"/>
      <c r="BG327" s="210"/>
      <c r="BH327" s="210"/>
    </row>
    <row r="328" spans="1:60" outlineLevel="1" x14ac:dyDescent="0.2">
      <c r="A328" s="239">
        <v>110</v>
      </c>
      <c r="B328" s="240" t="s">
        <v>589</v>
      </c>
      <c r="C328" s="258" t="s">
        <v>590</v>
      </c>
      <c r="D328" s="241" t="s">
        <v>304</v>
      </c>
      <c r="E328" s="242">
        <v>1234.2603999999999</v>
      </c>
      <c r="F328" s="243"/>
      <c r="G328" s="244">
        <f>ROUND(E328*F328,2)</f>
        <v>0</v>
      </c>
      <c r="H328" s="243"/>
      <c r="I328" s="244">
        <f>ROUND(E328*H328,2)</f>
        <v>0</v>
      </c>
      <c r="J328" s="243"/>
      <c r="K328" s="244">
        <f>ROUND(E328*J328,2)</f>
        <v>0</v>
      </c>
      <c r="L328" s="244">
        <v>21</v>
      </c>
      <c r="M328" s="244">
        <f>G328*(1+L328/100)</f>
        <v>0</v>
      </c>
      <c r="N328" s="242">
        <v>0</v>
      </c>
      <c r="O328" s="242">
        <f>ROUND(E328*N328,2)</f>
        <v>0</v>
      </c>
      <c r="P328" s="242">
        <v>0</v>
      </c>
      <c r="Q328" s="242">
        <f>ROUND(E328*P328,2)</f>
        <v>0</v>
      </c>
      <c r="R328" s="244"/>
      <c r="S328" s="244" t="s">
        <v>172</v>
      </c>
      <c r="T328" s="245" t="s">
        <v>172</v>
      </c>
      <c r="U328" s="230">
        <v>6.0000000000000001E-3</v>
      </c>
      <c r="V328" s="230">
        <f>ROUND(E328*U328,2)</f>
        <v>7.41</v>
      </c>
      <c r="W328" s="230"/>
      <c r="X328" s="230" t="s">
        <v>578</v>
      </c>
      <c r="Y328" s="230" t="s">
        <v>161</v>
      </c>
      <c r="Z328" s="210"/>
      <c r="AA328" s="210"/>
      <c r="AB328" s="210"/>
      <c r="AC328" s="210"/>
      <c r="AD328" s="210"/>
      <c r="AE328" s="210"/>
      <c r="AF328" s="210"/>
      <c r="AG328" s="210" t="s">
        <v>579</v>
      </c>
      <c r="AH328" s="210"/>
      <c r="AI328" s="210"/>
      <c r="AJ328" s="210"/>
      <c r="AK328" s="210"/>
      <c r="AL328" s="210"/>
      <c r="AM328" s="210"/>
      <c r="AN328" s="210"/>
      <c r="AO328" s="210"/>
      <c r="AP328" s="210"/>
      <c r="AQ328" s="210"/>
      <c r="AR328" s="210"/>
      <c r="AS328" s="210"/>
      <c r="AT328" s="210"/>
      <c r="AU328" s="210"/>
      <c r="AV328" s="210"/>
      <c r="AW328" s="210"/>
      <c r="AX328" s="210"/>
      <c r="AY328" s="210"/>
      <c r="AZ328" s="210"/>
      <c r="BA328" s="210"/>
      <c r="BB328" s="210"/>
      <c r="BC328" s="210"/>
      <c r="BD328" s="210"/>
      <c r="BE328" s="210"/>
      <c r="BF328" s="210"/>
      <c r="BG328" s="210"/>
      <c r="BH328" s="210"/>
    </row>
    <row r="329" spans="1:60" ht="22.5" outlineLevel="2" x14ac:dyDescent="0.2">
      <c r="A329" s="227"/>
      <c r="B329" s="228"/>
      <c r="C329" s="272" t="s">
        <v>580</v>
      </c>
      <c r="D329" s="268"/>
      <c r="E329" s="269"/>
      <c r="F329" s="230"/>
      <c r="G329" s="230"/>
      <c r="H329" s="230"/>
      <c r="I329" s="230"/>
      <c r="J329" s="230"/>
      <c r="K329" s="230"/>
      <c r="L329" s="230"/>
      <c r="M329" s="230"/>
      <c r="N329" s="229"/>
      <c r="O329" s="229"/>
      <c r="P329" s="229"/>
      <c r="Q329" s="229"/>
      <c r="R329" s="230"/>
      <c r="S329" s="230"/>
      <c r="T329" s="230"/>
      <c r="U329" s="230"/>
      <c r="V329" s="230"/>
      <c r="W329" s="230"/>
      <c r="X329" s="230"/>
      <c r="Y329" s="230"/>
      <c r="Z329" s="210"/>
      <c r="AA329" s="210"/>
      <c r="AB329" s="210"/>
      <c r="AC329" s="210"/>
      <c r="AD329" s="210"/>
      <c r="AE329" s="210"/>
      <c r="AF329" s="210"/>
      <c r="AG329" s="210" t="s">
        <v>218</v>
      </c>
      <c r="AH329" s="210">
        <v>0</v>
      </c>
      <c r="AI329" s="210"/>
      <c r="AJ329" s="210"/>
      <c r="AK329" s="210"/>
      <c r="AL329" s="210"/>
      <c r="AM329" s="210"/>
      <c r="AN329" s="210"/>
      <c r="AO329" s="210"/>
      <c r="AP329" s="210"/>
      <c r="AQ329" s="210"/>
      <c r="AR329" s="210"/>
      <c r="AS329" s="210"/>
      <c r="AT329" s="210"/>
      <c r="AU329" s="210"/>
      <c r="AV329" s="210"/>
      <c r="AW329" s="210"/>
      <c r="AX329" s="210"/>
      <c r="AY329" s="210"/>
      <c r="AZ329" s="210"/>
      <c r="BA329" s="210"/>
      <c r="BB329" s="210"/>
      <c r="BC329" s="210"/>
      <c r="BD329" s="210"/>
      <c r="BE329" s="210"/>
      <c r="BF329" s="210"/>
      <c r="BG329" s="210"/>
      <c r="BH329" s="210"/>
    </row>
    <row r="330" spans="1:60" outlineLevel="3" x14ac:dyDescent="0.2">
      <c r="A330" s="227"/>
      <c r="B330" s="228"/>
      <c r="C330" s="272" t="s">
        <v>581</v>
      </c>
      <c r="D330" s="268"/>
      <c r="E330" s="269"/>
      <c r="F330" s="230"/>
      <c r="G330" s="230"/>
      <c r="H330" s="230"/>
      <c r="I330" s="230"/>
      <c r="J330" s="230"/>
      <c r="K330" s="230"/>
      <c r="L330" s="230"/>
      <c r="M330" s="230"/>
      <c r="N330" s="229"/>
      <c r="O330" s="229"/>
      <c r="P330" s="229"/>
      <c r="Q330" s="229"/>
      <c r="R330" s="230"/>
      <c r="S330" s="230"/>
      <c r="T330" s="230"/>
      <c r="U330" s="230"/>
      <c r="V330" s="230"/>
      <c r="W330" s="230"/>
      <c r="X330" s="230"/>
      <c r="Y330" s="230"/>
      <c r="Z330" s="210"/>
      <c r="AA330" s="210"/>
      <c r="AB330" s="210"/>
      <c r="AC330" s="210"/>
      <c r="AD330" s="210"/>
      <c r="AE330" s="210"/>
      <c r="AF330" s="210"/>
      <c r="AG330" s="210" t="s">
        <v>218</v>
      </c>
      <c r="AH330" s="210">
        <v>0</v>
      </c>
      <c r="AI330" s="210"/>
      <c r="AJ330" s="210"/>
      <c r="AK330" s="210"/>
      <c r="AL330" s="210"/>
      <c r="AM330" s="210"/>
      <c r="AN330" s="210"/>
      <c r="AO330" s="210"/>
      <c r="AP330" s="210"/>
      <c r="AQ330" s="210"/>
      <c r="AR330" s="210"/>
      <c r="AS330" s="210"/>
      <c r="AT330" s="210"/>
      <c r="AU330" s="210"/>
      <c r="AV330" s="210"/>
      <c r="AW330" s="210"/>
      <c r="AX330" s="210"/>
      <c r="AY330" s="210"/>
      <c r="AZ330" s="210"/>
      <c r="BA330" s="210"/>
      <c r="BB330" s="210"/>
      <c r="BC330" s="210"/>
      <c r="BD330" s="210"/>
      <c r="BE330" s="210"/>
      <c r="BF330" s="210"/>
      <c r="BG330" s="210"/>
      <c r="BH330" s="210"/>
    </row>
    <row r="331" spans="1:60" outlineLevel="3" x14ac:dyDescent="0.2">
      <c r="A331" s="227"/>
      <c r="B331" s="228"/>
      <c r="C331" s="272" t="s">
        <v>582</v>
      </c>
      <c r="D331" s="268"/>
      <c r="E331" s="269">
        <v>1234.2603999999999</v>
      </c>
      <c r="F331" s="230"/>
      <c r="G331" s="230"/>
      <c r="H331" s="230"/>
      <c r="I331" s="230"/>
      <c r="J331" s="230"/>
      <c r="K331" s="230"/>
      <c r="L331" s="230"/>
      <c r="M331" s="230"/>
      <c r="N331" s="229"/>
      <c r="O331" s="229"/>
      <c r="P331" s="229"/>
      <c r="Q331" s="229"/>
      <c r="R331" s="230"/>
      <c r="S331" s="230"/>
      <c r="T331" s="230"/>
      <c r="U331" s="230"/>
      <c r="V331" s="230"/>
      <c r="W331" s="230"/>
      <c r="X331" s="230"/>
      <c r="Y331" s="230"/>
      <c r="Z331" s="210"/>
      <c r="AA331" s="210"/>
      <c r="AB331" s="210"/>
      <c r="AC331" s="210"/>
      <c r="AD331" s="210"/>
      <c r="AE331" s="210"/>
      <c r="AF331" s="210"/>
      <c r="AG331" s="210" t="s">
        <v>218</v>
      </c>
      <c r="AH331" s="210">
        <v>0</v>
      </c>
      <c r="AI331" s="210"/>
      <c r="AJ331" s="210"/>
      <c r="AK331" s="210"/>
      <c r="AL331" s="210"/>
      <c r="AM331" s="210"/>
      <c r="AN331" s="210"/>
      <c r="AO331" s="210"/>
      <c r="AP331" s="210"/>
      <c r="AQ331" s="210"/>
      <c r="AR331" s="210"/>
      <c r="AS331" s="210"/>
      <c r="AT331" s="210"/>
      <c r="AU331" s="210"/>
      <c r="AV331" s="210"/>
      <c r="AW331" s="210"/>
      <c r="AX331" s="210"/>
      <c r="AY331" s="210"/>
      <c r="AZ331" s="210"/>
      <c r="BA331" s="210"/>
      <c r="BB331" s="210"/>
      <c r="BC331" s="210"/>
      <c r="BD331" s="210"/>
      <c r="BE331" s="210"/>
      <c r="BF331" s="210"/>
      <c r="BG331" s="210"/>
      <c r="BH331" s="210"/>
    </row>
    <row r="332" spans="1:60" x14ac:dyDescent="0.2">
      <c r="A332" s="3"/>
      <c r="B332" s="4"/>
      <c r="C332" s="261"/>
      <c r="D332" s="6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AE332">
        <v>12</v>
      </c>
      <c r="AF332">
        <v>21</v>
      </c>
      <c r="AG332" t="s">
        <v>139</v>
      </c>
    </row>
    <row r="333" spans="1:60" x14ac:dyDescent="0.2">
      <c r="A333" s="213"/>
      <c r="B333" s="214" t="s">
        <v>31</v>
      </c>
      <c r="C333" s="262"/>
      <c r="D333" s="215"/>
      <c r="E333" s="216"/>
      <c r="F333" s="216"/>
      <c r="G333" s="238">
        <f>G8+G73+G85+G92+G101+G119+G132+G224+G229+G233+G268+G273+G279+G285+G292+G297</f>
        <v>0</v>
      </c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AE333">
        <f>SUMIF(L7:L331,AE332,G7:G331)</f>
        <v>0</v>
      </c>
      <c r="AF333">
        <f>SUMIF(L7:L331,AF332,G7:G331)</f>
        <v>0</v>
      </c>
      <c r="AG333" t="s">
        <v>209</v>
      </c>
    </row>
    <row r="334" spans="1:60" x14ac:dyDescent="0.2">
      <c r="A334" s="3"/>
      <c r="B334" s="4"/>
      <c r="C334" s="261"/>
      <c r="D334" s="6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</row>
    <row r="335" spans="1:60" x14ac:dyDescent="0.2">
      <c r="A335" s="3"/>
      <c r="B335" s="4"/>
      <c r="C335" s="261"/>
      <c r="D335" s="6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</row>
    <row r="336" spans="1:60" x14ac:dyDescent="0.2">
      <c r="A336" s="217" t="s">
        <v>210</v>
      </c>
      <c r="B336" s="217"/>
      <c r="C336" s="263"/>
      <c r="D336" s="6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</row>
    <row r="337" spans="1:33" x14ac:dyDescent="0.2">
      <c r="A337" s="218"/>
      <c r="B337" s="219"/>
      <c r="C337" s="264"/>
      <c r="D337" s="219"/>
      <c r="E337" s="219"/>
      <c r="F337" s="219"/>
      <c r="G337" s="220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AG337" t="s">
        <v>211</v>
      </c>
    </row>
    <row r="338" spans="1:33" x14ac:dyDescent="0.2">
      <c r="A338" s="221"/>
      <c r="B338" s="222"/>
      <c r="C338" s="265"/>
      <c r="D338" s="222"/>
      <c r="E338" s="222"/>
      <c r="F338" s="222"/>
      <c r="G338" s="22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</row>
    <row r="339" spans="1:33" x14ac:dyDescent="0.2">
      <c r="A339" s="221"/>
      <c r="B339" s="222"/>
      <c r="C339" s="265"/>
      <c r="D339" s="222"/>
      <c r="E339" s="222"/>
      <c r="F339" s="222"/>
      <c r="G339" s="22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</row>
    <row r="340" spans="1:33" x14ac:dyDescent="0.2">
      <c r="A340" s="221"/>
      <c r="B340" s="222"/>
      <c r="C340" s="265"/>
      <c r="D340" s="222"/>
      <c r="E340" s="222"/>
      <c r="F340" s="222"/>
      <c r="G340" s="22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</row>
    <row r="341" spans="1:33" x14ac:dyDescent="0.2">
      <c r="A341" s="224"/>
      <c r="B341" s="225"/>
      <c r="C341" s="266"/>
      <c r="D341" s="225"/>
      <c r="E341" s="225"/>
      <c r="F341" s="225"/>
      <c r="G341" s="226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</row>
    <row r="342" spans="1:33" x14ac:dyDescent="0.2">
      <c r="A342" s="3"/>
      <c r="B342" s="4"/>
      <c r="C342" s="261"/>
      <c r="D342" s="6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</row>
    <row r="343" spans="1:33" x14ac:dyDescent="0.2">
      <c r="C343" s="267"/>
      <c r="D343" s="10"/>
      <c r="AG343" t="s">
        <v>213</v>
      </c>
    </row>
    <row r="344" spans="1:33" x14ac:dyDescent="0.2">
      <c r="D344" s="10"/>
    </row>
    <row r="345" spans="1:33" x14ac:dyDescent="0.2">
      <c r="D345" s="10"/>
    </row>
    <row r="346" spans="1:33" x14ac:dyDescent="0.2">
      <c r="D346" s="10"/>
    </row>
    <row r="347" spans="1:33" x14ac:dyDescent="0.2">
      <c r="D347" s="10"/>
    </row>
    <row r="348" spans="1:33" x14ac:dyDescent="0.2">
      <c r="D348" s="10"/>
    </row>
    <row r="349" spans="1:33" x14ac:dyDescent="0.2">
      <c r="D349" s="10"/>
    </row>
    <row r="350" spans="1:33" x14ac:dyDescent="0.2">
      <c r="D350" s="10"/>
    </row>
    <row r="351" spans="1:33" x14ac:dyDescent="0.2">
      <c r="D351" s="10"/>
    </row>
    <row r="352" spans="1:33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zwx/sE+IT7z36G25O40VtM8CcSFN1x/vMJxEAPYOOT7sPry3Ru8PBEBjQxwTYFNhzw4C8Ch5RGnfhMeeoXB78A==" saltValue="Hs6Wd7EtWHfsfLCqEACyRQ==" spinCount="100000" sheet="1" formatRows="0"/>
  <mergeCells count="12">
    <mergeCell ref="C221:G221"/>
    <mergeCell ref="C324:G324"/>
    <mergeCell ref="A1:G1"/>
    <mergeCell ref="C2:G2"/>
    <mergeCell ref="C3:G3"/>
    <mergeCell ref="C4:G4"/>
    <mergeCell ref="A336:C336"/>
    <mergeCell ref="A337:G341"/>
    <mergeCell ref="C195:G195"/>
    <mergeCell ref="C208:G208"/>
    <mergeCell ref="C216:G216"/>
    <mergeCell ref="C220:G220"/>
  </mergeCells>
  <pageMargins left="0.59055118110236204" right="0.196850393700787" top="0.78740157499999996" bottom="0.78740157499999996" header="0.3" footer="0.3"/>
  <pageSetup paperSize="9" orientation="landscape" horizontalDpi="4294967293" verticalDpi="0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F8853F-C809-41ED-8C20-A5C522E8D7F8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127</v>
      </c>
    </row>
    <row r="2" spans="1:60" ht="24.95" customHeight="1" x14ac:dyDescent="0.2">
      <c r="A2" s="196" t="s">
        <v>8</v>
      </c>
      <c r="B2" s="48" t="s">
        <v>43</v>
      </c>
      <c r="C2" s="199" t="s">
        <v>44</v>
      </c>
      <c r="D2" s="197"/>
      <c r="E2" s="197"/>
      <c r="F2" s="197"/>
      <c r="G2" s="198"/>
      <c r="AG2" t="s">
        <v>128</v>
      </c>
    </row>
    <row r="3" spans="1:60" ht="24.95" customHeight="1" x14ac:dyDescent="0.2">
      <c r="A3" s="196" t="s">
        <v>9</v>
      </c>
      <c r="B3" s="48" t="s">
        <v>62</v>
      </c>
      <c r="C3" s="199" t="s">
        <v>63</v>
      </c>
      <c r="D3" s="197"/>
      <c r="E3" s="197"/>
      <c r="F3" s="197"/>
      <c r="G3" s="198"/>
      <c r="AC3" s="174" t="s">
        <v>128</v>
      </c>
      <c r="AG3" t="s">
        <v>129</v>
      </c>
    </row>
    <row r="4" spans="1:60" ht="24.95" customHeight="1" x14ac:dyDescent="0.2">
      <c r="A4" s="200" t="s">
        <v>10</v>
      </c>
      <c r="B4" s="201" t="s">
        <v>65</v>
      </c>
      <c r="C4" s="202" t="s">
        <v>66</v>
      </c>
      <c r="D4" s="203"/>
      <c r="E4" s="203"/>
      <c r="F4" s="203"/>
      <c r="G4" s="204"/>
      <c r="AG4" t="s">
        <v>130</v>
      </c>
    </row>
    <row r="5" spans="1:60" x14ac:dyDescent="0.2">
      <c r="D5" s="10"/>
    </row>
    <row r="6" spans="1:60" ht="38.25" x14ac:dyDescent="0.2">
      <c r="A6" s="206" t="s">
        <v>131</v>
      </c>
      <c r="B6" s="208" t="s">
        <v>132</v>
      </c>
      <c r="C6" s="208" t="s">
        <v>133</v>
      </c>
      <c r="D6" s="207" t="s">
        <v>134</v>
      </c>
      <c r="E6" s="206" t="s">
        <v>135</v>
      </c>
      <c r="F6" s="205" t="s">
        <v>136</v>
      </c>
      <c r="G6" s="206" t="s">
        <v>31</v>
      </c>
      <c r="H6" s="209" t="s">
        <v>32</v>
      </c>
      <c r="I6" s="209" t="s">
        <v>137</v>
      </c>
      <c r="J6" s="209" t="s">
        <v>33</v>
      </c>
      <c r="K6" s="209" t="s">
        <v>138</v>
      </c>
      <c r="L6" s="209" t="s">
        <v>139</v>
      </c>
      <c r="M6" s="209" t="s">
        <v>140</v>
      </c>
      <c r="N6" s="209" t="s">
        <v>141</v>
      </c>
      <c r="O6" s="209" t="s">
        <v>142</v>
      </c>
      <c r="P6" s="209" t="s">
        <v>143</v>
      </c>
      <c r="Q6" s="209" t="s">
        <v>144</v>
      </c>
      <c r="R6" s="209" t="s">
        <v>145</v>
      </c>
      <c r="S6" s="209" t="s">
        <v>146</v>
      </c>
      <c r="T6" s="209" t="s">
        <v>147</v>
      </c>
      <c r="U6" s="209" t="s">
        <v>148</v>
      </c>
      <c r="V6" s="209" t="s">
        <v>149</v>
      </c>
      <c r="W6" s="209" t="s">
        <v>150</v>
      </c>
      <c r="X6" s="209" t="s">
        <v>151</v>
      </c>
      <c r="Y6" s="209" t="s">
        <v>152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2" t="s">
        <v>153</v>
      </c>
      <c r="B8" s="233" t="s">
        <v>85</v>
      </c>
      <c r="C8" s="256" t="s">
        <v>86</v>
      </c>
      <c r="D8" s="234"/>
      <c r="E8" s="235"/>
      <c r="F8" s="236"/>
      <c r="G8" s="236">
        <f>SUMIF(AG9:AG38,"&lt;&gt;NOR",G9:G38)</f>
        <v>0</v>
      </c>
      <c r="H8" s="236"/>
      <c r="I8" s="236">
        <f>SUM(I9:I38)</f>
        <v>0</v>
      </c>
      <c r="J8" s="236"/>
      <c r="K8" s="236">
        <f>SUM(K9:K38)</f>
        <v>0</v>
      </c>
      <c r="L8" s="236"/>
      <c r="M8" s="236">
        <f>SUM(M9:M38)</f>
        <v>0</v>
      </c>
      <c r="N8" s="235"/>
      <c r="O8" s="235">
        <f>SUM(O9:O38)</f>
        <v>90.3</v>
      </c>
      <c r="P8" s="235"/>
      <c r="Q8" s="235">
        <f>SUM(Q9:Q38)</f>
        <v>0</v>
      </c>
      <c r="R8" s="236"/>
      <c r="S8" s="236"/>
      <c r="T8" s="237"/>
      <c r="U8" s="231"/>
      <c r="V8" s="231">
        <f>SUM(V9:V38)</f>
        <v>82.359999999999985</v>
      </c>
      <c r="W8" s="231"/>
      <c r="X8" s="231"/>
      <c r="Y8" s="231"/>
      <c r="AG8" t="s">
        <v>154</v>
      </c>
    </row>
    <row r="9" spans="1:60" outlineLevel="1" x14ac:dyDescent="0.2">
      <c r="A9" s="239">
        <v>1</v>
      </c>
      <c r="B9" s="240" t="s">
        <v>591</v>
      </c>
      <c r="C9" s="258" t="s">
        <v>592</v>
      </c>
      <c r="D9" s="241" t="s">
        <v>253</v>
      </c>
      <c r="E9" s="242">
        <v>13.38</v>
      </c>
      <c r="F9" s="243"/>
      <c r="G9" s="244">
        <f>ROUND(E9*F9,2)</f>
        <v>0</v>
      </c>
      <c r="H9" s="243"/>
      <c r="I9" s="244">
        <f>ROUND(E9*H9,2)</f>
        <v>0</v>
      </c>
      <c r="J9" s="243"/>
      <c r="K9" s="244">
        <f>ROUND(E9*J9,2)</f>
        <v>0</v>
      </c>
      <c r="L9" s="244">
        <v>21</v>
      </c>
      <c r="M9" s="244">
        <f>G9*(1+L9/100)</f>
        <v>0</v>
      </c>
      <c r="N9" s="242">
        <v>0</v>
      </c>
      <c r="O9" s="242">
        <f>ROUND(E9*N9,2)</f>
        <v>0</v>
      </c>
      <c r="P9" s="242">
        <v>0</v>
      </c>
      <c r="Q9" s="242">
        <f>ROUND(E9*P9,2)</f>
        <v>0</v>
      </c>
      <c r="R9" s="244"/>
      <c r="S9" s="244" t="s">
        <v>172</v>
      </c>
      <c r="T9" s="245" t="s">
        <v>172</v>
      </c>
      <c r="U9" s="230">
        <v>1.7629999999999999</v>
      </c>
      <c r="V9" s="230">
        <f>ROUND(E9*U9,2)</f>
        <v>23.59</v>
      </c>
      <c r="W9" s="230"/>
      <c r="X9" s="230" t="s">
        <v>160</v>
      </c>
      <c r="Y9" s="230" t="s">
        <v>161</v>
      </c>
      <c r="Z9" s="210"/>
      <c r="AA9" s="210"/>
      <c r="AB9" s="210"/>
      <c r="AC9" s="210"/>
      <c r="AD9" s="210"/>
      <c r="AE9" s="210"/>
      <c r="AF9" s="210"/>
      <c r="AG9" s="210" t="s">
        <v>162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72" t="s">
        <v>593</v>
      </c>
      <c r="D10" s="268"/>
      <c r="E10" s="269">
        <v>13.38</v>
      </c>
      <c r="F10" s="230"/>
      <c r="G10" s="230"/>
      <c r="H10" s="230"/>
      <c r="I10" s="230"/>
      <c r="J10" s="230"/>
      <c r="K10" s="230"/>
      <c r="L10" s="230"/>
      <c r="M10" s="230"/>
      <c r="N10" s="229"/>
      <c r="O10" s="229"/>
      <c r="P10" s="229"/>
      <c r="Q10" s="229"/>
      <c r="R10" s="230"/>
      <c r="S10" s="230"/>
      <c r="T10" s="230"/>
      <c r="U10" s="230"/>
      <c r="V10" s="230"/>
      <c r="W10" s="230"/>
      <c r="X10" s="230"/>
      <c r="Y10" s="230"/>
      <c r="Z10" s="210"/>
      <c r="AA10" s="210"/>
      <c r="AB10" s="210"/>
      <c r="AC10" s="210"/>
      <c r="AD10" s="210"/>
      <c r="AE10" s="210"/>
      <c r="AF10" s="210"/>
      <c r="AG10" s="210" t="s">
        <v>218</v>
      </c>
      <c r="AH10" s="210">
        <v>5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39">
        <v>2</v>
      </c>
      <c r="B11" s="240" t="s">
        <v>594</v>
      </c>
      <c r="C11" s="258" t="s">
        <v>595</v>
      </c>
      <c r="D11" s="241" t="s">
        <v>253</v>
      </c>
      <c r="E11" s="242">
        <v>44.6</v>
      </c>
      <c r="F11" s="243"/>
      <c r="G11" s="244">
        <f>ROUND(E11*F11,2)</f>
        <v>0</v>
      </c>
      <c r="H11" s="243"/>
      <c r="I11" s="244">
        <f>ROUND(E11*H11,2)</f>
        <v>0</v>
      </c>
      <c r="J11" s="243"/>
      <c r="K11" s="244">
        <f>ROUND(E11*J11,2)</f>
        <v>0</v>
      </c>
      <c r="L11" s="244">
        <v>21</v>
      </c>
      <c r="M11" s="244">
        <f>G11*(1+L11/100)</f>
        <v>0</v>
      </c>
      <c r="N11" s="242">
        <v>0</v>
      </c>
      <c r="O11" s="242">
        <f>ROUND(E11*N11,2)</f>
        <v>0</v>
      </c>
      <c r="P11" s="242">
        <v>0</v>
      </c>
      <c r="Q11" s="242">
        <f>ROUND(E11*P11,2)</f>
        <v>0</v>
      </c>
      <c r="R11" s="244"/>
      <c r="S11" s="244" t="s">
        <v>172</v>
      </c>
      <c r="T11" s="245" t="s">
        <v>172</v>
      </c>
      <c r="U11" s="230">
        <v>0.2</v>
      </c>
      <c r="V11" s="230">
        <f>ROUND(E11*U11,2)</f>
        <v>8.92</v>
      </c>
      <c r="W11" s="230"/>
      <c r="X11" s="230" t="s">
        <v>160</v>
      </c>
      <c r="Y11" s="230" t="s">
        <v>161</v>
      </c>
      <c r="Z11" s="210"/>
      <c r="AA11" s="210"/>
      <c r="AB11" s="210"/>
      <c r="AC11" s="210"/>
      <c r="AD11" s="210"/>
      <c r="AE11" s="210"/>
      <c r="AF11" s="210"/>
      <c r="AG11" s="210" t="s">
        <v>162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2">
      <c r="A12" s="227"/>
      <c r="B12" s="228"/>
      <c r="C12" s="272" t="s">
        <v>596</v>
      </c>
      <c r="D12" s="268"/>
      <c r="E12" s="269">
        <v>42</v>
      </c>
      <c r="F12" s="230"/>
      <c r="G12" s="230"/>
      <c r="H12" s="230"/>
      <c r="I12" s="230"/>
      <c r="J12" s="230"/>
      <c r="K12" s="230"/>
      <c r="L12" s="230"/>
      <c r="M12" s="230"/>
      <c r="N12" s="229"/>
      <c r="O12" s="229"/>
      <c r="P12" s="229"/>
      <c r="Q12" s="229"/>
      <c r="R12" s="230"/>
      <c r="S12" s="230"/>
      <c r="T12" s="230"/>
      <c r="U12" s="230"/>
      <c r="V12" s="230"/>
      <c r="W12" s="230"/>
      <c r="X12" s="230"/>
      <c r="Y12" s="230"/>
      <c r="Z12" s="210"/>
      <c r="AA12" s="210"/>
      <c r="AB12" s="210"/>
      <c r="AC12" s="210"/>
      <c r="AD12" s="210"/>
      <c r="AE12" s="210"/>
      <c r="AF12" s="210"/>
      <c r="AG12" s="210" t="s">
        <v>218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3" x14ac:dyDescent="0.2">
      <c r="A13" s="227"/>
      <c r="B13" s="228"/>
      <c r="C13" s="272" t="s">
        <v>597</v>
      </c>
      <c r="D13" s="268"/>
      <c r="E13" s="269">
        <v>1.7</v>
      </c>
      <c r="F13" s="230"/>
      <c r="G13" s="230"/>
      <c r="H13" s="230"/>
      <c r="I13" s="230"/>
      <c r="J13" s="230"/>
      <c r="K13" s="230"/>
      <c r="L13" s="230"/>
      <c r="M13" s="230"/>
      <c r="N13" s="229"/>
      <c r="O13" s="229"/>
      <c r="P13" s="229"/>
      <c r="Q13" s="229"/>
      <c r="R13" s="230"/>
      <c r="S13" s="230"/>
      <c r="T13" s="230"/>
      <c r="U13" s="230"/>
      <c r="V13" s="230"/>
      <c r="W13" s="230"/>
      <c r="X13" s="230"/>
      <c r="Y13" s="230"/>
      <c r="Z13" s="210"/>
      <c r="AA13" s="210"/>
      <c r="AB13" s="210"/>
      <c r="AC13" s="210"/>
      <c r="AD13" s="210"/>
      <c r="AE13" s="210"/>
      <c r="AF13" s="210"/>
      <c r="AG13" s="210" t="s">
        <v>218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3" x14ac:dyDescent="0.2">
      <c r="A14" s="227"/>
      <c r="B14" s="228"/>
      <c r="C14" s="272" t="s">
        <v>598</v>
      </c>
      <c r="D14" s="268"/>
      <c r="E14" s="269">
        <v>0.9</v>
      </c>
      <c r="F14" s="230"/>
      <c r="G14" s="230"/>
      <c r="H14" s="230"/>
      <c r="I14" s="230"/>
      <c r="J14" s="230"/>
      <c r="K14" s="230"/>
      <c r="L14" s="230"/>
      <c r="M14" s="230"/>
      <c r="N14" s="229"/>
      <c r="O14" s="229"/>
      <c r="P14" s="229"/>
      <c r="Q14" s="229"/>
      <c r="R14" s="230"/>
      <c r="S14" s="230"/>
      <c r="T14" s="230"/>
      <c r="U14" s="230"/>
      <c r="V14" s="230"/>
      <c r="W14" s="230"/>
      <c r="X14" s="230"/>
      <c r="Y14" s="230"/>
      <c r="Z14" s="210"/>
      <c r="AA14" s="210"/>
      <c r="AB14" s="210"/>
      <c r="AC14" s="210"/>
      <c r="AD14" s="210"/>
      <c r="AE14" s="210"/>
      <c r="AF14" s="210"/>
      <c r="AG14" s="210" t="s">
        <v>218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39">
        <v>3</v>
      </c>
      <c r="B15" s="240" t="s">
        <v>599</v>
      </c>
      <c r="C15" s="258" t="s">
        <v>600</v>
      </c>
      <c r="D15" s="241" t="s">
        <v>253</v>
      </c>
      <c r="E15" s="242">
        <v>22.3</v>
      </c>
      <c r="F15" s="243"/>
      <c r="G15" s="244">
        <f>ROUND(E15*F15,2)</f>
        <v>0</v>
      </c>
      <c r="H15" s="243"/>
      <c r="I15" s="244">
        <f>ROUND(E15*H15,2)</f>
        <v>0</v>
      </c>
      <c r="J15" s="243"/>
      <c r="K15" s="244">
        <f>ROUND(E15*J15,2)</f>
        <v>0</v>
      </c>
      <c r="L15" s="244">
        <v>21</v>
      </c>
      <c r="M15" s="244">
        <f>G15*(1+L15/100)</f>
        <v>0</v>
      </c>
      <c r="N15" s="242">
        <v>0</v>
      </c>
      <c r="O15" s="242">
        <f>ROUND(E15*N15,2)</f>
        <v>0</v>
      </c>
      <c r="P15" s="242">
        <v>0</v>
      </c>
      <c r="Q15" s="242">
        <f>ROUND(E15*P15,2)</f>
        <v>0</v>
      </c>
      <c r="R15" s="244"/>
      <c r="S15" s="244" t="s">
        <v>172</v>
      </c>
      <c r="T15" s="245" t="s">
        <v>172</v>
      </c>
      <c r="U15" s="230">
        <v>8.4000000000000005E-2</v>
      </c>
      <c r="V15" s="230">
        <f>ROUND(E15*U15,2)</f>
        <v>1.87</v>
      </c>
      <c r="W15" s="230"/>
      <c r="X15" s="230" t="s">
        <v>160</v>
      </c>
      <c r="Y15" s="230" t="s">
        <v>161</v>
      </c>
      <c r="Z15" s="210"/>
      <c r="AA15" s="210"/>
      <c r="AB15" s="210"/>
      <c r="AC15" s="210"/>
      <c r="AD15" s="210"/>
      <c r="AE15" s="210"/>
      <c r="AF15" s="210"/>
      <c r="AG15" s="210" t="s">
        <v>162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27"/>
      <c r="B16" s="228"/>
      <c r="C16" s="272" t="s">
        <v>601</v>
      </c>
      <c r="D16" s="268"/>
      <c r="E16" s="269">
        <v>22.3</v>
      </c>
      <c r="F16" s="230"/>
      <c r="G16" s="230"/>
      <c r="H16" s="230"/>
      <c r="I16" s="230"/>
      <c r="J16" s="230"/>
      <c r="K16" s="230"/>
      <c r="L16" s="230"/>
      <c r="M16" s="230"/>
      <c r="N16" s="229"/>
      <c r="O16" s="229"/>
      <c r="P16" s="229"/>
      <c r="Q16" s="229"/>
      <c r="R16" s="230"/>
      <c r="S16" s="230"/>
      <c r="T16" s="230"/>
      <c r="U16" s="230"/>
      <c r="V16" s="230"/>
      <c r="W16" s="230"/>
      <c r="X16" s="230"/>
      <c r="Y16" s="230"/>
      <c r="Z16" s="210"/>
      <c r="AA16" s="210"/>
      <c r="AB16" s="210"/>
      <c r="AC16" s="210"/>
      <c r="AD16" s="210"/>
      <c r="AE16" s="210"/>
      <c r="AF16" s="210"/>
      <c r="AG16" s="210" t="s">
        <v>218</v>
      </c>
      <c r="AH16" s="210">
        <v>5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39">
        <v>4</v>
      </c>
      <c r="B17" s="240" t="s">
        <v>602</v>
      </c>
      <c r="C17" s="258" t="s">
        <v>603</v>
      </c>
      <c r="D17" s="241" t="s">
        <v>216</v>
      </c>
      <c r="E17" s="242">
        <v>70</v>
      </c>
      <c r="F17" s="243"/>
      <c r="G17" s="244">
        <f>ROUND(E17*F17,2)</f>
        <v>0</v>
      </c>
      <c r="H17" s="243"/>
      <c r="I17" s="244">
        <f>ROUND(E17*H17,2)</f>
        <v>0</v>
      </c>
      <c r="J17" s="243"/>
      <c r="K17" s="244">
        <f>ROUND(E17*J17,2)</f>
        <v>0</v>
      </c>
      <c r="L17" s="244">
        <v>21</v>
      </c>
      <c r="M17" s="244">
        <f>G17*(1+L17/100)</f>
        <v>0</v>
      </c>
      <c r="N17" s="242">
        <v>9.7999999999999997E-4</v>
      </c>
      <c r="O17" s="242">
        <f>ROUND(E17*N17,2)</f>
        <v>7.0000000000000007E-2</v>
      </c>
      <c r="P17" s="242">
        <v>0</v>
      </c>
      <c r="Q17" s="242">
        <f>ROUND(E17*P17,2)</f>
        <v>0</v>
      </c>
      <c r="R17" s="244"/>
      <c r="S17" s="244" t="s">
        <v>172</v>
      </c>
      <c r="T17" s="245" t="s">
        <v>172</v>
      </c>
      <c r="U17" s="230">
        <v>0.23599999999999999</v>
      </c>
      <c r="V17" s="230">
        <f>ROUND(E17*U17,2)</f>
        <v>16.52</v>
      </c>
      <c r="W17" s="230"/>
      <c r="X17" s="230" t="s">
        <v>160</v>
      </c>
      <c r="Y17" s="230" t="s">
        <v>161</v>
      </c>
      <c r="Z17" s="210"/>
      <c r="AA17" s="210"/>
      <c r="AB17" s="210"/>
      <c r="AC17" s="210"/>
      <c r="AD17" s="210"/>
      <c r="AE17" s="210"/>
      <c r="AF17" s="210"/>
      <c r="AG17" s="210" t="s">
        <v>162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27"/>
      <c r="B18" s="228"/>
      <c r="C18" s="272" t="s">
        <v>604</v>
      </c>
      <c r="D18" s="268"/>
      <c r="E18" s="269">
        <v>70</v>
      </c>
      <c r="F18" s="230"/>
      <c r="G18" s="230"/>
      <c r="H18" s="230"/>
      <c r="I18" s="230"/>
      <c r="J18" s="230"/>
      <c r="K18" s="230"/>
      <c r="L18" s="230"/>
      <c r="M18" s="230"/>
      <c r="N18" s="229"/>
      <c r="O18" s="229"/>
      <c r="P18" s="229"/>
      <c r="Q18" s="229"/>
      <c r="R18" s="230"/>
      <c r="S18" s="230"/>
      <c r="T18" s="230"/>
      <c r="U18" s="230"/>
      <c r="V18" s="230"/>
      <c r="W18" s="230"/>
      <c r="X18" s="230"/>
      <c r="Y18" s="230"/>
      <c r="Z18" s="210"/>
      <c r="AA18" s="210"/>
      <c r="AB18" s="210"/>
      <c r="AC18" s="210"/>
      <c r="AD18" s="210"/>
      <c r="AE18" s="210"/>
      <c r="AF18" s="210"/>
      <c r="AG18" s="210" t="s">
        <v>218</v>
      </c>
      <c r="AH18" s="210">
        <v>5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39">
        <v>5</v>
      </c>
      <c r="B19" s="240" t="s">
        <v>605</v>
      </c>
      <c r="C19" s="258" t="s">
        <v>606</v>
      </c>
      <c r="D19" s="241" t="s">
        <v>216</v>
      </c>
      <c r="E19" s="242">
        <v>70</v>
      </c>
      <c r="F19" s="243"/>
      <c r="G19" s="244">
        <f>ROUND(E19*F19,2)</f>
        <v>0</v>
      </c>
      <c r="H19" s="243"/>
      <c r="I19" s="244">
        <f>ROUND(E19*H19,2)</f>
        <v>0</v>
      </c>
      <c r="J19" s="243"/>
      <c r="K19" s="244">
        <f>ROUND(E19*J19,2)</f>
        <v>0</v>
      </c>
      <c r="L19" s="244">
        <v>21</v>
      </c>
      <c r="M19" s="244">
        <f>G19*(1+L19/100)</f>
        <v>0</v>
      </c>
      <c r="N19" s="242">
        <v>0</v>
      </c>
      <c r="O19" s="242">
        <f>ROUND(E19*N19,2)</f>
        <v>0</v>
      </c>
      <c r="P19" s="242">
        <v>0</v>
      </c>
      <c r="Q19" s="242">
        <f>ROUND(E19*P19,2)</f>
        <v>0</v>
      </c>
      <c r="R19" s="244"/>
      <c r="S19" s="244" t="s">
        <v>172</v>
      </c>
      <c r="T19" s="245" t="s">
        <v>172</v>
      </c>
      <c r="U19" s="230">
        <v>7.0000000000000007E-2</v>
      </c>
      <c r="V19" s="230">
        <f>ROUND(E19*U19,2)</f>
        <v>4.9000000000000004</v>
      </c>
      <c r="W19" s="230"/>
      <c r="X19" s="230" t="s">
        <v>160</v>
      </c>
      <c r="Y19" s="230" t="s">
        <v>161</v>
      </c>
      <c r="Z19" s="210"/>
      <c r="AA19" s="210"/>
      <c r="AB19" s="210"/>
      <c r="AC19" s="210"/>
      <c r="AD19" s="210"/>
      <c r="AE19" s="210"/>
      <c r="AF19" s="210"/>
      <c r="AG19" s="210" t="s">
        <v>162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">
      <c r="A20" s="227"/>
      <c r="B20" s="228"/>
      <c r="C20" s="272" t="s">
        <v>607</v>
      </c>
      <c r="D20" s="268"/>
      <c r="E20" s="269">
        <v>70</v>
      </c>
      <c r="F20" s="230"/>
      <c r="G20" s="230"/>
      <c r="H20" s="230"/>
      <c r="I20" s="230"/>
      <c r="J20" s="230"/>
      <c r="K20" s="230"/>
      <c r="L20" s="230"/>
      <c r="M20" s="230"/>
      <c r="N20" s="229"/>
      <c r="O20" s="229"/>
      <c r="P20" s="229"/>
      <c r="Q20" s="229"/>
      <c r="R20" s="230"/>
      <c r="S20" s="230"/>
      <c r="T20" s="230"/>
      <c r="U20" s="230"/>
      <c r="V20" s="230"/>
      <c r="W20" s="230"/>
      <c r="X20" s="230"/>
      <c r="Y20" s="230"/>
      <c r="Z20" s="210"/>
      <c r="AA20" s="210"/>
      <c r="AB20" s="210"/>
      <c r="AC20" s="210"/>
      <c r="AD20" s="210"/>
      <c r="AE20" s="210"/>
      <c r="AF20" s="210"/>
      <c r="AG20" s="210" t="s">
        <v>218</v>
      </c>
      <c r="AH20" s="210">
        <v>5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ht="22.5" outlineLevel="1" x14ac:dyDescent="0.2">
      <c r="A21" s="239">
        <v>6</v>
      </c>
      <c r="B21" s="240" t="s">
        <v>280</v>
      </c>
      <c r="C21" s="258" t="s">
        <v>281</v>
      </c>
      <c r="D21" s="241" t="s">
        <v>253</v>
      </c>
      <c r="E21" s="242">
        <v>44.6</v>
      </c>
      <c r="F21" s="243"/>
      <c r="G21" s="244">
        <f>ROUND(E21*F21,2)</f>
        <v>0</v>
      </c>
      <c r="H21" s="243"/>
      <c r="I21" s="244">
        <f>ROUND(E21*H21,2)</f>
        <v>0</v>
      </c>
      <c r="J21" s="243"/>
      <c r="K21" s="244">
        <f>ROUND(E21*J21,2)</f>
        <v>0</v>
      </c>
      <c r="L21" s="244">
        <v>21</v>
      </c>
      <c r="M21" s="244">
        <f>G21*(1+L21/100)</f>
        <v>0</v>
      </c>
      <c r="N21" s="242">
        <v>0</v>
      </c>
      <c r="O21" s="242">
        <f>ROUND(E21*N21,2)</f>
        <v>0</v>
      </c>
      <c r="P21" s="242">
        <v>0</v>
      </c>
      <c r="Q21" s="242">
        <f>ROUND(E21*P21,2)</f>
        <v>0</v>
      </c>
      <c r="R21" s="244"/>
      <c r="S21" s="244" t="s">
        <v>172</v>
      </c>
      <c r="T21" s="245" t="s">
        <v>172</v>
      </c>
      <c r="U21" s="230">
        <v>1.0999999999999999E-2</v>
      </c>
      <c r="V21" s="230">
        <f>ROUND(E21*U21,2)</f>
        <v>0.49</v>
      </c>
      <c r="W21" s="230"/>
      <c r="X21" s="230" t="s">
        <v>160</v>
      </c>
      <c r="Y21" s="230" t="s">
        <v>161</v>
      </c>
      <c r="Z21" s="210"/>
      <c r="AA21" s="210"/>
      <c r="AB21" s="210"/>
      <c r="AC21" s="210"/>
      <c r="AD21" s="210"/>
      <c r="AE21" s="210"/>
      <c r="AF21" s="210"/>
      <c r="AG21" s="210" t="s">
        <v>162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2">
      <c r="A22" s="227"/>
      <c r="B22" s="228"/>
      <c r="C22" s="272" t="s">
        <v>608</v>
      </c>
      <c r="D22" s="268"/>
      <c r="E22" s="269">
        <v>44.6</v>
      </c>
      <c r="F22" s="230"/>
      <c r="G22" s="230"/>
      <c r="H22" s="230"/>
      <c r="I22" s="230"/>
      <c r="J22" s="230"/>
      <c r="K22" s="230"/>
      <c r="L22" s="230"/>
      <c r="M22" s="230"/>
      <c r="N22" s="229"/>
      <c r="O22" s="229"/>
      <c r="P22" s="229"/>
      <c r="Q22" s="229"/>
      <c r="R22" s="230"/>
      <c r="S22" s="230"/>
      <c r="T22" s="230"/>
      <c r="U22" s="230"/>
      <c r="V22" s="230"/>
      <c r="W22" s="230"/>
      <c r="X22" s="230"/>
      <c r="Y22" s="230"/>
      <c r="Z22" s="210"/>
      <c r="AA22" s="210"/>
      <c r="AB22" s="210"/>
      <c r="AC22" s="210"/>
      <c r="AD22" s="210"/>
      <c r="AE22" s="210"/>
      <c r="AF22" s="210"/>
      <c r="AG22" s="210" t="s">
        <v>218</v>
      </c>
      <c r="AH22" s="210">
        <v>5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39">
        <v>7</v>
      </c>
      <c r="B23" s="240" t="s">
        <v>284</v>
      </c>
      <c r="C23" s="258" t="s">
        <v>285</v>
      </c>
      <c r="D23" s="241" t="s">
        <v>253</v>
      </c>
      <c r="E23" s="242">
        <v>223</v>
      </c>
      <c r="F23" s="243"/>
      <c r="G23" s="244">
        <f>ROUND(E23*F23,2)</f>
        <v>0</v>
      </c>
      <c r="H23" s="243"/>
      <c r="I23" s="244">
        <f>ROUND(E23*H23,2)</f>
        <v>0</v>
      </c>
      <c r="J23" s="243"/>
      <c r="K23" s="244">
        <f>ROUND(E23*J23,2)</f>
        <v>0</v>
      </c>
      <c r="L23" s="244">
        <v>21</v>
      </c>
      <c r="M23" s="244">
        <f>G23*(1+L23/100)</f>
        <v>0</v>
      </c>
      <c r="N23" s="242">
        <v>0</v>
      </c>
      <c r="O23" s="242">
        <f>ROUND(E23*N23,2)</f>
        <v>0</v>
      </c>
      <c r="P23" s="242">
        <v>0</v>
      </c>
      <c r="Q23" s="242">
        <f>ROUND(E23*P23,2)</f>
        <v>0</v>
      </c>
      <c r="R23" s="244"/>
      <c r="S23" s="244" t="s">
        <v>172</v>
      </c>
      <c r="T23" s="245" t="s">
        <v>172</v>
      </c>
      <c r="U23" s="230">
        <v>0</v>
      </c>
      <c r="V23" s="230">
        <f>ROUND(E23*U23,2)</f>
        <v>0</v>
      </c>
      <c r="W23" s="230"/>
      <c r="X23" s="230" t="s">
        <v>160</v>
      </c>
      <c r="Y23" s="230" t="s">
        <v>161</v>
      </c>
      <c r="Z23" s="210"/>
      <c r="AA23" s="210"/>
      <c r="AB23" s="210"/>
      <c r="AC23" s="210"/>
      <c r="AD23" s="210"/>
      <c r="AE23" s="210"/>
      <c r="AF23" s="210"/>
      <c r="AG23" s="210" t="s">
        <v>162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2" x14ac:dyDescent="0.2">
      <c r="A24" s="227"/>
      <c r="B24" s="228"/>
      <c r="C24" s="272" t="s">
        <v>609</v>
      </c>
      <c r="D24" s="268"/>
      <c r="E24" s="269">
        <v>223</v>
      </c>
      <c r="F24" s="230"/>
      <c r="G24" s="230"/>
      <c r="H24" s="230"/>
      <c r="I24" s="230"/>
      <c r="J24" s="230"/>
      <c r="K24" s="230"/>
      <c r="L24" s="230"/>
      <c r="M24" s="230"/>
      <c r="N24" s="229"/>
      <c r="O24" s="229"/>
      <c r="P24" s="229"/>
      <c r="Q24" s="229"/>
      <c r="R24" s="230"/>
      <c r="S24" s="230"/>
      <c r="T24" s="230"/>
      <c r="U24" s="230"/>
      <c r="V24" s="230"/>
      <c r="W24" s="230"/>
      <c r="X24" s="230"/>
      <c r="Y24" s="230"/>
      <c r="Z24" s="210"/>
      <c r="AA24" s="210"/>
      <c r="AB24" s="210"/>
      <c r="AC24" s="210"/>
      <c r="AD24" s="210"/>
      <c r="AE24" s="210"/>
      <c r="AF24" s="210"/>
      <c r="AG24" s="210" t="s">
        <v>218</v>
      </c>
      <c r="AH24" s="210">
        <v>5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ht="22.5" outlineLevel="1" x14ac:dyDescent="0.2">
      <c r="A25" s="239">
        <v>8</v>
      </c>
      <c r="B25" s="240" t="s">
        <v>610</v>
      </c>
      <c r="C25" s="258" t="s">
        <v>611</v>
      </c>
      <c r="D25" s="241" t="s">
        <v>253</v>
      </c>
      <c r="E25" s="242">
        <v>44.6</v>
      </c>
      <c r="F25" s="243"/>
      <c r="G25" s="244">
        <f>ROUND(E25*F25,2)</f>
        <v>0</v>
      </c>
      <c r="H25" s="243"/>
      <c r="I25" s="244">
        <f>ROUND(E25*H25,2)</f>
        <v>0</v>
      </c>
      <c r="J25" s="243"/>
      <c r="K25" s="244">
        <f>ROUND(E25*J25,2)</f>
        <v>0</v>
      </c>
      <c r="L25" s="244">
        <v>21</v>
      </c>
      <c r="M25" s="244">
        <f>G25*(1+L25/100)</f>
        <v>0</v>
      </c>
      <c r="N25" s="242">
        <v>0</v>
      </c>
      <c r="O25" s="242">
        <f>ROUND(E25*N25,2)</f>
        <v>0</v>
      </c>
      <c r="P25" s="242">
        <v>0</v>
      </c>
      <c r="Q25" s="242">
        <f>ROUND(E25*P25,2)</f>
        <v>0</v>
      </c>
      <c r="R25" s="244"/>
      <c r="S25" s="244" t="s">
        <v>172</v>
      </c>
      <c r="T25" s="245" t="s">
        <v>172</v>
      </c>
      <c r="U25" s="230">
        <v>5.2999999999999999E-2</v>
      </c>
      <c r="V25" s="230">
        <f>ROUND(E25*U25,2)</f>
        <v>2.36</v>
      </c>
      <c r="W25" s="230"/>
      <c r="X25" s="230" t="s">
        <v>160</v>
      </c>
      <c r="Y25" s="230" t="s">
        <v>161</v>
      </c>
      <c r="Z25" s="210"/>
      <c r="AA25" s="210"/>
      <c r="AB25" s="210"/>
      <c r="AC25" s="210"/>
      <c r="AD25" s="210"/>
      <c r="AE25" s="210"/>
      <c r="AF25" s="210"/>
      <c r="AG25" s="210" t="s">
        <v>162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2">
      <c r="A26" s="227"/>
      <c r="B26" s="228"/>
      <c r="C26" s="272" t="s">
        <v>612</v>
      </c>
      <c r="D26" s="268"/>
      <c r="E26" s="269">
        <v>44.6</v>
      </c>
      <c r="F26" s="230"/>
      <c r="G26" s="230"/>
      <c r="H26" s="230"/>
      <c r="I26" s="230"/>
      <c r="J26" s="230"/>
      <c r="K26" s="230"/>
      <c r="L26" s="230"/>
      <c r="M26" s="230"/>
      <c r="N26" s="229"/>
      <c r="O26" s="229"/>
      <c r="P26" s="229"/>
      <c r="Q26" s="229"/>
      <c r="R26" s="230"/>
      <c r="S26" s="230"/>
      <c r="T26" s="230"/>
      <c r="U26" s="230"/>
      <c r="V26" s="230"/>
      <c r="W26" s="230"/>
      <c r="X26" s="230"/>
      <c r="Y26" s="230"/>
      <c r="Z26" s="210"/>
      <c r="AA26" s="210"/>
      <c r="AB26" s="210"/>
      <c r="AC26" s="210"/>
      <c r="AD26" s="210"/>
      <c r="AE26" s="210"/>
      <c r="AF26" s="210"/>
      <c r="AG26" s="210" t="s">
        <v>218</v>
      </c>
      <c r="AH26" s="210">
        <v>5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39">
        <v>9</v>
      </c>
      <c r="B27" s="240" t="s">
        <v>290</v>
      </c>
      <c r="C27" s="258" t="s">
        <v>291</v>
      </c>
      <c r="D27" s="241" t="s">
        <v>253</v>
      </c>
      <c r="E27" s="242">
        <v>44.6</v>
      </c>
      <c r="F27" s="243"/>
      <c r="G27" s="244">
        <f>ROUND(E27*F27,2)</f>
        <v>0</v>
      </c>
      <c r="H27" s="243"/>
      <c r="I27" s="244">
        <f>ROUND(E27*H27,2)</f>
        <v>0</v>
      </c>
      <c r="J27" s="243"/>
      <c r="K27" s="244">
        <f>ROUND(E27*J27,2)</f>
        <v>0</v>
      </c>
      <c r="L27" s="244">
        <v>21</v>
      </c>
      <c r="M27" s="244">
        <f>G27*(1+L27/100)</f>
        <v>0</v>
      </c>
      <c r="N27" s="242">
        <v>0</v>
      </c>
      <c r="O27" s="242">
        <f>ROUND(E27*N27,2)</f>
        <v>0</v>
      </c>
      <c r="P27" s="242">
        <v>0</v>
      </c>
      <c r="Q27" s="242">
        <f>ROUND(E27*P27,2)</f>
        <v>0</v>
      </c>
      <c r="R27" s="244"/>
      <c r="S27" s="244" t="s">
        <v>172</v>
      </c>
      <c r="T27" s="245" t="s">
        <v>172</v>
      </c>
      <c r="U27" s="230">
        <v>8.9999999999999993E-3</v>
      </c>
      <c r="V27" s="230">
        <f>ROUND(E27*U27,2)</f>
        <v>0.4</v>
      </c>
      <c r="W27" s="230"/>
      <c r="X27" s="230" t="s">
        <v>160</v>
      </c>
      <c r="Y27" s="230" t="s">
        <v>161</v>
      </c>
      <c r="Z27" s="210"/>
      <c r="AA27" s="210"/>
      <c r="AB27" s="210"/>
      <c r="AC27" s="210"/>
      <c r="AD27" s="210"/>
      <c r="AE27" s="210"/>
      <c r="AF27" s="210"/>
      <c r="AG27" s="210" t="s">
        <v>162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27"/>
      <c r="B28" s="228"/>
      <c r="C28" s="272" t="s">
        <v>612</v>
      </c>
      <c r="D28" s="268"/>
      <c r="E28" s="269">
        <v>44.6</v>
      </c>
      <c r="F28" s="230"/>
      <c r="G28" s="230"/>
      <c r="H28" s="230"/>
      <c r="I28" s="230"/>
      <c r="J28" s="230"/>
      <c r="K28" s="230"/>
      <c r="L28" s="230"/>
      <c r="M28" s="230"/>
      <c r="N28" s="229"/>
      <c r="O28" s="229"/>
      <c r="P28" s="229"/>
      <c r="Q28" s="229"/>
      <c r="R28" s="230"/>
      <c r="S28" s="230"/>
      <c r="T28" s="230"/>
      <c r="U28" s="230"/>
      <c r="V28" s="230"/>
      <c r="W28" s="230"/>
      <c r="X28" s="230"/>
      <c r="Y28" s="230"/>
      <c r="Z28" s="210"/>
      <c r="AA28" s="210"/>
      <c r="AB28" s="210"/>
      <c r="AC28" s="210"/>
      <c r="AD28" s="210"/>
      <c r="AE28" s="210"/>
      <c r="AF28" s="210"/>
      <c r="AG28" s="210" t="s">
        <v>218</v>
      </c>
      <c r="AH28" s="210">
        <v>5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39">
        <v>10</v>
      </c>
      <c r="B29" s="240" t="s">
        <v>293</v>
      </c>
      <c r="C29" s="258" t="s">
        <v>294</v>
      </c>
      <c r="D29" s="241" t="s">
        <v>253</v>
      </c>
      <c r="E29" s="242">
        <v>32.9</v>
      </c>
      <c r="F29" s="243"/>
      <c r="G29" s="244">
        <f>ROUND(E29*F29,2)</f>
        <v>0</v>
      </c>
      <c r="H29" s="243"/>
      <c r="I29" s="244">
        <f>ROUND(E29*H29,2)</f>
        <v>0</v>
      </c>
      <c r="J29" s="243"/>
      <c r="K29" s="244">
        <f>ROUND(E29*J29,2)</f>
        <v>0</v>
      </c>
      <c r="L29" s="244">
        <v>21</v>
      </c>
      <c r="M29" s="244">
        <f>G29*(1+L29/100)</f>
        <v>0</v>
      </c>
      <c r="N29" s="242">
        <v>0</v>
      </c>
      <c r="O29" s="242">
        <f>ROUND(E29*N29,2)</f>
        <v>0</v>
      </c>
      <c r="P29" s="242">
        <v>0</v>
      </c>
      <c r="Q29" s="242">
        <f>ROUND(E29*P29,2)</f>
        <v>0</v>
      </c>
      <c r="R29" s="244"/>
      <c r="S29" s="244" t="s">
        <v>172</v>
      </c>
      <c r="T29" s="245" t="s">
        <v>172</v>
      </c>
      <c r="U29" s="230">
        <v>0.20200000000000001</v>
      </c>
      <c r="V29" s="230">
        <f>ROUND(E29*U29,2)</f>
        <v>6.65</v>
      </c>
      <c r="W29" s="230"/>
      <c r="X29" s="230" t="s">
        <v>160</v>
      </c>
      <c r="Y29" s="230" t="s">
        <v>161</v>
      </c>
      <c r="Z29" s="210"/>
      <c r="AA29" s="210"/>
      <c r="AB29" s="210"/>
      <c r="AC29" s="210"/>
      <c r="AD29" s="210"/>
      <c r="AE29" s="210"/>
      <c r="AF29" s="210"/>
      <c r="AG29" s="210" t="s">
        <v>162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2" x14ac:dyDescent="0.2">
      <c r="A30" s="227"/>
      <c r="B30" s="228"/>
      <c r="C30" s="272" t="s">
        <v>613</v>
      </c>
      <c r="D30" s="268"/>
      <c r="E30" s="269">
        <v>31.5</v>
      </c>
      <c r="F30" s="230"/>
      <c r="G30" s="230"/>
      <c r="H30" s="230"/>
      <c r="I30" s="230"/>
      <c r="J30" s="230"/>
      <c r="K30" s="230"/>
      <c r="L30" s="230"/>
      <c r="M30" s="230"/>
      <c r="N30" s="229"/>
      <c r="O30" s="229"/>
      <c r="P30" s="229"/>
      <c r="Q30" s="229"/>
      <c r="R30" s="230"/>
      <c r="S30" s="230"/>
      <c r="T30" s="230"/>
      <c r="U30" s="230"/>
      <c r="V30" s="230"/>
      <c r="W30" s="230"/>
      <c r="X30" s="230"/>
      <c r="Y30" s="230"/>
      <c r="Z30" s="210"/>
      <c r="AA30" s="210"/>
      <c r="AB30" s="210"/>
      <c r="AC30" s="210"/>
      <c r="AD30" s="210"/>
      <c r="AE30" s="210"/>
      <c r="AF30" s="210"/>
      <c r="AG30" s="210" t="s">
        <v>218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3" x14ac:dyDescent="0.2">
      <c r="A31" s="227"/>
      <c r="B31" s="228"/>
      <c r="C31" s="272" t="s">
        <v>614</v>
      </c>
      <c r="D31" s="268"/>
      <c r="E31" s="269">
        <v>1</v>
      </c>
      <c r="F31" s="230"/>
      <c r="G31" s="230"/>
      <c r="H31" s="230"/>
      <c r="I31" s="230"/>
      <c r="J31" s="230"/>
      <c r="K31" s="230"/>
      <c r="L31" s="230"/>
      <c r="M31" s="230"/>
      <c r="N31" s="229"/>
      <c r="O31" s="229"/>
      <c r="P31" s="229"/>
      <c r="Q31" s="229"/>
      <c r="R31" s="230"/>
      <c r="S31" s="230"/>
      <c r="T31" s="230"/>
      <c r="U31" s="230"/>
      <c r="V31" s="230"/>
      <c r="W31" s="230"/>
      <c r="X31" s="230"/>
      <c r="Y31" s="230"/>
      <c r="Z31" s="210"/>
      <c r="AA31" s="210"/>
      <c r="AB31" s="210"/>
      <c r="AC31" s="210"/>
      <c r="AD31" s="210"/>
      <c r="AE31" s="210"/>
      <c r="AF31" s="210"/>
      <c r="AG31" s="210" t="s">
        <v>218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3" x14ac:dyDescent="0.2">
      <c r="A32" s="227"/>
      <c r="B32" s="228"/>
      <c r="C32" s="272" t="s">
        <v>615</v>
      </c>
      <c r="D32" s="268"/>
      <c r="E32" s="269">
        <v>0.4</v>
      </c>
      <c r="F32" s="230"/>
      <c r="G32" s="230"/>
      <c r="H32" s="230"/>
      <c r="I32" s="230"/>
      <c r="J32" s="230"/>
      <c r="K32" s="230"/>
      <c r="L32" s="230"/>
      <c r="M32" s="230"/>
      <c r="N32" s="229"/>
      <c r="O32" s="229"/>
      <c r="P32" s="229"/>
      <c r="Q32" s="229"/>
      <c r="R32" s="230"/>
      <c r="S32" s="230"/>
      <c r="T32" s="230"/>
      <c r="U32" s="230"/>
      <c r="V32" s="230"/>
      <c r="W32" s="230"/>
      <c r="X32" s="230"/>
      <c r="Y32" s="230"/>
      <c r="Z32" s="210"/>
      <c r="AA32" s="210"/>
      <c r="AB32" s="210"/>
      <c r="AC32" s="210"/>
      <c r="AD32" s="210"/>
      <c r="AE32" s="210"/>
      <c r="AF32" s="210"/>
      <c r="AG32" s="210" t="s">
        <v>218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ht="22.5" outlineLevel="1" x14ac:dyDescent="0.2">
      <c r="A33" s="239">
        <v>11</v>
      </c>
      <c r="B33" s="240" t="s">
        <v>616</v>
      </c>
      <c r="C33" s="258" t="s">
        <v>617</v>
      </c>
      <c r="D33" s="241" t="s">
        <v>253</v>
      </c>
      <c r="E33" s="242">
        <v>10.5</v>
      </c>
      <c r="F33" s="243"/>
      <c r="G33" s="244">
        <f>ROUND(E33*F33,2)</f>
        <v>0</v>
      </c>
      <c r="H33" s="243"/>
      <c r="I33" s="244">
        <f>ROUND(E33*H33,2)</f>
        <v>0</v>
      </c>
      <c r="J33" s="243"/>
      <c r="K33" s="244">
        <f>ROUND(E33*J33,2)</f>
        <v>0</v>
      </c>
      <c r="L33" s="244">
        <v>21</v>
      </c>
      <c r="M33" s="244">
        <f>G33*(1+L33/100)</f>
        <v>0</v>
      </c>
      <c r="N33" s="242">
        <v>1.7</v>
      </c>
      <c r="O33" s="242">
        <f>ROUND(E33*N33,2)</f>
        <v>17.850000000000001</v>
      </c>
      <c r="P33" s="242">
        <v>0</v>
      </c>
      <c r="Q33" s="242">
        <f>ROUND(E33*P33,2)</f>
        <v>0</v>
      </c>
      <c r="R33" s="244"/>
      <c r="S33" s="244" t="s">
        <v>172</v>
      </c>
      <c r="T33" s="245" t="s">
        <v>172</v>
      </c>
      <c r="U33" s="230">
        <v>1.587</v>
      </c>
      <c r="V33" s="230">
        <f>ROUND(E33*U33,2)</f>
        <v>16.66</v>
      </c>
      <c r="W33" s="230"/>
      <c r="X33" s="230" t="s">
        <v>160</v>
      </c>
      <c r="Y33" s="230" t="s">
        <v>161</v>
      </c>
      <c r="Z33" s="210"/>
      <c r="AA33" s="210"/>
      <c r="AB33" s="210"/>
      <c r="AC33" s="210"/>
      <c r="AD33" s="210"/>
      <c r="AE33" s="210"/>
      <c r="AF33" s="210"/>
      <c r="AG33" s="210" t="s">
        <v>162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2" x14ac:dyDescent="0.2">
      <c r="A34" s="227"/>
      <c r="B34" s="228"/>
      <c r="C34" s="272" t="s">
        <v>618</v>
      </c>
      <c r="D34" s="268"/>
      <c r="E34" s="269">
        <v>10.5</v>
      </c>
      <c r="F34" s="230"/>
      <c r="G34" s="230"/>
      <c r="H34" s="230"/>
      <c r="I34" s="230"/>
      <c r="J34" s="230"/>
      <c r="K34" s="230"/>
      <c r="L34" s="230"/>
      <c r="M34" s="230"/>
      <c r="N34" s="229"/>
      <c r="O34" s="229"/>
      <c r="P34" s="229"/>
      <c r="Q34" s="229"/>
      <c r="R34" s="230"/>
      <c r="S34" s="230"/>
      <c r="T34" s="230"/>
      <c r="U34" s="230"/>
      <c r="V34" s="230"/>
      <c r="W34" s="230"/>
      <c r="X34" s="230"/>
      <c r="Y34" s="230"/>
      <c r="Z34" s="210"/>
      <c r="AA34" s="210"/>
      <c r="AB34" s="210"/>
      <c r="AC34" s="210"/>
      <c r="AD34" s="210"/>
      <c r="AE34" s="210"/>
      <c r="AF34" s="210"/>
      <c r="AG34" s="210" t="s">
        <v>218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ht="22.5" outlineLevel="1" x14ac:dyDescent="0.2">
      <c r="A35" s="239">
        <v>12</v>
      </c>
      <c r="B35" s="240" t="s">
        <v>300</v>
      </c>
      <c r="C35" s="258" t="s">
        <v>301</v>
      </c>
      <c r="D35" s="241" t="s">
        <v>253</v>
      </c>
      <c r="E35" s="242">
        <v>44.6</v>
      </c>
      <c r="F35" s="243"/>
      <c r="G35" s="244">
        <f>ROUND(E35*F35,2)</f>
        <v>0</v>
      </c>
      <c r="H35" s="243"/>
      <c r="I35" s="244">
        <f>ROUND(E35*H35,2)</f>
        <v>0</v>
      </c>
      <c r="J35" s="243"/>
      <c r="K35" s="244">
        <f>ROUND(E35*J35,2)</f>
        <v>0</v>
      </c>
      <c r="L35" s="244">
        <v>21</v>
      </c>
      <c r="M35" s="244">
        <f>G35*(1+L35/100)</f>
        <v>0</v>
      </c>
      <c r="N35" s="242">
        <v>0</v>
      </c>
      <c r="O35" s="242">
        <f>ROUND(E35*N35,2)</f>
        <v>0</v>
      </c>
      <c r="P35" s="242">
        <v>0</v>
      </c>
      <c r="Q35" s="242">
        <f>ROUND(E35*P35,2)</f>
        <v>0</v>
      </c>
      <c r="R35" s="244"/>
      <c r="S35" s="244" t="s">
        <v>172</v>
      </c>
      <c r="T35" s="245" t="s">
        <v>172</v>
      </c>
      <c r="U35" s="230">
        <v>0</v>
      </c>
      <c r="V35" s="230">
        <f>ROUND(E35*U35,2)</f>
        <v>0</v>
      </c>
      <c r="W35" s="230"/>
      <c r="X35" s="230" t="s">
        <v>160</v>
      </c>
      <c r="Y35" s="230" t="s">
        <v>161</v>
      </c>
      <c r="Z35" s="210"/>
      <c r="AA35" s="210"/>
      <c r="AB35" s="210"/>
      <c r="AC35" s="210"/>
      <c r="AD35" s="210"/>
      <c r="AE35" s="210"/>
      <c r="AF35" s="210"/>
      <c r="AG35" s="210" t="s">
        <v>162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2" x14ac:dyDescent="0.2">
      <c r="A36" s="227"/>
      <c r="B36" s="228"/>
      <c r="C36" s="272" t="s">
        <v>612</v>
      </c>
      <c r="D36" s="268"/>
      <c r="E36" s="269">
        <v>44.6</v>
      </c>
      <c r="F36" s="230"/>
      <c r="G36" s="230"/>
      <c r="H36" s="230"/>
      <c r="I36" s="230"/>
      <c r="J36" s="230"/>
      <c r="K36" s="230"/>
      <c r="L36" s="230"/>
      <c r="M36" s="230"/>
      <c r="N36" s="229"/>
      <c r="O36" s="229"/>
      <c r="P36" s="229"/>
      <c r="Q36" s="229"/>
      <c r="R36" s="230"/>
      <c r="S36" s="230"/>
      <c r="T36" s="230"/>
      <c r="U36" s="230"/>
      <c r="V36" s="230"/>
      <c r="W36" s="230"/>
      <c r="X36" s="230"/>
      <c r="Y36" s="230"/>
      <c r="Z36" s="210"/>
      <c r="AA36" s="210"/>
      <c r="AB36" s="210"/>
      <c r="AC36" s="210"/>
      <c r="AD36" s="210"/>
      <c r="AE36" s="210"/>
      <c r="AF36" s="210"/>
      <c r="AG36" s="210" t="s">
        <v>218</v>
      </c>
      <c r="AH36" s="210">
        <v>5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">
      <c r="A37" s="239">
        <v>13</v>
      </c>
      <c r="B37" s="240" t="s">
        <v>619</v>
      </c>
      <c r="C37" s="258" t="s">
        <v>620</v>
      </c>
      <c r="D37" s="241" t="s">
        <v>304</v>
      </c>
      <c r="E37" s="242">
        <v>72.38</v>
      </c>
      <c r="F37" s="243"/>
      <c r="G37" s="244">
        <f>ROUND(E37*F37,2)</f>
        <v>0</v>
      </c>
      <c r="H37" s="243"/>
      <c r="I37" s="244">
        <f>ROUND(E37*H37,2)</f>
        <v>0</v>
      </c>
      <c r="J37" s="243"/>
      <c r="K37" s="244">
        <f>ROUND(E37*J37,2)</f>
        <v>0</v>
      </c>
      <c r="L37" s="244">
        <v>21</v>
      </c>
      <c r="M37" s="244">
        <f>G37*(1+L37/100)</f>
        <v>0</v>
      </c>
      <c r="N37" s="242">
        <v>1</v>
      </c>
      <c r="O37" s="242">
        <f>ROUND(E37*N37,2)</f>
        <v>72.38</v>
      </c>
      <c r="P37" s="242">
        <v>0</v>
      </c>
      <c r="Q37" s="242">
        <f>ROUND(E37*P37,2)</f>
        <v>0</v>
      </c>
      <c r="R37" s="244" t="s">
        <v>305</v>
      </c>
      <c r="S37" s="244" t="s">
        <v>172</v>
      </c>
      <c r="T37" s="245" t="s">
        <v>172</v>
      </c>
      <c r="U37" s="230">
        <v>0</v>
      </c>
      <c r="V37" s="230">
        <f>ROUND(E37*U37,2)</f>
        <v>0</v>
      </c>
      <c r="W37" s="230"/>
      <c r="X37" s="230" t="s">
        <v>306</v>
      </c>
      <c r="Y37" s="230" t="s">
        <v>161</v>
      </c>
      <c r="Z37" s="210"/>
      <c r="AA37" s="210"/>
      <c r="AB37" s="210"/>
      <c r="AC37" s="210"/>
      <c r="AD37" s="210"/>
      <c r="AE37" s="210"/>
      <c r="AF37" s="210"/>
      <c r="AG37" s="210" t="s">
        <v>307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2" x14ac:dyDescent="0.2">
      <c r="A38" s="227"/>
      <c r="B38" s="228"/>
      <c r="C38" s="272" t="s">
        <v>621</v>
      </c>
      <c r="D38" s="268"/>
      <c r="E38" s="269">
        <v>72.38</v>
      </c>
      <c r="F38" s="230"/>
      <c r="G38" s="230"/>
      <c r="H38" s="230"/>
      <c r="I38" s="230"/>
      <c r="J38" s="230"/>
      <c r="K38" s="230"/>
      <c r="L38" s="230"/>
      <c r="M38" s="230"/>
      <c r="N38" s="229"/>
      <c r="O38" s="229"/>
      <c r="P38" s="229"/>
      <c r="Q38" s="229"/>
      <c r="R38" s="230"/>
      <c r="S38" s="230"/>
      <c r="T38" s="230"/>
      <c r="U38" s="230"/>
      <c r="V38" s="230"/>
      <c r="W38" s="230"/>
      <c r="X38" s="230"/>
      <c r="Y38" s="230"/>
      <c r="Z38" s="210"/>
      <c r="AA38" s="210"/>
      <c r="AB38" s="210"/>
      <c r="AC38" s="210"/>
      <c r="AD38" s="210"/>
      <c r="AE38" s="210"/>
      <c r="AF38" s="210"/>
      <c r="AG38" s="210" t="s">
        <v>218</v>
      </c>
      <c r="AH38" s="210">
        <v>5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x14ac:dyDescent="0.2">
      <c r="A39" s="232" t="s">
        <v>153</v>
      </c>
      <c r="B39" s="233" t="s">
        <v>91</v>
      </c>
      <c r="C39" s="256" t="s">
        <v>92</v>
      </c>
      <c r="D39" s="234"/>
      <c r="E39" s="235"/>
      <c r="F39" s="236"/>
      <c r="G39" s="236">
        <f>SUMIF(AG40:AG41,"&lt;&gt;NOR",G40:G41)</f>
        <v>0</v>
      </c>
      <c r="H39" s="236"/>
      <c r="I39" s="236">
        <f>SUM(I40:I41)</f>
        <v>0</v>
      </c>
      <c r="J39" s="236"/>
      <c r="K39" s="236">
        <f>SUM(K40:K41)</f>
        <v>0</v>
      </c>
      <c r="L39" s="236"/>
      <c r="M39" s="236">
        <f>SUM(M40:M41)</f>
        <v>0</v>
      </c>
      <c r="N39" s="235"/>
      <c r="O39" s="235">
        <f>SUM(O40:O41)</f>
        <v>9.93</v>
      </c>
      <c r="P39" s="235"/>
      <c r="Q39" s="235">
        <f>SUM(Q40:Q41)</f>
        <v>0</v>
      </c>
      <c r="R39" s="236"/>
      <c r="S39" s="236"/>
      <c r="T39" s="237"/>
      <c r="U39" s="231"/>
      <c r="V39" s="231">
        <f>SUM(V40:V41)</f>
        <v>8.9</v>
      </c>
      <c r="W39" s="231"/>
      <c r="X39" s="231"/>
      <c r="Y39" s="231"/>
      <c r="AG39" t="s">
        <v>154</v>
      </c>
    </row>
    <row r="40" spans="1:60" outlineLevel="1" x14ac:dyDescent="0.2">
      <c r="A40" s="239">
        <v>14</v>
      </c>
      <c r="B40" s="240" t="s">
        <v>622</v>
      </c>
      <c r="C40" s="258" t="s">
        <v>623</v>
      </c>
      <c r="D40" s="241" t="s">
        <v>253</v>
      </c>
      <c r="E40" s="242">
        <v>5.25</v>
      </c>
      <c r="F40" s="243"/>
      <c r="G40" s="244">
        <f>ROUND(E40*F40,2)</f>
        <v>0</v>
      </c>
      <c r="H40" s="243"/>
      <c r="I40" s="244">
        <f>ROUND(E40*H40,2)</f>
        <v>0</v>
      </c>
      <c r="J40" s="243"/>
      <c r="K40" s="244">
        <f>ROUND(E40*J40,2)</f>
        <v>0</v>
      </c>
      <c r="L40" s="244">
        <v>21</v>
      </c>
      <c r="M40" s="244">
        <f>G40*(1+L40/100)</f>
        <v>0</v>
      </c>
      <c r="N40" s="242">
        <v>1.8907700000000001</v>
      </c>
      <c r="O40" s="242">
        <f>ROUND(E40*N40,2)</f>
        <v>9.93</v>
      </c>
      <c r="P40" s="242">
        <v>0</v>
      </c>
      <c r="Q40" s="242">
        <f>ROUND(E40*P40,2)</f>
        <v>0</v>
      </c>
      <c r="R40" s="244"/>
      <c r="S40" s="244" t="s">
        <v>172</v>
      </c>
      <c r="T40" s="245" t="s">
        <v>172</v>
      </c>
      <c r="U40" s="230">
        <v>1.6950000000000001</v>
      </c>
      <c r="V40" s="230">
        <f>ROUND(E40*U40,2)</f>
        <v>8.9</v>
      </c>
      <c r="W40" s="230"/>
      <c r="X40" s="230" t="s">
        <v>160</v>
      </c>
      <c r="Y40" s="230" t="s">
        <v>161</v>
      </c>
      <c r="Z40" s="210"/>
      <c r="AA40" s="210"/>
      <c r="AB40" s="210"/>
      <c r="AC40" s="210"/>
      <c r="AD40" s="210"/>
      <c r="AE40" s="210"/>
      <c r="AF40" s="210"/>
      <c r="AG40" s="210" t="s">
        <v>162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2" x14ac:dyDescent="0.2">
      <c r="A41" s="227"/>
      <c r="B41" s="228"/>
      <c r="C41" s="272" t="s">
        <v>624</v>
      </c>
      <c r="D41" s="268"/>
      <c r="E41" s="269">
        <v>5.25</v>
      </c>
      <c r="F41" s="230"/>
      <c r="G41" s="230"/>
      <c r="H41" s="230"/>
      <c r="I41" s="230"/>
      <c r="J41" s="230"/>
      <c r="K41" s="230"/>
      <c r="L41" s="230"/>
      <c r="M41" s="230"/>
      <c r="N41" s="229"/>
      <c r="O41" s="229"/>
      <c r="P41" s="229"/>
      <c r="Q41" s="229"/>
      <c r="R41" s="230"/>
      <c r="S41" s="230"/>
      <c r="T41" s="230"/>
      <c r="U41" s="230"/>
      <c r="V41" s="230"/>
      <c r="W41" s="230"/>
      <c r="X41" s="230"/>
      <c r="Y41" s="230"/>
      <c r="Z41" s="210"/>
      <c r="AA41" s="210"/>
      <c r="AB41" s="210"/>
      <c r="AC41" s="210"/>
      <c r="AD41" s="210"/>
      <c r="AE41" s="210"/>
      <c r="AF41" s="210"/>
      <c r="AG41" s="210" t="s">
        <v>218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x14ac:dyDescent="0.2">
      <c r="A42" s="232" t="s">
        <v>153</v>
      </c>
      <c r="B42" s="233" t="s">
        <v>104</v>
      </c>
      <c r="C42" s="256" t="s">
        <v>105</v>
      </c>
      <c r="D42" s="234"/>
      <c r="E42" s="235"/>
      <c r="F42" s="236"/>
      <c r="G42" s="236">
        <f>SUMIF(AG43:AG80,"&lt;&gt;NOR",G43:G80)</f>
        <v>0</v>
      </c>
      <c r="H42" s="236"/>
      <c r="I42" s="236">
        <f>SUM(I43:I80)</f>
        <v>0</v>
      </c>
      <c r="J42" s="236"/>
      <c r="K42" s="236">
        <f>SUM(K43:K80)</f>
        <v>0</v>
      </c>
      <c r="L42" s="236"/>
      <c r="M42" s="236">
        <f>SUM(M43:M80)</f>
        <v>0</v>
      </c>
      <c r="N42" s="235"/>
      <c r="O42" s="235">
        <f>SUM(O43:O80)</f>
        <v>2.1799999999999997</v>
      </c>
      <c r="P42" s="235"/>
      <c r="Q42" s="235">
        <f>SUM(Q43:Q80)</f>
        <v>0</v>
      </c>
      <c r="R42" s="236"/>
      <c r="S42" s="236"/>
      <c r="T42" s="237"/>
      <c r="U42" s="231"/>
      <c r="V42" s="231">
        <f>SUM(V43:V80)</f>
        <v>20.62</v>
      </c>
      <c r="W42" s="231"/>
      <c r="X42" s="231"/>
      <c r="Y42" s="231"/>
      <c r="AG42" t="s">
        <v>154</v>
      </c>
    </row>
    <row r="43" spans="1:60" ht="22.5" outlineLevel="1" x14ac:dyDescent="0.2">
      <c r="A43" s="239">
        <v>15</v>
      </c>
      <c r="B43" s="240" t="s">
        <v>625</v>
      </c>
      <c r="C43" s="258" t="s">
        <v>626</v>
      </c>
      <c r="D43" s="241" t="s">
        <v>318</v>
      </c>
      <c r="E43" s="242">
        <v>2</v>
      </c>
      <c r="F43" s="243"/>
      <c r="G43" s="244">
        <f>ROUND(E43*F43,2)</f>
        <v>0</v>
      </c>
      <c r="H43" s="243"/>
      <c r="I43" s="244">
        <f>ROUND(E43*H43,2)</f>
        <v>0</v>
      </c>
      <c r="J43" s="243"/>
      <c r="K43" s="244">
        <f>ROUND(E43*J43,2)</f>
        <v>0</v>
      </c>
      <c r="L43" s="244">
        <v>21</v>
      </c>
      <c r="M43" s="244">
        <f>G43*(1+L43/100)</f>
        <v>0</v>
      </c>
      <c r="N43" s="242">
        <v>1.29E-2</v>
      </c>
      <c r="O43" s="242">
        <f>ROUND(E43*N43,2)</f>
        <v>0.03</v>
      </c>
      <c r="P43" s="242">
        <v>0</v>
      </c>
      <c r="Q43" s="242">
        <f>ROUND(E43*P43,2)</f>
        <v>0</v>
      </c>
      <c r="R43" s="244"/>
      <c r="S43" s="244" t="s">
        <v>172</v>
      </c>
      <c r="T43" s="245" t="s">
        <v>172</v>
      </c>
      <c r="U43" s="230">
        <v>0.28000000000000003</v>
      </c>
      <c r="V43" s="230">
        <f>ROUND(E43*U43,2)</f>
        <v>0.56000000000000005</v>
      </c>
      <c r="W43" s="230"/>
      <c r="X43" s="230" t="s">
        <v>160</v>
      </c>
      <c r="Y43" s="230" t="s">
        <v>161</v>
      </c>
      <c r="Z43" s="210"/>
      <c r="AA43" s="210"/>
      <c r="AB43" s="210"/>
      <c r="AC43" s="210"/>
      <c r="AD43" s="210"/>
      <c r="AE43" s="210"/>
      <c r="AF43" s="210"/>
      <c r="AG43" s="210" t="s">
        <v>162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2" x14ac:dyDescent="0.2">
      <c r="A44" s="227"/>
      <c r="B44" s="228"/>
      <c r="C44" s="272" t="s">
        <v>627</v>
      </c>
      <c r="D44" s="268"/>
      <c r="E44" s="269">
        <v>2</v>
      </c>
      <c r="F44" s="230"/>
      <c r="G44" s="230"/>
      <c r="H44" s="230"/>
      <c r="I44" s="230"/>
      <c r="J44" s="230"/>
      <c r="K44" s="230"/>
      <c r="L44" s="230"/>
      <c r="M44" s="230"/>
      <c r="N44" s="229"/>
      <c r="O44" s="229"/>
      <c r="P44" s="229"/>
      <c r="Q44" s="229"/>
      <c r="R44" s="230"/>
      <c r="S44" s="230"/>
      <c r="T44" s="230"/>
      <c r="U44" s="230"/>
      <c r="V44" s="230"/>
      <c r="W44" s="230"/>
      <c r="X44" s="230"/>
      <c r="Y44" s="230"/>
      <c r="Z44" s="210"/>
      <c r="AA44" s="210"/>
      <c r="AB44" s="210"/>
      <c r="AC44" s="210"/>
      <c r="AD44" s="210"/>
      <c r="AE44" s="210"/>
      <c r="AF44" s="210"/>
      <c r="AG44" s="210" t="s">
        <v>218</v>
      </c>
      <c r="AH44" s="210">
        <v>5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">
      <c r="A45" s="239">
        <v>16</v>
      </c>
      <c r="B45" s="240" t="s">
        <v>628</v>
      </c>
      <c r="C45" s="258" t="s">
        <v>629</v>
      </c>
      <c r="D45" s="241" t="s">
        <v>253</v>
      </c>
      <c r="E45" s="242">
        <v>0.128</v>
      </c>
      <c r="F45" s="243"/>
      <c r="G45" s="244">
        <f>ROUND(E45*F45,2)</f>
        <v>0</v>
      </c>
      <c r="H45" s="243"/>
      <c r="I45" s="244">
        <f>ROUND(E45*H45,2)</f>
        <v>0</v>
      </c>
      <c r="J45" s="243"/>
      <c r="K45" s="244">
        <f>ROUND(E45*J45,2)</f>
        <v>0</v>
      </c>
      <c r="L45" s="244">
        <v>21</v>
      </c>
      <c r="M45" s="244">
        <f>G45*(1+L45/100)</f>
        <v>0</v>
      </c>
      <c r="N45" s="242">
        <v>2.5</v>
      </c>
      <c r="O45" s="242">
        <f>ROUND(E45*N45,2)</f>
        <v>0.32</v>
      </c>
      <c r="P45" s="242">
        <v>0</v>
      </c>
      <c r="Q45" s="242">
        <f>ROUND(E45*P45,2)</f>
        <v>0</v>
      </c>
      <c r="R45" s="244"/>
      <c r="S45" s="244" t="s">
        <v>172</v>
      </c>
      <c r="T45" s="245" t="s">
        <v>172</v>
      </c>
      <c r="U45" s="230">
        <v>1.4490000000000001</v>
      </c>
      <c r="V45" s="230">
        <f>ROUND(E45*U45,2)</f>
        <v>0.19</v>
      </c>
      <c r="W45" s="230"/>
      <c r="X45" s="230" t="s">
        <v>160</v>
      </c>
      <c r="Y45" s="230" t="s">
        <v>161</v>
      </c>
      <c r="Z45" s="210"/>
      <c r="AA45" s="210"/>
      <c r="AB45" s="210"/>
      <c r="AC45" s="210"/>
      <c r="AD45" s="210"/>
      <c r="AE45" s="210"/>
      <c r="AF45" s="210"/>
      <c r="AG45" s="210" t="s">
        <v>162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2" x14ac:dyDescent="0.2">
      <c r="A46" s="227"/>
      <c r="B46" s="228"/>
      <c r="C46" s="272" t="s">
        <v>630</v>
      </c>
      <c r="D46" s="268"/>
      <c r="E46" s="269"/>
      <c r="F46" s="230"/>
      <c r="G46" s="230"/>
      <c r="H46" s="230"/>
      <c r="I46" s="230"/>
      <c r="J46" s="230"/>
      <c r="K46" s="230"/>
      <c r="L46" s="230"/>
      <c r="M46" s="230"/>
      <c r="N46" s="229"/>
      <c r="O46" s="229"/>
      <c r="P46" s="229"/>
      <c r="Q46" s="229"/>
      <c r="R46" s="230"/>
      <c r="S46" s="230"/>
      <c r="T46" s="230"/>
      <c r="U46" s="230"/>
      <c r="V46" s="230"/>
      <c r="W46" s="230"/>
      <c r="X46" s="230"/>
      <c r="Y46" s="230"/>
      <c r="Z46" s="210"/>
      <c r="AA46" s="210"/>
      <c r="AB46" s="210"/>
      <c r="AC46" s="210"/>
      <c r="AD46" s="210"/>
      <c r="AE46" s="210"/>
      <c r="AF46" s="210"/>
      <c r="AG46" s="210" t="s">
        <v>218</v>
      </c>
      <c r="AH46" s="210">
        <v>0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3" x14ac:dyDescent="0.2">
      <c r="A47" s="227"/>
      <c r="B47" s="228"/>
      <c r="C47" s="272" t="s">
        <v>631</v>
      </c>
      <c r="D47" s="268"/>
      <c r="E47" s="269">
        <v>0.128</v>
      </c>
      <c r="F47" s="230"/>
      <c r="G47" s="230"/>
      <c r="H47" s="230"/>
      <c r="I47" s="230"/>
      <c r="J47" s="230"/>
      <c r="K47" s="230"/>
      <c r="L47" s="230"/>
      <c r="M47" s="230"/>
      <c r="N47" s="229"/>
      <c r="O47" s="229"/>
      <c r="P47" s="229"/>
      <c r="Q47" s="229"/>
      <c r="R47" s="230"/>
      <c r="S47" s="230"/>
      <c r="T47" s="230"/>
      <c r="U47" s="230"/>
      <c r="V47" s="230"/>
      <c r="W47" s="230"/>
      <c r="X47" s="230"/>
      <c r="Y47" s="230"/>
      <c r="Z47" s="210"/>
      <c r="AA47" s="210"/>
      <c r="AB47" s="210"/>
      <c r="AC47" s="210"/>
      <c r="AD47" s="210"/>
      <c r="AE47" s="210"/>
      <c r="AF47" s="210"/>
      <c r="AG47" s="210" t="s">
        <v>218</v>
      </c>
      <c r="AH47" s="210">
        <v>5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46">
        <v>17</v>
      </c>
      <c r="B48" s="247" t="s">
        <v>632</v>
      </c>
      <c r="C48" s="257" t="s">
        <v>633</v>
      </c>
      <c r="D48" s="248" t="s">
        <v>318</v>
      </c>
      <c r="E48" s="249">
        <v>2</v>
      </c>
      <c r="F48" s="250"/>
      <c r="G48" s="251">
        <f>ROUND(E48*F48,2)</f>
        <v>0</v>
      </c>
      <c r="H48" s="250"/>
      <c r="I48" s="251">
        <f>ROUND(E48*H48,2)</f>
        <v>0</v>
      </c>
      <c r="J48" s="250"/>
      <c r="K48" s="251">
        <f>ROUND(E48*J48,2)</f>
        <v>0</v>
      </c>
      <c r="L48" s="251">
        <v>21</v>
      </c>
      <c r="M48" s="251">
        <f>G48*(1+L48/100)</f>
        <v>0</v>
      </c>
      <c r="N48" s="249">
        <v>7.3010000000000005E-2</v>
      </c>
      <c r="O48" s="249">
        <f>ROUND(E48*N48,2)</f>
        <v>0.15</v>
      </c>
      <c r="P48" s="249">
        <v>0</v>
      </c>
      <c r="Q48" s="249">
        <f>ROUND(E48*P48,2)</f>
        <v>0</v>
      </c>
      <c r="R48" s="251"/>
      <c r="S48" s="251" t="s">
        <v>172</v>
      </c>
      <c r="T48" s="252" t="s">
        <v>172</v>
      </c>
      <c r="U48" s="230">
        <v>1.56</v>
      </c>
      <c r="V48" s="230">
        <f>ROUND(E48*U48,2)</f>
        <v>3.12</v>
      </c>
      <c r="W48" s="230"/>
      <c r="X48" s="230" t="s">
        <v>160</v>
      </c>
      <c r="Y48" s="230" t="s">
        <v>161</v>
      </c>
      <c r="Z48" s="210"/>
      <c r="AA48" s="210"/>
      <c r="AB48" s="210"/>
      <c r="AC48" s="210"/>
      <c r="AD48" s="210"/>
      <c r="AE48" s="210"/>
      <c r="AF48" s="210"/>
      <c r="AG48" s="210" t="s">
        <v>162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1" x14ac:dyDescent="0.2">
      <c r="A49" s="246">
        <v>18</v>
      </c>
      <c r="B49" s="247" t="s">
        <v>634</v>
      </c>
      <c r="C49" s="257" t="s">
        <v>635</v>
      </c>
      <c r="D49" s="248" t="s">
        <v>246</v>
      </c>
      <c r="E49" s="249">
        <v>35</v>
      </c>
      <c r="F49" s="250"/>
      <c r="G49" s="251">
        <f>ROUND(E49*F49,2)</f>
        <v>0</v>
      </c>
      <c r="H49" s="250"/>
      <c r="I49" s="251">
        <f>ROUND(E49*H49,2)</f>
        <v>0</v>
      </c>
      <c r="J49" s="250"/>
      <c r="K49" s="251">
        <f>ROUND(E49*J49,2)</f>
        <v>0</v>
      </c>
      <c r="L49" s="251">
        <v>21</v>
      </c>
      <c r="M49" s="251">
        <f>G49*(1+L49/100)</f>
        <v>0</v>
      </c>
      <c r="N49" s="249">
        <v>0</v>
      </c>
      <c r="O49" s="249">
        <f>ROUND(E49*N49,2)</f>
        <v>0</v>
      </c>
      <c r="P49" s="249">
        <v>0</v>
      </c>
      <c r="Q49" s="249">
        <f>ROUND(E49*P49,2)</f>
        <v>0</v>
      </c>
      <c r="R49" s="251"/>
      <c r="S49" s="251" t="s">
        <v>172</v>
      </c>
      <c r="T49" s="252" t="s">
        <v>172</v>
      </c>
      <c r="U49" s="230">
        <v>6.6000000000000003E-2</v>
      </c>
      <c r="V49" s="230">
        <f>ROUND(E49*U49,2)</f>
        <v>2.31</v>
      </c>
      <c r="W49" s="230"/>
      <c r="X49" s="230" t="s">
        <v>160</v>
      </c>
      <c r="Y49" s="230" t="s">
        <v>161</v>
      </c>
      <c r="Z49" s="210"/>
      <c r="AA49" s="210"/>
      <c r="AB49" s="210"/>
      <c r="AC49" s="210"/>
      <c r="AD49" s="210"/>
      <c r="AE49" s="210"/>
      <c r="AF49" s="210"/>
      <c r="AG49" s="210" t="s">
        <v>162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ht="22.5" outlineLevel="1" x14ac:dyDescent="0.2">
      <c r="A50" s="239">
        <v>19</v>
      </c>
      <c r="B50" s="240" t="s">
        <v>636</v>
      </c>
      <c r="C50" s="258" t="s">
        <v>637</v>
      </c>
      <c r="D50" s="241" t="s">
        <v>318</v>
      </c>
      <c r="E50" s="242">
        <v>10</v>
      </c>
      <c r="F50" s="243"/>
      <c r="G50" s="244">
        <f>ROUND(E50*F50,2)</f>
        <v>0</v>
      </c>
      <c r="H50" s="243"/>
      <c r="I50" s="244">
        <f>ROUND(E50*H50,2)</f>
        <v>0</v>
      </c>
      <c r="J50" s="243"/>
      <c r="K50" s="244">
        <f>ROUND(E50*J50,2)</f>
        <v>0</v>
      </c>
      <c r="L50" s="244">
        <v>21</v>
      </c>
      <c r="M50" s="244">
        <f>G50*(1+L50/100)</f>
        <v>0</v>
      </c>
      <c r="N50" s="242">
        <v>1.0000000000000001E-5</v>
      </c>
      <c r="O50" s="242">
        <f>ROUND(E50*N50,2)</f>
        <v>0</v>
      </c>
      <c r="P50" s="242">
        <v>0</v>
      </c>
      <c r="Q50" s="242">
        <f>ROUND(E50*P50,2)</f>
        <v>0</v>
      </c>
      <c r="R50" s="244"/>
      <c r="S50" s="244" t="s">
        <v>172</v>
      </c>
      <c r="T50" s="245" t="s">
        <v>172</v>
      </c>
      <c r="U50" s="230">
        <v>0.17599999999999999</v>
      </c>
      <c r="V50" s="230">
        <f>ROUND(E50*U50,2)</f>
        <v>1.76</v>
      </c>
      <c r="W50" s="230"/>
      <c r="X50" s="230" t="s">
        <v>160</v>
      </c>
      <c r="Y50" s="230" t="s">
        <v>161</v>
      </c>
      <c r="Z50" s="210"/>
      <c r="AA50" s="210"/>
      <c r="AB50" s="210"/>
      <c r="AC50" s="210"/>
      <c r="AD50" s="210"/>
      <c r="AE50" s="210"/>
      <c r="AF50" s="210"/>
      <c r="AG50" s="210" t="s">
        <v>162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2" x14ac:dyDescent="0.2">
      <c r="A51" s="227"/>
      <c r="B51" s="228"/>
      <c r="C51" s="272" t="s">
        <v>638</v>
      </c>
      <c r="D51" s="268"/>
      <c r="E51" s="269">
        <v>8</v>
      </c>
      <c r="F51" s="230"/>
      <c r="G51" s="230"/>
      <c r="H51" s="230"/>
      <c r="I51" s="230"/>
      <c r="J51" s="230"/>
      <c r="K51" s="230"/>
      <c r="L51" s="230"/>
      <c r="M51" s="230"/>
      <c r="N51" s="229"/>
      <c r="O51" s="229"/>
      <c r="P51" s="229"/>
      <c r="Q51" s="229"/>
      <c r="R51" s="230"/>
      <c r="S51" s="230"/>
      <c r="T51" s="230"/>
      <c r="U51" s="230"/>
      <c r="V51" s="230"/>
      <c r="W51" s="230"/>
      <c r="X51" s="230"/>
      <c r="Y51" s="230"/>
      <c r="Z51" s="210"/>
      <c r="AA51" s="210"/>
      <c r="AB51" s="210"/>
      <c r="AC51" s="210"/>
      <c r="AD51" s="210"/>
      <c r="AE51" s="210"/>
      <c r="AF51" s="210"/>
      <c r="AG51" s="210" t="s">
        <v>218</v>
      </c>
      <c r="AH51" s="210">
        <v>5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3" x14ac:dyDescent="0.2">
      <c r="A52" s="227"/>
      <c r="B52" s="228"/>
      <c r="C52" s="272" t="s">
        <v>639</v>
      </c>
      <c r="D52" s="268"/>
      <c r="E52" s="269">
        <v>2</v>
      </c>
      <c r="F52" s="230"/>
      <c r="G52" s="230"/>
      <c r="H52" s="230"/>
      <c r="I52" s="230"/>
      <c r="J52" s="230"/>
      <c r="K52" s="230"/>
      <c r="L52" s="230"/>
      <c r="M52" s="230"/>
      <c r="N52" s="229"/>
      <c r="O52" s="229"/>
      <c r="P52" s="229"/>
      <c r="Q52" s="229"/>
      <c r="R52" s="230"/>
      <c r="S52" s="230"/>
      <c r="T52" s="230"/>
      <c r="U52" s="230"/>
      <c r="V52" s="230"/>
      <c r="W52" s="230"/>
      <c r="X52" s="230"/>
      <c r="Y52" s="230"/>
      <c r="Z52" s="210"/>
      <c r="AA52" s="210"/>
      <c r="AB52" s="210"/>
      <c r="AC52" s="210"/>
      <c r="AD52" s="210"/>
      <c r="AE52" s="210"/>
      <c r="AF52" s="210"/>
      <c r="AG52" s="210" t="s">
        <v>218</v>
      </c>
      <c r="AH52" s="210">
        <v>5</v>
      </c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1" x14ac:dyDescent="0.2">
      <c r="A53" s="246">
        <v>20</v>
      </c>
      <c r="B53" s="247" t="s">
        <v>640</v>
      </c>
      <c r="C53" s="257" t="s">
        <v>641</v>
      </c>
      <c r="D53" s="248" t="s">
        <v>318</v>
      </c>
      <c r="E53" s="249">
        <v>2</v>
      </c>
      <c r="F53" s="250"/>
      <c r="G53" s="251">
        <f>ROUND(E53*F53,2)</f>
        <v>0</v>
      </c>
      <c r="H53" s="250"/>
      <c r="I53" s="251">
        <f>ROUND(E53*H53,2)</f>
        <v>0</v>
      </c>
      <c r="J53" s="250"/>
      <c r="K53" s="251">
        <f>ROUND(E53*J53,2)</f>
        <v>0</v>
      </c>
      <c r="L53" s="251">
        <v>21</v>
      </c>
      <c r="M53" s="251">
        <f>G53*(1+L53/100)</f>
        <v>0</v>
      </c>
      <c r="N53" s="249">
        <v>0.14369999999999999</v>
      </c>
      <c r="O53" s="249">
        <f>ROUND(E53*N53,2)</f>
        <v>0.28999999999999998</v>
      </c>
      <c r="P53" s="249">
        <v>0</v>
      </c>
      <c r="Q53" s="249">
        <f>ROUND(E53*P53,2)</f>
        <v>0</v>
      </c>
      <c r="R53" s="251"/>
      <c r="S53" s="251" t="s">
        <v>172</v>
      </c>
      <c r="T53" s="252" t="s">
        <v>172</v>
      </c>
      <c r="U53" s="230">
        <v>5.024</v>
      </c>
      <c r="V53" s="230">
        <f>ROUND(E53*U53,2)</f>
        <v>10.050000000000001</v>
      </c>
      <c r="W53" s="230"/>
      <c r="X53" s="230" t="s">
        <v>160</v>
      </c>
      <c r="Y53" s="230" t="s">
        <v>161</v>
      </c>
      <c r="Z53" s="210"/>
      <c r="AA53" s="210"/>
      <c r="AB53" s="210"/>
      <c r="AC53" s="210"/>
      <c r="AD53" s="210"/>
      <c r="AE53" s="210"/>
      <c r="AF53" s="210"/>
      <c r="AG53" s="210" t="s">
        <v>162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1" x14ac:dyDescent="0.2">
      <c r="A54" s="239">
        <v>21</v>
      </c>
      <c r="B54" s="240" t="s">
        <v>642</v>
      </c>
      <c r="C54" s="258" t="s">
        <v>643</v>
      </c>
      <c r="D54" s="241" t="s">
        <v>318</v>
      </c>
      <c r="E54" s="242">
        <v>2</v>
      </c>
      <c r="F54" s="243"/>
      <c r="G54" s="244">
        <f>ROUND(E54*F54,2)</f>
        <v>0</v>
      </c>
      <c r="H54" s="243"/>
      <c r="I54" s="244">
        <f>ROUND(E54*H54,2)</f>
        <v>0</v>
      </c>
      <c r="J54" s="243"/>
      <c r="K54" s="244">
        <f>ROUND(E54*J54,2)</f>
        <v>0</v>
      </c>
      <c r="L54" s="244">
        <v>21</v>
      </c>
      <c r="M54" s="244">
        <f>G54*(1+L54/100)</f>
        <v>0</v>
      </c>
      <c r="N54" s="242">
        <v>9.3600000000000003E-3</v>
      </c>
      <c r="O54" s="242">
        <f>ROUND(E54*N54,2)</f>
        <v>0.02</v>
      </c>
      <c r="P54" s="242">
        <v>0</v>
      </c>
      <c r="Q54" s="242">
        <f>ROUND(E54*P54,2)</f>
        <v>0</v>
      </c>
      <c r="R54" s="244"/>
      <c r="S54" s="244" t="s">
        <v>172</v>
      </c>
      <c r="T54" s="245" t="s">
        <v>172</v>
      </c>
      <c r="U54" s="230">
        <v>1.3140000000000001</v>
      </c>
      <c r="V54" s="230">
        <f>ROUND(E54*U54,2)</f>
        <v>2.63</v>
      </c>
      <c r="W54" s="230"/>
      <c r="X54" s="230" t="s">
        <v>160</v>
      </c>
      <c r="Y54" s="230" t="s">
        <v>161</v>
      </c>
      <c r="Z54" s="210"/>
      <c r="AA54" s="210"/>
      <c r="AB54" s="210"/>
      <c r="AC54" s="210"/>
      <c r="AD54" s="210"/>
      <c r="AE54" s="210"/>
      <c r="AF54" s="210"/>
      <c r="AG54" s="210" t="s">
        <v>162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2" x14ac:dyDescent="0.2">
      <c r="A55" s="227"/>
      <c r="B55" s="228"/>
      <c r="C55" s="272" t="s">
        <v>627</v>
      </c>
      <c r="D55" s="268"/>
      <c r="E55" s="269">
        <v>2</v>
      </c>
      <c r="F55" s="230"/>
      <c r="G55" s="230"/>
      <c r="H55" s="230"/>
      <c r="I55" s="230"/>
      <c r="J55" s="230"/>
      <c r="K55" s="230"/>
      <c r="L55" s="230"/>
      <c r="M55" s="230"/>
      <c r="N55" s="229"/>
      <c r="O55" s="229"/>
      <c r="P55" s="229"/>
      <c r="Q55" s="229"/>
      <c r="R55" s="230"/>
      <c r="S55" s="230"/>
      <c r="T55" s="230"/>
      <c r="U55" s="230"/>
      <c r="V55" s="230"/>
      <c r="W55" s="230"/>
      <c r="X55" s="230"/>
      <c r="Y55" s="230"/>
      <c r="Z55" s="210"/>
      <c r="AA55" s="210"/>
      <c r="AB55" s="210"/>
      <c r="AC55" s="210"/>
      <c r="AD55" s="210"/>
      <c r="AE55" s="210"/>
      <c r="AF55" s="210"/>
      <c r="AG55" s="210" t="s">
        <v>218</v>
      </c>
      <c r="AH55" s="210">
        <v>5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ht="22.5" outlineLevel="1" x14ac:dyDescent="0.2">
      <c r="A56" s="246">
        <v>22</v>
      </c>
      <c r="B56" s="247" t="s">
        <v>644</v>
      </c>
      <c r="C56" s="257" t="s">
        <v>645</v>
      </c>
      <c r="D56" s="248" t="s">
        <v>318</v>
      </c>
      <c r="E56" s="249">
        <v>1</v>
      </c>
      <c r="F56" s="250"/>
      <c r="G56" s="251">
        <f>ROUND(E56*F56,2)</f>
        <v>0</v>
      </c>
      <c r="H56" s="250"/>
      <c r="I56" s="251">
        <f>ROUND(E56*H56,2)</f>
        <v>0</v>
      </c>
      <c r="J56" s="250"/>
      <c r="K56" s="251">
        <f>ROUND(E56*J56,2)</f>
        <v>0</v>
      </c>
      <c r="L56" s="251">
        <v>21</v>
      </c>
      <c r="M56" s="251">
        <f>G56*(1+L56/100)</f>
        <v>0</v>
      </c>
      <c r="N56" s="249">
        <v>5.9130000000000002E-2</v>
      </c>
      <c r="O56" s="249">
        <f>ROUND(E56*N56,2)</f>
        <v>0.06</v>
      </c>
      <c r="P56" s="249">
        <v>0</v>
      </c>
      <c r="Q56" s="249">
        <f>ROUND(E56*P56,2)</f>
        <v>0</v>
      </c>
      <c r="R56" s="251"/>
      <c r="S56" s="251" t="s">
        <v>172</v>
      </c>
      <c r="T56" s="252" t="s">
        <v>172</v>
      </c>
      <c r="U56" s="230">
        <v>0</v>
      </c>
      <c r="V56" s="230">
        <f>ROUND(E56*U56,2)</f>
        <v>0</v>
      </c>
      <c r="W56" s="230"/>
      <c r="X56" s="230" t="s">
        <v>646</v>
      </c>
      <c r="Y56" s="230" t="s">
        <v>161</v>
      </c>
      <c r="Z56" s="210"/>
      <c r="AA56" s="210"/>
      <c r="AB56" s="210"/>
      <c r="AC56" s="210"/>
      <c r="AD56" s="210"/>
      <c r="AE56" s="210"/>
      <c r="AF56" s="210"/>
      <c r="AG56" s="210" t="s">
        <v>647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1" x14ac:dyDescent="0.2">
      <c r="A57" s="239">
        <v>23</v>
      </c>
      <c r="B57" s="240" t="s">
        <v>648</v>
      </c>
      <c r="C57" s="258" t="s">
        <v>649</v>
      </c>
      <c r="D57" s="241" t="s">
        <v>246</v>
      </c>
      <c r="E57" s="242">
        <v>36.049999999999997</v>
      </c>
      <c r="F57" s="243"/>
      <c r="G57" s="244">
        <f>ROUND(E57*F57,2)</f>
        <v>0</v>
      </c>
      <c r="H57" s="243"/>
      <c r="I57" s="244">
        <f>ROUND(E57*H57,2)</f>
        <v>0</v>
      </c>
      <c r="J57" s="243"/>
      <c r="K57" s="244">
        <f>ROUND(E57*J57,2)</f>
        <v>0</v>
      </c>
      <c r="L57" s="244">
        <v>21</v>
      </c>
      <c r="M57" s="244">
        <f>G57*(1+L57/100)</f>
        <v>0</v>
      </c>
      <c r="N57" s="242">
        <v>2.5999999999999999E-3</v>
      </c>
      <c r="O57" s="242">
        <f>ROUND(E57*N57,2)</f>
        <v>0.09</v>
      </c>
      <c r="P57" s="242">
        <v>0</v>
      </c>
      <c r="Q57" s="242">
        <f>ROUND(E57*P57,2)</f>
        <v>0</v>
      </c>
      <c r="R57" s="244" t="s">
        <v>305</v>
      </c>
      <c r="S57" s="244" t="s">
        <v>172</v>
      </c>
      <c r="T57" s="245" t="s">
        <v>172</v>
      </c>
      <c r="U57" s="230">
        <v>0</v>
      </c>
      <c r="V57" s="230">
        <f>ROUND(E57*U57,2)</f>
        <v>0</v>
      </c>
      <c r="W57" s="230"/>
      <c r="X57" s="230" t="s">
        <v>306</v>
      </c>
      <c r="Y57" s="230" t="s">
        <v>161</v>
      </c>
      <c r="Z57" s="210"/>
      <c r="AA57" s="210"/>
      <c r="AB57" s="210"/>
      <c r="AC57" s="210"/>
      <c r="AD57" s="210"/>
      <c r="AE57" s="210"/>
      <c r="AF57" s="210"/>
      <c r="AG57" s="210" t="s">
        <v>307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2" x14ac:dyDescent="0.2">
      <c r="A58" s="227"/>
      <c r="B58" s="228"/>
      <c r="C58" s="272" t="s">
        <v>650</v>
      </c>
      <c r="D58" s="268"/>
      <c r="E58" s="269">
        <v>36.049999999999997</v>
      </c>
      <c r="F58" s="230"/>
      <c r="G58" s="230"/>
      <c r="H58" s="230"/>
      <c r="I58" s="230"/>
      <c r="J58" s="230"/>
      <c r="K58" s="230"/>
      <c r="L58" s="230"/>
      <c r="M58" s="230"/>
      <c r="N58" s="229"/>
      <c r="O58" s="229"/>
      <c r="P58" s="229"/>
      <c r="Q58" s="229"/>
      <c r="R58" s="230"/>
      <c r="S58" s="230"/>
      <c r="T58" s="230"/>
      <c r="U58" s="230"/>
      <c r="V58" s="230"/>
      <c r="W58" s="230"/>
      <c r="X58" s="230"/>
      <c r="Y58" s="230"/>
      <c r="Z58" s="210"/>
      <c r="AA58" s="210"/>
      <c r="AB58" s="210"/>
      <c r="AC58" s="210"/>
      <c r="AD58" s="210"/>
      <c r="AE58" s="210"/>
      <c r="AF58" s="210"/>
      <c r="AG58" s="210" t="s">
        <v>218</v>
      </c>
      <c r="AH58" s="210">
        <v>5</v>
      </c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1" x14ac:dyDescent="0.2">
      <c r="A59" s="239">
        <v>24</v>
      </c>
      <c r="B59" s="240" t="s">
        <v>651</v>
      </c>
      <c r="C59" s="258" t="s">
        <v>652</v>
      </c>
      <c r="D59" s="241" t="s">
        <v>318</v>
      </c>
      <c r="E59" s="242">
        <v>10</v>
      </c>
      <c r="F59" s="243"/>
      <c r="G59" s="244">
        <f>ROUND(E59*F59,2)</f>
        <v>0</v>
      </c>
      <c r="H59" s="243"/>
      <c r="I59" s="244">
        <f>ROUND(E59*H59,2)</f>
        <v>0</v>
      </c>
      <c r="J59" s="243"/>
      <c r="K59" s="244">
        <f>ROUND(E59*J59,2)</f>
        <v>0</v>
      </c>
      <c r="L59" s="244">
        <v>21</v>
      </c>
      <c r="M59" s="244">
        <f>G59*(1+L59/100)</f>
        <v>0</v>
      </c>
      <c r="N59" s="242">
        <v>6.6E-4</v>
      </c>
      <c r="O59" s="242">
        <f>ROUND(E59*N59,2)</f>
        <v>0.01</v>
      </c>
      <c r="P59" s="242">
        <v>0</v>
      </c>
      <c r="Q59" s="242">
        <f>ROUND(E59*P59,2)</f>
        <v>0</v>
      </c>
      <c r="R59" s="244" t="s">
        <v>305</v>
      </c>
      <c r="S59" s="244" t="s">
        <v>172</v>
      </c>
      <c r="T59" s="245" t="s">
        <v>172</v>
      </c>
      <c r="U59" s="230">
        <v>0</v>
      </c>
      <c r="V59" s="230">
        <f>ROUND(E59*U59,2)</f>
        <v>0</v>
      </c>
      <c r="W59" s="230"/>
      <c r="X59" s="230" t="s">
        <v>306</v>
      </c>
      <c r="Y59" s="230" t="s">
        <v>161</v>
      </c>
      <c r="Z59" s="210"/>
      <c r="AA59" s="210"/>
      <c r="AB59" s="210"/>
      <c r="AC59" s="210"/>
      <c r="AD59" s="210"/>
      <c r="AE59" s="210"/>
      <c r="AF59" s="210"/>
      <c r="AG59" s="210" t="s">
        <v>307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2" x14ac:dyDescent="0.2">
      <c r="A60" s="227"/>
      <c r="B60" s="228"/>
      <c r="C60" s="272" t="s">
        <v>653</v>
      </c>
      <c r="D60" s="268"/>
      <c r="E60" s="269">
        <v>10</v>
      </c>
      <c r="F60" s="230"/>
      <c r="G60" s="230"/>
      <c r="H60" s="230"/>
      <c r="I60" s="230"/>
      <c r="J60" s="230"/>
      <c r="K60" s="230"/>
      <c r="L60" s="230"/>
      <c r="M60" s="230"/>
      <c r="N60" s="229"/>
      <c r="O60" s="229"/>
      <c r="P60" s="229"/>
      <c r="Q60" s="229"/>
      <c r="R60" s="230"/>
      <c r="S60" s="230"/>
      <c r="T60" s="230"/>
      <c r="U60" s="230"/>
      <c r="V60" s="230"/>
      <c r="W60" s="230"/>
      <c r="X60" s="230"/>
      <c r="Y60" s="230"/>
      <c r="Z60" s="210"/>
      <c r="AA60" s="210"/>
      <c r="AB60" s="210"/>
      <c r="AC60" s="210"/>
      <c r="AD60" s="210"/>
      <c r="AE60" s="210"/>
      <c r="AF60" s="210"/>
      <c r="AG60" s="210" t="s">
        <v>218</v>
      </c>
      <c r="AH60" s="210">
        <v>5</v>
      </c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1" x14ac:dyDescent="0.2">
      <c r="A61" s="239">
        <v>25</v>
      </c>
      <c r="B61" s="240" t="s">
        <v>654</v>
      </c>
      <c r="C61" s="258" t="s">
        <v>655</v>
      </c>
      <c r="D61" s="241" t="s">
        <v>318</v>
      </c>
      <c r="E61" s="242">
        <v>2</v>
      </c>
      <c r="F61" s="243"/>
      <c r="G61" s="244">
        <f>ROUND(E61*F61,2)</f>
        <v>0</v>
      </c>
      <c r="H61" s="243"/>
      <c r="I61" s="244">
        <f>ROUND(E61*H61,2)</f>
        <v>0</v>
      </c>
      <c r="J61" s="243"/>
      <c r="K61" s="244">
        <f>ROUND(E61*J61,2)</f>
        <v>0</v>
      </c>
      <c r="L61" s="244">
        <v>21</v>
      </c>
      <c r="M61" s="244">
        <f>G61*(1+L61/100)</f>
        <v>0</v>
      </c>
      <c r="N61" s="242">
        <v>7.1999999999999998E-3</v>
      </c>
      <c r="O61" s="242">
        <f>ROUND(E61*N61,2)</f>
        <v>0.01</v>
      </c>
      <c r="P61" s="242">
        <v>0</v>
      </c>
      <c r="Q61" s="242">
        <f>ROUND(E61*P61,2)</f>
        <v>0</v>
      </c>
      <c r="R61" s="244" t="s">
        <v>305</v>
      </c>
      <c r="S61" s="244" t="s">
        <v>172</v>
      </c>
      <c r="T61" s="245" t="s">
        <v>172</v>
      </c>
      <c r="U61" s="230">
        <v>0</v>
      </c>
      <c r="V61" s="230">
        <f>ROUND(E61*U61,2)</f>
        <v>0</v>
      </c>
      <c r="W61" s="230"/>
      <c r="X61" s="230" t="s">
        <v>306</v>
      </c>
      <c r="Y61" s="230" t="s">
        <v>161</v>
      </c>
      <c r="Z61" s="210"/>
      <c r="AA61" s="210"/>
      <c r="AB61" s="210"/>
      <c r="AC61" s="210"/>
      <c r="AD61" s="210"/>
      <c r="AE61" s="210"/>
      <c r="AF61" s="210"/>
      <c r="AG61" s="210" t="s">
        <v>307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2" x14ac:dyDescent="0.2">
      <c r="A62" s="227"/>
      <c r="B62" s="228"/>
      <c r="C62" s="272" t="s">
        <v>627</v>
      </c>
      <c r="D62" s="268"/>
      <c r="E62" s="269">
        <v>2</v>
      </c>
      <c r="F62" s="230"/>
      <c r="G62" s="230"/>
      <c r="H62" s="230"/>
      <c r="I62" s="230"/>
      <c r="J62" s="230"/>
      <c r="K62" s="230"/>
      <c r="L62" s="230"/>
      <c r="M62" s="230"/>
      <c r="N62" s="229"/>
      <c r="O62" s="229"/>
      <c r="P62" s="229"/>
      <c r="Q62" s="229"/>
      <c r="R62" s="230"/>
      <c r="S62" s="230"/>
      <c r="T62" s="230"/>
      <c r="U62" s="230"/>
      <c r="V62" s="230"/>
      <c r="W62" s="230"/>
      <c r="X62" s="230"/>
      <c r="Y62" s="230"/>
      <c r="Z62" s="210"/>
      <c r="AA62" s="210"/>
      <c r="AB62" s="210"/>
      <c r="AC62" s="210"/>
      <c r="AD62" s="210"/>
      <c r="AE62" s="210"/>
      <c r="AF62" s="210"/>
      <c r="AG62" s="210" t="s">
        <v>218</v>
      </c>
      <c r="AH62" s="210">
        <v>5</v>
      </c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1" x14ac:dyDescent="0.2">
      <c r="A63" s="239">
        <v>26</v>
      </c>
      <c r="B63" s="240" t="s">
        <v>656</v>
      </c>
      <c r="C63" s="258" t="s">
        <v>657</v>
      </c>
      <c r="D63" s="241" t="s">
        <v>318</v>
      </c>
      <c r="E63" s="242">
        <v>2</v>
      </c>
      <c r="F63" s="243"/>
      <c r="G63" s="244">
        <f>ROUND(E63*F63,2)</f>
        <v>0</v>
      </c>
      <c r="H63" s="243"/>
      <c r="I63" s="244">
        <f>ROUND(E63*H63,2)</f>
        <v>0</v>
      </c>
      <c r="J63" s="243"/>
      <c r="K63" s="244">
        <f>ROUND(E63*J63,2)</f>
        <v>0</v>
      </c>
      <c r="L63" s="244">
        <v>21</v>
      </c>
      <c r="M63" s="244">
        <f>G63*(1+L63/100)</f>
        <v>0</v>
      </c>
      <c r="N63" s="242">
        <v>1E-3</v>
      </c>
      <c r="O63" s="242">
        <f>ROUND(E63*N63,2)</f>
        <v>0</v>
      </c>
      <c r="P63" s="242">
        <v>0</v>
      </c>
      <c r="Q63" s="242">
        <f>ROUND(E63*P63,2)</f>
        <v>0</v>
      </c>
      <c r="R63" s="244" t="s">
        <v>305</v>
      </c>
      <c r="S63" s="244" t="s">
        <v>172</v>
      </c>
      <c r="T63" s="245" t="s">
        <v>172</v>
      </c>
      <c r="U63" s="230">
        <v>0</v>
      </c>
      <c r="V63" s="230">
        <f>ROUND(E63*U63,2)</f>
        <v>0</v>
      </c>
      <c r="W63" s="230"/>
      <c r="X63" s="230" t="s">
        <v>306</v>
      </c>
      <c r="Y63" s="230" t="s">
        <v>161</v>
      </c>
      <c r="Z63" s="210"/>
      <c r="AA63" s="210"/>
      <c r="AB63" s="210"/>
      <c r="AC63" s="210"/>
      <c r="AD63" s="210"/>
      <c r="AE63" s="210"/>
      <c r="AF63" s="210"/>
      <c r="AG63" s="210" t="s">
        <v>307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2" x14ac:dyDescent="0.2">
      <c r="A64" s="227"/>
      <c r="B64" s="228"/>
      <c r="C64" s="272" t="s">
        <v>627</v>
      </c>
      <c r="D64" s="268"/>
      <c r="E64" s="269">
        <v>2</v>
      </c>
      <c r="F64" s="230"/>
      <c r="G64" s="230"/>
      <c r="H64" s="230"/>
      <c r="I64" s="230"/>
      <c r="J64" s="230"/>
      <c r="K64" s="230"/>
      <c r="L64" s="230"/>
      <c r="M64" s="230"/>
      <c r="N64" s="229"/>
      <c r="O64" s="229"/>
      <c r="P64" s="229"/>
      <c r="Q64" s="229"/>
      <c r="R64" s="230"/>
      <c r="S64" s="230"/>
      <c r="T64" s="230"/>
      <c r="U64" s="230"/>
      <c r="V64" s="230"/>
      <c r="W64" s="230"/>
      <c r="X64" s="230"/>
      <c r="Y64" s="230"/>
      <c r="Z64" s="210"/>
      <c r="AA64" s="210"/>
      <c r="AB64" s="210"/>
      <c r="AC64" s="210"/>
      <c r="AD64" s="210"/>
      <c r="AE64" s="210"/>
      <c r="AF64" s="210"/>
      <c r="AG64" s="210" t="s">
        <v>218</v>
      </c>
      <c r="AH64" s="210">
        <v>5</v>
      </c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1" x14ac:dyDescent="0.2">
      <c r="A65" s="239">
        <v>27</v>
      </c>
      <c r="B65" s="240" t="s">
        <v>658</v>
      </c>
      <c r="C65" s="258" t="s">
        <v>659</v>
      </c>
      <c r="D65" s="241" t="s">
        <v>318</v>
      </c>
      <c r="E65" s="242">
        <v>2</v>
      </c>
      <c r="F65" s="243"/>
      <c r="G65" s="244">
        <f>ROUND(E65*F65,2)</f>
        <v>0</v>
      </c>
      <c r="H65" s="243"/>
      <c r="I65" s="244">
        <f>ROUND(E65*H65,2)</f>
        <v>0</v>
      </c>
      <c r="J65" s="243"/>
      <c r="K65" s="244">
        <f>ROUND(E65*J65,2)</f>
        <v>0</v>
      </c>
      <c r="L65" s="244">
        <v>21</v>
      </c>
      <c r="M65" s="244">
        <f>G65*(1+L65/100)</f>
        <v>0</v>
      </c>
      <c r="N65" s="242">
        <v>6.8000000000000005E-2</v>
      </c>
      <c r="O65" s="242">
        <f>ROUND(E65*N65,2)</f>
        <v>0.14000000000000001</v>
      </c>
      <c r="P65" s="242">
        <v>0</v>
      </c>
      <c r="Q65" s="242">
        <f>ROUND(E65*P65,2)</f>
        <v>0</v>
      </c>
      <c r="R65" s="244" t="s">
        <v>305</v>
      </c>
      <c r="S65" s="244" t="s">
        <v>172</v>
      </c>
      <c r="T65" s="245" t="s">
        <v>172</v>
      </c>
      <c r="U65" s="230">
        <v>0</v>
      </c>
      <c r="V65" s="230">
        <f>ROUND(E65*U65,2)</f>
        <v>0</v>
      </c>
      <c r="W65" s="230"/>
      <c r="X65" s="230" t="s">
        <v>306</v>
      </c>
      <c r="Y65" s="230" t="s">
        <v>161</v>
      </c>
      <c r="Z65" s="210"/>
      <c r="AA65" s="210"/>
      <c r="AB65" s="210"/>
      <c r="AC65" s="210"/>
      <c r="AD65" s="210"/>
      <c r="AE65" s="210"/>
      <c r="AF65" s="210"/>
      <c r="AG65" s="210" t="s">
        <v>307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2" x14ac:dyDescent="0.2">
      <c r="A66" s="227"/>
      <c r="B66" s="228"/>
      <c r="C66" s="272" t="s">
        <v>627</v>
      </c>
      <c r="D66" s="268"/>
      <c r="E66" s="269">
        <v>2</v>
      </c>
      <c r="F66" s="230"/>
      <c r="G66" s="230"/>
      <c r="H66" s="230"/>
      <c r="I66" s="230"/>
      <c r="J66" s="230"/>
      <c r="K66" s="230"/>
      <c r="L66" s="230"/>
      <c r="M66" s="230"/>
      <c r="N66" s="229"/>
      <c r="O66" s="229"/>
      <c r="P66" s="229"/>
      <c r="Q66" s="229"/>
      <c r="R66" s="230"/>
      <c r="S66" s="230"/>
      <c r="T66" s="230"/>
      <c r="U66" s="230"/>
      <c r="V66" s="230"/>
      <c r="W66" s="230"/>
      <c r="X66" s="230"/>
      <c r="Y66" s="230"/>
      <c r="Z66" s="210"/>
      <c r="AA66" s="210"/>
      <c r="AB66" s="210"/>
      <c r="AC66" s="210"/>
      <c r="AD66" s="210"/>
      <c r="AE66" s="210"/>
      <c r="AF66" s="210"/>
      <c r="AG66" s="210" t="s">
        <v>218</v>
      </c>
      <c r="AH66" s="210">
        <v>5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1" x14ac:dyDescent="0.2">
      <c r="A67" s="239">
        <v>28</v>
      </c>
      <c r="B67" s="240" t="s">
        <v>660</v>
      </c>
      <c r="C67" s="258" t="s">
        <v>661</v>
      </c>
      <c r="D67" s="241" t="s">
        <v>318</v>
      </c>
      <c r="E67" s="242">
        <v>2</v>
      </c>
      <c r="F67" s="243"/>
      <c r="G67" s="244">
        <f>ROUND(E67*F67,2)</f>
        <v>0</v>
      </c>
      <c r="H67" s="243"/>
      <c r="I67" s="244">
        <f>ROUND(E67*H67,2)</f>
        <v>0</v>
      </c>
      <c r="J67" s="243"/>
      <c r="K67" s="244">
        <f>ROUND(E67*J67,2)</f>
        <v>0</v>
      </c>
      <c r="L67" s="244">
        <v>21</v>
      </c>
      <c r="M67" s="244">
        <f>G67*(1+L67/100)</f>
        <v>0</v>
      </c>
      <c r="N67" s="242">
        <v>4.0000000000000001E-3</v>
      </c>
      <c r="O67" s="242">
        <f>ROUND(E67*N67,2)</f>
        <v>0.01</v>
      </c>
      <c r="P67" s="242">
        <v>0</v>
      </c>
      <c r="Q67" s="242">
        <f>ROUND(E67*P67,2)</f>
        <v>0</v>
      </c>
      <c r="R67" s="244" t="s">
        <v>305</v>
      </c>
      <c r="S67" s="244" t="s">
        <v>172</v>
      </c>
      <c r="T67" s="245" t="s">
        <v>172</v>
      </c>
      <c r="U67" s="230">
        <v>0</v>
      </c>
      <c r="V67" s="230">
        <f>ROUND(E67*U67,2)</f>
        <v>0</v>
      </c>
      <c r="W67" s="230"/>
      <c r="X67" s="230" t="s">
        <v>306</v>
      </c>
      <c r="Y67" s="230" t="s">
        <v>161</v>
      </c>
      <c r="Z67" s="210"/>
      <c r="AA67" s="210"/>
      <c r="AB67" s="210"/>
      <c r="AC67" s="210"/>
      <c r="AD67" s="210"/>
      <c r="AE67" s="210"/>
      <c r="AF67" s="210"/>
      <c r="AG67" s="210" t="s">
        <v>307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2" x14ac:dyDescent="0.2">
      <c r="A68" s="227"/>
      <c r="B68" s="228"/>
      <c r="C68" s="272" t="s">
        <v>627</v>
      </c>
      <c r="D68" s="268"/>
      <c r="E68" s="269">
        <v>2</v>
      </c>
      <c r="F68" s="230"/>
      <c r="G68" s="230"/>
      <c r="H68" s="230"/>
      <c r="I68" s="230"/>
      <c r="J68" s="230"/>
      <c r="K68" s="230"/>
      <c r="L68" s="230"/>
      <c r="M68" s="230"/>
      <c r="N68" s="229"/>
      <c r="O68" s="229"/>
      <c r="P68" s="229"/>
      <c r="Q68" s="229"/>
      <c r="R68" s="230"/>
      <c r="S68" s="230"/>
      <c r="T68" s="230"/>
      <c r="U68" s="230"/>
      <c r="V68" s="230"/>
      <c r="W68" s="230"/>
      <c r="X68" s="230"/>
      <c r="Y68" s="230"/>
      <c r="Z68" s="210"/>
      <c r="AA68" s="210"/>
      <c r="AB68" s="210"/>
      <c r="AC68" s="210"/>
      <c r="AD68" s="210"/>
      <c r="AE68" s="210"/>
      <c r="AF68" s="210"/>
      <c r="AG68" s="210" t="s">
        <v>218</v>
      </c>
      <c r="AH68" s="210">
        <v>5</v>
      </c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ht="22.5" outlineLevel="1" x14ac:dyDescent="0.2">
      <c r="A69" s="239">
        <v>29</v>
      </c>
      <c r="B69" s="240" t="s">
        <v>662</v>
      </c>
      <c r="C69" s="258" t="s">
        <v>663</v>
      </c>
      <c r="D69" s="241" t="s">
        <v>318</v>
      </c>
      <c r="E69" s="242">
        <v>2</v>
      </c>
      <c r="F69" s="243"/>
      <c r="G69" s="244">
        <f>ROUND(E69*F69,2)</f>
        <v>0</v>
      </c>
      <c r="H69" s="243"/>
      <c r="I69" s="244">
        <f>ROUND(E69*H69,2)</f>
        <v>0</v>
      </c>
      <c r="J69" s="243"/>
      <c r="K69" s="244">
        <f>ROUND(E69*J69,2)</f>
        <v>0</v>
      </c>
      <c r="L69" s="244">
        <v>21</v>
      </c>
      <c r="M69" s="244">
        <f>G69*(1+L69/100)</f>
        <v>0</v>
      </c>
      <c r="N69" s="242">
        <v>7.0000000000000007E-2</v>
      </c>
      <c r="O69" s="242">
        <f>ROUND(E69*N69,2)</f>
        <v>0.14000000000000001</v>
      </c>
      <c r="P69" s="242">
        <v>0</v>
      </c>
      <c r="Q69" s="242">
        <f>ROUND(E69*P69,2)</f>
        <v>0</v>
      </c>
      <c r="R69" s="244" t="s">
        <v>305</v>
      </c>
      <c r="S69" s="244" t="s">
        <v>172</v>
      </c>
      <c r="T69" s="245" t="s">
        <v>172</v>
      </c>
      <c r="U69" s="230">
        <v>0</v>
      </c>
      <c r="V69" s="230">
        <f>ROUND(E69*U69,2)</f>
        <v>0</v>
      </c>
      <c r="W69" s="230"/>
      <c r="X69" s="230" t="s">
        <v>306</v>
      </c>
      <c r="Y69" s="230" t="s">
        <v>161</v>
      </c>
      <c r="Z69" s="210"/>
      <c r="AA69" s="210"/>
      <c r="AB69" s="210"/>
      <c r="AC69" s="210"/>
      <c r="AD69" s="210"/>
      <c r="AE69" s="210"/>
      <c r="AF69" s="210"/>
      <c r="AG69" s="210" t="s">
        <v>307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2" x14ac:dyDescent="0.2">
      <c r="A70" s="227"/>
      <c r="B70" s="228"/>
      <c r="C70" s="272" t="s">
        <v>627</v>
      </c>
      <c r="D70" s="268"/>
      <c r="E70" s="269">
        <v>2</v>
      </c>
      <c r="F70" s="230"/>
      <c r="G70" s="230"/>
      <c r="H70" s="230"/>
      <c r="I70" s="230"/>
      <c r="J70" s="230"/>
      <c r="K70" s="230"/>
      <c r="L70" s="230"/>
      <c r="M70" s="230"/>
      <c r="N70" s="229"/>
      <c r="O70" s="229"/>
      <c r="P70" s="229"/>
      <c r="Q70" s="229"/>
      <c r="R70" s="230"/>
      <c r="S70" s="230"/>
      <c r="T70" s="230"/>
      <c r="U70" s="230"/>
      <c r="V70" s="230"/>
      <c r="W70" s="230"/>
      <c r="X70" s="230"/>
      <c r="Y70" s="230"/>
      <c r="Z70" s="210"/>
      <c r="AA70" s="210"/>
      <c r="AB70" s="210"/>
      <c r="AC70" s="210"/>
      <c r="AD70" s="210"/>
      <c r="AE70" s="210"/>
      <c r="AF70" s="210"/>
      <c r="AG70" s="210" t="s">
        <v>218</v>
      </c>
      <c r="AH70" s="210">
        <v>5</v>
      </c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ht="22.5" outlineLevel="1" x14ac:dyDescent="0.2">
      <c r="A71" s="239">
        <v>30</v>
      </c>
      <c r="B71" s="240" t="s">
        <v>664</v>
      </c>
      <c r="C71" s="258" t="s">
        <v>665</v>
      </c>
      <c r="D71" s="241" t="s">
        <v>318</v>
      </c>
      <c r="E71" s="242">
        <v>2</v>
      </c>
      <c r="F71" s="243"/>
      <c r="G71" s="244">
        <f>ROUND(E71*F71,2)</f>
        <v>0</v>
      </c>
      <c r="H71" s="243"/>
      <c r="I71" s="244">
        <f>ROUND(E71*H71,2)</f>
        <v>0</v>
      </c>
      <c r="J71" s="243"/>
      <c r="K71" s="244">
        <f>ROUND(E71*J71,2)</f>
        <v>0</v>
      </c>
      <c r="L71" s="244">
        <v>21</v>
      </c>
      <c r="M71" s="244">
        <f>G71*(1+L71/100)</f>
        <v>0</v>
      </c>
      <c r="N71" s="242">
        <v>7.5999999999999998E-2</v>
      </c>
      <c r="O71" s="242">
        <f>ROUND(E71*N71,2)</f>
        <v>0.15</v>
      </c>
      <c r="P71" s="242">
        <v>0</v>
      </c>
      <c r="Q71" s="242">
        <f>ROUND(E71*P71,2)</f>
        <v>0</v>
      </c>
      <c r="R71" s="244" t="s">
        <v>305</v>
      </c>
      <c r="S71" s="244" t="s">
        <v>172</v>
      </c>
      <c r="T71" s="245" t="s">
        <v>172</v>
      </c>
      <c r="U71" s="230">
        <v>0</v>
      </c>
      <c r="V71" s="230">
        <f>ROUND(E71*U71,2)</f>
        <v>0</v>
      </c>
      <c r="W71" s="230"/>
      <c r="X71" s="230" t="s">
        <v>306</v>
      </c>
      <c r="Y71" s="230" t="s">
        <v>161</v>
      </c>
      <c r="Z71" s="210"/>
      <c r="AA71" s="210"/>
      <c r="AB71" s="210"/>
      <c r="AC71" s="210"/>
      <c r="AD71" s="210"/>
      <c r="AE71" s="210"/>
      <c r="AF71" s="210"/>
      <c r="AG71" s="210" t="s">
        <v>307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2" x14ac:dyDescent="0.2">
      <c r="A72" s="227"/>
      <c r="B72" s="228"/>
      <c r="C72" s="272" t="s">
        <v>627</v>
      </c>
      <c r="D72" s="268"/>
      <c r="E72" s="269">
        <v>2</v>
      </c>
      <c r="F72" s="230"/>
      <c r="G72" s="230"/>
      <c r="H72" s="230"/>
      <c r="I72" s="230"/>
      <c r="J72" s="230"/>
      <c r="K72" s="230"/>
      <c r="L72" s="230"/>
      <c r="M72" s="230"/>
      <c r="N72" s="229"/>
      <c r="O72" s="229"/>
      <c r="P72" s="229"/>
      <c r="Q72" s="229"/>
      <c r="R72" s="230"/>
      <c r="S72" s="230"/>
      <c r="T72" s="230"/>
      <c r="U72" s="230"/>
      <c r="V72" s="230"/>
      <c r="W72" s="230"/>
      <c r="X72" s="230"/>
      <c r="Y72" s="230"/>
      <c r="Z72" s="210"/>
      <c r="AA72" s="210"/>
      <c r="AB72" s="210"/>
      <c r="AC72" s="210"/>
      <c r="AD72" s="210"/>
      <c r="AE72" s="210"/>
      <c r="AF72" s="210"/>
      <c r="AG72" s="210" t="s">
        <v>218</v>
      </c>
      <c r="AH72" s="210">
        <v>5</v>
      </c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ht="22.5" outlineLevel="1" x14ac:dyDescent="0.2">
      <c r="A73" s="239">
        <v>31</v>
      </c>
      <c r="B73" s="240" t="s">
        <v>666</v>
      </c>
      <c r="C73" s="258" t="s">
        <v>667</v>
      </c>
      <c r="D73" s="241" t="s">
        <v>318</v>
      </c>
      <c r="E73" s="242">
        <v>2</v>
      </c>
      <c r="F73" s="243"/>
      <c r="G73" s="244">
        <f>ROUND(E73*F73,2)</f>
        <v>0</v>
      </c>
      <c r="H73" s="243"/>
      <c r="I73" s="244">
        <f>ROUND(E73*H73,2)</f>
        <v>0</v>
      </c>
      <c r="J73" s="243"/>
      <c r="K73" s="244">
        <f>ROUND(E73*J73,2)</f>
        <v>0</v>
      </c>
      <c r="L73" s="244">
        <v>21</v>
      </c>
      <c r="M73" s="244">
        <f>G73*(1+L73/100)</f>
        <v>0</v>
      </c>
      <c r="N73" s="242">
        <v>0.155</v>
      </c>
      <c r="O73" s="242">
        <f>ROUND(E73*N73,2)</f>
        <v>0.31</v>
      </c>
      <c r="P73" s="242">
        <v>0</v>
      </c>
      <c r="Q73" s="242">
        <f>ROUND(E73*P73,2)</f>
        <v>0</v>
      </c>
      <c r="R73" s="244" t="s">
        <v>305</v>
      </c>
      <c r="S73" s="244" t="s">
        <v>172</v>
      </c>
      <c r="T73" s="245" t="s">
        <v>172</v>
      </c>
      <c r="U73" s="230">
        <v>0</v>
      </c>
      <c r="V73" s="230">
        <f>ROUND(E73*U73,2)</f>
        <v>0</v>
      </c>
      <c r="W73" s="230"/>
      <c r="X73" s="230" t="s">
        <v>306</v>
      </c>
      <c r="Y73" s="230" t="s">
        <v>161</v>
      </c>
      <c r="Z73" s="210"/>
      <c r="AA73" s="210"/>
      <c r="AB73" s="210"/>
      <c r="AC73" s="210"/>
      <c r="AD73" s="210"/>
      <c r="AE73" s="210"/>
      <c r="AF73" s="210"/>
      <c r="AG73" s="210" t="s">
        <v>307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2" x14ac:dyDescent="0.2">
      <c r="A74" s="227"/>
      <c r="B74" s="228"/>
      <c r="C74" s="272" t="s">
        <v>627</v>
      </c>
      <c r="D74" s="268"/>
      <c r="E74" s="269">
        <v>2</v>
      </c>
      <c r="F74" s="230"/>
      <c r="G74" s="230"/>
      <c r="H74" s="230"/>
      <c r="I74" s="230"/>
      <c r="J74" s="230"/>
      <c r="K74" s="230"/>
      <c r="L74" s="230"/>
      <c r="M74" s="230"/>
      <c r="N74" s="229"/>
      <c r="O74" s="229"/>
      <c r="P74" s="229"/>
      <c r="Q74" s="229"/>
      <c r="R74" s="230"/>
      <c r="S74" s="230"/>
      <c r="T74" s="230"/>
      <c r="U74" s="230"/>
      <c r="V74" s="230"/>
      <c r="W74" s="230"/>
      <c r="X74" s="230"/>
      <c r="Y74" s="230"/>
      <c r="Z74" s="210"/>
      <c r="AA74" s="210"/>
      <c r="AB74" s="210"/>
      <c r="AC74" s="210"/>
      <c r="AD74" s="210"/>
      <c r="AE74" s="210"/>
      <c r="AF74" s="210"/>
      <c r="AG74" s="210" t="s">
        <v>218</v>
      </c>
      <c r="AH74" s="210">
        <v>5</v>
      </c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ht="22.5" outlineLevel="1" x14ac:dyDescent="0.2">
      <c r="A75" s="239">
        <v>32</v>
      </c>
      <c r="B75" s="240" t="s">
        <v>668</v>
      </c>
      <c r="C75" s="258" t="s">
        <v>669</v>
      </c>
      <c r="D75" s="241" t="s">
        <v>318</v>
      </c>
      <c r="E75" s="242">
        <v>2</v>
      </c>
      <c r="F75" s="243"/>
      <c r="G75" s="244">
        <f>ROUND(E75*F75,2)</f>
        <v>0</v>
      </c>
      <c r="H75" s="243"/>
      <c r="I75" s="244">
        <f>ROUND(E75*H75,2)</f>
        <v>0</v>
      </c>
      <c r="J75" s="243"/>
      <c r="K75" s="244">
        <f>ROUND(E75*J75,2)</f>
        <v>0</v>
      </c>
      <c r="L75" s="244">
        <v>21</v>
      </c>
      <c r="M75" s="244">
        <f>G75*(1+L75/100)</f>
        <v>0</v>
      </c>
      <c r="N75" s="242">
        <v>0.17</v>
      </c>
      <c r="O75" s="242">
        <f>ROUND(E75*N75,2)</f>
        <v>0.34</v>
      </c>
      <c r="P75" s="242">
        <v>0</v>
      </c>
      <c r="Q75" s="242">
        <f>ROUND(E75*P75,2)</f>
        <v>0</v>
      </c>
      <c r="R75" s="244" t="s">
        <v>305</v>
      </c>
      <c r="S75" s="244" t="s">
        <v>172</v>
      </c>
      <c r="T75" s="245" t="s">
        <v>172</v>
      </c>
      <c r="U75" s="230">
        <v>0</v>
      </c>
      <c r="V75" s="230">
        <f>ROUND(E75*U75,2)</f>
        <v>0</v>
      </c>
      <c r="W75" s="230"/>
      <c r="X75" s="230" t="s">
        <v>306</v>
      </c>
      <c r="Y75" s="230" t="s">
        <v>161</v>
      </c>
      <c r="Z75" s="210"/>
      <c r="AA75" s="210"/>
      <c r="AB75" s="210"/>
      <c r="AC75" s="210"/>
      <c r="AD75" s="210"/>
      <c r="AE75" s="210"/>
      <c r="AF75" s="210"/>
      <c r="AG75" s="210" t="s">
        <v>307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2" x14ac:dyDescent="0.2">
      <c r="A76" s="227"/>
      <c r="B76" s="228"/>
      <c r="C76" s="272" t="s">
        <v>627</v>
      </c>
      <c r="D76" s="268"/>
      <c r="E76" s="269">
        <v>2</v>
      </c>
      <c r="F76" s="230"/>
      <c r="G76" s="230"/>
      <c r="H76" s="230"/>
      <c r="I76" s="230"/>
      <c r="J76" s="230"/>
      <c r="K76" s="230"/>
      <c r="L76" s="230"/>
      <c r="M76" s="230"/>
      <c r="N76" s="229"/>
      <c r="O76" s="229"/>
      <c r="P76" s="229"/>
      <c r="Q76" s="229"/>
      <c r="R76" s="230"/>
      <c r="S76" s="230"/>
      <c r="T76" s="230"/>
      <c r="U76" s="230"/>
      <c r="V76" s="230"/>
      <c r="W76" s="230"/>
      <c r="X76" s="230"/>
      <c r="Y76" s="230"/>
      <c r="Z76" s="210"/>
      <c r="AA76" s="210"/>
      <c r="AB76" s="210"/>
      <c r="AC76" s="210"/>
      <c r="AD76" s="210"/>
      <c r="AE76" s="210"/>
      <c r="AF76" s="210"/>
      <c r="AG76" s="210" t="s">
        <v>218</v>
      </c>
      <c r="AH76" s="210">
        <v>5</v>
      </c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ht="22.5" outlineLevel="1" x14ac:dyDescent="0.2">
      <c r="A77" s="239">
        <v>33</v>
      </c>
      <c r="B77" s="240" t="s">
        <v>670</v>
      </c>
      <c r="C77" s="258" t="s">
        <v>671</v>
      </c>
      <c r="D77" s="241" t="s">
        <v>318</v>
      </c>
      <c r="E77" s="242">
        <v>2</v>
      </c>
      <c r="F77" s="243"/>
      <c r="G77" s="244">
        <f>ROUND(E77*F77,2)</f>
        <v>0</v>
      </c>
      <c r="H77" s="243"/>
      <c r="I77" s="244">
        <f>ROUND(E77*H77,2)</f>
        <v>0</v>
      </c>
      <c r="J77" s="243"/>
      <c r="K77" s="244">
        <f>ROUND(E77*J77,2)</f>
        <v>0</v>
      </c>
      <c r="L77" s="244">
        <v>21</v>
      </c>
      <c r="M77" s="244">
        <f>G77*(1+L77/100)</f>
        <v>0</v>
      </c>
      <c r="N77" s="242">
        <v>2.3E-2</v>
      </c>
      <c r="O77" s="242">
        <f>ROUND(E77*N77,2)</f>
        <v>0.05</v>
      </c>
      <c r="P77" s="242">
        <v>0</v>
      </c>
      <c r="Q77" s="242">
        <f>ROUND(E77*P77,2)</f>
        <v>0</v>
      </c>
      <c r="R77" s="244" t="s">
        <v>305</v>
      </c>
      <c r="S77" s="244" t="s">
        <v>172</v>
      </c>
      <c r="T77" s="245" t="s">
        <v>172</v>
      </c>
      <c r="U77" s="230">
        <v>0</v>
      </c>
      <c r="V77" s="230">
        <f>ROUND(E77*U77,2)</f>
        <v>0</v>
      </c>
      <c r="W77" s="230"/>
      <c r="X77" s="230" t="s">
        <v>306</v>
      </c>
      <c r="Y77" s="230" t="s">
        <v>161</v>
      </c>
      <c r="Z77" s="210"/>
      <c r="AA77" s="210"/>
      <c r="AB77" s="210"/>
      <c r="AC77" s="210"/>
      <c r="AD77" s="210"/>
      <c r="AE77" s="210"/>
      <c r="AF77" s="210"/>
      <c r="AG77" s="210" t="s">
        <v>307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2" x14ac:dyDescent="0.2">
      <c r="A78" s="227"/>
      <c r="B78" s="228"/>
      <c r="C78" s="272" t="s">
        <v>627</v>
      </c>
      <c r="D78" s="268"/>
      <c r="E78" s="269">
        <v>2</v>
      </c>
      <c r="F78" s="230"/>
      <c r="G78" s="230"/>
      <c r="H78" s="230"/>
      <c r="I78" s="230"/>
      <c r="J78" s="230"/>
      <c r="K78" s="230"/>
      <c r="L78" s="230"/>
      <c r="M78" s="230"/>
      <c r="N78" s="229"/>
      <c r="O78" s="229"/>
      <c r="P78" s="229"/>
      <c r="Q78" s="229"/>
      <c r="R78" s="230"/>
      <c r="S78" s="230"/>
      <c r="T78" s="230"/>
      <c r="U78" s="230"/>
      <c r="V78" s="230"/>
      <c r="W78" s="230"/>
      <c r="X78" s="230"/>
      <c r="Y78" s="230"/>
      <c r="Z78" s="210"/>
      <c r="AA78" s="210"/>
      <c r="AB78" s="210"/>
      <c r="AC78" s="210"/>
      <c r="AD78" s="210"/>
      <c r="AE78" s="210"/>
      <c r="AF78" s="210"/>
      <c r="AG78" s="210" t="s">
        <v>218</v>
      </c>
      <c r="AH78" s="210">
        <v>5</v>
      </c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1" x14ac:dyDescent="0.2">
      <c r="A79" s="239">
        <v>34</v>
      </c>
      <c r="B79" s="240" t="s">
        <v>672</v>
      </c>
      <c r="C79" s="258" t="s">
        <v>673</v>
      </c>
      <c r="D79" s="241" t="s">
        <v>318</v>
      </c>
      <c r="E79" s="242">
        <v>2</v>
      </c>
      <c r="F79" s="243"/>
      <c r="G79" s="244">
        <f>ROUND(E79*F79,2)</f>
        <v>0</v>
      </c>
      <c r="H79" s="243"/>
      <c r="I79" s="244">
        <f>ROUND(E79*H79,2)</f>
        <v>0</v>
      </c>
      <c r="J79" s="243"/>
      <c r="K79" s="244">
        <f>ROUND(E79*J79,2)</f>
        <v>0</v>
      </c>
      <c r="L79" s="244">
        <v>21</v>
      </c>
      <c r="M79" s="244">
        <f>G79*(1+L79/100)</f>
        <v>0</v>
      </c>
      <c r="N79" s="242">
        <v>0.03</v>
      </c>
      <c r="O79" s="242">
        <f>ROUND(E79*N79,2)</f>
        <v>0.06</v>
      </c>
      <c r="P79" s="242">
        <v>0</v>
      </c>
      <c r="Q79" s="242">
        <f>ROUND(E79*P79,2)</f>
        <v>0</v>
      </c>
      <c r="R79" s="244" t="s">
        <v>305</v>
      </c>
      <c r="S79" s="244" t="s">
        <v>172</v>
      </c>
      <c r="T79" s="245" t="s">
        <v>172</v>
      </c>
      <c r="U79" s="230">
        <v>0</v>
      </c>
      <c r="V79" s="230">
        <f>ROUND(E79*U79,2)</f>
        <v>0</v>
      </c>
      <c r="W79" s="230"/>
      <c r="X79" s="230" t="s">
        <v>306</v>
      </c>
      <c r="Y79" s="230" t="s">
        <v>161</v>
      </c>
      <c r="Z79" s="210"/>
      <c r="AA79" s="210"/>
      <c r="AB79" s="210"/>
      <c r="AC79" s="210"/>
      <c r="AD79" s="210"/>
      <c r="AE79" s="210"/>
      <c r="AF79" s="210"/>
      <c r="AG79" s="210" t="s">
        <v>307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2" x14ac:dyDescent="0.2">
      <c r="A80" s="227"/>
      <c r="B80" s="228"/>
      <c r="C80" s="272" t="s">
        <v>674</v>
      </c>
      <c r="D80" s="268"/>
      <c r="E80" s="269">
        <v>2</v>
      </c>
      <c r="F80" s="230"/>
      <c r="G80" s="230"/>
      <c r="H80" s="230"/>
      <c r="I80" s="230"/>
      <c r="J80" s="230"/>
      <c r="K80" s="230"/>
      <c r="L80" s="230"/>
      <c r="M80" s="230"/>
      <c r="N80" s="229"/>
      <c r="O80" s="229"/>
      <c r="P80" s="229"/>
      <c r="Q80" s="229"/>
      <c r="R80" s="230"/>
      <c r="S80" s="230"/>
      <c r="T80" s="230"/>
      <c r="U80" s="230"/>
      <c r="V80" s="230"/>
      <c r="W80" s="230"/>
      <c r="X80" s="230"/>
      <c r="Y80" s="230"/>
      <c r="Z80" s="210"/>
      <c r="AA80" s="210"/>
      <c r="AB80" s="210"/>
      <c r="AC80" s="210"/>
      <c r="AD80" s="210"/>
      <c r="AE80" s="210"/>
      <c r="AF80" s="210"/>
      <c r="AG80" s="210" t="s">
        <v>218</v>
      </c>
      <c r="AH80" s="210">
        <v>5</v>
      </c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x14ac:dyDescent="0.2">
      <c r="A81" s="232" t="s">
        <v>153</v>
      </c>
      <c r="B81" s="233" t="s">
        <v>112</v>
      </c>
      <c r="C81" s="256" t="s">
        <v>113</v>
      </c>
      <c r="D81" s="234"/>
      <c r="E81" s="235"/>
      <c r="F81" s="236"/>
      <c r="G81" s="236">
        <f>SUMIF(AG82:AG85,"&lt;&gt;NOR",G82:G85)</f>
        <v>0</v>
      </c>
      <c r="H81" s="236"/>
      <c r="I81" s="236">
        <f>SUM(I82:I85)</f>
        <v>0</v>
      </c>
      <c r="J81" s="236"/>
      <c r="K81" s="236">
        <f>SUM(K82:K85)</f>
        <v>0</v>
      </c>
      <c r="L81" s="236"/>
      <c r="M81" s="236">
        <f>SUM(M82:M85)</f>
        <v>0</v>
      </c>
      <c r="N81" s="235"/>
      <c r="O81" s="235">
        <f>SUM(O82:O85)</f>
        <v>0</v>
      </c>
      <c r="P81" s="235"/>
      <c r="Q81" s="235">
        <f>SUM(Q82:Q85)</f>
        <v>0</v>
      </c>
      <c r="R81" s="236"/>
      <c r="S81" s="236"/>
      <c r="T81" s="237"/>
      <c r="U81" s="231"/>
      <c r="V81" s="231">
        <f>SUM(V82:V85)</f>
        <v>21.64</v>
      </c>
      <c r="W81" s="231"/>
      <c r="X81" s="231"/>
      <c r="Y81" s="231"/>
      <c r="AG81" t="s">
        <v>154</v>
      </c>
    </row>
    <row r="82" spans="1:60" outlineLevel="1" x14ac:dyDescent="0.2">
      <c r="A82" s="239">
        <v>35</v>
      </c>
      <c r="B82" s="240" t="s">
        <v>675</v>
      </c>
      <c r="C82" s="258" t="s">
        <v>676</v>
      </c>
      <c r="D82" s="241" t="s">
        <v>304</v>
      </c>
      <c r="E82" s="242">
        <v>102.33190999999999</v>
      </c>
      <c r="F82" s="243"/>
      <c r="G82" s="244">
        <f>ROUND(E82*F82,2)</f>
        <v>0</v>
      </c>
      <c r="H82" s="243"/>
      <c r="I82" s="244">
        <f>ROUND(E82*H82,2)</f>
        <v>0</v>
      </c>
      <c r="J82" s="243"/>
      <c r="K82" s="244">
        <f>ROUND(E82*J82,2)</f>
        <v>0</v>
      </c>
      <c r="L82" s="244">
        <v>21</v>
      </c>
      <c r="M82" s="244">
        <f>G82*(1+L82/100)</f>
        <v>0</v>
      </c>
      <c r="N82" s="242">
        <v>0</v>
      </c>
      <c r="O82" s="242">
        <f>ROUND(E82*N82,2)</f>
        <v>0</v>
      </c>
      <c r="P82" s="242">
        <v>0</v>
      </c>
      <c r="Q82" s="242">
        <f>ROUND(E82*P82,2)</f>
        <v>0</v>
      </c>
      <c r="R82" s="244"/>
      <c r="S82" s="244" t="s">
        <v>172</v>
      </c>
      <c r="T82" s="245" t="s">
        <v>172</v>
      </c>
      <c r="U82" s="230">
        <v>0.21149999999999999</v>
      </c>
      <c r="V82" s="230">
        <f>ROUND(E82*U82,2)</f>
        <v>21.64</v>
      </c>
      <c r="W82" s="230"/>
      <c r="X82" s="230" t="s">
        <v>536</v>
      </c>
      <c r="Y82" s="230" t="s">
        <v>161</v>
      </c>
      <c r="Z82" s="210"/>
      <c r="AA82" s="210"/>
      <c r="AB82" s="210"/>
      <c r="AC82" s="210"/>
      <c r="AD82" s="210"/>
      <c r="AE82" s="210"/>
      <c r="AF82" s="210"/>
      <c r="AG82" s="210" t="s">
        <v>537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2" x14ac:dyDescent="0.2">
      <c r="A83" s="227"/>
      <c r="B83" s="228"/>
      <c r="C83" s="272" t="s">
        <v>538</v>
      </c>
      <c r="D83" s="268"/>
      <c r="E83" s="269"/>
      <c r="F83" s="230"/>
      <c r="G83" s="230"/>
      <c r="H83" s="230"/>
      <c r="I83" s="230"/>
      <c r="J83" s="230"/>
      <c r="K83" s="230"/>
      <c r="L83" s="230"/>
      <c r="M83" s="230"/>
      <c r="N83" s="229"/>
      <c r="O83" s="229"/>
      <c r="P83" s="229"/>
      <c r="Q83" s="229"/>
      <c r="R83" s="230"/>
      <c r="S83" s="230"/>
      <c r="T83" s="230"/>
      <c r="U83" s="230"/>
      <c r="V83" s="230"/>
      <c r="W83" s="230"/>
      <c r="X83" s="230"/>
      <c r="Y83" s="230"/>
      <c r="Z83" s="210"/>
      <c r="AA83" s="210"/>
      <c r="AB83" s="210"/>
      <c r="AC83" s="210"/>
      <c r="AD83" s="210"/>
      <c r="AE83" s="210"/>
      <c r="AF83" s="210"/>
      <c r="AG83" s="210" t="s">
        <v>218</v>
      </c>
      <c r="AH83" s="210">
        <v>0</v>
      </c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ht="22.5" outlineLevel="3" x14ac:dyDescent="0.2">
      <c r="A84" s="227"/>
      <c r="B84" s="228"/>
      <c r="C84" s="272" t="s">
        <v>677</v>
      </c>
      <c r="D84" s="268"/>
      <c r="E84" s="269"/>
      <c r="F84" s="230"/>
      <c r="G84" s="230"/>
      <c r="H84" s="230"/>
      <c r="I84" s="230"/>
      <c r="J84" s="230"/>
      <c r="K84" s="230"/>
      <c r="L84" s="230"/>
      <c r="M84" s="230"/>
      <c r="N84" s="229"/>
      <c r="O84" s="229"/>
      <c r="P84" s="229"/>
      <c r="Q84" s="229"/>
      <c r="R84" s="230"/>
      <c r="S84" s="230"/>
      <c r="T84" s="230"/>
      <c r="U84" s="230"/>
      <c r="V84" s="230"/>
      <c r="W84" s="230"/>
      <c r="X84" s="230"/>
      <c r="Y84" s="230"/>
      <c r="Z84" s="210"/>
      <c r="AA84" s="210"/>
      <c r="AB84" s="210"/>
      <c r="AC84" s="210"/>
      <c r="AD84" s="210"/>
      <c r="AE84" s="210"/>
      <c r="AF84" s="210"/>
      <c r="AG84" s="210" t="s">
        <v>218</v>
      </c>
      <c r="AH84" s="210">
        <v>0</v>
      </c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3" x14ac:dyDescent="0.2">
      <c r="A85" s="227"/>
      <c r="B85" s="228"/>
      <c r="C85" s="272" t="s">
        <v>678</v>
      </c>
      <c r="D85" s="268"/>
      <c r="E85" s="269">
        <v>102.33190999999999</v>
      </c>
      <c r="F85" s="230"/>
      <c r="G85" s="230"/>
      <c r="H85" s="230"/>
      <c r="I85" s="230"/>
      <c r="J85" s="230"/>
      <c r="K85" s="230"/>
      <c r="L85" s="230"/>
      <c r="M85" s="230"/>
      <c r="N85" s="229"/>
      <c r="O85" s="229"/>
      <c r="P85" s="229"/>
      <c r="Q85" s="229"/>
      <c r="R85" s="230"/>
      <c r="S85" s="230"/>
      <c r="T85" s="230"/>
      <c r="U85" s="230"/>
      <c r="V85" s="230"/>
      <c r="W85" s="230"/>
      <c r="X85" s="230"/>
      <c r="Y85" s="230"/>
      <c r="Z85" s="210"/>
      <c r="AA85" s="210"/>
      <c r="AB85" s="210"/>
      <c r="AC85" s="210"/>
      <c r="AD85" s="210"/>
      <c r="AE85" s="210"/>
      <c r="AF85" s="210"/>
      <c r="AG85" s="210" t="s">
        <v>218</v>
      </c>
      <c r="AH85" s="210">
        <v>0</v>
      </c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x14ac:dyDescent="0.2">
      <c r="A86" s="3"/>
      <c r="B86" s="4"/>
      <c r="C86" s="261"/>
      <c r="D86" s="6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AE86">
        <v>12</v>
      </c>
      <c r="AF86">
        <v>21</v>
      </c>
      <c r="AG86" t="s">
        <v>139</v>
      </c>
    </row>
    <row r="87" spans="1:60" x14ac:dyDescent="0.2">
      <c r="A87" s="213"/>
      <c r="B87" s="214" t="s">
        <v>31</v>
      </c>
      <c r="C87" s="262"/>
      <c r="D87" s="215"/>
      <c r="E87" s="216"/>
      <c r="F87" s="216"/>
      <c r="G87" s="238">
        <f>G8+G39+G42+G81</f>
        <v>0</v>
      </c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AE87">
        <f>SUMIF(L7:L85,AE86,G7:G85)</f>
        <v>0</v>
      </c>
      <c r="AF87">
        <f>SUMIF(L7:L85,AF86,G7:G85)</f>
        <v>0</v>
      </c>
      <c r="AG87" t="s">
        <v>209</v>
      </c>
    </row>
    <row r="88" spans="1:60" x14ac:dyDescent="0.2">
      <c r="A88" s="3"/>
      <c r="B88" s="4"/>
      <c r="C88" s="261"/>
      <c r="D88" s="6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</row>
    <row r="89" spans="1:60" x14ac:dyDescent="0.2">
      <c r="A89" s="3"/>
      <c r="B89" s="4"/>
      <c r="C89" s="261"/>
      <c r="D89" s="6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</row>
    <row r="90" spans="1:60" x14ac:dyDescent="0.2">
      <c r="A90" s="217" t="s">
        <v>210</v>
      </c>
      <c r="B90" s="217"/>
      <c r="C90" s="263"/>
      <c r="D90" s="6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</row>
    <row r="91" spans="1:60" x14ac:dyDescent="0.2">
      <c r="A91" s="218"/>
      <c r="B91" s="219"/>
      <c r="C91" s="264"/>
      <c r="D91" s="219"/>
      <c r="E91" s="219"/>
      <c r="F91" s="219"/>
      <c r="G91" s="220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AG91" t="s">
        <v>211</v>
      </c>
    </row>
    <row r="92" spans="1:60" x14ac:dyDescent="0.2">
      <c r="A92" s="221"/>
      <c r="B92" s="222"/>
      <c r="C92" s="265"/>
      <c r="D92" s="222"/>
      <c r="E92" s="222"/>
      <c r="F92" s="222"/>
      <c r="G92" s="22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</row>
    <row r="93" spans="1:60" x14ac:dyDescent="0.2">
      <c r="A93" s="221"/>
      <c r="B93" s="222"/>
      <c r="C93" s="265"/>
      <c r="D93" s="222"/>
      <c r="E93" s="222"/>
      <c r="F93" s="222"/>
      <c r="G93" s="22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</row>
    <row r="94" spans="1:60" x14ac:dyDescent="0.2">
      <c r="A94" s="221"/>
      <c r="B94" s="222"/>
      <c r="C94" s="265"/>
      <c r="D94" s="222"/>
      <c r="E94" s="222"/>
      <c r="F94" s="222"/>
      <c r="G94" s="22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</row>
    <row r="95" spans="1:60" x14ac:dyDescent="0.2">
      <c r="A95" s="224"/>
      <c r="B95" s="225"/>
      <c r="C95" s="266"/>
      <c r="D95" s="225"/>
      <c r="E95" s="225"/>
      <c r="F95" s="225"/>
      <c r="G95" s="226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</row>
    <row r="96" spans="1:60" x14ac:dyDescent="0.2">
      <c r="A96" s="3"/>
      <c r="B96" s="4"/>
      <c r="C96" s="261"/>
      <c r="D96" s="6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</row>
    <row r="97" spans="3:33" x14ac:dyDescent="0.2">
      <c r="C97" s="267"/>
      <c r="D97" s="10"/>
      <c r="AG97" t="s">
        <v>213</v>
      </c>
    </row>
    <row r="98" spans="3:33" x14ac:dyDescent="0.2">
      <c r="D98" s="10"/>
    </row>
    <row r="99" spans="3:33" x14ac:dyDescent="0.2">
      <c r="D99" s="10"/>
    </row>
    <row r="100" spans="3:33" x14ac:dyDescent="0.2">
      <c r="D100" s="10"/>
    </row>
    <row r="101" spans="3:33" x14ac:dyDescent="0.2">
      <c r="D101" s="10"/>
    </row>
    <row r="102" spans="3:33" x14ac:dyDescent="0.2">
      <c r="D102" s="10"/>
    </row>
    <row r="103" spans="3:33" x14ac:dyDescent="0.2">
      <c r="D103" s="10"/>
    </row>
    <row r="104" spans="3:33" x14ac:dyDescent="0.2">
      <c r="D104" s="10"/>
    </row>
    <row r="105" spans="3:33" x14ac:dyDescent="0.2">
      <c r="D105" s="10"/>
    </row>
    <row r="106" spans="3:33" x14ac:dyDescent="0.2">
      <c r="D106" s="10"/>
    </row>
    <row r="107" spans="3:33" x14ac:dyDescent="0.2">
      <c r="D107" s="10"/>
    </row>
    <row r="108" spans="3:33" x14ac:dyDescent="0.2">
      <c r="D108" s="10"/>
    </row>
    <row r="109" spans="3:33" x14ac:dyDescent="0.2">
      <c r="D109" s="10"/>
    </row>
    <row r="110" spans="3:33" x14ac:dyDescent="0.2">
      <c r="D110" s="10"/>
    </row>
    <row r="111" spans="3:33" x14ac:dyDescent="0.2">
      <c r="D111" s="10"/>
    </row>
    <row r="112" spans="3:33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W+r/L8GnH+5tmQ6aq5seeKtIzt4gxTtkYOQle2Ctwbsmn9fC/MbhrODtOPC65xCkji9G0Lc73B0V2TOZmmomcQ==" saltValue="P0173ha8alK6mEmOES2XiA==" spinCount="100000" sheet="1" formatRows="0"/>
  <mergeCells count="6">
    <mergeCell ref="A1:G1"/>
    <mergeCell ref="C2:G2"/>
    <mergeCell ref="C3:G3"/>
    <mergeCell ref="C4:G4"/>
    <mergeCell ref="A90:C90"/>
    <mergeCell ref="A91:G95"/>
  </mergeCells>
  <pageMargins left="0.59055118110236204" right="0.196850393700787" top="0.78740157499999996" bottom="0.78740157499999996" header="0.3" footer="0.3"/>
  <pageSetup paperSize="9" orientation="landscape" horizontalDpi="4294967293" verticalDpi="0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6FE9CF-7CD9-42FA-866F-5957A888ACC2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127</v>
      </c>
    </row>
    <row r="2" spans="1:60" ht="24.95" customHeight="1" x14ac:dyDescent="0.2">
      <c r="A2" s="196" t="s">
        <v>8</v>
      </c>
      <c r="B2" s="48" t="s">
        <v>43</v>
      </c>
      <c r="C2" s="199" t="s">
        <v>44</v>
      </c>
      <c r="D2" s="197"/>
      <c r="E2" s="197"/>
      <c r="F2" s="197"/>
      <c r="G2" s="198"/>
      <c r="AG2" t="s">
        <v>128</v>
      </c>
    </row>
    <row r="3" spans="1:60" ht="24.95" customHeight="1" x14ac:dyDescent="0.2">
      <c r="A3" s="196" t="s">
        <v>9</v>
      </c>
      <c r="B3" s="48" t="s">
        <v>62</v>
      </c>
      <c r="C3" s="199" t="s">
        <v>63</v>
      </c>
      <c r="D3" s="197"/>
      <c r="E3" s="197"/>
      <c r="F3" s="197"/>
      <c r="G3" s="198"/>
      <c r="AC3" s="174" t="s">
        <v>128</v>
      </c>
      <c r="AG3" t="s">
        <v>129</v>
      </c>
    </row>
    <row r="4" spans="1:60" ht="24.95" customHeight="1" x14ac:dyDescent="0.2">
      <c r="A4" s="200" t="s">
        <v>10</v>
      </c>
      <c r="B4" s="201" t="s">
        <v>67</v>
      </c>
      <c r="C4" s="202" t="s">
        <v>68</v>
      </c>
      <c r="D4" s="203"/>
      <c r="E4" s="203"/>
      <c r="F4" s="203"/>
      <c r="G4" s="204"/>
      <c r="AG4" t="s">
        <v>130</v>
      </c>
    </row>
    <row r="5" spans="1:60" x14ac:dyDescent="0.2">
      <c r="D5" s="10"/>
    </row>
    <row r="6" spans="1:60" ht="38.25" x14ac:dyDescent="0.2">
      <c r="A6" s="206" t="s">
        <v>131</v>
      </c>
      <c r="B6" s="208" t="s">
        <v>132</v>
      </c>
      <c r="C6" s="208" t="s">
        <v>133</v>
      </c>
      <c r="D6" s="207" t="s">
        <v>134</v>
      </c>
      <c r="E6" s="206" t="s">
        <v>135</v>
      </c>
      <c r="F6" s="205" t="s">
        <v>136</v>
      </c>
      <c r="G6" s="206" t="s">
        <v>31</v>
      </c>
      <c r="H6" s="209" t="s">
        <v>32</v>
      </c>
      <c r="I6" s="209" t="s">
        <v>137</v>
      </c>
      <c r="J6" s="209" t="s">
        <v>33</v>
      </c>
      <c r="K6" s="209" t="s">
        <v>138</v>
      </c>
      <c r="L6" s="209" t="s">
        <v>139</v>
      </c>
      <c r="M6" s="209" t="s">
        <v>140</v>
      </c>
      <c r="N6" s="209" t="s">
        <v>141</v>
      </c>
      <c r="O6" s="209" t="s">
        <v>142</v>
      </c>
      <c r="P6" s="209" t="s">
        <v>143</v>
      </c>
      <c r="Q6" s="209" t="s">
        <v>144</v>
      </c>
      <c r="R6" s="209" t="s">
        <v>145</v>
      </c>
      <c r="S6" s="209" t="s">
        <v>146</v>
      </c>
      <c r="T6" s="209" t="s">
        <v>147</v>
      </c>
      <c r="U6" s="209" t="s">
        <v>148</v>
      </c>
      <c r="V6" s="209" t="s">
        <v>149</v>
      </c>
      <c r="W6" s="209" t="s">
        <v>150</v>
      </c>
      <c r="X6" s="209" t="s">
        <v>151</v>
      </c>
      <c r="Y6" s="209" t="s">
        <v>152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2" t="s">
        <v>153</v>
      </c>
      <c r="B8" s="233" t="s">
        <v>83</v>
      </c>
      <c r="C8" s="256" t="s">
        <v>84</v>
      </c>
      <c r="D8" s="234"/>
      <c r="E8" s="235"/>
      <c r="F8" s="236"/>
      <c r="G8" s="236">
        <f>SUMIF(AG9:AG20,"&lt;&gt;NOR",G9:G20)</f>
        <v>0</v>
      </c>
      <c r="H8" s="236"/>
      <c r="I8" s="236">
        <f>SUM(I9:I20)</f>
        <v>0</v>
      </c>
      <c r="J8" s="236"/>
      <c r="K8" s="236">
        <f>SUM(K9:K20)</f>
        <v>0</v>
      </c>
      <c r="L8" s="236"/>
      <c r="M8" s="236">
        <f>SUM(M9:M20)</f>
        <v>0</v>
      </c>
      <c r="N8" s="235"/>
      <c r="O8" s="235">
        <f>SUM(O9:O20)</f>
        <v>0</v>
      </c>
      <c r="P8" s="235"/>
      <c r="Q8" s="235">
        <f>SUM(Q9:Q20)</f>
        <v>0</v>
      </c>
      <c r="R8" s="236"/>
      <c r="S8" s="236"/>
      <c r="T8" s="237"/>
      <c r="U8" s="231"/>
      <c r="V8" s="231">
        <f>SUM(V9:V20)</f>
        <v>4.8499999999999996</v>
      </c>
      <c r="W8" s="231"/>
      <c r="X8" s="231"/>
      <c r="Y8" s="231"/>
      <c r="AG8" t="s">
        <v>154</v>
      </c>
    </row>
    <row r="9" spans="1:60" outlineLevel="1" x14ac:dyDescent="0.2">
      <c r="A9" s="239">
        <v>1</v>
      </c>
      <c r="B9" s="240" t="s">
        <v>679</v>
      </c>
      <c r="C9" s="258" t="s">
        <v>680</v>
      </c>
      <c r="D9" s="241" t="s">
        <v>253</v>
      </c>
      <c r="E9" s="242">
        <v>0.88200000000000001</v>
      </c>
      <c r="F9" s="243"/>
      <c r="G9" s="244">
        <f>ROUND(E9*F9,2)</f>
        <v>0</v>
      </c>
      <c r="H9" s="243"/>
      <c r="I9" s="244">
        <f>ROUND(E9*H9,2)</f>
        <v>0</v>
      </c>
      <c r="J9" s="243"/>
      <c r="K9" s="244">
        <f>ROUND(E9*J9,2)</f>
        <v>0</v>
      </c>
      <c r="L9" s="244">
        <v>21</v>
      </c>
      <c r="M9" s="244">
        <f>G9*(1+L9/100)</f>
        <v>0</v>
      </c>
      <c r="N9" s="242">
        <v>0</v>
      </c>
      <c r="O9" s="242">
        <f>ROUND(E9*N9,2)</f>
        <v>0</v>
      </c>
      <c r="P9" s="242">
        <v>0</v>
      </c>
      <c r="Q9" s="242">
        <f>ROUND(E9*P9,2)</f>
        <v>0</v>
      </c>
      <c r="R9" s="244"/>
      <c r="S9" s="244" t="s">
        <v>172</v>
      </c>
      <c r="T9" s="245" t="s">
        <v>172</v>
      </c>
      <c r="U9" s="230">
        <v>3.5329999999999999</v>
      </c>
      <c r="V9" s="230">
        <f>ROUND(E9*U9,2)</f>
        <v>3.12</v>
      </c>
      <c r="W9" s="230"/>
      <c r="X9" s="230" t="s">
        <v>160</v>
      </c>
      <c r="Y9" s="230" t="s">
        <v>161</v>
      </c>
      <c r="Z9" s="210"/>
      <c r="AA9" s="210"/>
      <c r="AB9" s="210"/>
      <c r="AC9" s="210"/>
      <c r="AD9" s="210"/>
      <c r="AE9" s="210"/>
      <c r="AF9" s="210"/>
      <c r="AG9" s="210" t="s">
        <v>162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72" t="s">
        <v>681</v>
      </c>
      <c r="D10" s="268"/>
      <c r="E10" s="269">
        <v>0.88200000000000001</v>
      </c>
      <c r="F10" s="230"/>
      <c r="G10" s="230"/>
      <c r="H10" s="230"/>
      <c r="I10" s="230"/>
      <c r="J10" s="230"/>
      <c r="K10" s="230"/>
      <c r="L10" s="230"/>
      <c r="M10" s="230"/>
      <c r="N10" s="229"/>
      <c r="O10" s="229"/>
      <c r="P10" s="229"/>
      <c r="Q10" s="229"/>
      <c r="R10" s="230"/>
      <c r="S10" s="230"/>
      <c r="T10" s="230"/>
      <c r="U10" s="230"/>
      <c r="V10" s="230"/>
      <c r="W10" s="230"/>
      <c r="X10" s="230"/>
      <c r="Y10" s="230"/>
      <c r="Z10" s="210"/>
      <c r="AA10" s="210"/>
      <c r="AB10" s="210"/>
      <c r="AC10" s="210"/>
      <c r="AD10" s="210"/>
      <c r="AE10" s="210"/>
      <c r="AF10" s="210"/>
      <c r="AG10" s="210" t="s">
        <v>218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ht="22.5" outlineLevel="1" x14ac:dyDescent="0.2">
      <c r="A11" s="239">
        <v>2</v>
      </c>
      <c r="B11" s="240" t="s">
        <v>280</v>
      </c>
      <c r="C11" s="258" t="s">
        <v>281</v>
      </c>
      <c r="D11" s="241" t="s">
        <v>253</v>
      </c>
      <c r="E11" s="242">
        <v>0.88200000000000001</v>
      </c>
      <c r="F11" s="243"/>
      <c r="G11" s="244">
        <f>ROUND(E11*F11,2)</f>
        <v>0</v>
      </c>
      <c r="H11" s="243"/>
      <c r="I11" s="244">
        <f>ROUND(E11*H11,2)</f>
        <v>0</v>
      </c>
      <c r="J11" s="243"/>
      <c r="K11" s="244">
        <f>ROUND(E11*J11,2)</f>
        <v>0</v>
      </c>
      <c r="L11" s="244">
        <v>21</v>
      </c>
      <c r="M11" s="244">
        <f>G11*(1+L11/100)</f>
        <v>0</v>
      </c>
      <c r="N11" s="242">
        <v>0</v>
      </c>
      <c r="O11" s="242">
        <f>ROUND(E11*N11,2)</f>
        <v>0</v>
      </c>
      <c r="P11" s="242">
        <v>0</v>
      </c>
      <c r="Q11" s="242">
        <f>ROUND(E11*P11,2)</f>
        <v>0</v>
      </c>
      <c r="R11" s="244"/>
      <c r="S11" s="244" t="s">
        <v>172</v>
      </c>
      <c r="T11" s="245" t="s">
        <v>172</v>
      </c>
      <c r="U11" s="230">
        <v>1.0999999999999999E-2</v>
      </c>
      <c r="V11" s="230">
        <f>ROUND(E11*U11,2)</f>
        <v>0.01</v>
      </c>
      <c r="W11" s="230"/>
      <c r="X11" s="230" t="s">
        <v>160</v>
      </c>
      <c r="Y11" s="230" t="s">
        <v>161</v>
      </c>
      <c r="Z11" s="210"/>
      <c r="AA11" s="210"/>
      <c r="AB11" s="210"/>
      <c r="AC11" s="210"/>
      <c r="AD11" s="210"/>
      <c r="AE11" s="210"/>
      <c r="AF11" s="210"/>
      <c r="AG11" s="210" t="s">
        <v>162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2">
      <c r="A12" s="227"/>
      <c r="B12" s="228"/>
      <c r="C12" s="272" t="s">
        <v>682</v>
      </c>
      <c r="D12" s="268"/>
      <c r="E12" s="269">
        <v>0.88200000000000001</v>
      </c>
      <c r="F12" s="230"/>
      <c r="G12" s="230"/>
      <c r="H12" s="230"/>
      <c r="I12" s="230"/>
      <c r="J12" s="230"/>
      <c r="K12" s="230"/>
      <c r="L12" s="230"/>
      <c r="M12" s="230"/>
      <c r="N12" s="229"/>
      <c r="O12" s="229"/>
      <c r="P12" s="229"/>
      <c r="Q12" s="229"/>
      <c r="R12" s="230"/>
      <c r="S12" s="230"/>
      <c r="T12" s="230"/>
      <c r="U12" s="230"/>
      <c r="V12" s="230"/>
      <c r="W12" s="230"/>
      <c r="X12" s="230"/>
      <c r="Y12" s="230"/>
      <c r="Z12" s="210"/>
      <c r="AA12" s="210"/>
      <c r="AB12" s="210"/>
      <c r="AC12" s="210"/>
      <c r="AD12" s="210"/>
      <c r="AE12" s="210"/>
      <c r="AF12" s="210"/>
      <c r="AG12" s="210" t="s">
        <v>218</v>
      </c>
      <c r="AH12" s="210">
        <v>5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39">
        <v>3</v>
      </c>
      <c r="B13" s="240" t="s">
        <v>284</v>
      </c>
      <c r="C13" s="258" t="s">
        <v>285</v>
      </c>
      <c r="D13" s="241" t="s">
        <v>253</v>
      </c>
      <c r="E13" s="242">
        <v>4.41</v>
      </c>
      <c r="F13" s="243"/>
      <c r="G13" s="244">
        <f>ROUND(E13*F13,2)</f>
        <v>0</v>
      </c>
      <c r="H13" s="243"/>
      <c r="I13" s="244">
        <f>ROUND(E13*H13,2)</f>
        <v>0</v>
      </c>
      <c r="J13" s="243"/>
      <c r="K13" s="244">
        <f>ROUND(E13*J13,2)</f>
        <v>0</v>
      </c>
      <c r="L13" s="244">
        <v>21</v>
      </c>
      <c r="M13" s="244">
        <f>G13*(1+L13/100)</f>
        <v>0</v>
      </c>
      <c r="N13" s="242">
        <v>0</v>
      </c>
      <c r="O13" s="242">
        <f>ROUND(E13*N13,2)</f>
        <v>0</v>
      </c>
      <c r="P13" s="242">
        <v>0</v>
      </c>
      <c r="Q13" s="242">
        <f>ROUND(E13*P13,2)</f>
        <v>0</v>
      </c>
      <c r="R13" s="244"/>
      <c r="S13" s="244" t="s">
        <v>172</v>
      </c>
      <c r="T13" s="245" t="s">
        <v>172</v>
      </c>
      <c r="U13" s="230">
        <v>0</v>
      </c>
      <c r="V13" s="230">
        <f>ROUND(E13*U13,2)</f>
        <v>0</v>
      </c>
      <c r="W13" s="230"/>
      <c r="X13" s="230" t="s">
        <v>160</v>
      </c>
      <c r="Y13" s="230" t="s">
        <v>161</v>
      </c>
      <c r="Z13" s="210"/>
      <c r="AA13" s="210"/>
      <c r="AB13" s="210"/>
      <c r="AC13" s="210"/>
      <c r="AD13" s="210"/>
      <c r="AE13" s="210"/>
      <c r="AF13" s="210"/>
      <c r="AG13" s="210" t="s">
        <v>162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27"/>
      <c r="B14" s="228"/>
      <c r="C14" s="272" t="s">
        <v>683</v>
      </c>
      <c r="D14" s="268"/>
      <c r="E14" s="269">
        <v>4.41</v>
      </c>
      <c r="F14" s="230"/>
      <c r="G14" s="230"/>
      <c r="H14" s="230"/>
      <c r="I14" s="230"/>
      <c r="J14" s="230"/>
      <c r="K14" s="230"/>
      <c r="L14" s="230"/>
      <c r="M14" s="230"/>
      <c r="N14" s="229"/>
      <c r="O14" s="229"/>
      <c r="P14" s="229"/>
      <c r="Q14" s="229"/>
      <c r="R14" s="230"/>
      <c r="S14" s="230"/>
      <c r="T14" s="230"/>
      <c r="U14" s="230"/>
      <c r="V14" s="230"/>
      <c r="W14" s="230"/>
      <c r="X14" s="230"/>
      <c r="Y14" s="230"/>
      <c r="Z14" s="210"/>
      <c r="AA14" s="210"/>
      <c r="AB14" s="210"/>
      <c r="AC14" s="210"/>
      <c r="AD14" s="210"/>
      <c r="AE14" s="210"/>
      <c r="AF14" s="210"/>
      <c r="AG14" s="210" t="s">
        <v>218</v>
      </c>
      <c r="AH14" s="210">
        <v>5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39">
        <v>4</v>
      </c>
      <c r="B15" s="240" t="s">
        <v>684</v>
      </c>
      <c r="C15" s="258" t="s">
        <v>685</v>
      </c>
      <c r="D15" s="241" t="s">
        <v>253</v>
      </c>
      <c r="E15" s="242">
        <v>0.88200000000000001</v>
      </c>
      <c r="F15" s="243"/>
      <c r="G15" s="244">
        <f>ROUND(E15*F15,2)</f>
        <v>0</v>
      </c>
      <c r="H15" s="243"/>
      <c r="I15" s="244">
        <f>ROUND(E15*H15,2)</f>
        <v>0</v>
      </c>
      <c r="J15" s="243"/>
      <c r="K15" s="244">
        <f>ROUND(E15*J15,2)</f>
        <v>0</v>
      </c>
      <c r="L15" s="244">
        <v>21</v>
      </c>
      <c r="M15" s="244">
        <f>G15*(1+L15/100)</f>
        <v>0</v>
      </c>
      <c r="N15" s="242">
        <v>0</v>
      </c>
      <c r="O15" s="242">
        <f>ROUND(E15*N15,2)</f>
        <v>0</v>
      </c>
      <c r="P15" s="242">
        <v>0</v>
      </c>
      <c r="Q15" s="242">
        <f>ROUND(E15*P15,2)</f>
        <v>0</v>
      </c>
      <c r="R15" s="244"/>
      <c r="S15" s="244" t="s">
        <v>172</v>
      </c>
      <c r="T15" s="245" t="s">
        <v>172</v>
      </c>
      <c r="U15" s="230">
        <v>1.9379999999999999</v>
      </c>
      <c r="V15" s="230">
        <f>ROUND(E15*U15,2)</f>
        <v>1.71</v>
      </c>
      <c r="W15" s="230"/>
      <c r="X15" s="230" t="s">
        <v>160</v>
      </c>
      <c r="Y15" s="230" t="s">
        <v>161</v>
      </c>
      <c r="Z15" s="210"/>
      <c r="AA15" s="210"/>
      <c r="AB15" s="210"/>
      <c r="AC15" s="210"/>
      <c r="AD15" s="210"/>
      <c r="AE15" s="210"/>
      <c r="AF15" s="210"/>
      <c r="AG15" s="210" t="s">
        <v>162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27"/>
      <c r="B16" s="228"/>
      <c r="C16" s="272" t="s">
        <v>686</v>
      </c>
      <c r="D16" s="268"/>
      <c r="E16" s="269">
        <v>0.88200000000000001</v>
      </c>
      <c r="F16" s="230"/>
      <c r="G16" s="230"/>
      <c r="H16" s="230"/>
      <c r="I16" s="230"/>
      <c r="J16" s="230"/>
      <c r="K16" s="230"/>
      <c r="L16" s="230"/>
      <c r="M16" s="230"/>
      <c r="N16" s="229"/>
      <c r="O16" s="229"/>
      <c r="P16" s="229"/>
      <c r="Q16" s="229"/>
      <c r="R16" s="230"/>
      <c r="S16" s="230"/>
      <c r="T16" s="230"/>
      <c r="U16" s="230"/>
      <c r="V16" s="230"/>
      <c r="W16" s="230"/>
      <c r="X16" s="230"/>
      <c r="Y16" s="230"/>
      <c r="Z16" s="210"/>
      <c r="AA16" s="210"/>
      <c r="AB16" s="210"/>
      <c r="AC16" s="210"/>
      <c r="AD16" s="210"/>
      <c r="AE16" s="210"/>
      <c r="AF16" s="210"/>
      <c r="AG16" s="210" t="s">
        <v>218</v>
      </c>
      <c r="AH16" s="210">
        <v>5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39">
        <v>5</v>
      </c>
      <c r="B17" s="240" t="s">
        <v>290</v>
      </c>
      <c r="C17" s="258" t="s">
        <v>291</v>
      </c>
      <c r="D17" s="241" t="s">
        <v>253</v>
      </c>
      <c r="E17" s="242">
        <v>0.88200000000000001</v>
      </c>
      <c r="F17" s="243"/>
      <c r="G17" s="244">
        <f>ROUND(E17*F17,2)</f>
        <v>0</v>
      </c>
      <c r="H17" s="243"/>
      <c r="I17" s="244">
        <f>ROUND(E17*H17,2)</f>
        <v>0</v>
      </c>
      <c r="J17" s="243"/>
      <c r="K17" s="244">
        <f>ROUND(E17*J17,2)</f>
        <v>0</v>
      </c>
      <c r="L17" s="244">
        <v>21</v>
      </c>
      <c r="M17" s="244">
        <f>G17*(1+L17/100)</f>
        <v>0</v>
      </c>
      <c r="N17" s="242">
        <v>0</v>
      </c>
      <c r="O17" s="242">
        <f>ROUND(E17*N17,2)</f>
        <v>0</v>
      </c>
      <c r="P17" s="242">
        <v>0</v>
      </c>
      <c r="Q17" s="242">
        <f>ROUND(E17*P17,2)</f>
        <v>0</v>
      </c>
      <c r="R17" s="244"/>
      <c r="S17" s="244" t="s">
        <v>172</v>
      </c>
      <c r="T17" s="245" t="s">
        <v>172</v>
      </c>
      <c r="U17" s="230">
        <v>8.9999999999999993E-3</v>
      </c>
      <c r="V17" s="230">
        <f>ROUND(E17*U17,2)</f>
        <v>0.01</v>
      </c>
      <c r="W17" s="230"/>
      <c r="X17" s="230" t="s">
        <v>160</v>
      </c>
      <c r="Y17" s="230" t="s">
        <v>161</v>
      </c>
      <c r="Z17" s="210"/>
      <c r="AA17" s="210"/>
      <c r="AB17" s="210"/>
      <c r="AC17" s="210"/>
      <c r="AD17" s="210"/>
      <c r="AE17" s="210"/>
      <c r="AF17" s="210"/>
      <c r="AG17" s="210" t="s">
        <v>162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27"/>
      <c r="B18" s="228"/>
      <c r="C18" s="272" t="s">
        <v>686</v>
      </c>
      <c r="D18" s="268"/>
      <c r="E18" s="269">
        <v>0.88200000000000001</v>
      </c>
      <c r="F18" s="230"/>
      <c r="G18" s="230"/>
      <c r="H18" s="230"/>
      <c r="I18" s="230"/>
      <c r="J18" s="230"/>
      <c r="K18" s="230"/>
      <c r="L18" s="230"/>
      <c r="M18" s="230"/>
      <c r="N18" s="229"/>
      <c r="O18" s="229"/>
      <c r="P18" s="229"/>
      <c r="Q18" s="229"/>
      <c r="R18" s="230"/>
      <c r="S18" s="230"/>
      <c r="T18" s="230"/>
      <c r="U18" s="230"/>
      <c r="V18" s="230"/>
      <c r="W18" s="230"/>
      <c r="X18" s="230"/>
      <c r="Y18" s="230"/>
      <c r="Z18" s="210"/>
      <c r="AA18" s="210"/>
      <c r="AB18" s="210"/>
      <c r="AC18" s="210"/>
      <c r="AD18" s="210"/>
      <c r="AE18" s="210"/>
      <c r="AF18" s="210"/>
      <c r="AG18" s="210" t="s">
        <v>218</v>
      </c>
      <c r="AH18" s="210">
        <v>5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ht="22.5" outlineLevel="1" x14ac:dyDescent="0.2">
      <c r="A19" s="239">
        <v>6</v>
      </c>
      <c r="B19" s="240" t="s">
        <v>300</v>
      </c>
      <c r="C19" s="258" t="s">
        <v>301</v>
      </c>
      <c r="D19" s="241" t="s">
        <v>253</v>
      </c>
      <c r="E19" s="242">
        <v>0.88200000000000001</v>
      </c>
      <c r="F19" s="243"/>
      <c r="G19" s="244">
        <f>ROUND(E19*F19,2)</f>
        <v>0</v>
      </c>
      <c r="H19" s="243"/>
      <c r="I19" s="244">
        <f>ROUND(E19*H19,2)</f>
        <v>0</v>
      </c>
      <c r="J19" s="243"/>
      <c r="K19" s="244">
        <f>ROUND(E19*J19,2)</f>
        <v>0</v>
      </c>
      <c r="L19" s="244">
        <v>21</v>
      </c>
      <c r="M19" s="244">
        <f>G19*(1+L19/100)</f>
        <v>0</v>
      </c>
      <c r="N19" s="242">
        <v>0</v>
      </c>
      <c r="O19" s="242">
        <f>ROUND(E19*N19,2)</f>
        <v>0</v>
      </c>
      <c r="P19" s="242">
        <v>0</v>
      </c>
      <c r="Q19" s="242">
        <f>ROUND(E19*P19,2)</f>
        <v>0</v>
      </c>
      <c r="R19" s="244"/>
      <c r="S19" s="244" t="s">
        <v>172</v>
      </c>
      <c r="T19" s="245" t="s">
        <v>172</v>
      </c>
      <c r="U19" s="230">
        <v>0</v>
      </c>
      <c r="V19" s="230">
        <f>ROUND(E19*U19,2)</f>
        <v>0</v>
      </c>
      <c r="W19" s="230"/>
      <c r="X19" s="230" t="s">
        <v>160</v>
      </c>
      <c r="Y19" s="230" t="s">
        <v>161</v>
      </c>
      <c r="Z19" s="210"/>
      <c r="AA19" s="210"/>
      <c r="AB19" s="210"/>
      <c r="AC19" s="210"/>
      <c r="AD19" s="210"/>
      <c r="AE19" s="210"/>
      <c r="AF19" s="210"/>
      <c r="AG19" s="210" t="s">
        <v>162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">
      <c r="A20" s="227"/>
      <c r="B20" s="228"/>
      <c r="C20" s="272" t="s">
        <v>686</v>
      </c>
      <c r="D20" s="268"/>
      <c r="E20" s="269">
        <v>0.88200000000000001</v>
      </c>
      <c r="F20" s="230"/>
      <c r="G20" s="230"/>
      <c r="H20" s="230"/>
      <c r="I20" s="230"/>
      <c r="J20" s="230"/>
      <c r="K20" s="230"/>
      <c r="L20" s="230"/>
      <c r="M20" s="230"/>
      <c r="N20" s="229"/>
      <c r="O20" s="229"/>
      <c r="P20" s="229"/>
      <c r="Q20" s="229"/>
      <c r="R20" s="230"/>
      <c r="S20" s="230"/>
      <c r="T20" s="230"/>
      <c r="U20" s="230"/>
      <c r="V20" s="230"/>
      <c r="W20" s="230"/>
      <c r="X20" s="230"/>
      <c r="Y20" s="230"/>
      <c r="Z20" s="210"/>
      <c r="AA20" s="210"/>
      <c r="AB20" s="210"/>
      <c r="AC20" s="210"/>
      <c r="AD20" s="210"/>
      <c r="AE20" s="210"/>
      <c r="AF20" s="210"/>
      <c r="AG20" s="210" t="s">
        <v>218</v>
      </c>
      <c r="AH20" s="210">
        <v>5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x14ac:dyDescent="0.2">
      <c r="A21" s="232" t="s">
        <v>153</v>
      </c>
      <c r="B21" s="233" t="s">
        <v>106</v>
      </c>
      <c r="C21" s="256" t="s">
        <v>107</v>
      </c>
      <c r="D21" s="234"/>
      <c r="E21" s="235"/>
      <c r="F21" s="236"/>
      <c r="G21" s="236">
        <f>SUMIF(AG22:AG52,"&lt;&gt;NOR",G22:G52)</f>
        <v>0</v>
      </c>
      <c r="H21" s="236"/>
      <c r="I21" s="236">
        <f>SUM(I22:I52)</f>
        <v>0</v>
      </c>
      <c r="J21" s="236"/>
      <c r="K21" s="236">
        <f>SUM(K22:K52)</f>
        <v>0</v>
      </c>
      <c r="L21" s="236"/>
      <c r="M21" s="236">
        <f>SUM(M22:M52)</f>
        <v>0</v>
      </c>
      <c r="N21" s="235"/>
      <c r="O21" s="235">
        <f>SUM(O22:O52)</f>
        <v>3.1399999999999988</v>
      </c>
      <c r="P21" s="235"/>
      <c r="Q21" s="235">
        <f>SUM(Q22:Q52)</f>
        <v>0</v>
      </c>
      <c r="R21" s="236"/>
      <c r="S21" s="236"/>
      <c r="T21" s="237"/>
      <c r="U21" s="231"/>
      <c r="V21" s="231">
        <f>SUM(V22:V52)</f>
        <v>45.839999999999996</v>
      </c>
      <c r="W21" s="231"/>
      <c r="X21" s="231"/>
      <c r="Y21" s="231"/>
      <c r="AG21" t="s">
        <v>154</v>
      </c>
    </row>
    <row r="22" spans="1:60" outlineLevel="1" x14ac:dyDescent="0.2">
      <c r="A22" s="246">
        <v>7</v>
      </c>
      <c r="B22" s="247" t="s">
        <v>687</v>
      </c>
      <c r="C22" s="257" t="s">
        <v>688</v>
      </c>
      <c r="D22" s="248" t="s">
        <v>318</v>
      </c>
      <c r="E22" s="249">
        <v>11</v>
      </c>
      <c r="F22" s="250"/>
      <c r="G22" s="251">
        <f>ROUND(E22*F22,2)</f>
        <v>0</v>
      </c>
      <c r="H22" s="250"/>
      <c r="I22" s="251">
        <f>ROUND(E22*H22,2)</f>
        <v>0</v>
      </c>
      <c r="J22" s="250"/>
      <c r="K22" s="251">
        <f>ROUND(E22*J22,2)</f>
        <v>0</v>
      </c>
      <c r="L22" s="251">
        <v>21</v>
      </c>
      <c r="M22" s="251">
        <f>G22*(1+L22/100)</f>
        <v>0</v>
      </c>
      <c r="N22" s="249">
        <v>0.25080000000000002</v>
      </c>
      <c r="O22" s="249">
        <f>ROUND(E22*N22,2)</f>
        <v>2.76</v>
      </c>
      <c r="P22" s="249">
        <v>0</v>
      </c>
      <c r="Q22" s="249">
        <f>ROUND(E22*P22,2)</f>
        <v>0</v>
      </c>
      <c r="R22" s="251"/>
      <c r="S22" s="251" t="s">
        <v>172</v>
      </c>
      <c r="T22" s="252" t="s">
        <v>172</v>
      </c>
      <c r="U22" s="230">
        <v>0.81799999999999995</v>
      </c>
      <c r="V22" s="230">
        <f>ROUND(E22*U22,2)</f>
        <v>9</v>
      </c>
      <c r="W22" s="230"/>
      <c r="X22" s="230" t="s">
        <v>160</v>
      </c>
      <c r="Y22" s="230" t="s">
        <v>161</v>
      </c>
      <c r="Z22" s="210"/>
      <c r="AA22" s="210"/>
      <c r="AB22" s="210"/>
      <c r="AC22" s="210"/>
      <c r="AD22" s="210"/>
      <c r="AE22" s="210"/>
      <c r="AF22" s="210"/>
      <c r="AG22" s="210" t="s">
        <v>162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ht="22.5" outlineLevel="1" x14ac:dyDescent="0.2">
      <c r="A23" s="239">
        <v>8</v>
      </c>
      <c r="B23" s="240" t="s">
        <v>689</v>
      </c>
      <c r="C23" s="258" t="s">
        <v>690</v>
      </c>
      <c r="D23" s="241" t="s">
        <v>318</v>
      </c>
      <c r="E23" s="242">
        <v>1</v>
      </c>
      <c r="F23" s="243"/>
      <c r="G23" s="244">
        <f>ROUND(E23*F23,2)</f>
        <v>0</v>
      </c>
      <c r="H23" s="243"/>
      <c r="I23" s="244">
        <f>ROUND(E23*H23,2)</f>
        <v>0</v>
      </c>
      <c r="J23" s="243"/>
      <c r="K23" s="244">
        <f>ROUND(E23*J23,2)</f>
        <v>0</v>
      </c>
      <c r="L23" s="244">
        <v>21</v>
      </c>
      <c r="M23" s="244">
        <f>G23*(1+L23/100)</f>
        <v>0</v>
      </c>
      <c r="N23" s="242">
        <v>0.1133</v>
      </c>
      <c r="O23" s="242">
        <f>ROUND(E23*N23,2)</f>
        <v>0.11</v>
      </c>
      <c r="P23" s="242">
        <v>0</v>
      </c>
      <c r="Q23" s="242">
        <f>ROUND(E23*P23,2)</f>
        <v>0</v>
      </c>
      <c r="R23" s="244"/>
      <c r="S23" s="244" t="s">
        <v>172</v>
      </c>
      <c r="T23" s="245" t="s">
        <v>172</v>
      </c>
      <c r="U23" s="230">
        <v>0.91800000000000004</v>
      </c>
      <c r="V23" s="230">
        <f>ROUND(E23*U23,2)</f>
        <v>0.92</v>
      </c>
      <c r="W23" s="230"/>
      <c r="X23" s="230" t="s">
        <v>160</v>
      </c>
      <c r="Y23" s="230" t="s">
        <v>161</v>
      </c>
      <c r="Z23" s="210"/>
      <c r="AA23" s="210"/>
      <c r="AB23" s="210"/>
      <c r="AC23" s="210"/>
      <c r="AD23" s="210"/>
      <c r="AE23" s="210"/>
      <c r="AF23" s="210"/>
      <c r="AG23" s="210" t="s">
        <v>162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2" x14ac:dyDescent="0.2">
      <c r="A24" s="227"/>
      <c r="B24" s="228"/>
      <c r="C24" s="272" t="s">
        <v>691</v>
      </c>
      <c r="D24" s="268"/>
      <c r="E24" s="269">
        <v>1</v>
      </c>
      <c r="F24" s="230"/>
      <c r="G24" s="230"/>
      <c r="H24" s="230"/>
      <c r="I24" s="230"/>
      <c r="J24" s="230"/>
      <c r="K24" s="230"/>
      <c r="L24" s="230"/>
      <c r="M24" s="230"/>
      <c r="N24" s="229"/>
      <c r="O24" s="229"/>
      <c r="P24" s="229"/>
      <c r="Q24" s="229"/>
      <c r="R24" s="230"/>
      <c r="S24" s="230"/>
      <c r="T24" s="230"/>
      <c r="U24" s="230"/>
      <c r="V24" s="230"/>
      <c r="W24" s="230"/>
      <c r="X24" s="230"/>
      <c r="Y24" s="230"/>
      <c r="Z24" s="210"/>
      <c r="AA24" s="210"/>
      <c r="AB24" s="210"/>
      <c r="AC24" s="210"/>
      <c r="AD24" s="210"/>
      <c r="AE24" s="210"/>
      <c r="AF24" s="210"/>
      <c r="AG24" s="210" t="s">
        <v>218</v>
      </c>
      <c r="AH24" s="210">
        <v>0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39">
        <v>9</v>
      </c>
      <c r="B25" s="240" t="s">
        <v>692</v>
      </c>
      <c r="C25" s="258" t="s">
        <v>693</v>
      </c>
      <c r="D25" s="241" t="s">
        <v>246</v>
      </c>
      <c r="E25" s="242">
        <v>297</v>
      </c>
      <c r="F25" s="243"/>
      <c r="G25" s="244">
        <f>ROUND(E25*F25,2)</f>
        <v>0</v>
      </c>
      <c r="H25" s="243"/>
      <c r="I25" s="244">
        <f>ROUND(E25*H25,2)</f>
        <v>0</v>
      </c>
      <c r="J25" s="243"/>
      <c r="K25" s="244">
        <f>ROUND(E25*J25,2)</f>
        <v>0</v>
      </c>
      <c r="L25" s="244">
        <v>21</v>
      </c>
      <c r="M25" s="244">
        <f>G25*(1+L25/100)</f>
        <v>0</v>
      </c>
      <c r="N25" s="242">
        <v>1.2999999999999999E-4</v>
      </c>
      <c r="O25" s="242">
        <f>ROUND(E25*N25,2)</f>
        <v>0.04</v>
      </c>
      <c r="P25" s="242">
        <v>0</v>
      </c>
      <c r="Q25" s="242">
        <f>ROUND(E25*P25,2)</f>
        <v>0</v>
      </c>
      <c r="R25" s="244"/>
      <c r="S25" s="244" t="s">
        <v>172</v>
      </c>
      <c r="T25" s="245" t="s">
        <v>172</v>
      </c>
      <c r="U25" s="230">
        <v>2.1999999999999999E-2</v>
      </c>
      <c r="V25" s="230">
        <f>ROUND(E25*U25,2)</f>
        <v>6.53</v>
      </c>
      <c r="W25" s="230"/>
      <c r="X25" s="230" t="s">
        <v>160</v>
      </c>
      <c r="Y25" s="230" t="s">
        <v>161</v>
      </c>
      <c r="Z25" s="210"/>
      <c r="AA25" s="210"/>
      <c r="AB25" s="210"/>
      <c r="AC25" s="210"/>
      <c r="AD25" s="210"/>
      <c r="AE25" s="210"/>
      <c r="AF25" s="210"/>
      <c r="AG25" s="210" t="s">
        <v>162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2">
      <c r="A26" s="227"/>
      <c r="B26" s="228"/>
      <c r="C26" s="272" t="s">
        <v>694</v>
      </c>
      <c r="D26" s="268"/>
      <c r="E26" s="269">
        <v>63</v>
      </c>
      <c r="F26" s="230"/>
      <c r="G26" s="230"/>
      <c r="H26" s="230"/>
      <c r="I26" s="230"/>
      <c r="J26" s="230"/>
      <c r="K26" s="230"/>
      <c r="L26" s="230"/>
      <c r="M26" s="230"/>
      <c r="N26" s="229"/>
      <c r="O26" s="229"/>
      <c r="P26" s="229"/>
      <c r="Q26" s="229"/>
      <c r="R26" s="230"/>
      <c r="S26" s="230"/>
      <c r="T26" s="230"/>
      <c r="U26" s="230"/>
      <c r="V26" s="230"/>
      <c r="W26" s="230"/>
      <c r="X26" s="230"/>
      <c r="Y26" s="230"/>
      <c r="Z26" s="210"/>
      <c r="AA26" s="210"/>
      <c r="AB26" s="210"/>
      <c r="AC26" s="210"/>
      <c r="AD26" s="210"/>
      <c r="AE26" s="210"/>
      <c r="AF26" s="210"/>
      <c r="AG26" s="210" t="s">
        <v>218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3" x14ac:dyDescent="0.2">
      <c r="A27" s="227"/>
      <c r="B27" s="228"/>
      <c r="C27" s="272" t="s">
        <v>695</v>
      </c>
      <c r="D27" s="268"/>
      <c r="E27" s="269">
        <v>80</v>
      </c>
      <c r="F27" s="230"/>
      <c r="G27" s="230"/>
      <c r="H27" s="230"/>
      <c r="I27" s="230"/>
      <c r="J27" s="230"/>
      <c r="K27" s="230"/>
      <c r="L27" s="230"/>
      <c r="M27" s="230"/>
      <c r="N27" s="229"/>
      <c r="O27" s="229"/>
      <c r="P27" s="229"/>
      <c r="Q27" s="229"/>
      <c r="R27" s="230"/>
      <c r="S27" s="230"/>
      <c r="T27" s="230"/>
      <c r="U27" s="230"/>
      <c r="V27" s="230"/>
      <c r="W27" s="230"/>
      <c r="X27" s="230"/>
      <c r="Y27" s="230"/>
      <c r="Z27" s="210"/>
      <c r="AA27" s="210"/>
      <c r="AB27" s="210"/>
      <c r="AC27" s="210"/>
      <c r="AD27" s="210"/>
      <c r="AE27" s="210"/>
      <c r="AF27" s="210"/>
      <c r="AG27" s="210" t="s">
        <v>218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3" x14ac:dyDescent="0.2">
      <c r="A28" s="227"/>
      <c r="B28" s="228"/>
      <c r="C28" s="272" t="s">
        <v>696</v>
      </c>
      <c r="D28" s="268"/>
      <c r="E28" s="269">
        <v>154</v>
      </c>
      <c r="F28" s="230"/>
      <c r="G28" s="230"/>
      <c r="H28" s="230"/>
      <c r="I28" s="230"/>
      <c r="J28" s="230"/>
      <c r="K28" s="230"/>
      <c r="L28" s="230"/>
      <c r="M28" s="230"/>
      <c r="N28" s="229"/>
      <c r="O28" s="229"/>
      <c r="P28" s="229"/>
      <c r="Q28" s="229"/>
      <c r="R28" s="230"/>
      <c r="S28" s="230"/>
      <c r="T28" s="230"/>
      <c r="U28" s="230"/>
      <c r="V28" s="230"/>
      <c r="W28" s="230"/>
      <c r="X28" s="230"/>
      <c r="Y28" s="230"/>
      <c r="Z28" s="210"/>
      <c r="AA28" s="210"/>
      <c r="AB28" s="210"/>
      <c r="AC28" s="210"/>
      <c r="AD28" s="210"/>
      <c r="AE28" s="210"/>
      <c r="AF28" s="210"/>
      <c r="AG28" s="210" t="s">
        <v>218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39">
        <v>10</v>
      </c>
      <c r="B29" s="240" t="s">
        <v>697</v>
      </c>
      <c r="C29" s="258" t="s">
        <v>698</v>
      </c>
      <c r="D29" s="241" t="s">
        <v>246</v>
      </c>
      <c r="E29" s="242">
        <v>308</v>
      </c>
      <c r="F29" s="243"/>
      <c r="G29" s="244">
        <f>ROUND(E29*F29,2)</f>
        <v>0</v>
      </c>
      <c r="H29" s="243"/>
      <c r="I29" s="244">
        <f>ROUND(E29*H29,2)</f>
        <v>0</v>
      </c>
      <c r="J29" s="243"/>
      <c r="K29" s="244">
        <f>ROUND(E29*J29,2)</f>
        <v>0</v>
      </c>
      <c r="L29" s="244">
        <v>21</v>
      </c>
      <c r="M29" s="244">
        <f>G29*(1+L29/100)</f>
        <v>0</v>
      </c>
      <c r="N29" s="242">
        <v>2.5000000000000001E-4</v>
      </c>
      <c r="O29" s="242">
        <f>ROUND(E29*N29,2)</f>
        <v>0.08</v>
      </c>
      <c r="P29" s="242">
        <v>0</v>
      </c>
      <c r="Q29" s="242">
        <f>ROUND(E29*P29,2)</f>
        <v>0</v>
      </c>
      <c r="R29" s="244"/>
      <c r="S29" s="244" t="s">
        <v>172</v>
      </c>
      <c r="T29" s="245" t="s">
        <v>172</v>
      </c>
      <c r="U29" s="230">
        <v>4.2999999999999997E-2</v>
      </c>
      <c r="V29" s="230">
        <f>ROUND(E29*U29,2)</f>
        <v>13.24</v>
      </c>
      <c r="W29" s="230"/>
      <c r="X29" s="230" t="s">
        <v>160</v>
      </c>
      <c r="Y29" s="230" t="s">
        <v>161</v>
      </c>
      <c r="Z29" s="210"/>
      <c r="AA29" s="210"/>
      <c r="AB29" s="210"/>
      <c r="AC29" s="210"/>
      <c r="AD29" s="210"/>
      <c r="AE29" s="210"/>
      <c r="AF29" s="210"/>
      <c r="AG29" s="210" t="s">
        <v>162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2" x14ac:dyDescent="0.2">
      <c r="A30" s="227"/>
      <c r="B30" s="228"/>
      <c r="C30" s="272" t="s">
        <v>699</v>
      </c>
      <c r="D30" s="268"/>
      <c r="E30" s="269">
        <v>308</v>
      </c>
      <c r="F30" s="230"/>
      <c r="G30" s="230"/>
      <c r="H30" s="230"/>
      <c r="I30" s="230"/>
      <c r="J30" s="230"/>
      <c r="K30" s="230"/>
      <c r="L30" s="230"/>
      <c r="M30" s="230"/>
      <c r="N30" s="229"/>
      <c r="O30" s="229"/>
      <c r="P30" s="229"/>
      <c r="Q30" s="229"/>
      <c r="R30" s="230"/>
      <c r="S30" s="230"/>
      <c r="T30" s="230"/>
      <c r="U30" s="230"/>
      <c r="V30" s="230"/>
      <c r="W30" s="230"/>
      <c r="X30" s="230"/>
      <c r="Y30" s="230"/>
      <c r="Z30" s="210"/>
      <c r="AA30" s="210"/>
      <c r="AB30" s="210"/>
      <c r="AC30" s="210"/>
      <c r="AD30" s="210"/>
      <c r="AE30" s="210"/>
      <c r="AF30" s="210"/>
      <c r="AG30" s="210" t="s">
        <v>218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39">
        <v>11</v>
      </c>
      <c r="B31" s="240" t="s">
        <v>700</v>
      </c>
      <c r="C31" s="258" t="s">
        <v>701</v>
      </c>
      <c r="D31" s="241" t="s">
        <v>216</v>
      </c>
      <c r="E31" s="242">
        <v>20.399999999999999</v>
      </c>
      <c r="F31" s="243"/>
      <c r="G31" s="244">
        <f>ROUND(E31*F31,2)</f>
        <v>0</v>
      </c>
      <c r="H31" s="243"/>
      <c r="I31" s="244">
        <f>ROUND(E31*H31,2)</f>
        <v>0</v>
      </c>
      <c r="J31" s="243"/>
      <c r="K31" s="244">
        <f>ROUND(E31*J31,2)</f>
        <v>0</v>
      </c>
      <c r="L31" s="244">
        <v>21</v>
      </c>
      <c r="M31" s="244">
        <f>G31*(1+L31/100)</f>
        <v>0</v>
      </c>
      <c r="N31" s="242">
        <v>1.08E-3</v>
      </c>
      <c r="O31" s="242">
        <f>ROUND(E31*N31,2)</f>
        <v>0.02</v>
      </c>
      <c r="P31" s="242">
        <v>0</v>
      </c>
      <c r="Q31" s="242">
        <f>ROUND(E31*P31,2)</f>
        <v>0</v>
      </c>
      <c r="R31" s="244"/>
      <c r="S31" s="244" t="s">
        <v>172</v>
      </c>
      <c r="T31" s="245" t="s">
        <v>172</v>
      </c>
      <c r="U31" s="230">
        <v>0.311</v>
      </c>
      <c r="V31" s="230">
        <f>ROUND(E31*U31,2)</f>
        <v>6.34</v>
      </c>
      <c r="W31" s="230"/>
      <c r="X31" s="230" t="s">
        <v>160</v>
      </c>
      <c r="Y31" s="230" t="s">
        <v>161</v>
      </c>
      <c r="Z31" s="210"/>
      <c r="AA31" s="210"/>
      <c r="AB31" s="210"/>
      <c r="AC31" s="210"/>
      <c r="AD31" s="210"/>
      <c r="AE31" s="210"/>
      <c r="AF31" s="210"/>
      <c r="AG31" s="210" t="s">
        <v>162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2">
      <c r="A32" s="227"/>
      <c r="B32" s="228"/>
      <c r="C32" s="272" t="s">
        <v>702</v>
      </c>
      <c r="D32" s="268"/>
      <c r="E32" s="269">
        <v>1.5</v>
      </c>
      <c r="F32" s="230"/>
      <c r="G32" s="230"/>
      <c r="H32" s="230"/>
      <c r="I32" s="230"/>
      <c r="J32" s="230"/>
      <c r="K32" s="230"/>
      <c r="L32" s="230"/>
      <c r="M32" s="230"/>
      <c r="N32" s="229"/>
      <c r="O32" s="229"/>
      <c r="P32" s="229"/>
      <c r="Q32" s="229"/>
      <c r="R32" s="230"/>
      <c r="S32" s="230"/>
      <c r="T32" s="230"/>
      <c r="U32" s="230"/>
      <c r="V32" s="230"/>
      <c r="W32" s="230"/>
      <c r="X32" s="230"/>
      <c r="Y32" s="230"/>
      <c r="Z32" s="210"/>
      <c r="AA32" s="210"/>
      <c r="AB32" s="210"/>
      <c r="AC32" s="210"/>
      <c r="AD32" s="210"/>
      <c r="AE32" s="210"/>
      <c r="AF32" s="210"/>
      <c r="AG32" s="210" t="s">
        <v>218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3" x14ac:dyDescent="0.2">
      <c r="A33" s="227"/>
      <c r="B33" s="228"/>
      <c r="C33" s="272" t="s">
        <v>703</v>
      </c>
      <c r="D33" s="268"/>
      <c r="E33" s="269">
        <v>8.4</v>
      </c>
      <c r="F33" s="230"/>
      <c r="G33" s="230"/>
      <c r="H33" s="230"/>
      <c r="I33" s="230"/>
      <c r="J33" s="230"/>
      <c r="K33" s="230"/>
      <c r="L33" s="230"/>
      <c r="M33" s="230"/>
      <c r="N33" s="229"/>
      <c r="O33" s="229"/>
      <c r="P33" s="229"/>
      <c r="Q33" s="229"/>
      <c r="R33" s="230"/>
      <c r="S33" s="230"/>
      <c r="T33" s="230"/>
      <c r="U33" s="230"/>
      <c r="V33" s="230"/>
      <c r="W33" s="230"/>
      <c r="X33" s="230"/>
      <c r="Y33" s="230"/>
      <c r="Z33" s="210"/>
      <c r="AA33" s="210"/>
      <c r="AB33" s="210"/>
      <c r="AC33" s="210"/>
      <c r="AD33" s="210"/>
      <c r="AE33" s="210"/>
      <c r="AF33" s="210"/>
      <c r="AG33" s="210" t="s">
        <v>218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3" x14ac:dyDescent="0.2">
      <c r="A34" s="227"/>
      <c r="B34" s="228"/>
      <c r="C34" s="272" t="s">
        <v>704</v>
      </c>
      <c r="D34" s="268"/>
      <c r="E34" s="269">
        <v>10.5</v>
      </c>
      <c r="F34" s="230"/>
      <c r="G34" s="230"/>
      <c r="H34" s="230"/>
      <c r="I34" s="230"/>
      <c r="J34" s="230"/>
      <c r="K34" s="230"/>
      <c r="L34" s="230"/>
      <c r="M34" s="230"/>
      <c r="N34" s="229"/>
      <c r="O34" s="229"/>
      <c r="P34" s="229"/>
      <c r="Q34" s="229"/>
      <c r="R34" s="230"/>
      <c r="S34" s="230"/>
      <c r="T34" s="230"/>
      <c r="U34" s="230"/>
      <c r="V34" s="230"/>
      <c r="W34" s="230"/>
      <c r="X34" s="230"/>
      <c r="Y34" s="230"/>
      <c r="Z34" s="210"/>
      <c r="AA34" s="210"/>
      <c r="AB34" s="210"/>
      <c r="AC34" s="210"/>
      <c r="AD34" s="210"/>
      <c r="AE34" s="210"/>
      <c r="AF34" s="210"/>
      <c r="AG34" s="210" t="s">
        <v>218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39">
        <v>12</v>
      </c>
      <c r="B35" s="240" t="s">
        <v>705</v>
      </c>
      <c r="C35" s="258" t="s">
        <v>706</v>
      </c>
      <c r="D35" s="241" t="s">
        <v>246</v>
      </c>
      <c r="E35" s="242">
        <v>605</v>
      </c>
      <c r="F35" s="243"/>
      <c r="G35" s="244">
        <f>ROUND(E35*F35,2)</f>
        <v>0</v>
      </c>
      <c r="H35" s="243"/>
      <c r="I35" s="244">
        <f>ROUND(E35*H35,2)</f>
        <v>0</v>
      </c>
      <c r="J35" s="243"/>
      <c r="K35" s="244">
        <f>ROUND(E35*J35,2)</f>
        <v>0</v>
      </c>
      <c r="L35" s="244">
        <v>21</v>
      </c>
      <c r="M35" s="244">
        <f>G35*(1+L35/100)</f>
        <v>0</v>
      </c>
      <c r="N35" s="242">
        <v>0</v>
      </c>
      <c r="O35" s="242">
        <f>ROUND(E35*N35,2)</f>
        <v>0</v>
      </c>
      <c r="P35" s="242">
        <v>0</v>
      </c>
      <c r="Q35" s="242">
        <f>ROUND(E35*P35,2)</f>
        <v>0</v>
      </c>
      <c r="R35" s="244"/>
      <c r="S35" s="244" t="s">
        <v>172</v>
      </c>
      <c r="T35" s="245" t="s">
        <v>172</v>
      </c>
      <c r="U35" s="230">
        <v>1.2E-2</v>
      </c>
      <c r="V35" s="230">
        <f>ROUND(E35*U35,2)</f>
        <v>7.26</v>
      </c>
      <c r="W35" s="230"/>
      <c r="X35" s="230" t="s">
        <v>160</v>
      </c>
      <c r="Y35" s="230" t="s">
        <v>161</v>
      </c>
      <c r="Z35" s="210"/>
      <c r="AA35" s="210"/>
      <c r="AB35" s="210"/>
      <c r="AC35" s="210"/>
      <c r="AD35" s="210"/>
      <c r="AE35" s="210"/>
      <c r="AF35" s="210"/>
      <c r="AG35" s="210" t="s">
        <v>162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2" x14ac:dyDescent="0.2">
      <c r="A36" s="227"/>
      <c r="B36" s="228"/>
      <c r="C36" s="272" t="s">
        <v>707</v>
      </c>
      <c r="D36" s="268"/>
      <c r="E36" s="269">
        <v>297</v>
      </c>
      <c r="F36" s="230"/>
      <c r="G36" s="230"/>
      <c r="H36" s="230"/>
      <c r="I36" s="230"/>
      <c r="J36" s="230"/>
      <c r="K36" s="230"/>
      <c r="L36" s="230"/>
      <c r="M36" s="230"/>
      <c r="N36" s="229"/>
      <c r="O36" s="229"/>
      <c r="P36" s="229"/>
      <c r="Q36" s="229"/>
      <c r="R36" s="230"/>
      <c r="S36" s="230"/>
      <c r="T36" s="230"/>
      <c r="U36" s="230"/>
      <c r="V36" s="230"/>
      <c r="W36" s="230"/>
      <c r="X36" s="230"/>
      <c r="Y36" s="230"/>
      <c r="Z36" s="210"/>
      <c r="AA36" s="210"/>
      <c r="AB36" s="210"/>
      <c r="AC36" s="210"/>
      <c r="AD36" s="210"/>
      <c r="AE36" s="210"/>
      <c r="AF36" s="210"/>
      <c r="AG36" s="210" t="s">
        <v>218</v>
      </c>
      <c r="AH36" s="210">
        <v>5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3" x14ac:dyDescent="0.2">
      <c r="A37" s="227"/>
      <c r="B37" s="228"/>
      <c r="C37" s="272" t="s">
        <v>708</v>
      </c>
      <c r="D37" s="268"/>
      <c r="E37" s="269">
        <v>308</v>
      </c>
      <c r="F37" s="230"/>
      <c r="G37" s="230"/>
      <c r="H37" s="230"/>
      <c r="I37" s="230"/>
      <c r="J37" s="230"/>
      <c r="K37" s="230"/>
      <c r="L37" s="230"/>
      <c r="M37" s="230"/>
      <c r="N37" s="229"/>
      <c r="O37" s="229"/>
      <c r="P37" s="229"/>
      <c r="Q37" s="229"/>
      <c r="R37" s="230"/>
      <c r="S37" s="230"/>
      <c r="T37" s="230"/>
      <c r="U37" s="230"/>
      <c r="V37" s="230"/>
      <c r="W37" s="230"/>
      <c r="X37" s="230"/>
      <c r="Y37" s="230"/>
      <c r="Z37" s="210"/>
      <c r="AA37" s="210"/>
      <c r="AB37" s="210"/>
      <c r="AC37" s="210"/>
      <c r="AD37" s="210"/>
      <c r="AE37" s="210"/>
      <c r="AF37" s="210"/>
      <c r="AG37" s="210" t="s">
        <v>218</v>
      </c>
      <c r="AH37" s="210">
        <v>5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">
      <c r="A38" s="239">
        <v>13</v>
      </c>
      <c r="B38" s="240" t="s">
        <v>709</v>
      </c>
      <c r="C38" s="258" t="s">
        <v>710</v>
      </c>
      <c r="D38" s="241" t="s">
        <v>216</v>
      </c>
      <c r="E38" s="242">
        <v>20.399999999999999</v>
      </c>
      <c r="F38" s="243"/>
      <c r="G38" s="244">
        <f>ROUND(E38*F38,2)</f>
        <v>0</v>
      </c>
      <c r="H38" s="243"/>
      <c r="I38" s="244">
        <f>ROUND(E38*H38,2)</f>
        <v>0</v>
      </c>
      <c r="J38" s="243"/>
      <c r="K38" s="244">
        <f>ROUND(E38*J38,2)</f>
        <v>0</v>
      </c>
      <c r="L38" s="244">
        <v>21</v>
      </c>
      <c r="M38" s="244">
        <f>G38*(1+L38/100)</f>
        <v>0</v>
      </c>
      <c r="N38" s="242">
        <v>0</v>
      </c>
      <c r="O38" s="242">
        <f>ROUND(E38*N38,2)</f>
        <v>0</v>
      </c>
      <c r="P38" s="242">
        <v>0</v>
      </c>
      <c r="Q38" s="242">
        <f>ROUND(E38*P38,2)</f>
        <v>0</v>
      </c>
      <c r="R38" s="244"/>
      <c r="S38" s="244" t="s">
        <v>172</v>
      </c>
      <c r="T38" s="245" t="s">
        <v>172</v>
      </c>
      <c r="U38" s="230">
        <v>0.125</v>
      </c>
      <c r="V38" s="230">
        <f>ROUND(E38*U38,2)</f>
        <v>2.5499999999999998</v>
      </c>
      <c r="W38" s="230"/>
      <c r="X38" s="230" t="s">
        <v>160</v>
      </c>
      <c r="Y38" s="230" t="s">
        <v>161</v>
      </c>
      <c r="Z38" s="210"/>
      <c r="AA38" s="210"/>
      <c r="AB38" s="210"/>
      <c r="AC38" s="210"/>
      <c r="AD38" s="210"/>
      <c r="AE38" s="210"/>
      <c r="AF38" s="210"/>
      <c r="AG38" s="210" t="s">
        <v>162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2" x14ac:dyDescent="0.2">
      <c r="A39" s="227"/>
      <c r="B39" s="228"/>
      <c r="C39" s="272" t="s">
        <v>711</v>
      </c>
      <c r="D39" s="268"/>
      <c r="E39" s="269">
        <v>20.399999999999999</v>
      </c>
      <c r="F39" s="230"/>
      <c r="G39" s="230"/>
      <c r="H39" s="230"/>
      <c r="I39" s="230"/>
      <c r="J39" s="230"/>
      <c r="K39" s="230"/>
      <c r="L39" s="230"/>
      <c r="M39" s="230"/>
      <c r="N39" s="229"/>
      <c r="O39" s="229"/>
      <c r="P39" s="229"/>
      <c r="Q39" s="229"/>
      <c r="R39" s="230"/>
      <c r="S39" s="230"/>
      <c r="T39" s="230"/>
      <c r="U39" s="230"/>
      <c r="V39" s="230"/>
      <c r="W39" s="230"/>
      <c r="X39" s="230"/>
      <c r="Y39" s="230"/>
      <c r="Z39" s="210"/>
      <c r="AA39" s="210"/>
      <c r="AB39" s="210"/>
      <c r="AC39" s="210"/>
      <c r="AD39" s="210"/>
      <c r="AE39" s="210"/>
      <c r="AF39" s="210"/>
      <c r="AG39" s="210" t="s">
        <v>218</v>
      </c>
      <c r="AH39" s="210">
        <v>5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ht="22.5" outlineLevel="1" x14ac:dyDescent="0.2">
      <c r="A40" s="246">
        <v>14</v>
      </c>
      <c r="B40" s="247" t="s">
        <v>712</v>
      </c>
      <c r="C40" s="257" t="s">
        <v>713</v>
      </c>
      <c r="D40" s="248" t="s">
        <v>318</v>
      </c>
      <c r="E40" s="249">
        <v>2</v>
      </c>
      <c r="F40" s="250"/>
      <c r="G40" s="251">
        <f>ROUND(E40*F40,2)</f>
        <v>0</v>
      </c>
      <c r="H40" s="250"/>
      <c r="I40" s="251">
        <f>ROUND(E40*H40,2)</f>
        <v>0</v>
      </c>
      <c r="J40" s="250"/>
      <c r="K40" s="251">
        <f>ROUND(E40*J40,2)</f>
        <v>0</v>
      </c>
      <c r="L40" s="251">
        <v>21</v>
      </c>
      <c r="M40" s="251">
        <f>G40*(1+L40/100)</f>
        <v>0</v>
      </c>
      <c r="N40" s="249">
        <v>5.1000000000000004E-3</v>
      </c>
      <c r="O40" s="249">
        <f>ROUND(E40*N40,2)</f>
        <v>0.01</v>
      </c>
      <c r="P40" s="249">
        <v>0</v>
      </c>
      <c r="Q40" s="249">
        <f>ROUND(E40*P40,2)</f>
        <v>0</v>
      </c>
      <c r="R40" s="251" t="s">
        <v>305</v>
      </c>
      <c r="S40" s="251" t="s">
        <v>172</v>
      </c>
      <c r="T40" s="252" t="s">
        <v>172</v>
      </c>
      <c r="U40" s="230">
        <v>0</v>
      </c>
      <c r="V40" s="230">
        <f>ROUND(E40*U40,2)</f>
        <v>0</v>
      </c>
      <c r="W40" s="230"/>
      <c r="X40" s="230" t="s">
        <v>306</v>
      </c>
      <c r="Y40" s="230" t="s">
        <v>161</v>
      </c>
      <c r="Z40" s="210"/>
      <c r="AA40" s="210"/>
      <c r="AB40" s="210"/>
      <c r="AC40" s="210"/>
      <c r="AD40" s="210"/>
      <c r="AE40" s="210"/>
      <c r="AF40" s="210"/>
      <c r="AG40" s="210" t="s">
        <v>307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ht="22.5" outlineLevel="1" x14ac:dyDescent="0.2">
      <c r="A41" s="239">
        <v>15</v>
      </c>
      <c r="B41" s="240" t="s">
        <v>714</v>
      </c>
      <c r="C41" s="258" t="s">
        <v>715</v>
      </c>
      <c r="D41" s="241" t="s">
        <v>318</v>
      </c>
      <c r="E41" s="242">
        <v>1</v>
      </c>
      <c r="F41" s="243"/>
      <c r="G41" s="244">
        <f>ROUND(E41*F41,2)</f>
        <v>0</v>
      </c>
      <c r="H41" s="243"/>
      <c r="I41" s="244">
        <f>ROUND(E41*H41,2)</f>
        <v>0</v>
      </c>
      <c r="J41" s="243"/>
      <c r="K41" s="244">
        <f>ROUND(E41*J41,2)</f>
        <v>0</v>
      </c>
      <c r="L41" s="244">
        <v>21</v>
      </c>
      <c r="M41" s="244">
        <f>G41*(1+L41/100)</f>
        <v>0</v>
      </c>
      <c r="N41" s="242">
        <v>5.1000000000000004E-3</v>
      </c>
      <c r="O41" s="242">
        <f>ROUND(E41*N41,2)</f>
        <v>0.01</v>
      </c>
      <c r="P41" s="242">
        <v>0</v>
      </c>
      <c r="Q41" s="242">
        <f>ROUND(E41*P41,2)</f>
        <v>0</v>
      </c>
      <c r="R41" s="244" t="s">
        <v>305</v>
      </c>
      <c r="S41" s="244" t="s">
        <v>172</v>
      </c>
      <c r="T41" s="245" t="s">
        <v>172</v>
      </c>
      <c r="U41" s="230">
        <v>0</v>
      </c>
      <c r="V41" s="230">
        <f>ROUND(E41*U41,2)</f>
        <v>0</v>
      </c>
      <c r="W41" s="230"/>
      <c r="X41" s="230" t="s">
        <v>306</v>
      </c>
      <c r="Y41" s="230" t="s">
        <v>161</v>
      </c>
      <c r="Z41" s="210"/>
      <c r="AA41" s="210"/>
      <c r="AB41" s="210"/>
      <c r="AC41" s="210"/>
      <c r="AD41" s="210"/>
      <c r="AE41" s="210"/>
      <c r="AF41" s="210"/>
      <c r="AG41" s="210" t="s">
        <v>307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2" x14ac:dyDescent="0.2">
      <c r="A42" s="227"/>
      <c r="B42" s="228"/>
      <c r="C42" s="272" t="s">
        <v>716</v>
      </c>
      <c r="D42" s="268"/>
      <c r="E42" s="269">
        <v>1</v>
      </c>
      <c r="F42" s="230"/>
      <c r="G42" s="230"/>
      <c r="H42" s="230"/>
      <c r="I42" s="230"/>
      <c r="J42" s="230"/>
      <c r="K42" s="230"/>
      <c r="L42" s="230"/>
      <c r="M42" s="230"/>
      <c r="N42" s="229"/>
      <c r="O42" s="229"/>
      <c r="P42" s="229"/>
      <c r="Q42" s="229"/>
      <c r="R42" s="230"/>
      <c r="S42" s="230"/>
      <c r="T42" s="230"/>
      <c r="U42" s="230"/>
      <c r="V42" s="230"/>
      <c r="W42" s="230"/>
      <c r="X42" s="230"/>
      <c r="Y42" s="230"/>
      <c r="Z42" s="210"/>
      <c r="AA42" s="210"/>
      <c r="AB42" s="210"/>
      <c r="AC42" s="210"/>
      <c r="AD42" s="210"/>
      <c r="AE42" s="210"/>
      <c r="AF42" s="210"/>
      <c r="AG42" s="210" t="s">
        <v>218</v>
      </c>
      <c r="AH42" s="210">
        <v>0</v>
      </c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ht="22.5" outlineLevel="1" x14ac:dyDescent="0.2">
      <c r="A43" s="239">
        <v>16</v>
      </c>
      <c r="B43" s="240" t="s">
        <v>717</v>
      </c>
      <c r="C43" s="258" t="s">
        <v>718</v>
      </c>
      <c r="D43" s="241" t="s">
        <v>318</v>
      </c>
      <c r="E43" s="242">
        <v>1</v>
      </c>
      <c r="F43" s="243"/>
      <c r="G43" s="244">
        <f>ROUND(E43*F43,2)</f>
        <v>0</v>
      </c>
      <c r="H43" s="243"/>
      <c r="I43" s="244">
        <f>ROUND(E43*H43,2)</f>
        <v>0</v>
      </c>
      <c r="J43" s="243"/>
      <c r="K43" s="244">
        <f>ROUND(E43*J43,2)</f>
        <v>0</v>
      </c>
      <c r="L43" s="244">
        <v>21</v>
      </c>
      <c r="M43" s="244">
        <f>G43*(1+L43/100)</f>
        <v>0</v>
      </c>
      <c r="N43" s="242">
        <v>5.1000000000000004E-3</v>
      </c>
      <c r="O43" s="242">
        <f>ROUND(E43*N43,2)</f>
        <v>0.01</v>
      </c>
      <c r="P43" s="242">
        <v>0</v>
      </c>
      <c r="Q43" s="242">
        <f>ROUND(E43*P43,2)</f>
        <v>0</v>
      </c>
      <c r="R43" s="244" t="s">
        <v>305</v>
      </c>
      <c r="S43" s="244" t="s">
        <v>172</v>
      </c>
      <c r="T43" s="245" t="s">
        <v>172</v>
      </c>
      <c r="U43" s="230">
        <v>0</v>
      </c>
      <c r="V43" s="230">
        <f>ROUND(E43*U43,2)</f>
        <v>0</v>
      </c>
      <c r="W43" s="230"/>
      <c r="X43" s="230" t="s">
        <v>306</v>
      </c>
      <c r="Y43" s="230" t="s">
        <v>161</v>
      </c>
      <c r="Z43" s="210"/>
      <c r="AA43" s="210"/>
      <c r="AB43" s="210"/>
      <c r="AC43" s="210"/>
      <c r="AD43" s="210"/>
      <c r="AE43" s="210"/>
      <c r="AF43" s="210"/>
      <c r="AG43" s="210" t="s">
        <v>307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2" x14ac:dyDescent="0.2">
      <c r="A44" s="227"/>
      <c r="B44" s="228"/>
      <c r="C44" s="272" t="s">
        <v>719</v>
      </c>
      <c r="D44" s="268"/>
      <c r="E44" s="269">
        <v>1</v>
      </c>
      <c r="F44" s="230"/>
      <c r="G44" s="230"/>
      <c r="H44" s="230"/>
      <c r="I44" s="230"/>
      <c r="J44" s="230"/>
      <c r="K44" s="230"/>
      <c r="L44" s="230"/>
      <c r="M44" s="230"/>
      <c r="N44" s="229"/>
      <c r="O44" s="229"/>
      <c r="P44" s="229"/>
      <c r="Q44" s="229"/>
      <c r="R44" s="230"/>
      <c r="S44" s="230"/>
      <c r="T44" s="230"/>
      <c r="U44" s="230"/>
      <c r="V44" s="230"/>
      <c r="W44" s="230"/>
      <c r="X44" s="230"/>
      <c r="Y44" s="230"/>
      <c r="Z44" s="210"/>
      <c r="AA44" s="210"/>
      <c r="AB44" s="210"/>
      <c r="AC44" s="210"/>
      <c r="AD44" s="210"/>
      <c r="AE44" s="210"/>
      <c r="AF44" s="210"/>
      <c r="AG44" s="210" t="s">
        <v>218</v>
      </c>
      <c r="AH44" s="210">
        <v>0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ht="22.5" outlineLevel="1" x14ac:dyDescent="0.2">
      <c r="A45" s="246">
        <v>17</v>
      </c>
      <c r="B45" s="247" t="s">
        <v>720</v>
      </c>
      <c r="C45" s="257" t="s">
        <v>721</v>
      </c>
      <c r="D45" s="248" t="s">
        <v>318</v>
      </c>
      <c r="E45" s="249">
        <v>2</v>
      </c>
      <c r="F45" s="250"/>
      <c r="G45" s="251">
        <f>ROUND(E45*F45,2)</f>
        <v>0</v>
      </c>
      <c r="H45" s="250"/>
      <c r="I45" s="251">
        <f>ROUND(E45*H45,2)</f>
        <v>0</v>
      </c>
      <c r="J45" s="250"/>
      <c r="K45" s="251">
        <f>ROUND(E45*J45,2)</f>
        <v>0</v>
      </c>
      <c r="L45" s="251">
        <v>21</v>
      </c>
      <c r="M45" s="251">
        <f>G45*(1+L45/100)</f>
        <v>0</v>
      </c>
      <c r="N45" s="249">
        <v>5.1000000000000004E-3</v>
      </c>
      <c r="O45" s="249">
        <f>ROUND(E45*N45,2)</f>
        <v>0.01</v>
      </c>
      <c r="P45" s="249">
        <v>0</v>
      </c>
      <c r="Q45" s="249">
        <f>ROUND(E45*P45,2)</f>
        <v>0</v>
      </c>
      <c r="R45" s="251" t="s">
        <v>305</v>
      </c>
      <c r="S45" s="251" t="s">
        <v>172</v>
      </c>
      <c r="T45" s="252" t="s">
        <v>172</v>
      </c>
      <c r="U45" s="230">
        <v>0</v>
      </c>
      <c r="V45" s="230">
        <f>ROUND(E45*U45,2)</f>
        <v>0</v>
      </c>
      <c r="W45" s="230"/>
      <c r="X45" s="230" t="s">
        <v>306</v>
      </c>
      <c r="Y45" s="230" t="s">
        <v>161</v>
      </c>
      <c r="Z45" s="210"/>
      <c r="AA45" s="210"/>
      <c r="AB45" s="210"/>
      <c r="AC45" s="210"/>
      <c r="AD45" s="210"/>
      <c r="AE45" s="210"/>
      <c r="AF45" s="210"/>
      <c r="AG45" s="210" t="s">
        <v>307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ht="22.5" outlineLevel="1" x14ac:dyDescent="0.2">
      <c r="A46" s="246">
        <v>18</v>
      </c>
      <c r="B46" s="247" t="s">
        <v>722</v>
      </c>
      <c r="C46" s="257" t="s">
        <v>723</v>
      </c>
      <c r="D46" s="248" t="s">
        <v>318</v>
      </c>
      <c r="E46" s="249">
        <v>3</v>
      </c>
      <c r="F46" s="250"/>
      <c r="G46" s="251">
        <f>ROUND(E46*F46,2)</f>
        <v>0</v>
      </c>
      <c r="H46" s="250"/>
      <c r="I46" s="251">
        <f>ROUND(E46*H46,2)</f>
        <v>0</v>
      </c>
      <c r="J46" s="250"/>
      <c r="K46" s="251">
        <f>ROUND(E46*J46,2)</f>
        <v>0</v>
      </c>
      <c r="L46" s="251">
        <v>21</v>
      </c>
      <c r="M46" s="251">
        <f>G46*(1+L46/100)</f>
        <v>0</v>
      </c>
      <c r="N46" s="249">
        <v>5.1000000000000004E-3</v>
      </c>
      <c r="O46" s="249">
        <f>ROUND(E46*N46,2)</f>
        <v>0.02</v>
      </c>
      <c r="P46" s="249">
        <v>0</v>
      </c>
      <c r="Q46" s="249">
        <f>ROUND(E46*P46,2)</f>
        <v>0</v>
      </c>
      <c r="R46" s="251" t="s">
        <v>305</v>
      </c>
      <c r="S46" s="251" t="s">
        <v>172</v>
      </c>
      <c r="T46" s="252" t="s">
        <v>172</v>
      </c>
      <c r="U46" s="230">
        <v>0</v>
      </c>
      <c r="V46" s="230">
        <f>ROUND(E46*U46,2)</f>
        <v>0</v>
      </c>
      <c r="W46" s="230"/>
      <c r="X46" s="230" t="s">
        <v>306</v>
      </c>
      <c r="Y46" s="230" t="s">
        <v>161</v>
      </c>
      <c r="Z46" s="210"/>
      <c r="AA46" s="210"/>
      <c r="AB46" s="210"/>
      <c r="AC46" s="210"/>
      <c r="AD46" s="210"/>
      <c r="AE46" s="210"/>
      <c r="AF46" s="210"/>
      <c r="AG46" s="210" t="s">
        <v>307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ht="22.5" outlineLevel="1" x14ac:dyDescent="0.2">
      <c r="A47" s="239">
        <v>19</v>
      </c>
      <c r="B47" s="240" t="s">
        <v>724</v>
      </c>
      <c r="C47" s="258" t="s">
        <v>725</v>
      </c>
      <c r="D47" s="241" t="s">
        <v>318</v>
      </c>
      <c r="E47" s="242">
        <v>2</v>
      </c>
      <c r="F47" s="243"/>
      <c r="G47" s="244">
        <f>ROUND(E47*F47,2)</f>
        <v>0</v>
      </c>
      <c r="H47" s="243"/>
      <c r="I47" s="244">
        <f>ROUND(E47*H47,2)</f>
        <v>0</v>
      </c>
      <c r="J47" s="243"/>
      <c r="K47" s="244">
        <f>ROUND(E47*J47,2)</f>
        <v>0</v>
      </c>
      <c r="L47" s="244">
        <v>21</v>
      </c>
      <c r="M47" s="244">
        <f>G47*(1+L47/100)</f>
        <v>0</v>
      </c>
      <c r="N47" s="242">
        <v>5.1000000000000004E-3</v>
      </c>
      <c r="O47" s="242">
        <f>ROUND(E47*N47,2)</f>
        <v>0.01</v>
      </c>
      <c r="P47" s="242">
        <v>0</v>
      </c>
      <c r="Q47" s="242">
        <f>ROUND(E47*P47,2)</f>
        <v>0</v>
      </c>
      <c r="R47" s="244" t="s">
        <v>305</v>
      </c>
      <c r="S47" s="244" t="s">
        <v>172</v>
      </c>
      <c r="T47" s="245" t="s">
        <v>172</v>
      </c>
      <c r="U47" s="230">
        <v>0</v>
      </c>
      <c r="V47" s="230">
        <f>ROUND(E47*U47,2)</f>
        <v>0</v>
      </c>
      <c r="W47" s="230"/>
      <c r="X47" s="230" t="s">
        <v>306</v>
      </c>
      <c r="Y47" s="230" t="s">
        <v>161</v>
      </c>
      <c r="Z47" s="210"/>
      <c r="AA47" s="210"/>
      <c r="AB47" s="210"/>
      <c r="AC47" s="210"/>
      <c r="AD47" s="210"/>
      <c r="AE47" s="210"/>
      <c r="AF47" s="210"/>
      <c r="AG47" s="210" t="s">
        <v>307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2" x14ac:dyDescent="0.2">
      <c r="A48" s="227"/>
      <c r="B48" s="228"/>
      <c r="C48" s="272" t="s">
        <v>726</v>
      </c>
      <c r="D48" s="268"/>
      <c r="E48" s="269">
        <v>2</v>
      </c>
      <c r="F48" s="230"/>
      <c r="G48" s="230"/>
      <c r="H48" s="230"/>
      <c r="I48" s="230"/>
      <c r="J48" s="230"/>
      <c r="K48" s="230"/>
      <c r="L48" s="230"/>
      <c r="M48" s="230"/>
      <c r="N48" s="229"/>
      <c r="O48" s="229"/>
      <c r="P48" s="229"/>
      <c r="Q48" s="229"/>
      <c r="R48" s="230"/>
      <c r="S48" s="230"/>
      <c r="T48" s="230"/>
      <c r="U48" s="230"/>
      <c r="V48" s="230"/>
      <c r="W48" s="230"/>
      <c r="X48" s="230"/>
      <c r="Y48" s="230"/>
      <c r="Z48" s="210"/>
      <c r="AA48" s="210"/>
      <c r="AB48" s="210"/>
      <c r="AC48" s="210"/>
      <c r="AD48" s="210"/>
      <c r="AE48" s="210"/>
      <c r="AF48" s="210"/>
      <c r="AG48" s="210" t="s">
        <v>218</v>
      </c>
      <c r="AH48" s="210">
        <v>0</v>
      </c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1" x14ac:dyDescent="0.2">
      <c r="A49" s="239">
        <v>20</v>
      </c>
      <c r="B49" s="240" t="s">
        <v>727</v>
      </c>
      <c r="C49" s="258" t="s">
        <v>728</v>
      </c>
      <c r="D49" s="241" t="s">
        <v>318</v>
      </c>
      <c r="E49" s="242">
        <v>11</v>
      </c>
      <c r="F49" s="243"/>
      <c r="G49" s="244">
        <f>ROUND(E49*F49,2)</f>
        <v>0</v>
      </c>
      <c r="H49" s="243"/>
      <c r="I49" s="244">
        <f>ROUND(E49*H49,2)</f>
        <v>0</v>
      </c>
      <c r="J49" s="243"/>
      <c r="K49" s="244">
        <f>ROUND(E49*J49,2)</f>
        <v>0</v>
      </c>
      <c r="L49" s="244">
        <v>21</v>
      </c>
      <c r="M49" s="244">
        <f>G49*(1+L49/100)</f>
        <v>0</v>
      </c>
      <c r="N49" s="242">
        <v>0</v>
      </c>
      <c r="O49" s="242">
        <f>ROUND(E49*N49,2)</f>
        <v>0</v>
      </c>
      <c r="P49" s="242">
        <v>0</v>
      </c>
      <c r="Q49" s="242">
        <f>ROUND(E49*P49,2)</f>
        <v>0</v>
      </c>
      <c r="R49" s="244" t="s">
        <v>305</v>
      </c>
      <c r="S49" s="244" t="s">
        <v>172</v>
      </c>
      <c r="T49" s="245" t="s">
        <v>172</v>
      </c>
      <c r="U49" s="230">
        <v>0</v>
      </c>
      <c r="V49" s="230">
        <f>ROUND(E49*U49,2)</f>
        <v>0</v>
      </c>
      <c r="W49" s="230"/>
      <c r="X49" s="230" t="s">
        <v>306</v>
      </c>
      <c r="Y49" s="230" t="s">
        <v>161</v>
      </c>
      <c r="Z49" s="210"/>
      <c r="AA49" s="210"/>
      <c r="AB49" s="210"/>
      <c r="AC49" s="210"/>
      <c r="AD49" s="210"/>
      <c r="AE49" s="210"/>
      <c r="AF49" s="210"/>
      <c r="AG49" s="210" t="s">
        <v>307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2" x14ac:dyDescent="0.2">
      <c r="A50" s="227"/>
      <c r="B50" s="228"/>
      <c r="C50" s="272" t="s">
        <v>729</v>
      </c>
      <c r="D50" s="268"/>
      <c r="E50" s="269">
        <v>11</v>
      </c>
      <c r="F50" s="230"/>
      <c r="G50" s="230"/>
      <c r="H50" s="230"/>
      <c r="I50" s="230"/>
      <c r="J50" s="230"/>
      <c r="K50" s="230"/>
      <c r="L50" s="230"/>
      <c r="M50" s="230"/>
      <c r="N50" s="229"/>
      <c r="O50" s="229"/>
      <c r="P50" s="229"/>
      <c r="Q50" s="229"/>
      <c r="R50" s="230"/>
      <c r="S50" s="230"/>
      <c r="T50" s="230"/>
      <c r="U50" s="230"/>
      <c r="V50" s="230"/>
      <c r="W50" s="230"/>
      <c r="X50" s="230"/>
      <c r="Y50" s="230"/>
      <c r="Z50" s="210"/>
      <c r="AA50" s="210"/>
      <c r="AB50" s="210"/>
      <c r="AC50" s="210"/>
      <c r="AD50" s="210"/>
      <c r="AE50" s="210"/>
      <c r="AF50" s="210"/>
      <c r="AG50" s="210" t="s">
        <v>218</v>
      </c>
      <c r="AH50" s="210">
        <v>5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ht="22.5" outlineLevel="1" x14ac:dyDescent="0.2">
      <c r="A51" s="239">
        <v>21</v>
      </c>
      <c r="B51" s="240" t="s">
        <v>730</v>
      </c>
      <c r="C51" s="258" t="s">
        <v>731</v>
      </c>
      <c r="D51" s="241" t="s">
        <v>318</v>
      </c>
      <c r="E51" s="242">
        <v>11</v>
      </c>
      <c r="F51" s="243"/>
      <c r="G51" s="244">
        <f>ROUND(E51*F51,2)</f>
        <v>0</v>
      </c>
      <c r="H51" s="243"/>
      <c r="I51" s="244">
        <f>ROUND(E51*H51,2)</f>
        <v>0</v>
      </c>
      <c r="J51" s="243"/>
      <c r="K51" s="244">
        <f>ROUND(E51*J51,2)</f>
        <v>0</v>
      </c>
      <c r="L51" s="244">
        <v>21</v>
      </c>
      <c r="M51" s="244">
        <f>G51*(1+L51/100)</f>
        <v>0</v>
      </c>
      <c r="N51" s="242">
        <v>5.4999999999999997E-3</v>
      </c>
      <c r="O51" s="242">
        <f>ROUND(E51*N51,2)</f>
        <v>0.06</v>
      </c>
      <c r="P51" s="242">
        <v>0</v>
      </c>
      <c r="Q51" s="242">
        <f>ROUND(E51*P51,2)</f>
        <v>0</v>
      </c>
      <c r="R51" s="244" t="s">
        <v>305</v>
      </c>
      <c r="S51" s="244" t="s">
        <v>172</v>
      </c>
      <c r="T51" s="245" t="s">
        <v>172</v>
      </c>
      <c r="U51" s="230">
        <v>0</v>
      </c>
      <c r="V51" s="230">
        <f>ROUND(E51*U51,2)</f>
        <v>0</v>
      </c>
      <c r="W51" s="230"/>
      <c r="X51" s="230" t="s">
        <v>306</v>
      </c>
      <c r="Y51" s="230" t="s">
        <v>161</v>
      </c>
      <c r="Z51" s="210"/>
      <c r="AA51" s="210"/>
      <c r="AB51" s="210"/>
      <c r="AC51" s="210"/>
      <c r="AD51" s="210"/>
      <c r="AE51" s="210"/>
      <c r="AF51" s="210"/>
      <c r="AG51" s="210" t="s">
        <v>307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2" x14ac:dyDescent="0.2">
      <c r="A52" s="227"/>
      <c r="B52" s="228"/>
      <c r="C52" s="272" t="s">
        <v>729</v>
      </c>
      <c r="D52" s="268"/>
      <c r="E52" s="269">
        <v>11</v>
      </c>
      <c r="F52" s="230"/>
      <c r="G52" s="230"/>
      <c r="H52" s="230"/>
      <c r="I52" s="230"/>
      <c r="J52" s="230"/>
      <c r="K52" s="230"/>
      <c r="L52" s="230"/>
      <c r="M52" s="230"/>
      <c r="N52" s="229"/>
      <c r="O52" s="229"/>
      <c r="P52" s="229"/>
      <c r="Q52" s="229"/>
      <c r="R52" s="230"/>
      <c r="S52" s="230"/>
      <c r="T52" s="230"/>
      <c r="U52" s="230"/>
      <c r="V52" s="230"/>
      <c r="W52" s="230"/>
      <c r="X52" s="230"/>
      <c r="Y52" s="230"/>
      <c r="Z52" s="210"/>
      <c r="AA52" s="210"/>
      <c r="AB52" s="210"/>
      <c r="AC52" s="210"/>
      <c r="AD52" s="210"/>
      <c r="AE52" s="210"/>
      <c r="AF52" s="210"/>
      <c r="AG52" s="210" t="s">
        <v>218</v>
      </c>
      <c r="AH52" s="210">
        <v>5</v>
      </c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x14ac:dyDescent="0.2">
      <c r="A53" s="232" t="s">
        <v>153</v>
      </c>
      <c r="B53" s="233" t="s">
        <v>112</v>
      </c>
      <c r="C53" s="256" t="s">
        <v>113</v>
      </c>
      <c r="D53" s="234"/>
      <c r="E53" s="235"/>
      <c r="F53" s="236"/>
      <c r="G53" s="236">
        <f>SUMIF(AG54:AG57,"&lt;&gt;NOR",G54:G57)</f>
        <v>0</v>
      </c>
      <c r="H53" s="236"/>
      <c r="I53" s="236">
        <f>SUM(I54:I57)</f>
        <v>0</v>
      </c>
      <c r="J53" s="236"/>
      <c r="K53" s="236">
        <f>SUM(K54:K57)</f>
        <v>0</v>
      </c>
      <c r="L53" s="236"/>
      <c r="M53" s="236">
        <f>SUM(M54:M57)</f>
        <v>0</v>
      </c>
      <c r="N53" s="235"/>
      <c r="O53" s="235">
        <f>SUM(O54:O57)</f>
        <v>0</v>
      </c>
      <c r="P53" s="235"/>
      <c r="Q53" s="235">
        <f>SUM(Q54:Q57)</f>
        <v>0</v>
      </c>
      <c r="R53" s="236"/>
      <c r="S53" s="236"/>
      <c r="T53" s="237"/>
      <c r="U53" s="231"/>
      <c r="V53" s="231">
        <f>SUM(V54:V57)</f>
        <v>1.22</v>
      </c>
      <c r="W53" s="231"/>
      <c r="X53" s="231"/>
      <c r="Y53" s="231"/>
      <c r="AG53" t="s">
        <v>154</v>
      </c>
    </row>
    <row r="54" spans="1:60" outlineLevel="1" x14ac:dyDescent="0.2">
      <c r="A54" s="239">
        <v>22</v>
      </c>
      <c r="B54" s="240" t="s">
        <v>732</v>
      </c>
      <c r="C54" s="258" t="s">
        <v>733</v>
      </c>
      <c r="D54" s="241" t="s">
        <v>304</v>
      </c>
      <c r="E54" s="242">
        <v>3.1263399999999999</v>
      </c>
      <c r="F54" s="243"/>
      <c r="G54" s="244">
        <f>ROUND(E54*F54,2)</f>
        <v>0</v>
      </c>
      <c r="H54" s="243"/>
      <c r="I54" s="244">
        <f>ROUND(E54*H54,2)</f>
        <v>0</v>
      </c>
      <c r="J54" s="243"/>
      <c r="K54" s="244">
        <f>ROUND(E54*J54,2)</f>
        <v>0</v>
      </c>
      <c r="L54" s="244">
        <v>21</v>
      </c>
      <c r="M54" s="244">
        <f>G54*(1+L54/100)</f>
        <v>0</v>
      </c>
      <c r="N54" s="242">
        <v>0</v>
      </c>
      <c r="O54" s="242">
        <f>ROUND(E54*N54,2)</f>
        <v>0</v>
      </c>
      <c r="P54" s="242">
        <v>0</v>
      </c>
      <c r="Q54" s="242">
        <f>ROUND(E54*P54,2)</f>
        <v>0</v>
      </c>
      <c r="R54" s="244"/>
      <c r="S54" s="244" t="s">
        <v>172</v>
      </c>
      <c r="T54" s="245" t="s">
        <v>172</v>
      </c>
      <c r="U54" s="230">
        <v>0.39</v>
      </c>
      <c r="V54" s="230">
        <f>ROUND(E54*U54,2)</f>
        <v>1.22</v>
      </c>
      <c r="W54" s="230"/>
      <c r="X54" s="230" t="s">
        <v>536</v>
      </c>
      <c r="Y54" s="230" t="s">
        <v>161</v>
      </c>
      <c r="Z54" s="210"/>
      <c r="AA54" s="210"/>
      <c r="AB54" s="210"/>
      <c r="AC54" s="210"/>
      <c r="AD54" s="210"/>
      <c r="AE54" s="210"/>
      <c r="AF54" s="210"/>
      <c r="AG54" s="210" t="s">
        <v>537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2" x14ac:dyDescent="0.2">
      <c r="A55" s="227"/>
      <c r="B55" s="228"/>
      <c r="C55" s="272" t="s">
        <v>538</v>
      </c>
      <c r="D55" s="268"/>
      <c r="E55" s="269"/>
      <c r="F55" s="230"/>
      <c r="G55" s="230"/>
      <c r="H55" s="230"/>
      <c r="I55" s="230"/>
      <c r="J55" s="230"/>
      <c r="K55" s="230"/>
      <c r="L55" s="230"/>
      <c r="M55" s="230"/>
      <c r="N55" s="229"/>
      <c r="O55" s="229"/>
      <c r="P55" s="229"/>
      <c r="Q55" s="229"/>
      <c r="R55" s="230"/>
      <c r="S55" s="230"/>
      <c r="T55" s="230"/>
      <c r="U55" s="230"/>
      <c r="V55" s="230"/>
      <c r="W55" s="230"/>
      <c r="X55" s="230"/>
      <c r="Y55" s="230"/>
      <c r="Z55" s="210"/>
      <c r="AA55" s="210"/>
      <c r="AB55" s="210"/>
      <c r="AC55" s="210"/>
      <c r="AD55" s="210"/>
      <c r="AE55" s="210"/>
      <c r="AF55" s="210"/>
      <c r="AG55" s="210" t="s">
        <v>218</v>
      </c>
      <c r="AH55" s="210">
        <v>0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3" x14ac:dyDescent="0.2">
      <c r="A56" s="227"/>
      <c r="B56" s="228"/>
      <c r="C56" s="272" t="s">
        <v>734</v>
      </c>
      <c r="D56" s="268"/>
      <c r="E56" s="269"/>
      <c r="F56" s="230"/>
      <c r="G56" s="230"/>
      <c r="H56" s="230"/>
      <c r="I56" s="230"/>
      <c r="J56" s="230"/>
      <c r="K56" s="230"/>
      <c r="L56" s="230"/>
      <c r="M56" s="230"/>
      <c r="N56" s="229"/>
      <c r="O56" s="229"/>
      <c r="P56" s="229"/>
      <c r="Q56" s="229"/>
      <c r="R56" s="230"/>
      <c r="S56" s="230"/>
      <c r="T56" s="230"/>
      <c r="U56" s="230"/>
      <c r="V56" s="230"/>
      <c r="W56" s="230"/>
      <c r="X56" s="230"/>
      <c r="Y56" s="230"/>
      <c r="Z56" s="210"/>
      <c r="AA56" s="210"/>
      <c r="AB56" s="210"/>
      <c r="AC56" s="210"/>
      <c r="AD56" s="210"/>
      <c r="AE56" s="210"/>
      <c r="AF56" s="210"/>
      <c r="AG56" s="210" t="s">
        <v>218</v>
      </c>
      <c r="AH56" s="210">
        <v>0</v>
      </c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3" x14ac:dyDescent="0.2">
      <c r="A57" s="227"/>
      <c r="B57" s="228"/>
      <c r="C57" s="272" t="s">
        <v>735</v>
      </c>
      <c r="D57" s="268"/>
      <c r="E57" s="269">
        <v>3.1263399999999999</v>
      </c>
      <c r="F57" s="230"/>
      <c r="G57" s="230"/>
      <c r="H57" s="230"/>
      <c r="I57" s="230"/>
      <c r="J57" s="230"/>
      <c r="K57" s="230"/>
      <c r="L57" s="230"/>
      <c r="M57" s="230"/>
      <c r="N57" s="229"/>
      <c r="O57" s="229"/>
      <c r="P57" s="229"/>
      <c r="Q57" s="229"/>
      <c r="R57" s="230"/>
      <c r="S57" s="230"/>
      <c r="T57" s="230"/>
      <c r="U57" s="230"/>
      <c r="V57" s="230"/>
      <c r="W57" s="230"/>
      <c r="X57" s="230"/>
      <c r="Y57" s="230"/>
      <c r="Z57" s="210"/>
      <c r="AA57" s="210"/>
      <c r="AB57" s="210"/>
      <c r="AC57" s="210"/>
      <c r="AD57" s="210"/>
      <c r="AE57" s="210"/>
      <c r="AF57" s="210"/>
      <c r="AG57" s="210" t="s">
        <v>218</v>
      </c>
      <c r="AH57" s="210">
        <v>0</v>
      </c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x14ac:dyDescent="0.2">
      <c r="A58" s="3"/>
      <c r="B58" s="4"/>
      <c r="C58" s="261"/>
      <c r="D58" s="6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AE58">
        <v>12</v>
      </c>
      <c r="AF58">
        <v>21</v>
      </c>
      <c r="AG58" t="s">
        <v>139</v>
      </c>
    </row>
    <row r="59" spans="1:60" x14ac:dyDescent="0.2">
      <c r="A59" s="213"/>
      <c r="B59" s="214" t="s">
        <v>31</v>
      </c>
      <c r="C59" s="262"/>
      <c r="D59" s="215"/>
      <c r="E59" s="216"/>
      <c r="F59" s="216"/>
      <c r="G59" s="238">
        <f>G8+G21+G53</f>
        <v>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AE59">
        <f>SUMIF(L7:L57,AE58,G7:G57)</f>
        <v>0</v>
      </c>
      <c r="AF59">
        <f>SUMIF(L7:L57,AF58,G7:G57)</f>
        <v>0</v>
      </c>
      <c r="AG59" t="s">
        <v>209</v>
      </c>
    </row>
    <row r="60" spans="1:60" x14ac:dyDescent="0.2">
      <c r="A60" s="3"/>
      <c r="B60" s="4"/>
      <c r="C60" s="261"/>
      <c r="D60" s="6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</row>
    <row r="61" spans="1:60" x14ac:dyDescent="0.2">
      <c r="A61" s="3"/>
      <c r="B61" s="4"/>
      <c r="C61" s="261"/>
      <c r="D61" s="6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</row>
    <row r="62" spans="1:60" x14ac:dyDescent="0.2">
      <c r="A62" s="217" t="s">
        <v>210</v>
      </c>
      <c r="B62" s="217"/>
      <c r="C62" s="263"/>
      <c r="D62" s="6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</row>
    <row r="63" spans="1:60" x14ac:dyDescent="0.2">
      <c r="A63" s="218"/>
      <c r="B63" s="219"/>
      <c r="C63" s="264"/>
      <c r="D63" s="219"/>
      <c r="E63" s="219"/>
      <c r="F63" s="219"/>
      <c r="G63" s="220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AG63" t="s">
        <v>211</v>
      </c>
    </row>
    <row r="64" spans="1:60" x14ac:dyDescent="0.2">
      <c r="A64" s="221"/>
      <c r="B64" s="222"/>
      <c r="C64" s="265"/>
      <c r="D64" s="222"/>
      <c r="E64" s="222"/>
      <c r="F64" s="222"/>
      <c r="G64" s="22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</row>
    <row r="65" spans="1:33" x14ac:dyDescent="0.2">
      <c r="A65" s="221"/>
      <c r="B65" s="222"/>
      <c r="C65" s="265"/>
      <c r="D65" s="222"/>
      <c r="E65" s="222"/>
      <c r="F65" s="222"/>
      <c r="G65" s="22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</row>
    <row r="66" spans="1:33" x14ac:dyDescent="0.2">
      <c r="A66" s="221"/>
      <c r="B66" s="222"/>
      <c r="C66" s="265"/>
      <c r="D66" s="222"/>
      <c r="E66" s="222"/>
      <c r="F66" s="222"/>
      <c r="G66" s="22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</row>
    <row r="67" spans="1:33" x14ac:dyDescent="0.2">
      <c r="A67" s="224"/>
      <c r="B67" s="225"/>
      <c r="C67" s="266"/>
      <c r="D67" s="225"/>
      <c r="E67" s="225"/>
      <c r="F67" s="225"/>
      <c r="G67" s="226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</row>
    <row r="68" spans="1:33" x14ac:dyDescent="0.2">
      <c r="A68" s="3"/>
      <c r="B68" s="4"/>
      <c r="C68" s="261"/>
      <c r="D68" s="6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</row>
    <row r="69" spans="1:33" x14ac:dyDescent="0.2">
      <c r="C69" s="267"/>
      <c r="D69" s="10"/>
      <c r="AG69" t="s">
        <v>213</v>
      </c>
    </row>
    <row r="70" spans="1:33" x14ac:dyDescent="0.2">
      <c r="D70" s="10"/>
    </row>
    <row r="71" spans="1:33" x14ac:dyDescent="0.2">
      <c r="D71" s="10"/>
    </row>
    <row r="72" spans="1:33" x14ac:dyDescent="0.2">
      <c r="D72" s="10"/>
    </row>
    <row r="73" spans="1:33" x14ac:dyDescent="0.2">
      <c r="D73" s="10"/>
    </row>
    <row r="74" spans="1:33" x14ac:dyDescent="0.2">
      <c r="D74" s="10"/>
    </row>
    <row r="75" spans="1:33" x14ac:dyDescent="0.2">
      <c r="D75" s="10"/>
    </row>
    <row r="76" spans="1:33" x14ac:dyDescent="0.2">
      <c r="D76" s="10"/>
    </row>
    <row r="77" spans="1:33" x14ac:dyDescent="0.2">
      <c r="D77" s="10"/>
    </row>
    <row r="78" spans="1:33" x14ac:dyDescent="0.2">
      <c r="D78" s="10"/>
    </row>
    <row r="79" spans="1:33" x14ac:dyDescent="0.2">
      <c r="D79" s="10"/>
    </row>
    <row r="80" spans="1:33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vjef07isu6ZlHQ7NmhtSfF6gxeQtcF3qMvHoiKxK5uyrnAmQzBJfnslsz+aNxiMoGHBwcc3EMWvqaK9ASrOXLg==" saltValue="ef4G4swd4ZwivRqqYQ6S7Q==" spinCount="100000" sheet="1" formatRows="0"/>
  <mergeCells count="6">
    <mergeCell ref="A1:G1"/>
    <mergeCell ref="C2:G2"/>
    <mergeCell ref="C3:G3"/>
    <mergeCell ref="C4:G4"/>
    <mergeCell ref="A62:C62"/>
    <mergeCell ref="A63:G67"/>
  </mergeCells>
  <pageMargins left="0.59055118110236204" right="0.196850393700787" top="0.78740157499999996" bottom="0.78740157499999996" header="0.3" footer="0.3"/>
  <pageSetup paperSize="9" orientation="landscape" horizontalDpi="4294967293" verticalDpi="0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7890C-9AF9-407D-9A75-6C04CC26C593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127</v>
      </c>
    </row>
    <row r="2" spans="1:60" ht="24.95" customHeight="1" x14ac:dyDescent="0.2">
      <c r="A2" s="196" t="s">
        <v>8</v>
      </c>
      <c r="B2" s="48" t="s">
        <v>43</v>
      </c>
      <c r="C2" s="199" t="s">
        <v>44</v>
      </c>
      <c r="D2" s="197"/>
      <c r="E2" s="197"/>
      <c r="F2" s="197"/>
      <c r="G2" s="198"/>
      <c r="AG2" t="s">
        <v>128</v>
      </c>
    </row>
    <row r="3" spans="1:60" ht="24.95" customHeight="1" x14ac:dyDescent="0.2">
      <c r="A3" s="196" t="s">
        <v>9</v>
      </c>
      <c r="B3" s="48" t="s">
        <v>69</v>
      </c>
      <c r="C3" s="199" t="s">
        <v>70</v>
      </c>
      <c r="D3" s="197"/>
      <c r="E3" s="197"/>
      <c r="F3" s="197"/>
      <c r="G3" s="198"/>
      <c r="AC3" s="174" t="s">
        <v>128</v>
      </c>
      <c r="AG3" t="s">
        <v>129</v>
      </c>
    </row>
    <row r="4" spans="1:60" ht="24.95" customHeight="1" x14ac:dyDescent="0.2">
      <c r="A4" s="200" t="s">
        <v>10</v>
      </c>
      <c r="B4" s="201" t="s">
        <v>71</v>
      </c>
      <c r="C4" s="202" t="s">
        <v>70</v>
      </c>
      <c r="D4" s="203"/>
      <c r="E4" s="203"/>
      <c r="F4" s="203"/>
      <c r="G4" s="204"/>
      <c r="AG4" t="s">
        <v>130</v>
      </c>
    </row>
    <row r="5" spans="1:60" x14ac:dyDescent="0.2">
      <c r="D5" s="10"/>
    </row>
    <row r="6" spans="1:60" ht="38.25" x14ac:dyDescent="0.2">
      <c r="A6" s="206" t="s">
        <v>131</v>
      </c>
      <c r="B6" s="208" t="s">
        <v>132</v>
      </c>
      <c r="C6" s="208" t="s">
        <v>133</v>
      </c>
      <c r="D6" s="207" t="s">
        <v>134</v>
      </c>
      <c r="E6" s="206" t="s">
        <v>135</v>
      </c>
      <c r="F6" s="205" t="s">
        <v>136</v>
      </c>
      <c r="G6" s="206" t="s">
        <v>31</v>
      </c>
      <c r="H6" s="209" t="s">
        <v>32</v>
      </c>
      <c r="I6" s="209" t="s">
        <v>137</v>
      </c>
      <c r="J6" s="209" t="s">
        <v>33</v>
      </c>
      <c r="K6" s="209" t="s">
        <v>138</v>
      </c>
      <c r="L6" s="209" t="s">
        <v>139</v>
      </c>
      <c r="M6" s="209" t="s">
        <v>140</v>
      </c>
      <c r="N6" s="209" t="s">
        <v>141</v>
      </c>
      <c r="O6" s="209" t="s">
        <v>142</v>
      </c>
      <c r="P6" s="209" t="s">
        <v>143</v>
      </c>
      <c r="Q6" s="209" t="s">
        <v>144</v>
      </c>
      <c r="R6" s="209" t="s">
        <v>145</v>
      </c>
      <c r="S6" s="209" t="s">
        <v>146</v>
      </c>
      <c r="T6" s="209" t="s">
        <v>147</v>
      </c>
      <c r="U6" s="209" t="s">
        <v>148</v>
      </c>
      <c r="V6" s="209" t="s">
        <v>149</v>
      </c>
      <c r="W6" s="209" t="s">
        <v>150</v>
      </c>
      <c r="X6" s="209" t="s">
        <v>151</v>
      </c>
      <c r="Y6" s="209" t="s">
        <v>152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2" t="s">
        <v>153</v>
      </c>
      <c r="B8" s="233" t="s">
        <v>118</v>
      </c>
      <c r="C8" s="256" t="s">
        <v>119</v>
      </c>
      <c r="D8" s="234"/>
      <c r="E8" s="235"/>
      <c r="F8" s="236"/>
      <c r="G8" s="236">
        <f>SUMIF(AG9:AG19,"&lt;&gt;NOR",G9:G19)</f>
        <v>0</v>
      </c>
      <c r="H8" s="236"/>
      <c r="I8" s="236">
        <f>SUM(I9:I19)</f>
        <v>0</v>
      </c>
      <c r="J8" s="236"/>
      <c r="K8" s="236">
        <f>SUM(K9:K19)</f>
        <v>0</v>
      </c>
      <c r="L8" s="236"/>
      <c r="M8" s="236">
        <f>SUM(M9:M19)</f>
        <v>0</v>
      </c>
      <c r="N8" s="235"/>
      <c r="O8" s="235">
        <f>SUM(O9:O19)</f>
        <v>1.04</v>
      </c>
      <c r="P8" s="235"/>
      <c r="Q8" s="235">
        <f>SUM(Q9:Q19)</f>
        <v>0</v>
      </c>
      <c r="R8" s="236"/>
      <c r="S8" s="236"/>
      <c r="T8" s="237"/>
      <c r="U8" s="231"/>
      <c r="V8" s="231">
        <f>SUM(V9:V19)</f>
        <v>170.82</v>
      </c>
      <c r="W8" s="231"/>
      <c r="X8" s="231"/>
      <c r="Y8" s="231"/>
      <c r="AG8" t="s">
        <v>154</v>
      </c>
    </row>
    <row r="9" spans="1:60" ht="22.5" outlineLevel="1" x14ac:dyDescent="0.2">
      <c r="A9" s="246">
        <v>1</v>
      </c>
      <c r="B9" s="247" t="s">
        <v>736</v>
      </c>
      <c r="C9" s="257" t="s">
        <v>737</v>
      </c>
      <c r="D9" s="248" t="s">
        <v>246</v>
      </c>
      <c r="E9" s="249">
        <v>520</v>
      </c>
      <c r="F9" s="250"/>
      <c r="G9" s="251">
        <f>ROUND(E9*F9,2)</f>
        <v>0</v>
      </c>
      <c r="H9" s="250"/>
      <c r="I9" s="251">
        <f>ROUND(E9*H9,2)</f>
        <v>0</v>
      </c>
      <c r="J9" s="250"/>
      <c r="K9" s="251">
        <f>ROUND(E9*J9,2)</f>
        <v>0</v>
      </c>
      <c r="L9" s="251">
        <v>21</v>
      </c>
      <c r="M9" s="251">
        <f>G9*(1+L9/100)</f>
        <v>0</v>
      </c>
      <c r="N9" s="249">
        <v>9.3000000000000005E-4</v>
      </c>
      <c r="O9" s="249">
        <f>ROUND(E9*N9,2)</f>
        <v>0.48</v>
      </c>
      <c r="P9" s="249">
        <v>0</v>
      </c>
      <c r="Q9" s="249">
        <f>ROUND(E9*P9,2)</f>
        <v>0</v>
      </c>
      <c r="R9" s="251"/>
      <c r="S9" s="251" t="s">
        <v>172</v>
      </c>
      <c r="T9" s="252" t="s">
        <v>172</v>
      </c>
      <c r="U9" s="230">
        <v>0.13915</v>
      </c>
      <c r="V9" s="230">
        <f>ROUND(E9*U9,2)</f>
        <v>72.36</v>
      </c>
      <c r="W9" s="230"/>
      <c r="X9" s="230" t="s">
        <v>160</v>
      </c>
      <c r="Y9" s="230" t="s">
        <v>161</v>
      </c>
      <c r="Z9" s="210"/>
      <c r="AA9" s="210"/>
      <c r="AB9" s="210"/>
      <c r="AC9" s="210"/>
      <c r="AD9" s="210"/>
      <c r="AE9" s="210"/>
      <c r="AF9" s="210"/>
      <c r="AG9" s="210" t="s">
        <v>162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ht="22.5" outlineLevel="1" x14ac:dyDescent="0.2">
      <c r="A10" s="246">
        <v>2</v>
      </c>
      <c r="B10" s="247" t="s">
        <v>738</v>
      </c>
      <c r="C10" s="257" t="s">
        <v>739</v>
      </c>
      <c r="D10" s="248" t="s">
        <v>246</v>
      </c>
      <c r="E10" s="249">
        <v>120</v>
      </c>
      <c r="F10" s="250"/>
      <c r="G10" s="251">
        <f>ROUND(E10*F10,2)</f>
        <v>0</v>
      </c>
      <c r="H10" s="250"/>
      <c r="I10" s="251">
        <f>ROUND(E10*H10,2)</f>
        <v>0</v>
      </c>
      <c r="J10" s="250"/>
      <c r="K10" s="251">
        <f>ROUND(E10*J10,2)</f>
        <v>0</v>
      </c>
      <c r="L10" s="251">
        <v>21</v>
      </c>
      <c r="M10" s="251">
        <f>G10*(1+L10/100)</f>
        <v>0</v>
      </c>
      <c r="N10" s="249">
        <v>1.6000000000000001E-4</v>
      </c>
      <c r="O10" s="249">
        <f>ROUND(E10*N10,2)</f>
        <v>0.02</v>
      </c>
      <c r="P10" s="249">
        <v>0</v>
      </c>
      <c r="Q10" s="249">
        <f>ROUND(E10*P10,2)</f>
        <v>0</v>
      </c>
      <c r="R10" s="251"/>
      <c r="S10" s="251" t="s">
        <v>172</v>
      </c>
      <c r="T10" s="252" t="s">
        <v>172</v>
      </c>
      <c r="U10" s="230">
        <v>9.955E-2</v>
      </c>
      <c r="V10" s="230">
        <f>ROUND(E10*U10,2)</f>
        <v>11.95</v>
      </c>
      <c r="W10" s="230"/>
      <c r="X10" s="230" t="s">
        <v>160</v>
      </c>
      <c r="Y10" s="230" t="s">
        <v>161</v>
      </c>
      <c r="Z10" s="210"/>
      <c r="AA10" s="210"/>
      <c r="AB10" s="210"/>
      <c r="AC10" s="210"/>
      <c r="AD10" s="210"/>
      <c r="AE10" s="210"/>
      <c r="AF10" s="210"/>
      <c r="AG10" s="210" t="s">
        <v>162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ht="22.5" outlineLevel="1" x14ac:dyDescent="0.2">
      <c r="A11" s="246">
        <v>3</v>
      </c>
      <c r="B11" s="247" t="s">
        <v>740</v>
      </c>
      <c r="C11" s="257" t="s">
        <v>741</v>
      </c>
      <c r="D11" s="248" t="s">
        <v>318</v>
      </c>
      <c r="E11" s="249">
        <v>90</v>
      </c>
      <c r="F11" s="250"/>
      <c r="G11" s="251">
        <f>ROUND(E11*F11,2)</f>
        <v>0</v>
      </c>
      <c r="H11" s="250"/>
      <c r="I11" s="251">
        <f>ROUND(E11*H11,2)</f>
        <v>0</v>
      </c>
      <c r="J11" s="250"/>
      <c r="K11" s="251">
        <f>ROUND(E11*J11,2)</f>
        <v>0</v>
      </c>
      <c r="L11" s="251">
        <v>21</v>
      </c>
      <c r="M11" s="251">
        <f>G11*(1+L11/100)</f>
        <v>0</v>
      </c>
      <c r="N11" s="249">
        <v>0</v>
      </c>
      <c r="O11" s="249">
        <f>ROUND(E11*N11,2)</f>
        <v>0</v>
      </c>
      <c r="P11" s="249">
        <v>0</v>
      </c>
      <c r="Q11" s="249">
        <f>ROUND(E11*P11,2)</f>
        <v>0</v>
      </c>
      <c r="R11" s="251"/>
      <c r="S11" s="251" t="s">
        <v>172</v>
      </c>
      <c r="T11" s="252" t="s">
        <v>172</v>
      </c>
      <c r="U11" s="230">
        <v>5.0500000000000003E-2</v>
      </c>
      <c r="V11" s="230">
        <f>ROUND(E11*U11,2)</f>
        <v>4.55</v>
      </c>
      <c r="W11" s="230"/>
      <c r="X11" s="230" t="s">
        <v>160</v>
      </c>
      <c r="Y11" s="230" t="s">
        <v>161</v>
      </c>
      <c r="Z11" s="210"/>
      <c r="AA11" s="210"/>
      <c r="AB11" s="210"/>
      <c r="AC11" s="210"/>
      <c r="AD11" s="210"/>
      <c r="AE11" s="210"/>
      <c r="AF11" s="210"/>
      <c r="AG11" s="210" t="s">
        <v>162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ht="22.5" outlineLevel="1" x14ac:dyDescent="0.2">
      <c r="A12" s="246">
        <v>4</v>
      </c>
      <c r="B12" s="247" t="s">
        <v>742</v>
      </c>
      <c r="C12" s="257" t="s">
        <v>743</v>
      </c>
      <c r="D12" s="248" t="s">
        <v>318</v>
      </c>
      <c r="E12" s="249">
        <v>120</v>
      </c>
      <c r="F12" s="250"/>
      <c r="G12" s="251">
        <f>ROUND(E12*F12,2)</f>
        <v>0</v>
      </c>
      <c r="H12" s="250"/>
      <c r="I12" s="251">
        <f>ROUND(E12*H12,2)</f>
        <v>0</v>
      </c>
      <c r="J12" s="250"/>
      <c r="K12" s="251">
        <f>ROUND(E12*J12,2)</f>
        <v>0</v>
      </c>
      <c r="L12" s="251">
        <v>21</v>
      </c>
      <c r="M12" s="251">
        <f>G12*(1+L12/100)</f>
        <v>0</v>
      </c>
      <c r="N12" s="249">
        <v>0</v>
      </c>
      <c r="O12" s="249">
        <f>ROUND(E12*N12,2)</f>
        <v>0</v>
      </c>
      <c r="P12" s="249">
        <v>0</v>
      </c>
      <c r="Q12" s="249">
        <f>ROUND(E12*P12,2)</f>
        <v>0</v>
      </c>
      <c r="R12" s="251"/>
      <c r="S12" s="251" t="s">
        <v>172</v>
      </c>
      <c r="T12" s="252" t="s">
        <v>172</v>
      </c>
      <c r="U12" s="230">
        <v>8.2170000000000007E-2</v>
      </c>
      <c r="V12" s="230">
        <f>ROUND(E12*U12,2)</f>
        <v>9.86</v>
      </c>
      <c r="W12" s="230"/>
      <c r="X12" s="230" t="s">
        <v>160</v>
      </c>
      <c r="Y12" s="230" t="s">
        <v>161</v>
      </c>
      <c r="Z12" s="210"/>
      <c r="AA12" s="210"/>
      <c r="AB12" s="210"/>
      <c r="AC12" s="210"/>
      <c r="AD12" s="210"/>
      <c r="AE12" s="210"/>
      <c r="AF12" s="210"/>
      <c r="AG12" s="210" t="s">
        <v>162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ht="45" outlineLevel="1" x14ac:dyDescent="0.2">
      <c r="A13" s="239">
        <v>5</v>
      </c>
      <c r="B13" s="240" t="s">
        <v>744</v>
      </c>
      <c r="C13" s="258" t="s">
        <v>745</v>
      </c>
      <c r="D13" s="241" t="s">
        <v>246</v>
      </c>
      <c r="E13" s="242">
        <v>30</v>
      </c>
      <c r="F13" s="243"/>
      <c r="G13" s="244">
        <f>ROUND(E13*F13,2)</f>
        <v>0</v>
      </c>
      <c r="H13" s="243"/>
      <c r="I13" s="244">
        <f>ROUND(E13*H13,2)</f>
        <v>0</v>
      </c>
      <c r="J13" s="243"/>
      <c r="K13" s="244">
        <f>ROUND(E13*J13,2)</f>
        <v>0</v>
      </c>
      <c r="L13" s="244">
        <v>21</v>
      </c>
      <c r="M13" s="244">
        <f>G13*(1+L13/100)</f>
        <v>0</v>
      </c>
      <c r="N13" s="242">
        <v>1.0499999999999999E-3</v>
      </c>
      <c r="O13" s="242">
        <f>ROUND(E13*N13,2)</f>
        <v>0.03</v>
      </c>
      <c r="P13" s="242">
        <v>0</v>
      </c>
      <c r="Q13" s="242">
        <f>ROUND(E13*P13,2)</f>
        <v>0</v>
      </c>
      <c r="R13" s="244"/>
      <c r="S13" s="244" t="s">
        <v>172</v>
      </c>
      <c r="T13" s="245" t="s">
        <v>172</v>
      </c>
      <c r="U13" s="230">
        <v>0.16</v>
      </c>
      <c r="V13" s="230">
        <f>ROUND(E13*U13,2)</f>
        <v>4.8</v>
      </c>
      <c r="W13" s="230"/>
      <c r="X13" s="230" t="s">
        <v>160</v>
      </c>
      <c r="Y13" s="230" t="s">
        <v>161</v>
      </c>
      <c r="Z13" s="210"/>
      <c r="AA13" s="210"/>
      <c r="AB13" s="210"/>
      <c r="AC13" s="210"/>
      <c r="AD13" s="210"/>
      <c r="AE13" s="210"/>
      <c r="AF13" s="210"/>
      <c r="AG13" s="210" t="s">
        <v>162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27"/>
      <c r="B14" s="228"/>
      <c r="C14" s="259" t="s">
        <v>746</v>
      </c>
      <c r="D14" s="254"/>
      <c r="E14" s="254"/>
      <c r="F14" s="254"/>
      <c r="G14" s="254"/>
      <c r="H14" s="230"/>
      <c r="I14" s="230"/>
      <c r="J14" s="230"/>
      <c r="K14" s="230"/>
      <c r="L14" s="230"/>
      <c r="M14" s="230"/>
      <c r="N14" s="229"/>
      <c r="O14" s="229"/>
      <c r="P14" s="229"/>
      <c r="Q14" s="229"/>
      <c r="R14" s="230"/>
      <c r="S14" s="230"/>
      <c r="T14" s="230"/>
      <c r="U14" s="230"/>
      <c r="V14" s="230"/>
      <c r="W14" s="230"/>
      <c r="X14" s="230"/>
      <c r="Y14" s="230"/>
      <c r="Z14" s="210"/>
      <c r="AA14" s="210"/>
      <c r="AB14" s="210"/>
      <c r="AC14" s="210"/>
      <c r="AD14" s="210"/>
      <c r="AE14" s="210"/>
      <c r="AF14" s="210"/>
      <c r="AG14" s="210" t="s">
        <v>168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ht="45" outlineLevel="1" x14ac:dyDescent="0.2">
      <c r="A15" s="246">
        <v>6</v>
      </c>
      <c r="B15" s="247" t="s">
        <v>747</v>
      </c>
      <c r="C15" s="257" t="s">
        <v>748</v>
      </c>
      <c r="D15" s="248" t="s">
        <v>246</v>
      </c>
      <c r="E15" s="249">
        <v>385</v>
      </c>
      <c r="F15" s="250"/>
      <c r="G15" s="251">
        <f>ROUND(E15*F15,2)</f>
        <v>0</v>
      </c>
      <c r="H15" s="250"/>
      <c r="I15" s="251">
        <f>ROUND(E15*H15,2)</f>
        <v>0</v>
      </c>
      <c r="J15" s="250"/>
      <c r="K15" s="251">
        <f>ROUND(E15*J15,2)</f>
        <v>0</v>
      </c>
      <c r="L15" s="251">
        <v>21</v>
      </c>
      <c r="M15" s="251">
        <f>G15*(1+L15/100)</f>
        <v>0</v>
      </c>
      <c r="N15" s="249">
        <v>1E-3</v>
      </c>
      <c r="O15" s="249">
        <f>ROUND(E15*N15,2)</f>
        <v>0.39</v>
      </c>
      <c r="P15" s="249">
        <v>0</v>
      </c>
      <c r="Q15" s="249">
        <f>ROUND(E15*P15,2)</f>
        <v>0</v>
      </c>
      <c r="R15" s="251"/>
      <c r="S15" s="251" t="s">
        <v>172</v>
      </c>
      <c r="T15" s="252" t="s">
        <v>172</v>
      </c>
      <c r="U15" s="230">
        <v>0.13</v>
      </c>
      <c r="V15" s="230">
        <f>ROUND(E15*U15,2)</f>
        <v>50.05</v>
      </c>
      <c r="W15" s="230"/>
      <c r="X15" s="230" t="s">
        <v>160</v>
      </c>
      <c r="Y15" s="230" t="s">
        <v>161</v>
      </c>
      <c r="Z15" s="210"/>
      <c r="AA15" s="210"/>
      <c r="AB15" s="210"/>
      <c r="AC15" s="210"/>
      <c r="AD15" s="210"/>
      <c r="AE15" s="210"/>
      <c r="AF15" s="210"/>
      <c r="AG15" s="210" t="s">
        <v>162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ht="22.5" outlineLevel="1" x14ac:dyDescent="0.2">
      <c r="A16" s="246">
        <v>7</v>
      </c>
      <c r="B16" s="247" t="s">
        <v>749</v>
      </c>
      <c r="C16" s="257" t="s">
        <v>750</v>
      </c>
      <c r="D16" s="248" t="s">
        <v>318</v>
      </c>
      <c r="E16" s="249">
        <v>34</v>
      </c>
      <c r="F16" s="250"/>
      <c r="G16" s="251">
        <f>ROUND(E16*F16,2)</f>
        <v>0</v>
      </c>
      <c r="H16" s="250"/>
      <c r="I16" s="251">
        <f>ROUND(E16*H16,2)</f>
        <v>0</v>
      </c>
      <c r="J16" s="250"/>
      <c r="K16" s="251">
        <f>ROUND(E16*J16,2)</f>
        <v>0</v>
      </c>
      <c r="L16" s="251">
        <v>21</v>
      </c>
      <c r="M16" s="251">
        <f>G16*(1+L16/100)</f>
        <v>0</v>
      </c>
      <c r="N16" s="249">
        <v>2.9999999999999997E-4</v>
      </c>
      <c r="O16" s="249">
        <f>ROUND(E16*N16,2)</f>
        <v>0.01</v>
      </c>
      <c r="P16" s="249">
        <v>0</v>
      </c>
      <c r="Q16" s="249">
        <f>ROUND(E16*P16,2)</f>
        <v>0</v>
      </c>
      <c r="R16" s="251"/>
      <c r="S16" s="251" t="s">
        <v>172</v>
      </c>
      <c r="T16" s="252" t="s">
        <v>172</v>
      </c>
      <c r="U16" s="230">
        <v>0.35216999999999998</v>
      </c>
      <c r="V16" s="230">
        <f>ROUND(E16*U16,2)</f>
        <v>11.97</v>
      </c>
      <c r="W16" s="230"/>
      <c r="X16" s="230" t="s">
        <v>160</v>
      </c>
      <c r="Y16" s="230" t="s">
        <v>161</v>
      </c>
      <c r="Z16" s="210"/>
      <c r="AA16" s="210"/>
      <c r="AB16" s="210"/>
      <c r="AC16" s="210"/>
      <c r="AD16" s="210"/>
      <c r="AE16" s="210"/>
      <c r="AF16" s="210"/>
      <c r="AG16" s="210" t="s">
        <v>162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ht="22.5" outlineLevel="1" x14ac:dyDescent="0.2">
      <c r="A17" s="246">
        <v>8</v>
      </c>
      <c r="B17" s="247" t="s">
        <v>749</v>
      </c>
      <c r="C17" s="257" t="s">
        <v>751</v>
      </c>
      <c r="D17" s="248" t="s">
        <v>318</v>
      </c>
      <c r="E17" s="249">
        <v>15</v>
      </c>
      <c r="F17" s="250"/>
      <c r="G17" s="251">
        <f>ROUND(E17*F17,2)</f>
        <v>0</v>
      </c>
      <c r="H17" s="250"/>
      <c r="I17" s="251">
        <f>ROUND(E17*H17,2)</f>
        <v>0</v>
      </c>
      <c r="J17" s="250"/>
      <c r="K17" s="251">
        <f>ROUND(E17*J17,2)</f>
        <v>0</v>
      </c>
      <c r="L17" s="251">
        <v>21</v>
      </c>
      <c r="M17" s="251">
        <f>G17*(1+L17/100)</f>
        <v>0</v>
      </c>
      <c r="N17" s="249">
        <v>1.2999999999999999E-4</v>
      </c>
      <c r="O17" s="249">
        <f>ROUND(E17*N17,2)</f>
        <v>0</v>
      </c>
      <c r="P17" s="249">
        <v>0</v>
      </c>
      <c r="Q17" s="249">
        <f>ROUND(E17*P17,2)</f>
        <v>0</v>
      </c>
      <c r="R17" s="251"/>
      <c r="S17" s="251" t="s">
        <v>172</v>
      </c>
      <c r="T17" s="252" t="s">
        <v>172</v>
      </c>
      <c r="U17" s="230">
        <v>0.35216999999999998</v>
      </c>
      <c r="V17" s="230">
        <f>ROUND(E17*U17,2)</f>
        <v>5.28</v>
      </c>
      <c r="W17" s="230"/>
      <c r="X17" s="230" t="s">
        <v>160</v>
      </c>
      <c r="Y17" s="230" t="s">
        <v>161</v>
      </c>
      <c r="Z17" s="210"/>
      <c r="AA17" s="210"/>
      <c r="AB17" s="210"/>
      <c r="AC17" s="210"/>
      <c r="AD17" s="210"/>
      <c r="AE17" s="210"/>
      <c r="AF17" s="210"/>
      <c r="AG17" s="210" t="s">
        <v>162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2">
      <c r="A18" s="246">
        <v>9</v>
      </c>
      <c r="B18" s="247" t="s">
        <v>752</v>
      </c>
      <c r="C18" s="257" t="s">
        <v>753</v>
      </c>
      <c r="D18" s="248" t="s">
        <v>318</v>
      </c>
      <c r="E18" s="249">
        <v>5</v>
      </c>
      <c r="F18" s="250"/>
      <c r="G18" s="251">
        <f>ROUND(E18*F18,2)</f>
        <v>0</v>
      </c>
      <c r="H18" s="250"/>
      <c r="I18" s="251">
        <f>ROUND(E18*H18,2)</f>
        <v>0</v>
      </c>
      <c r="J18" s="250"/>
      <c r="K18" s="251">
        <f>ROUND(E18*J18,2)</f>
        <v>0</v>
      </c>
      <c r="L18" s="251">
        <v>21</v>
      </c>
      <c r="M18" s="251">
        <f>G18*(1+L18/100)</f>
        <v>0</v>
      </c>
      <c r="N18" s="249">
        <v>8.9999999999999993E-3</v>
      </c>
      <c r="O18" s="249">
        <f>ROUND(E18*N18,2)</f>
        <v>0.05</v>
      </c>
      <c r="P18" s="249">
        <v>0</v>
      </c>
      <c r="Q18" s="249">
        <f>ROUND(E18*P18,2)</f>
        <v>0</v>
      </c>
      <c r="R18" s="251"/>
      <c r="S18" s="251" t="s">
        <v>158</v>
      </c>
      <c r="T18" s="252" t="s">
        <v>159</v>
      </c>
      <c r="U18" s="230">
        <v>0</v>
      </c>
      <c r="V18" s="230">
        <f>ROUND(E18*U18,2)</f>
        <v>0</v>
      </c>
      <c r="W18" s="230"/>
      <c r="X18" s="230" t="s">
        <v>306</v>
      </c>
      <c r="Y18" s="230" t="s">
        <v>161</v>
      </c>
      <c r="Z18" s="210"/>
      <c r="AA18" s="210"/>
      <c r="AB18" s="210"/>
      <c r="AC18" s="210"/>
      <c r="AD18" s="210"/>
      <c r="AE18" s="210"/>
      <c r="AF18" s="210"/>
      <c r="AG18" s="210" t="s">
        <v>307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46">
        <v>10</v>
      </c>
      <c r="B19" s="247" t="s">
        <v>754</v>
      </c>
      <c r="C19" s="257" t="s">
        <v>755</v>
      </c>
      <c r="D19" s="248" t="s">
        <v>318</v>
      </c>
      <c r="E19" s="249">
        <v>7</v>
      </c>
      <c r="F19" s="250"/>
      <c r="G19" s="251">
        <f>ROUND(E19*F19,2)</f>
        <v>0</v>
      </c>
      <c r="H19" s="250"/>
      <c r="I19" s="251">
        <f>ROUND(E19*H19,2)</f>
        <v>0</v>
      </c>
      <c r="J19" s="250"/>
      <c r="K19" s="251">
        <f>ROUND(E19*J19,2)</f>
        <v>0</v>
      </c>
      <c r="L19" s="251">
        <v>21</v>
      </c>
      <c r="M19" s="251">
        <f>G19*(1+L19/100)</f>
        <v>0</v>
      </c>
      <c r="N19" s="249">
        <v>8.9999999999999993E-3</v>
      </c>
      <c r="O19" s="249">
        <f>ROUND(E19*N19,2)</f>
        <v>0.06</v>
      </c>
      <c r="P19" s="249">
        <v>0</v>
      </c>
      <c r="Q19" s="249">
        <f>ROUND(E19*P19,2)</f>
        <v>0</v>
      </c>
      <c r="R19" s="251"/>
      <c r="S19" s="251" t="s">
        <v>158</v>
      </c>
      <c r="T19" s="252" t="s">
        <v>159</v>
      </c>
      <c r="U19" s="230">
        <v>0</v>
      </c>
      <c r="V19" s="230">
        <f>ROUND(E19*U19,2)</f>
        <v>0</v>
      </c>
      <c r="W19" s="230"/>
      <c r="X19" s="230" t="s">
        <v>306</v>
      </c>
      <c r="Y19" s="230" t="s">
        <v>161</v>
      </c>
      <c r="Z19" s="210"/>
      <c r="AA19" s="210"/>
      <c r="AB19" s="210"/>
      <c r="AC19" s="210"/>
      <c r="AD19" s="210"/>
      <c r="AE19" s="210"/>
      <c r="AF19" s="210"/>
      <c r="AG19" s="210" t="s">
        <v>307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x14ac:dyDescent="0.2">
      <c r="A20" s="232" t="s">
        <v>153</v>
      </c>
      <c r="B20" s="233" t="s">
        <v>120</v>
      </c>
      <c r="C20" s="256" t="s">
        <v>121</v>
      </c>
      <c r="D20" s="234"/>
      <c r="E20" s="235"/>
      <c r="F20" s="236"/>
      <c r="G20" s="236">
        <f>SUMIF(AG21:AG24,"&lt;&gt;NOR",G21:G24)</f>
        <v>0</v>
      </c>
      <c r="H20" s="236"/>
      <c r="I20" s="236">
        <f>SUM(I21:I24)</f>
        <v>0</v>
      </c>
      <c r="J20" s="236"/>
      <c r="K20" s="236">
        <f>SUM(K21:K24)</f>
        <v>0</v>
      </c>
      <c r="L20" s="236"/>
      <c r="M20" s="236">
        <f>SUM(M21:M24)</f>
        <v>0</v>
      </c>
      <c r="N20" s="235"/>
      <c r="O20" s="235">
        <f>SUM(O21:O24)</f>
        <v>0.37</v>
      </c>
      <c r="P20" s="235"/>
      <c r="Q20" s="235">
        <f>SUM(Q21:Q24)</f>
        <v>0</v>
      </c>
      <c r="R20" s="236"/>
      <c r="S20" s="236"/>
      <c r="T20" s="237"/>
      <c r="U20" s="231"/>
      <c r="V20" s="231">
        <f>SUM(V21:V24)</f>
        <v>45.2</v>
      </c>
      <c r="W20" s="231"/>
      <c r="X20" s="231"/>
      <c r="Y20" s="231"/>
      <c r="AG20" t="s">
        <v>154</v>
      </c>
    </row>
    <row r="21" spans="1:60" ht="22.5" outlineLevel="1" x14ac:dyDescent="0.2">
      <c r="A21" s="239">
        <v>11</v>
      </c>
      <c r="B21" s="240" t="s">
        <v>756</v>
      </c>
      <c r="C21" s="258" t="s">
        <v>757</v>
      </c>
      <c r="D21" s="241" t="s">
        <v>246</v>
      </c>
      <c r="E21" s="242">
        <v>20</v>
      </c>
      <c r="F21" s="243"/>
      <c r="G21" s="244">
        <f>ROUND(E21*F21,2)</f>
        <v>0</v>
      </c>
      <c r="H21" s="243"/>
      <c r="I21" s="244">
        <f>ROUND(E21*H21,2)</f>
        <v>0</v>
      </c>
      <c r="J21" s="243"/>
      <c r="K21" s="244">
        <f>ROUND(E21*J21,2)</f>
        <v>0</v>
      </c>
      <c r="L21" s="244">
        <v>21</v>
      </c>
      <c r="M21" s="244">
        <f>G21*(1+L21/100)</f>
        <v>0</v>
      </c>
      <c r="N21" s="242">
        <v>1.8499999999999999E-2</v>
      </c>
      <c r="O21" s="242">
        <f>ROUND(E21*N21,2)</f>
        <v>0.37</v>
      </c>
      <c r="P21" s="242">
        <v>0</v>
      </c>
      <c r="Q21" s="242">
        <f>ROUND(E21*P21,2)</f>
        <v>0</v>
      </c>
      <c r="R21" s="244"/>
      <c r="S21" s="244" t="s">
        <v>172</v>
      </c>
      <c r="T21" s="245" t="s">
        <v>172</v>
      </c>
      <c r="U21" s="230">
        <v>2.2599999999999998</v>
      </c>
      <c r="V21" s="230">
        <f>ROUND(E21*U21,2)</f>
        <v>45.2</v>
      </c>
      <c r="W21" s="230"/>
      <c r="X21" s="230" t="s">
        <v>160</v>
      </c>
      <c r="Y21" s="230" t="s">
        <v>161</v>
      </c>
      <c r="Z21" s="210"/>
      <c r="AA21" s="210"/>
      <c r="AB21" s="210"/>
      <c r="AC21" s="210"/>
      <c r="AD21" s="210"/>
      <c r="AE21" s="210"/>
      <c r="AF21" s="210"/>
      <c r="AG21" s="210" t="s">
        <v>162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2">
      <c r="A22" s="227"/>
      <c r="B22" s="228"/>
      <c r="C22" s="272" t="s">
        <v>758</v>
      </c>
      <c r="D22" s="268"/>
      <c r="E22" s="269">
        <v>20</v>
      </c>
      <c r="F22" s="230"/>
      <c r="G22" s="230"/>
      <c r="H22" s="230"/>
      <c r="I22" s="230"/>
      <c r="J22" s="230"/>
      <c r="K22" s="230"/>
      <c r="L22" s="230"/>
      <c r="M22" s="230"/>
      <c r="N22" s="229"/>
      <c r="O22" s="229"/>
      <c r="P22" s="229"/>
      <c r="Q22" s="229"/>
      <c r="R22" s="230"/>
      <c r="S22" s="230"/>
      <c r="T22" s="230"/>
      <c r="U22" s="230"/>
      <c r="V22" s="230"/>
      <c r="W22" s="230"/>
      <c r="X22" s="230"/>
      <c r="Y22" s="230"/>
      <c r="Z22" s="210"/>
      <c r="AA22" s="210"/>
      <c r="AB22" s="210"/>
      <c r="AC22" s="210"/>
      <c r="AD22" s="210"/>
      <c r="AE22" s="210"/>
      <c r="AF22" s="210"/>
      <c r="AG22" s="210" t="s">
        <v>218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39">
        <v>12</v>
      </c>
      <c r="B23" s="240" t="s">
        <v>759</v>
      </c>
      <c r="C23" s="258" t="s">
        <v>760</v>
      </c>
      <c r="D23" s="241" t="s">
        <v>253</v>
      </c>
      <c r="E23" s="242">
        <v>7.2</v>
      </c>
      <c r="F23" s="243"/>
      <c r="G23" s="244">
        <f>ROUND(E23*F23,2)</f>
        <v>0</v>
      </c>
      <c r="H23" s="243"/>
      <c r="I23" s="244">
        <f>ROUND(E23*H23,2)</f>
        <v>0</v>
      </c>
      <c r="J23" s="243"/>
      <c r="K23" s="244">
        <f>ROUND(E23*J23,2)</f>
        <v>0</v>
      </c>
      <c r="L23" s="244">
        <v>21</v>
      </c>
      <c r="M23" s="244">
        <f>G23*(1+L23/100)</f>
        <v>0</v>
      </c>
      <c r="N23" s="242">
        <v>0</v>
      </c>
      <c r="O23" s="242">
        <f>ROUND(E23*N23,2)</f>
        <v>0</v>
      </c>
      <c r="P23" s="242">
        <v>0</v>
      </c>
      <c r="Q23" s="242">
        <f>ROUND(E23*P23,2)</f>
        <v>0</v>
      </c>
      <c r="R23" s="244"/>
      <c r="S23" s="244" t="s">
        <v>158</v>
      </c>
      <c r="T23" s="245" t="s">
        <v>159</v>
      </c>
      <c r="U23" s="230">
        <v>0</v>
      </c>
      <c r="V23" s="230">
        <f>ROUND(E23*U23,2)</f>
        <v>0</v>
      </c>
      <c r="W23" s="230"/>
      <c r="X23" s="230" t="s">
        <v>160</v>
      </c>
      <c r="Y23" s="230" t="s">
        <v>161</v>
      </c>
      <c r="Z23" s="210"/>
      <c r="AA23" s="210"/>
      <c r="AB23" s="210"/>
      <c r="AC23" s="210"/>
      <c r="AD23" s="210"/>
      <c r="AE23" s="210"/>
      <c r="AF23" s="210"/>
      <c r="AG23" s="210" t="s">
        <v>162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2" x14ac:dyDescent="0.2">
      <c r="A24" s="227"/>
      <c r="B24" s="228"/>
      <c r="C24" s="272" t="s">
        <v>761</v>
      </c>
      <c r="D24" s="268"/>
      <c r="E24" s="269">
        <v>7.2</v>
      </c>
      <c r="F24" s="230"/>
      <c r="G24" s="230"/>
      <c r="H24" s="230"/>
      <c r="I24" s="230"/>
      <c r="J24" s="230"/>
      <c r="K24" s="230"/>
      <c r="L24" s="230"/>
      <c r="M24" s="230"/>
      <c r="N24" s="229"/>
      <c r="O24" s="229"/>
      <c r="P24" s="229"/>
      <c r="Q24" s="229"/>
      <c r="R24" s="230"/>
      <c r="S24" s="230"/>
      <c r="T24" s="230"/>
      <c r="U24" s="230"/>
      <c r="V24" s="230"/>
      <c r="W24" s="230"/>
      <c r="X24" s="230"/>
      <c r="Y24" s="230"/>
      <c r="Z24" s="210"/>
      <c r="AA24" s="210"/>
      <c r="AB24" s="210"/>
      <c r="AC24" s="210"/>
      <c r="AD24" s="210"/>
      <c r="AE24" s="210"/>
      <c r="AF24" s="210"/>
      <c r="AG24" s="210" t="s">
        <v>218</v>
      </c>
      <c r="AH24" s="210">
        <v>0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x14ac:dyDescent="0.2">
      <c r="A25" s="232" t="s">
        <v>153</v>
      </c>
      <c r="B25" s="233" t="s">
        <v>118</v>
      </c>
      <c r="C25" s="256" t="s">
        <v>119</v>
      </c>
      <c r="D25" s="234"/>
      <c r="E25" s="235"/>
      <c r="F25" s="236"/>
      <c r="G25" s="236">
        <f>SUMIF(AG26:AG43,"&lt;&gt;NOR",G26:G43)</f>
        <v>0</v>
      </c>
      <c r="H25" s="236"/>
      <c r="I25" s="236">
        <f>SUM(I26:I43)</f>
        <v>0</v>
      </c>
      <c r="J25" s="236"/>
      <c r="K25" s="236">
        <f>SUM(K26:K43)</f>
        <v>0</v>
      </c>
      <c r="L25" s="236"/>
      <c r="M25" s="236">
        <f>SUM(M26:M43)</f>
        <v>0</v>
      </c>
      <c r="N25" s="235"/>
      <c r="O25" s="235">
        <f>SUM(O26:O43)</f>
        <v>1.59</v>
      </c>
      <c r="P25" s="235"/>
      <c r="Q25" s="235">
        <f>SUM(Q26:Q43)</f>
        <v>0</v>
      </c>
      <c r="R25" s="236"/>
      <c r="S25" s="236"/>
      <c r="T25" s="237"/>
      <c r="U25" s="231"/>
      <c r="V25" s="231">
        <f>SUM(V26:V43)</f>
        <v>106.88999999999999</v>
      </c>
      <c r="W25" s="231"/>
      <c r="X25" s="231"/>
      <c r="Y25" s="231"/>
      <c r="AG25" t="s">
        <v>154</v>
      </c>
    </row>
    <row r="26" spans="1:60" outlineLevel="1" x14ac:dyDescent="0.2">
      <c r="A26" s="246">
        <v>13</v>
      </c>
      <c r="B26" s="247" t="s">
        <v>762</v>
      </c>
      <c r="C26" s="257" t="s">
        <v>763</v>
      </c>
      <c r="D26" s="248" t="s">
        <v>318</v>
      </c>
      <c r="E26" s="249">
        <v>3</v>
      </c>
      <c r="F26" s="250"/>
      <c r="G26" s="251">
        <f>ROUND(E26*F26,2)</f>
        <v>0</v>
      </c>
      <c r="H26" s="250"/>
      <c r="I26" s="251">
        <f>ROUND(E26*H26,2)</f>
        <v>0</v>
      </c>
      <c r="J26" s="250"/>
      <c r="K26" s="251">
        <f>ROUND(E26*J26,2)</f>
        <v>0</v>
      </c>
      <c r="L26" s="251">
        <v>21</v>
      </c>
      <c r="M26" s="251">
        <f>G26*(1+L26/100)</f>
        <v>0</v>
      </c>
      <c r="N26" s="249">
        <v>8.9999999999999993E-3</v>
      </c>
      <c r="O26" s="249">
        <f>ROUND(E26*N26,2)</f>
        <v>0.03</v>
      </c>
      <c r="P26" s="249">
        <v>0</v>
      </c>
      <c r="Q26" s="249">
        <f>ROUND(E26*P26,2)</f>
        <v>0</v>
      </c>
      <c r="R26" s="251"/>
      <c r="S26" s="251" t="s">
        <v>158</v>
      </c>
      <c r="T26" s="252" t="s">
        <v>159</v>
      </c>
      <c r="U26" s="230">
        <v>0</v>
      </c>
      <c r="V26" s="230">
        <f>ROUND(E26*U26,2)</f>
        <v>0</v>
      </c>
      <c r="W26" s="230"/>
      <c r="X26" s="230" t="s">
        <v>306</v>
      </c>
      <c r="Y26" s="230" t="s">
        <v>161</v>
      </c>
      <c r="Z26" s="210"/>
      <c r="AA26" s="210"/>
      <c r="AB26" s="210"/>
      <c r="AC26" s="210"/>
      <c r="AD26" s="210"/>
      <c r="AE26" s="210"/>
      <c r="AF26" s="210"/>
      <c r="AG26" s="210" t="s">
        <v>307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46">
        <v>14</v>
      </c>
      <c r="B27" s="247" t="s">
        <v>764</v>
      </c>
      <c r="C27" s="257" t="s">
        <v>765</v>
      </c>
      <c r="D27" s="248" t="s">
        <v>318</v>
      </c>
      <c r="E27" s="249">
        <v>15</v>
      </c>
      <c r="F27" s="250"/>
      <c r="G27" s="251">
        <f>ROUND(E27*F27,2)</f>
        <v>0</v>
      </c>
      <c r="H27" s="250"/>
      <c r="I27" s="251">
        <f>ROUND(E27*H27,2)</f>
        <v>0</v>
      </c>
      <c r="J27" s="250"/>
      <c r="K27" s="251">
        <f>ROUND(E27*J27,2)</f>
        <v>0</v>
      </c>
      <c r="L27" s="251">
        <v>21</v>
      </c>
      <c r="M27" s="251">
        <f>G27*(1+L27/100)</f>
        <v>0</v>
      </c>
      <c r="N27" s="249">
        <v>0</v>
      </c>
      <c r="O27" s="249">
        <f>ROUND(E27*N27,2)</f>
        <v>0</v>
      </c>
      <c r="P27" s="249">
        <v>0</v>
      </c>
      <c r="Q27" s="249">
        <f>ROUND(E27*P27,2)</f>
        <v>0</v>
      </c>
      <c r="R27" s="251"/>
      <c r="S27" s="251" t="s">
        <v>158</v>
      </c>
      <c r="T27" s="252" t="s">
        <v>159</v>
      </c>
      <c r="U27" s="230">
        <v>0.72</v>
      </c>
      <c r="V27" s="230">
        <f>ROUND(E27*U27,2)</f>
        <v>10.8</v>
      </c>
      <c r="W27" s="230"/>
      <c r="X27" s="230" t="s">
        <v>160</v>
      </c>
      <c r="Y27" s="230" t="s">
        <v>161</v>
      </c>
      <c r="Z27" s="210"/>
      <c r="AA27" s="210"/>
      <c r="AB27" s="210"/>
      <c r="AC27" s="210"/>
      <c r="AD27" s="210"/>
      <c r="AE27" s="210"/>
      <c r="AF27" s="210"/>
      <c r="AG27" s="210" t="s">
        <v>162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39">
        <v>15</v>
      </c>
      <c r="B28" s="240" t="s">
        <v>766</v>
      </c>
      <c r="C28" s="258" t="s">
        <v>767</v>
      </c>
      <c r="D28" s="241" t="s">
        <v>318</v>
      </c>
      <c r="E28" s="242">
        <v>15</v>
      </c>
      <c r="F28" s="243"/>
      <c r="G28" s="244">
        <f>ROUND(E28*F28,2)</f>
        <v>0</v>
      </c>
      <c r="H28" s="243"/>
      <c r="I28" s="244">
        <f>ROUND(E28*H28,2)</f>
        <v>0</v>
      </c>
      <c r="J28" s="243"/>
      <c r="K28" s="244">
        <f>ROUND(E28*J28,2)</f>
        <v>0</v>
      </c>
      <c r="L28" s="244">
        <v>21</v>
      </c>
      <c r="M28" s="244">
        <f>G28*(1+L28/100)</f>
        <v>0</v>
      </c>
      <c r="N28" s="242">
        <v>4.4999999999999999E-4</v>
      </c>
      <c r="O28" s="242">
        <f>ROUND(E28*N28,2)</f>
        <v>0.01</v>
      </c>
      <c r="P28" s="242">
        <v>0</v>
      </c>
      <c r="Q28" s="242">
        <f>ROUND(E28*P28,2)</f>
        <v>0</v>
      </c>
      <c r="R28" s="244"/>
      <c r="S28" s="244" t="s">
        <v>158</v>
      </c>
      <c r="T28" s="245" t="s">
        <v>159</v>
      </c>
      <c r="U28" s="230">
        <v>1.37</v>
      </c>
      <c r="V28" s="230">
        <f>ROUND(E28*U28,2)</f>
        <v>20.55</v>
      </c>
      <c r="W28" s="230"/>
      <c r="X28" s="230" t="s">
        <v>160</v>
      </c>
      <c r="Y28" s="230" t="s">
        <v>161</v>
      </c>
      <c r="Z28" s="210"/>
      <c r="AA28" s="210"/>
      <c r="AB28" s="210"/>
      <c r="AC28" s="210"/>
      <c r="AD28" s="210"/>
      <c r="AE28" s="210"/>
      <c r="AF28" s="210"/>
      <c r="AG28" s="210" t="s">
        <v>162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ht="33.75" outlineLevel="2" x14ac:dyDescent="0.2">
      <c r="A29" s="227"/>
      <c r="B29" s="228"/>
      <c r="C29" s="259" t="s">
        <v>768</v>
      </c>
      <c r="D29" s="254"/>
      <c r="E29" s="254"/>
      <c r="F29" s="254"/>
      <c r="G29" s="254"/>
      <c r="H29" s="230"/>
      <c r="I29" s="230"/>
      <c r="J29" s="230"/>
      <c r="K29" s="230"/>
      <c r="L29" s="230"/>
      <c r="M29" s="230"/>
      <c r="N29" s="229"/>
      <c r="O29" s="229"/>
      <c r="P29" s="229"/>
      <c r="Q29" s="229"/>
      <c r="R29" s="230"/>
      <c r="S29" s="230"/>
      <c r="T29" s="230"/>
      <c r="U29" s="230"/>
      <c r="V29" s="230"/>
      <c r="W29" s="230"/>
      <c r="X29" s="230"/>
      <c r="Y29" s="230"/>
      <c r="Z29" s="210"/>
      <c r="AA29" s="210"/>
      <c r="AB29" s="210"/>
      <c r="AC29" s="210"/>
      <c r="AD29" s="210"/>
      <c r="AE29" s="210"/>
      <c r="AF29" s="210"/>
      <c r="AG29" s="210" t="s">
        <v>168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53" t="str">
        <f>C29</f>
        <v>Montáž stožárové rozvodnice, montáže kabelu mezi rozvodnicí a vlastním svítidlem včetně jeho ukončení a zapojení v rozvodnici. U stožárů typu Ž je v položce zakalkulováno i zapojení dotykové spojky.</v>
      </c>
      <c r="BB29" s="210"/>
      <c r="BC29" s="210"/>
      <c r="BD29" s="210"/>
      <c r="BE29" s="210"/>
      <c r="BF29" s="210"/>
      <c r="BG29" s="210"/>
      <c r="BH29" s="210"/>
    </row>
    <row r="30" spans="1:60" ht="33.75" outlineLevel="1" x14ac:dyDescent="0.2">
      <c r="A30" s="246">
        <v>16</v>
      </c>
      <c r="B30" s="247" t="s">
        <v>769</v>
      </c>
      <c r="C30" s="257" t="s">
        <v>770</v>
      </c>
      <c r="D30" s="248" t="s">
        <v>318</v>
      </c>
      <c r="E30" s="249">
        <v>15</v>
      </c>
      <c r="F30" s="250"/>
      <c r="G30" s="251">
        <f>ROUND(E30*F30,2)</f>
        <v>0</v>
      </c>
      <c r="H30" s="250"/>
      <c r="I30" s="251">
        <f>ROUND(E30*H30,2)</f>
        <v>0</v>
      </c>
      <c r="J30" s="250"/>
      <c r="K30" s="251">
        <f>ROUND(E30*J30,2)</f>
        <v>0</v>
      </c>
      <c r="L30" s="251">
        <v>21</v>
      </c>
      <c r="M30" s="251">
        <f>G30*(1+L30/100)</f>
        <v>0</v>
      </c>
      <c r="N30" s="249">
        <v>0</v>
      </c>
      <c r="O30" s="249">
        <f>ROUND(E30*N30,2)</f>
        <v>0</v>
      </c>
      <c r="P30" s="249">
        <v>0</v>
      </c>
      <c r="Q30" s="249">
        <f>ROUND(E30*P30,2)</f>
        <v>0</v>
      </c>
      <c r="R30" s="251"/>
      <c r="S30" s="251" t="s">
        <v>172</v>
      </c>
      <c r="T30" s="252" t="s">
        <v>172</v>
      </c>
      <c r="U30" s="230">
        <v>3.4166699999999999</v>
      </c>
      <c r="V30" s="230">
        <f>ROUND(E30*U30,2)</f>
        <v>51.25</v>
      </c>
      <c r="W30" s="230"/>
      <c r="X30" s="230" t="s">
        <v>160</v>
      </c>
      <c r="Y30" s="230" t="s">
        <v>161</v>
      </c>
      <c r="Z30" s="210"/>
      <c r="AA30" s="210"/>
      <c r="AB30" s="210"/>
      <c r="AC30" s="210"/>
      <c r="AD30" s="210"/>
      <c r="AE30" s="210"/>
      <c r="AF30" s="210"/>
      <c r="AG30" s="210" t="s">
        <v>162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ht="45" outlineLevel="1" x14ac:dyDescent="0.2">
      <c r="A31" s="246">
        <v>17</v>
      </c>
      <c r="B31" s="247" t="s">
        <v>771</v>
      </c>
      <c r="C31" s="257" t="s">
        <v>772</v>
      </c>
      <c r="D31" s="248" t="s">
        <v>318</v>
      </c>
      <c r="E31" s="249">
        <v>2</v>
      </c>
      <c r="F31" s="250"/>
      <c r="G31" s="251">
        <f>ROUND(E31*F31,2)</f>
        <v>0</v>
      </c>
      <c r="H31" s="250"/>
      <c r="I31" s="251">
        <f>ROUND(E31*H31,2)</f>
        <v>0</v>
      </c>
      <c r="J31" s="250"/>
      <c r="K31" s="251">
        <f>ROUND(E31*J31,2)</f>
        <v>0</v>
      </c>
      <c r="L31" s="251">
        <v>21</v>
      </c>
      <c r="M31" s="251">
        <f>G31*(1+L31/100)</f>
        <v>0</v>
      </c>
      <c r="N31" s="249">
        <v>1.4999999999999999E-2</v>
      </c>
      <c r="O31" s="249">
        <f>ROUND(E31*N31,2)</f>
        <v>0.03</v>
      </c>
      <c r="P31" s="249">
        <v>0</v>
      </c>
      <c r="Q31" s="249">
        <f>ROUND(E31*P31,2)</f>
        <v>0</v>
      </c>
      <c r="R31" s="251" t="s">
        <v>305</v>
      </c>
      <c r="S31" s="251" t="s">
        <v>172</v>
      </c>
      <c r="T31" s="252" t="s">
        <v>172</v>
      </c>
      <c r="U31" s="230">
        <v>0</v>
      </c>
      <c r="V31" s="230">
        <f>ROUND(E31*U31,2)</f>
        <v>0</v>
      </c>
      <c r="W31" s="230"/>
      <c r="X31" s="230" t="s">
        <v>306</v>
      </c>
      <c r="Y31" s="230" t="s">
        <v>161</v>
      </c>
      <c r="Z31" s="210"/>
      <c r="AA31" s="210"/>
      <c r="AB31" s="210"/>
      <c r="AC31" s="210"/>
      <c r="AD31" s="210"/>
      <c r="AE31" s="210"/>
      <c r="AF31" s="210"/>
      <c r="AG31" s="210" t="s">
        <v>307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ht="45" outlineLevel="1" x14ac:dyDescent="0.2">
      <c r="A32" s="246">
        <v>18</v>
      </c>
      <c r="B32" s="247" t="s">
        <v>773</v>
      </c>
      <c r="C32" s="257" t="s">
        <v>774</v>
      </c>
      <c r="D32" s="248" t="s">
        <v>318</v>
      </c>
      <c r="E32" s="249">
        <v>5</v>
      </c>
      <c r="F32" s="250"/>
      <c r="G32" s="251">
        <f>ROUND(E32*F32,2)</f>
        <v>0</v>
      </c>
      <c r="H32" s="250"/>
      <c r="I32" s="251">
        <f>ROUND(E32*H32,2)</f>
        <v>0</v>
      </c>
      <c r="J32" s="250"/>
      <c r="K32" s="251">
        <f>ROUND(E32*J32,2)</f>
        <v>0</v>
      </c>
      <c r="L32" s="251">
        <v>21</v>
      </c>
      <c r="M32" s="251">
        <f>G32*(1+L32/100)</f>
        <v>0</v>
      </c>
      <c r="N32" s="249">
        <v>0.186</v>
      </c>
      <c r="O32" s="249">
        <f>ROUND(E32*N32,2)</f>
        <v>0.93</v>
      </c>
      <c r="P32" s="249">
        <v>0</v>
      </c>
      <c r="Q32" s="249">
        <f>ROUND(E32*P32,2)</f>
        <v>0</v>
      </c>
      <c r="R32" s="251" t="s">
        <v>305</v>
      </c>
      <c r="S32" s="251" t="s">
        <v>172</v>
      </c>
      <c r="T32" s="252" t="s">
        <v>172</v>
      </c>
      <c r="U32" s="230">
        <v>0</v>
      </c>
      <c r="V32" s="230">
        <f>ROUND(E32*U32,2)</f>
        <v>0</v>
      </c>
      <c r="W32" s="230"/>
      <c r="X32" s="230" t="s">
        <v>306</v>
      </c>
      <c r="Y32" s="230" t="s">
        <v>161</v>
      </c>
      <c r="Z32" s="210"/>
      <c r="AA32" s="210"/>
      <c r="AB32" s="210"/>
      <c r="AC32" s="210"/>
      <c r="AD32" s="210"/>
      <c r="AE32" s="210"/>
      <c r="AF32" s="210"/>
      <c r="AG32" s="210" t="s">
        <v>307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ht="45" outlineLevel="1" x14ac:dyDescent="0.2">
      <c r="A33" s="246">
        <v>19</v>
      </c>
      <c r="B33" s="247" t="s">
        <v>775</v>
      </c>
      <c r="C33" s="257" t="s">
        <v>776</v>
      </c>
      <c r="D33" s="248" t="s">
        <v>318</v>
      </c>
      <c r="E33" s="249">
        <v>4</v>
      </c>
      <c r="F33" s="250"/>
      <c r="G33" s="251">
        <f>ROUND(E33*F33,2)</f>
        <v>0</v>
      </c>
      <c r="H33" s="250"/>
      <c r="I33" s="251">
        <f>ROUND(E33*H33,2)</f>
        <v>0</v>
      </c>
      <c r="J33" s="250"/>
      <c r="K33" s="251">
        <f>ROUND(E33*J33,2)</f>
        <v>0</v>
      </c>
      <c r="L33" s="251">
        <v>21</v>
      </c>
      <c r="M33" s="251">
        <f>G33*(1+L33/100)</f>
        <v>0</v>
      </c>
      <c r="N33" s="249">
        <v>7.0000000000000007E-2</v>
      </c>
      <c r="O33" s="249">
        <f>ROUND(E33*N33,2)</f>
        <v>0.28000000000000003</v>
      </c>
      <c r="P33" s="249">
        <v>0</v>
      </c>
      <c r="Q33" s="249">
        <f>ROUND(E33*P33,2)</f>
        <v>0</v>
      </c>
      <c r="R33" s="251" t="s">
        <v>305</v>
      </c>
      <c r="S33" s="251" t="s">
        <v>172</v>
      </c>
      <c r="T33" s="252" t="s">
        <v>172</v>
      </c>
      <c r="U33" s="230">
        <v>0</v>
      </c>
      <c r="V33" s="230">
        <f>ROUND(E33*U33,2)</f>
        <v>0</v>
      </c>
      <c r="W33" s="230"/>
      <c r="X33" s="230" t="s">
        <v>306</v>
      </c>
      <c r="Y33" s="230" t="s">
        <v>161</v>
      </c>
      <c r="Z33" s="210"/>
      <c r="AA33" s="210"/>
      <c r="AB33" s="210"/>
      <c r="AC33" s="210"/>
      <c r="AD33" s="210"/>
      <c r="AE33" s="210"/>
      <c r="AF33" s="210"/>
      <c r="AG33" s="210" t="s">
        <v>307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ht="45" outlineLevel="1" x14ac:dyDescent="0.2">
      <c r="A34" s="246">
        <v>20</v>
      </c>
      <c r="B34" s="247" t="s">
        <v>777</v>
      </c>
      <c r="C34" s="257" t="s">
        <v>778</v>
      </c>
      <c r="D34" s="248" t="s">
        <v>318</v>
      </c>
      <c r="E34" s="249">
        <v>5</v>
      </c>
      <c r="F34" s="250"/>
      <c r="G34" s="251">
        <f>ROUND(E34*F34,2)</f>
        <v>0</v>
      </c>
      <c r="H34" s="250"/>
      <c r="I34" s="251">
        <f>ROUND(E34*H34,2)</f>
        <v>0</v>
      </c>
      <c r="J34" s="250"/>
      <c r="K34" s="251">
        <f>ROUND(E34*J34,2)</f>
        <v>0</v>
      </c>
      <c r="L34" s="251">
        <v>21</v>
      </c>
      <c r="M34" s="251">
        <f>G34*(1+L34/100)</f>
        <v>0</v>
      </c>
      <c r="N34" s="249">
        <v>3.5000000000000003E-2</v>
      </c>
      <c r="O34" s="249">
        <f>ROUND(E34*N34,2)</f>
        <v>0.18</v>
      </c>
      <c r="P34" s="249">
        <v>0</v>
      </c>
      <c r="Q34" s="249">
        <f>ROUND(E34*P34,2)</f>
        <v>0</v>
      </c>
      <c r="R34" s="251" t="s">
        <v>305</v>
      </c>
      <c r="S34" s="251" t="s">
        <v>172</v>
      </c>
      <c r="T34" s="252" t="s">
        <v>172</v>
      </c>
      <c r="U34" s="230">
        <v>0</v>
      </c>
      <c r="V34" s="230">
        <f>ROUND(E34*U34,2)</f>
        <v>0</v>
      </c>
      <c r="W34" s="230"/>
      <c r="X34" s="230" t="s">
        <v>306</v>
      </c>
      <c r="Y34" s="230" t="s">
        <v>161</v>
      </c>
      <c r="Z34" s="210"/>
      <c r="AA34" s="210"/>
      <c r="AB34" s="210"/>
      <c r="AC34" s="210"/>
      <c r="AD34" s="210"/>
      <c r="AE34" s="210"/>
      <c r="AF34" s="210"/>
      <c r="AG34" s="210" t="s">
        <v>307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ht="33.75" outlineLevel="1" x14ac:dyDescent="0.2">
      <c r="A35" s="246">
        <v>21</v>
      </c>
      <c r="B35" s="247" t="s">
        <v>779</v>
      </c>
      <c r="C35" s="257" t="s">
        <v>780</v>
      </c>
      <c r="D35" s="248" t="s">
        <v>318</v>
      </c>
      <c r="E35" s="249">
        <v>1</v>
      </c>
      <c r="F35" s="250"/>
      <c r="G35" s="251">
        <f>ROUND(E35*F35,2)</f>
        <v>0</v>
      </c>
      <c r="H35" s="250"/>
      <c r="I35" s="251">
        <f>ROUND(E35*H35,2)</f>
        <v>0</v>
      </c>
      <c r="J35" s="250"/>
      <c r="K35" s="251">
        <f>ROUND(E35*J35,2)</f>
        <v>0</v>
      </c>
      <c r="L35" s="251">
        <v>21</v>
      </c>
      <c r="M35" s="251">
        <f>G35*(1+L35/100)</f>
        <v>0</v>
      </c>
      <c r="N35" s="249">
        <v>5.1999999999999998E-2</v>
      </c>
      <c r="O35" s="249">
        <f>ROUND(E35*N35,2)</f>
        <v>0.05</v>
      </c>
      <c r="P35" s="249">
        <v>0</v>
      </c>
      <c r="Q35" s="249">
        <f>ROUND(E35*P35,2)</f>
        <v>0</v>
      </c>
      <c r="R35" s="251" t="s">
        <v>305</v>
      </c>
      <c r="S35" s="251" t="s">
        <v>172</v>
      </c>
      <c r="T35" s="252" t="s">
        <v>172</v>
      </c>
      <c r="U35" s="230">
        <v>0</v>
      </c>
      <c r="V35" s="230">
        <f>ROUND(E35*U35,2)</f>
        <v>0</v>
      </c>
      <c r="W35" s="230"/>
      <c r="X35" s="230" t="s">
        <v>306</v>
      </c>
      <c r="Y35" s="230" t="s">
        <v>161</v>
      </c>
      <c r="Z35" s="210"/>
      <c r="AA35" s="210"/>
      <c r="AB35" s="210"/>
      <c r="AC35" s="210"/>
      <c r="AD35" s="210"/>
      <c r="AE35" s="210"/>
      <c r="AF35" s="210"/>
      <c r="AG35" s="210" t="s">
        <v>307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39">
        <v>22</v>
      </c>
      <c r="B36" s="240" t="s">
        <v>781</v>
      </c>
      <c r="C36" s="258" t="s">
        <v>782</v>
      </c>
      <c r="D36" s="241" t="s">
        <v>318</v>
      </c>
      <c r="E36" s="242">
        <v>1</v>
      </c>
      <c r="F36" s="243"/>
      <c r="G36" s="244">
        <f>ROUND(E36*F36,2)</f>
        <v>0</v>
      </c>
      <c r="H36" s="243"/>
      <c r="I36" s="244">
        <f>ROUND(E36*H36,2)</f>
        <v>0</v>
      </c>
      <c r="J36" s="243"/>
      <c r="K36" s="244">
        <f>ROUND(E36*J36,2)</f>
        <v>0</v>
      </c>
      <c r="L36" s="244">
        <v>21</v>
      </c>
      <c r="M36" s="244">
        <f>G36*(1+L36/100)</f>
        <v>0</v>
      </c>
      <c r="N36" s="242">
        <v>6.7000000000000004E-2</v>
      </c>
      <c r="O36" s="242">
        <f>ROUND(E36*N36,2)</f>
        <v>7.0000000000000007E-2</v>
      </c>
      <c r="P36" s="242">
        <v>0</v>
      </c>
      <c r="Q36" s="242">
        <f>ROUND(E36*P36,2)</f>
        <v>0</v>
      </c>
      <c r="R36" s="244"/>
      <c r="S36" s="244" t="s">
        <v>158</v>
      </c>
      <c r="T36" s="245" t="s">
        <v>159</v>
      </c>
      <c r="U36" s="230">
        <v>0</v>
      </c>
      <c r="V36" s="230">
        <f>ROUND(E36*U36,2)</f>
        <v>0</v>
      </c>
      <c r="W36" s="230"/>
      <c r="X36" s="230" t="s">
        <v>306</v>
      </c>
      <c r="Y36" s="230" t="s">
        <v>161</v>
      </c>
      <c r="Z36" s="210"/>
      <c r="AA36" s="210"/>
      <c r="AB36" s="210"/>
      <c r="AC36" s="210"/>
      <c r="AD36" s="210"/>
      <c r="AE36" s="210"/>
      <c r="AF36" s="210"/>
      <c r="AG36" s="210" t="s">
        <v>307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2">
      <c r="A37" s="227"/>
      <c r="B37" s="228"/>
      <c r="C37" s="259" t="s">
        <v>783</v>
      </c>
      <c r="D37" s="254"/>
      <c r="E37" s="254"/>
      <c r="F37" s="254"/>
      <c r="G37" s="254"/>
      <c r="H37" s="230"/>
      <c r="I37" s="230"/>
      <c r="J37" s="230"/>
      <c r="K37" s="230"/>
      <c r="L37" s="230"/>
      <c r="M37" s="230"/>
      <c r="N37" s="229"/>
      <c r="O37" s="229"/>
      <c r="P37" s="229"/>
      <c r="Q37" s="229"/>
      <c r="R37" s="230"/>
      <c r="S37" s="230"/>
      <c r="T37" s="230"/>
      <c r="U37" s="230"/>
      <c r="V37" s="230"/>
      <c r="W37" s="230"/>
      <c r="X37" s="230"/>
      <c r="Y37" s="230"/>
      <c r="Z37" s="210"/>
      <c r="AA37" s="210"/>
      <c r="AB37" s="210"/>
      <c r="AC37" s="210"/>
      <c r="AD37" s="210"/>
      <c r="AE37" s="210"/>
      <c r="AF37" s="210"/>
      <c r="AG37" s="210" t="s">
        <v>168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3" x14ac:dyDescent="0.2">
      <c r="A38" s="227"/>
      <c r="B38" s="228"/>
      <c r="C38" s="260" t="s">
        <v>784</v>
      </c>
      <c r="D38" s="255"/>
      <c r="E38" s="255"/>
      <c r="F38" s="255"/>
      <c r="G38" s="255"/>
      <c r="H38" s="230"/>
      <c r="I38" s="230"/>
      <c r="J38" s="230"/>
      <c r="K38" s="230"/>
      <c r="L38" s="230"/>
      <c r="M38" s="230"/>
      <c r="N38" s="229"/>
      <c r="O38" s="229"/>
      <c r="P38" s="229"/>
      <c r="Q38" s="229"/>
      <c r="R38" s="230"/>
      <c r="S38" s="230"/>
      <c r="T38" s="230"/>
      <c r="U38" s="230"/>
      <c r="V38" s="230"/>
      <c r="W38" s="230"/>
      <c r="X38" s="230"/>
      <c r="Y38" s="230"/>
      <c r="Z38" s="210"/>
      <c r="AA38" s="210"/>
      <c r="AB38" s="210"/>
      <c r="AC38" s="210"/>
      <c r="AD38" s="210"/>
      <c r="AE38" s="210"/>
      <c r="AF38" s="210"/>
      <c r="AG38" s="210" t="s">
        <v>168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3" x14ac:dyDescent="0.2">
      <c r="A39" s="227"/>
      <c r="B39" s="228"/>
      <c r="C39" s="260" t="s">
        <v>785</v>
      </c>
      <c r="D39" s="255"/>
      <c r="E39" s="255"/>
      <c r="F39" s="255"/>
      <c r="G39" s="255"/>
      <c r="H39" s="230"/>
      <c r="I39" s="230"/>
      <c r="J39" s="230"/>
      <c r="K39" s="230"/>
      <c r="L39" s="230"/>
      <c r="M39" s="230"/>
      <c r="N39" s="229"/>
      <c r="O39" s="229"/>
      <c r="P39" s="229"/>
      <c r="Q39" s="229"/>
      <c r="R39" s="230"/>
      <c r="S39" s="230"/>
      <c r="T39" s="230"/>
      <c r="U39" s="230"/>
      <c r="V39" s="230"/>
      <c r="W39" s="230"/>
      <c r="X39" s="230"/>
      <c r="Y39" s="230"/>
      <c r="Z39" s="210"/>
      <c r="AA39" s="210"/>
      <c r="AB39" s="210"/>
      <c r="AC39" s="210"/>
      <c r="AD39" s="210"/>
      <c r="AE39" s="210"/>
      <c r="AF39" s="210"/>
      <c r="AG39" s="210" t="s">
        <v>168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3" x14ac:dyDescent="0.2">
      <c r="A40" s="227"/>
      <c r="B40" s="228"/>
      <c r="C40" s="260" t="s">
        <v>786</v>
      </c>
      <c r="D40" s="255"/>
      <c r="E40" s="255"/>
      <c r="F40" s="255"/>
      <c r="G40" s="255"/>
      <c r="H40" s="230"/>
      <c r="I40" s="230"/>
      <c r="J40" s="230"/>
      <c r="K40" s="230"/>
      <c r="L40" s="230"/>
      <c r="M40" s="230"/>
      <c r="N40" s="229"/>
      <c r="O40" s="229"/>
      <c r="P40" s="229"/>
      <c r="Q40" s="229"/>
      <c r="R40" s="230"/>
      <c r="S40" s="230"/>
      <c r="T40" s="230"/>
      <c r="U40" s="230"/>
      <c r="V40" s="230"/>
      <c r="W40" s="230"/>
      <c r="X40" s="230"/>
      <c r="Y40" s="230"/>
      <c r="Z40" s="210"/>
      <c r="AA40" s="210"/>
      <c r="AB40" s="210"/>
      <c r="AC40" s="210"/>
      <c r="AD40" s="210"/>
      <c r="AE40" s="210"/>
      <c r="AF40" s="210"/>
      <c r="AG40" s="210" t="s">
        <v>168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ht="33.75" outlineLevel="1" x14ac:dyDescent="0.2">
      <c r="A41" s="246">
        <v>23</v>
      </c>
      <c r="B41" s="247" t="s">
        <v>787</v>
      </c>
      <c r="C41" s="257" t="s">
        <v>788</v>
      </c>
      <c r="D41" s="248" t="s">
        <v>318</v>
      </c>
      <c r="E41" s="249">
        <v>2</v>
      </c>
      <c r="F41" s="250"/>
      <c r="G41" s="251">
        <f>ROUND(E41*F41,2)</f>
        <v>0</v>
      </c>
      <c r="H41" s="250"/>
      <c r="I41" s="251">
        <f>ROUND(E41*H41,2)</f>
        <v>0</v>
      </c>
      <c r="J41" s="250"/>
      <c r="K41" s="251">
        <f>ROUND(E41*J41,2)</f>
        <v>0</v>
      </c>
      <c r="L41" s="251">
        <v>21</v>
      </c>
      <c r="M41" s="251">
        <f>G41*(1+L41/100)</f>
        <v>0</v>
      </c>
      <c r="N41" s="249">
        <v>0</v>
      </c>
      <c r="O41" s="249">
        <f>ROUND(E41*N41,2)</f>
        <v>0</v>
      </c>
      <c r="P41" s="249">
        <v>0</v>
      </c>
      <c r="Q41" s="249">
        <f>ROUND(E41*P41,2)</f>
        <v>0</v>
      </c>
      <c r="R41" s="251"/>
      <c r="S41" s="251" t="s">
        <v>172</v>
      </c>
      <c r="T41" s="252" t="s">
        <v>172</v>
      </c>
      <c r="U41" s="230">
        <v>1.9166700000000001</v>
      </c>
      <c r="V41" s="230">
        <f>ROUND(E41*U41,2)</f>
        <v>3.83</v>
      </c>
      <c r="W41" s="230"/>
      <c r="X41" s="230" t="s">
        <v>160</v>
      </c>
      <c r="Y41" s="230" t="s">
        <v>161</v>
      </c>
      <c r="Z41" s="210"/>
      <c r="AA41" s="210"/>
      <c r="AB41" s="210"/>
      <c r="AC41" s="210"/>
      <c r="AD41" s="210"/>
      <c r="AE41" s="210"/>
      <c r="AF41" s="210"/>
      <c r="AG41" s="210" t="s">
        <v>162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ht="45" outlineLevel="1" x14ac:dyDescent="0.2">
      <c r="A42" s="246">
        <v>24</v>
      </c>
      <c r="B42" s="247" t="s">
        <v>789</v>
      </c>
      <c r="C42" s="257" t="s">
        <v>790</v>
      </c>
      <c r="D42" s="248" t="s">
        <v>246</v>
      </c>
      <c r="E42" s="249">
        <v>90</v>
      </c>
      <c r="F42" s="250"/>
      <c r="G42" s="251">
        <f>ROUND(E42*F42,2)</f>
        <v>0</v>
      </c>
      <c r="H42" s="250"/>
      <c r="I42" s="251">
        <f>ROUND(E42*H42,2)</f>
        <v>0</v>
      </c>
      <c r="J42" s="250"/>
      <c r="K42" s="251">
        <f>ROUND(E42*J42,2)</f>
        <v>0</v>
      </c>
      <c r="L42" s="251">
        <v>21</v>
      </c>
      <c r="M42" s="251">
        <f>G42*(1+L42/100)</f>
        <v>0</v>
      </c>
      <c r="N42" s="249">
        <v>1.4999999999999999E-4</v>
      </c>
      <c r="O42" s="249">
        <f>ROUND(E42*N42,2)</f>
        <v>0.01</v>
      </c>
      <c r="P42" s="249">
        <v>0</v>
      </c>
      <c r="Q42" s="249">
        <f>ROUND(E42*P42,2)</f>
        <v>0</v>
      </c>
      <c r="R42" s="251"/>
      <c r="S42" s="251" t="s">
        <v>172</v>
      </c>
      <c r="T42" s="252" t="s">
        <v>172</v>
      </c>
      <c r="U42" s="230">
        <v>9.4E-2</v>
      </c>
      <c r="V42" s="230">
        <f>ROUND(E42*U42,2)</f>
        <v>8.4600000000000009</v>
      </c>
      <c r="W42" s="230"/>
      <c r="X42" s="230" t="s">
        <v>160</v>
      </c>
      <c r="Y42" s="230" t="s">
        <v>161</v>
      </c>
      <c r="Z42" s="210"/>
      <c r="AA42" s="210"/>
      <c r="AB42" s="210"/>
      <c r="AC42" s="210"/>
      <c r="AD42" s="210"/>
      <c r="AE42" s="210"/>
      <c r="AF42" s="210"/>
      <c r="AG42" s="210" t="s">
        <v>162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46">
        <v>25</v>
      </c>
      <c r="B43" s="247" t="s">
        <v>791</v>
      </c>
      <c r="C43" s="257" t="s">
        <v>792</v>
      </c>
      <c r="D43" s="248" t="s">
        <v>793</v>
      </c>
      <c r="E43" s="249">
        <v>12</v>
      </c>
      <c r="F43" s="250"/>
      <c r="G43" s="251">
        <f>ROUND(E43*F43,2)</f>
        <v>0</v>
      </c>
      <c r="H43" s="250"/>
      <c r="I43" s="251">
        <f>ROUND(E43*H43,2)</f>
        <v>0</v>
      </c>
      <c r="J43" s="250"/>
      <c r="K43" s="251">
        <f>ROUND(E43*J43,2)</f>
        <v>0</v>
      </c>
      <c r="L43" s="251">
        <v>21</v>
      </c>
      <c r="M43" s="251">
        <f>G43*(1+L43/100)</f>
        <v>0</v>
      </c>
      <c r="N43" s="249">
        <v>0</v>
      </c>
      <c r="O43" s="249">
        <f>ROUND(E43*N43,2)</f>
        <v>0</v>
      </c>
      <c r="P43" s="249">
        <v>0</v>
      </c>
      <c r="Q43" s="249">
        <f>ROUND(E43*P43,2)</f>
        <v>0</v>
      </c>
      <c r="R43" s="251"/>
      <c r="S43" s="251" t="s">
        <v>158</v>
      </c>
      <c r="T43" s="252" t="s">
        <v>159</v>
      </c>
      <c r="U43" s="230">
        <v>1</v>
      </c>
      <c r="V43" s="230">
        <f>ROUND(E43*U43,2)</f>
        <v>12</v>
      </c>
      <c r="W43" s="230"/>
      <c r="X43" s="230" t="s">
        <v>160</v>
      </c>
      <c r="Y43" s="230" t="s">
        <v>161</v>
      </c>
      <c r="Z43" s="210"/>
      <c r="AA43" s="210"/>
      <c r="AB43" s="210"/>
      <c r="AC43" s="210"/>
      <c r="AD43" s="210"/>
      <c r="AE43" s="210"/>
      <c r="AF43" s="210"/>
      <c r="AG43" s="210" t="s">
        <v>162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x14ac:dyDescent="0.2">
      <c r="A44" s="232" t="s">
        <v>153</v>
      </c>
      <c r="B44" s="233" t="s">
        <v>120</v>
      </c>
      <c r="C44" s="256" t="s">
        <v>121</v>
      </c>
      <c r="D44" s="234"/>
      <c r="E44" s="235"/>
      <c r="F44" s="236"/>
      <c r="G44" s="236">
        <f>SUMIF(AG45:AG46,"&lt;&gt;NOR",G45:G46)</f>
        <v>0</v>
      </c>
      <c r="H44" s="236"/>
      <c r="I44" s="236">
        <f>SUM(I45:I46)</f>
        <v>0</v>
      </c>
      <c r="J44" s="236"/>
      <c r="K44" s="236">
        <f>SUM(K45:K46)</f>
        <v>0</v>
      </c>
      <c r="L44" s="236"/>
      <c r="M44" s="236">
        <f>SUM(M45:M46)</f>
        <v>0</v>
      </c>
      <c r="N44" s="235"/>
      <c r="O44" s="235">
        <f>SUM(O45:O46)</f>
        <v>0</v>
      </c>
      <c r="P44" s="235"/>
      <c r="Q44" s="235">
        <f>SUM(Q45:Q46)</f>
        <v>0</v>
      </c>
      <c r="R44" s="236"/>
      <c r="S44" s="236"/>
      <c r="T44" s="237"/>
      <c r="U44" s="231"/>
      <c r="V44" s="231">
        <f>SUM(V45:V46)</f>
        <v>61.870000000000005</v>
      </c>
      <c r="W44" s="231"/>
      <c r="X44" s="231"/>
      <c r="Y44" s="231"/>
      <c r="AG44" t="s">
        <v>154</v>
      </c>
    </row>
    <row r="45" spans="1:60" outlineLevel="1" x14ac:dyDescent="0.2">
      <c r="A45" s="246">
        <v>26</v>
      </c>
      <c r="B45" s="247" t="s">
        <v>794</v>
      </c>
      <c r="C45" s="257" t="s">
        <v>795</v>
      </c>
      <c r="D45" s="248" t="s">
        <v>246</v>
      </c>
      <c r="E45" s="249">
        <v>303</v>
      </c>
      <c r="F45" s="250"/>
      <c r="G45" s="251">
        <f>ROUND(E45*F45,2)</f>
        <v>0</v>
      </c>
      <c r="H45" s="250"/>
      <c r="I45" s="251">
        <f>ROUND(E45*H45,2)</f>
        <v>0</v>
      </c>
      <c r="J45" s="250"/>
      <c r="K45" s="251">
        <f>ROUND(E45*J45,2)</f>
        <v>0</v>
      </c>
      <c r="L45" s="251">
        <v>21</v>
      </c>
      <c r="M45" s="251">
        <f>G45*(1+L45/100)</f>
        <v>0</v>
      </c>
      <c r="N45" s="249">
        <v>0</v>
      </c>
      <c r="O45" s="249">
        <f>ROUND(E45*N45,2)</f>
        <v>0</v>
      </c>
      <c r="P45" s="249">
        <v>0</v>
      </c>
      <c r="Q45" s="249">
        <f>ROUND(E45*P45,2)</f>
        <v>0</v>
      </c>
      <c r="R45" s="251"/>
      <c r="S45" s="251" t="s">
        <v>172</v>
      </c>
      <c r="T45" s="252" t="s">
        <v>172</v>
      </c>
      <c r="U45" s="230">
        <v>0.13</v>
      </c>
      <c r="V45" s="230">
        <f>ROUND(E45*U45,2)</f>
        <v>39.39</v>
      </c>
      <c r="W45" s="230"/>
      <c r="X45" s="230" t="s">
        <v>160</v>
      </c>
      <c r="Y45" s="230" t="s">
        <v>161</v>
      </c>
      <c r="Z45" s="210"/>
      <c r="AA45" s="210"/>
      <c r="AB45" s="210"/>
      <c r="AC45" s="210"/>
      <c r="AD45" s="210"/>
      <c r="AE45" s="210"/>
      <c r="AF45" s="210"/>
      <c r="AG45" s="210" t="s">
        <v>162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2">
      <c r="A46" s="246">
        <v>27</v>
      </c>
      <c r="B46" s="247" t="s">
        <v>796</v>
      </c>
      <c r="C46" s="257" t="s">
        <v>797</v>
      </c>
      <c r="D46" s="248" t="s">
        <v>246</v>
      </c>
      <c r="E46" s="249">
        <v>80</v>
      </c>
      <c r="F46" s="250"/>
      <c r="G46" s="251">
        <f>ROUND(E46*F46,2)</f>
        <v>0</v>
      </c>
      <c r="H46" s="250"/>
      <c r="I46" s="251">
        <f>ROUND(E46*H46,2)</f>
        <v>0</v>
      </c>
      <c r="J46" s="250"/>
      <c r="K46" s="251">
        <f>ROUND(E46*J46,2)</f>
        <v>0</v>
      </c>
      <c r="L46" s="251">
        <v>21</v>
      </c>
      <c r="M46" s="251">
        <f>G46*(1+L46/100)</f>
        <v>0</v>
      </c>
      <c r="N46" s="249">
        <v>0</v>
      </c>
      <c r="O46" s="249">
        <f>ROUND(E46*N46,2)</f>
        <v>0</v>
      </c>
      <c r="P46" s="249">
        <v>0</v>
      </c>
      <c r="Q46" s="249">
        <f>ROUND(E46*P46,2)</f>
        <v>0</v>
      </c>
      <c r="R46" s="251"/>
      <c r="S46" s="251" t="s">
        <v>172</v>
      </c>
      <c r="T46" s="252" t="s">
        <v>172</v>
      </c>
      <c r="U46" s="230">
        <v>0.28100000000000003</v>
      </c>
      <c r="V46" s="230">
        <f>ROUND(E46*U46,2)</f>
        <v>22.48</v>
      </c>
      <c r="W46" s="230"/>
      <c r="X46" s="230" t="s">
        <v>160</v>
      </c>
      <c r="Y46" s="230" t="s">
        <v>161</v>
      </c>
      <c r="Z46" s="210"/>
      <c r="AA46" s="210"/>
      <c r="AB46" s="210"/>
      <c r="AC46" s="210"/>
      <c r="AD46" s="210"/>
      <c r="AE46" s="210"/>
      <c r="AF46" s="210"/>
      <c r="AG46" s="210" t="s">
        <v>162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x14ac:dyDescent="0.2">
      <c r="A47" s="232" t="s">
        <v>153</v>
      </c>
      <c r="B47" s="233" t="s">
        <v>118</v>
      </c>
      <c r="C47" s="256" t="s">
        <v>119</v>
      </c>
      <c r="D47" s="234"/>
      <c r="E47" s="235"/>
      <c r="F47" s="236"/>
      <c r="G47" s="236">
        <f>SUMIF(AG48:AG50,"&lt;&gt;NOR",G48:G50)</f>
        <v>0</v>
      </c>
      <c r="H47" s="236"/>
      <c r="I47" s="236">
        <f>SUM(I48:I50)</f>
        <v>0</v>
      </c>
      <c r="J47" s="236"/>
      <c r="K47" s="236">
        <f>SUM(K48:K50)</f>
        <v>0</v>
      </c>
      <c r="L47" s="236"/>
      <c r="M47" s="236">
        <f>SUM(M48:M50)</f>
        <v>0</v>
      </c>
      <c r="N47" s="235"/>
      <c r="O47" s="235">
        <f>SUM(O48:O50)</f>
        <v>0</v>
      </c>
      <c r="P47" s="235"/>
      <c r="Q47" s="235">
        <f>SUM(Q48:Q50)</f>
        <v>0</v>
      </c>
      <c r="R47" s="236"/>
      <c r="S47" s="236"/>
      <c r="T47" s="237"/>
      <c r="U47" s="231"/>
      <c r="V47" s="231">
        <f>SUM(V48:V50)</f>
        <v>81</v>
      </c>
      <c r="W47" s="231"/>
      <c r="X47" s="231"/>
      <c r="Y47" s="231"/>
      <c r="AG47" t="s">
        <v>154</v>
      </c>
    </row>
    <row r="48" spans="1:60" outlineLevel="1" x14ac:dyDescent="0.2">
      <c r="A48" s="246">
        <v>28</v>
      </c>
      <c r="B48" s="247" t="s">
        <v>798</v>
      </c>
      <c r="C48" s="257" t="s">
        <v>799</v>
      </c>
      <c r="D48" s="248" t="s">
        <v>793</v>
      </c>
      <c r="E48" s="249">
        <v>16</v>
      </c>
      <c r="F48" s="250"/>
      <c r="G48" s="251">
        <f>ROUND(E48*F48,2)</f>
        <v>0</v>
      </c>
      <c r="H48" s="250"/>
      <c r="I48" s="251">
        <f>ROUND(E48*H48,2)</f>
        <v>0</v>
      </c>
      <c r="J48" s="250"/>
      <c r="K48" s="251">
        <f>ROUND(E48*J48,2)</f>
        <v>0</v>
      </c>
      <c r="L48" s="251">
        <v>21</v>
      </c>
      <c r="M48" s="251">
        <f>G48*(1+L48/100)</f>
        <v>0</v>
      </c>
      <c r="N48" s="249">
        <v>0</v>
      </c>
      <c r="O48" s="249">
        <f>ROUND(E48*N48,2)</f>
        <v>0</v>
      </c>
      <c r="P48" s="249">
        <v>0</v>
      </c>
      <c r="Q48" s="249">
        <f>ROUND(E48*P48,2)</f>
        <v>0</v>
      </c>
      <c r="R48" s="251"/>
      <c r="S48" s="251" t="s">
        <v>158</v>
      </c>
      <c r="T48" s="252" t="s">
        <v>159</v>
      </c>
      <c r="U48" s="230">
        <v>1</v>
      </c>
      <c r="V48" s="230">
        <f>ROUND(E48*U48,2)</f>
        <v>16</v>
      </c>
      <c r="W48" s="230"/>
      <c r="X48" s="230" t="s">
        <v>160</v>
      </c>
      <c r="Y48" s="230" t="s">
        <v>161</v>
      </c>
      <c r="Z48" s="210"/>
      <c r="AA48" s="210"/>
      <c r="AB48" s="210"/>
      <c r="AC48" s="210"/>
      <c r="AD48" s="210"/>
      <c r="AE48" s="210"/>
      <c r="AF48" s="210"/>
      <c r="AG48" s="210" t="s">
        <v>162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1" x14ac:dyDescent="0.2">
      <c r="A49" s="246">
        <v>29</v>
      </c>
      <c r="B49" s="247" t="s">
        <v>800</v>
      </c>
      <c r="C49" s="257" t="s">
        <v>801</v>
      </c>
      <c r="D49" s="248" t="s">
        <v>793</v>
      </c>
      <c r="E49" s="249">
        <v>25</v>
      </c>
      <c r="F49" s="250"/>
      <c r="G49" s="251">
        <f>ROUND(E49*F49,2)</f>
        <v>0</v>
      </c>
      <c r="H49" s="250"/>
      <c r="I49" s="251">
        <f>ROUND(E49*H49,2)</f>
        <v>0</v>
      </c>
      <c r="J49" s="250"/>
      <c r="K49" s="251">
        <f>ROUND(E49*J49,2)</f>
        <v>0</v>
      </c>
      <c r="L49" s="251">
        <v>21</v>
      </c>
      <c r="M49" s="251">
        <f>G49*(1+L49/100)</f>
        <v>0</v>
      </c>
      <c r="N49" s="249">
        <v>0</v>
      </c>
      <c r="O49" s="249">
        <f>ROUND(E49*N49,2)</f>
        <v>0</v>
      </c>
      <c r="P49" s="249">
        <v>0</v>
      </c>
      <c r="Q49" s="249">
        <f>ROUND(E49*P49,2)</f>
        <v>0</v>
      </c>
      <c r="R49" s="251"/>
      <c r="S49" s="251" t="s">
        <v>158</v>
      </c>
      <c r="T49" s="252" t="s">
        <v>159</v>
      </c>
      <c r="U49" s="230">
        <v>1</v>
      </c>
      <c r="V49" s="230">
        <f>ROUND(E49*U49,2)</f>
        <v>25</v>
      </c>
      <c r="W49" s="230"/>
      <c r="X49" s="230" t="s">
        <v>160</v>
      </c>
      <c r="Y49" s="230" t="s">
        <v>161</v>
      </c>
      <c r="Z49" s="210"/>
      <c r="AA49" s="210"/>
      <c r="AB49" s="210"/>
      <c r="AC49" s="210"/>
      <c r="AD49" s="210"/>
      <c r="AE49" s="210"/>
      <c r="AF49" s="210"/>
      <c r="AG49" s="210" t="s">
        <v>162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">
      <c r="A50" s="246">
        <v>30</v>
      </c>
      <c r="B50" s="247" t="s">
        <v>802</v>
      </c>
      <c r="C50" s="257" t="s">
        <v>803</v>
      </c>
      <c r="D50" s="248" t="s">
        <v>793</v>
      </c>
      <c r="E50" s="249">
        <v>40</v>
      </c>
      <c r="F50" s="250"/>
      <c r="G50" s="251">
        <f>ROUND(E50*F50,2)</f>
        <v>0</v>
      </c>
      <c r="H50" s="250"/>
      <c r="I50" s="251">
        <f>ROUND(E50*H50,2)</f>
        <v>0</v>
      </c>
      <c r="J50" s="250"/>
      <c r="K50" s="251">
        <f>ROUND(E50*J50,2)</f>
        <v>0</v>
      </c>
      <c r="L50" s="251">
        <v>21</v>
      </c>
      <c r="M50" s="251">
        <f>G50*(1+L50/100)</f>
        <v>0</v>
      </c>
      <c r="N50" s="249">
        <v>0</v>
      </c>
      <c r="O50" s="249">
        <f>ROUND(E50*N50,2)</f>
        <v>0</v>
      </c>
      <c r="P50" s="249">
        <v>0</v>
      </c>
      <c r="Q50" s="249">
        <f>ROUND(E50*P50,2)</f>
        <v>0</v>
      </c>
      <c r="R50" s="251"/>
      <c r="S50" s="251" t="s">
        <v>158</v>
      </c>
      <c r="T50" s="252" t="s">
        <v>159</v>
      </c>
      <c r="U50" s="230">
        <v>1</v>
      </c>
      <c r="V50" s="230">
        <f>ROUND(E50*U50,2)</f>
        <v>40</v>
      </c>
      <c r="W50" s="230"/>
      <c r="X50" s="230" t="s">
        <v>160</v>
      </c>
      <c r="Y50" s="230" t="s">
        <v>161</v>
      </c>
      <c r="Z50" s="210"/>
      <c r="AA50" s="210"/>
      <c r="AB50" s="210"/>
      <c r="AC50" s="210"/>
      <c r="AD50" s="210"/>
      <c r="AE50" s="210"/>
      <c r="AF50" s="210"/>
      <c r="AG50" s="210" t="s">
        <v>162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x14ac:dyDescent="0.2">
      <c r="A51" s="232" t="s">
        <v>153</v>
      </c>
      <c r="B51" s="233" t="s">
        <v>120</v>
      </c>
      <c r="C51" s="256" t="s">
        <v>121</v>
      </c>
      <c r="D51" s="234"/>
      <c r="E51" s="235"/>
      <c r="F51" s="236"/>
      <c r="G51" s="236">
        <f>SUMIF(AG52:AG67,"&lt;&gt;NOR",G52:G67)</f>
        <v>0</v>
      </c>
      <c r="H51" s="236"/>
      <c r="I51" s="236">
        <f>SUM(I52:I67)</f>
        <v>0</v>
      </c>
      <c r="J51" s="236"/>
      <c r="K51" s="236">
        <f>SUM(K52:K67)</f>
        <v>0</v>
      </c>
      <c r="L51" s="236"/>
      <c r="M51" s="236">
        <f>SUM(M52:M67)</f>
        <v>0</v>
      </c>
      <c r="N51" s="235"/>
      <c r="O51" s="235">
        <f>SUM(O52:O67)</f>
        <v>135.98000000000002</v>
      </c>
      <c r="P51" s="235"/>
      <c r="Q51" s="235">
        <f>SUM(Q52:Q67)</f>
        <v>0</v>
      </c>
      <c r="R51" s="236"/>
      <c r="S51" s="236"/>
      <c r="T51" s="237"/>
      <c r="U51" s="231"/>
      <c r="V51" s="231">
        <f>SUM(V52:V67)</f>
        <v>256.79999999999995</v>
      </c>
      <c r="W51" s="231"/>
      <c r="X51" s="231"/>
      <c r="Y51" s="231"/>
      <c r="AG51" t="s">
        <v>154</v>
      </c>
    </row>
    <row r="52" spans="1:60" ht="22.5" outlineLevel="1" x14ac:dyDescent="0.2">
      <c r="A52" s="246">
        <v>31</v>
      </c>
      <c r="B52" s="247" t="s">
        <v>804</v>
      </c>
      <c r="C52" s="257" t="s">
        <v>805</v>
      </c>
      <c r="D52" s="248" t="s">
        <v>806</v>
      </c>
      <c r="E52" s="249">
        <v>0.4</v>
      </c>
      <c r="F52" s="250"/>
      <c r="G52" s="251">
        <f>ROUND(E52*F52,2)</f>
        <v>0</v>
      </c>
      <c r="H52" s="250"/>
      <c r="I52" s="251">
        <f>ROUND(E52*H52,2)</f>
        <v>0</v>
      </c>
      <c r="J52" s="250"/>
      <c r="K52" s="251">
        <f>ROUND(E52*J52,2)</f>
        <v>0</v>
      </c>
      <c r="L52" s="251">
        <v>21</v>
      </c>
      <c r="M52" s="251">
        <f>G52*(1+L52/100)</f>
        <v>0</v>
      </c>
      <c r="N52" s="249">
        <v>3.4209999999999997E-2</v>
      </c>
      <c r="O52" s="249">
        <f>ROUND(E52*N52,2)</f>
        <v>0.01</v>
      </c>
      <c r="P52" s="249">
        <v>0</v>
      </c>
      <c r="Q52" s="249">
        <f>ROUND(E52*P52,2)</f>
        <v>0</v>
      </c>
      <c r="R52" s="251"/>
      <c r="S52" s="251" t="s">
        <v>172</v>
      </c>
      <c r="T52" s="252" t="s">
        <v>172</v>
      </c>
      <c r="U52" s="230">
        <v>4.4880000000000004</v>
      </c>
      <c r="V52" s="230">
        <f>ROUND(E52*U52,2)</f>
        <v>1.8</v>
      </c>
      <c r="W52" s="230"/>
      <c r="X52" s="230" t="s">
        <v>160</v>
      </c>
      <c r="Y52" s="230" t="s">
        <v>161</v>
      </c>
      <c r="Z52" s="210"/>
      <c r="AA52" s="210"/>
      <c r="AB52" s="210"/>
      <c r="AC52" s="210"/>
      <c r="AD52" s="210"/>
      <c r="AE52" s="210"/>
      <c r="AF52" s="210"/>
      <c r="AG52" s="210" t="s">
        <v>162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1" x14ac:dyDescent="0.2">
      <c r="A53" s="246">
        <v>32</v>
      </c>
      <c r="B53" s="247" t="s">
        <v>807</v>
      </c>
      <c r="C53" s="257" t="s">
        <v>808</v>
      </c>
      <c r="D53" s="248" t="s">
        <v>246</v>
      </c>
      <c r="E53" s="249">
        <v>303</v>
      </c>
      <c r="F53" s="250"/>
      <c r="G53" s="251">
        <f>ROUND(E53*F53,2)</f>
        <v>0</v>
      </c>
      <c r="H53" s="250"/>
      <c r="I53" s="251">
        <f>ROUND(E53*H53,2)</f>
        <v>0</v>
      </c>
      <c r="J53" s="250"/>
      <c r="K53" s="251">
        <f>ROUND(E53*J53,2)</f>
        <v>0</v>
      </c>
      <c r="L53" s="251">
        <v>21</v>
      </c>
      <c r="M53" s="251">
        <f>G53*(1+L53/100)</f>
        <v>0</v>
      </c>
      <c r="N53" s="249">
        <v>0</v>
      </c>
      <c r="O53" s="249">
        <f>ROUND(E53*N53,2)</f>
        <v>0</v>
      </c>
      <c r="P53" s="249">
        <v>0</v>
      </c>
      <c r="Q53" s="249">
        <f>ROUND(E53*P53,2)</f>
        <v>0</v>
      </c>
      <c r="R53" s="251"/>
      <c r="S53" s="251" t="s">
        <v>172</v>
      </c>
      <c r="T53" s="252" t="s">
        <v>172</v>
      </c>
      <c r="U53" s="230">
        <v>8.1759999999999999E-2</v>
      </c>
      <c r="V53" s="230">
        <f>ROUND(E53*U53,2)</f>
        <v>24.77</v>
      </c>
      <c r="W53" s="230"/>
      <c r="X53" s="230" t="s">
        <v>160</v>
      </c>
      <c r="Y53" s="230" t="s">
        <v>161</v>
      </c>
      <c r="Z53" s="210"/>
      <c r="AA53" s="210"/>
      <c r="AB53" s="210"/>
      <c r="AC53" s="210"/>
      <c r="AD53" s="210"/>
      <c r="AE53" s="210"/>
      <c r="AF53" s="210"/>
      <c r="AG53" s="210" t="s">
        <v>162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1" x14ac:dyDescent="0.2">
      <c r="A54" s="246">
        <v>33</v>
      </c>
      <c r="B54" s="247" t="s">
        <v>809</v>
      </c>
      <c r="C54" s="257" t="s">
        <v>810</v>
      </c>
      <c r="D54" s="248" t="s">
        <v>246</v>
      </c>
      <c r="E54" s="249">
        <v>80</v>
      </c>
      <c r="F54" s="250"/>
      <c r="G54" s="251">
        <f>ROUND(E54*F54,2)</f>
        <v>0</v>
      </c>
      <c r="H54" s="250"/>
      <c r="I54" s="251">
        <f>ROUND(E54*H54,2)</f>
        <v>0</v>
      </c>
      <c r="J54" s="250"/>
      <c r="K54" s="251">
        <f>ROUND(E54*J54,2)</f>
        <v>0</v>
      </c>
      <c r="L54" s="251">
        <v>21</v>
      </c>
      <c r="M54" s="251">
        <f>G54*(1+L54/100)</f>
        <v>0</v>
      </c>
      <c r="N54" s="249">
        <v>0</v>
      </c>
      <c r="O54" s="249">
        <f>ROUND(E54*N54,2)</f>
        <v>0</v>
      </c>
      <c r="P54" s="249">
        <v>0</v>
      </c>
      <c r="Q54" s="249">
        <f>ROUND(E54*P54,2)</f>
        <v>0</v>
      </c>
      <c r="R54" s="251"/>
      <c r="S54" s="251" t="s">
        <v>172</v>
      </c>
      <c r="T54" s="252" t="s">
        <v>172</v>
      </c>
      <c r="U54" s="230">
        <v>0.17519999999999999</v>
      </c>
      <c r="V54" s="230">
        <f>ROUND(E54*U54,2)</f>
        <v>14.02</v>
      </c>
      <c r="W54" s="230"/>
      <c r="X54" s="230" t="s">
        <v>160</v>
      </c>
      <c r="Y54" s="230" t="s">
        <v>161</v>
      </c>
      <c r="Z54" s="210"/>
      <c r="AA54" s="210"/>
      <c r="AB54" s="210"/>
      <c r="AC54" s="210"/>
      <c r="AD54" s="210"/>
      <c r="AE54" s="210"/>
      <c r="AF54" s="210"/>
      <c r="AG54" s="210" t="s">
        <v>162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1" x14ac:dyDescent="0.2">
      <c r="A55" s="246">
        <v>34</v>
      </c>
      <c r="B55" s="247" t="s">
        <v>811</v>
      </c>
      <c r="C55" s="257" t="s">
        <v>812</v>
      </c>
      <c r="D55" s="248" t="s">
        <v>253</v>
      </c>
      <c r="E55" s="249">
        <v>20</v>
      </c>
      <c r="F55" s="250"/>
      <c r="G55" s="251">
        <f>ROUND(E55*F55,2)</f>
        <v>0</v>
      </c>
      <c r="H55" s="250"/>
      <c r="I55" s="251">
        <f>ROUND(E55*H55,2)</f>
        <v>0</v>
      </c>
      <c r="J55" s="250"/>
      <c r="K55" s="251">
        <f>ROUND(E55*J55,2)</f>
        <v>0</v>
      </c>
      <c r="L55" s="251">
        <v>21</v>
      </c>
      <c r="M55" s="251">
        <f>G55*(1+L55/100)</f>
        <v>0</v>
      </c>
      <c r="N55" s="249">
        <v>0</v>
      </c>
      <c r="O55" s="249">
        <f>ROUND(E55*N55,2)</f>
        <v>0</v>
      </c>
      <c r="P55" s="249">
        <v>0</v>
      </c>
      <c r="Q55" s="249">
        <f>ROUND(E55*P55,2)</f>
        <v>0</v>
      </c>
      <c r="R55" s="251"/>
      <c r="S55" s="251" t="s">
        <v>172</v>
      </c>
      <c r="T55" s="252" t="s">
        <v>172</v>
      </c>
      <c r="U55" s="230">
        <v>3.44</v>
      </c>
      <c r="V55" s="230">
        <f>ROUND(E55*U55,2)</f>
        <v>68.8</v>
      </c>
      <c r="W55" s="230"/>
      <c r="X55" s="230" t="s">
        <v>160</v>
      </c>
      <c r="Y55" s="230" t="s">
        <v>161</v>
      </c>
      <c r="Z55" s="210"/>
      <c r="AA55" s="210"/>
      <c r="AB55" s="210"/>
      <c r="AC55" s="210"/>
      <c r="AD55" s="210"/>
      <c r="AE55" s="210"/>
      <c r="AF55" s="210"/>
      <c r="AG55" s="210" t="s">
        <v>162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2">
      <c r="A56" s="246">
        <v>35</v>
      </c>
      <c r="B56" s="247" t="s">
        <v>813</v>
      </c>
      <c r="C56" s="257" t="s">
        <v>814</v>
      </c>
      <c r="D56" s="248" t="s">
        <v>318</v>
      </c>
      <c r="E56" s="249">
        <v>6</v>
      </c>
      <c r="F56" s="250"/>
      <c r="G56" s="251">
        <f>ROUND(E56*F56,2)</f>
        <v>0</v>
      </c>
      <c r="H56" s="250"/>
      <c r="I56" s="251">
        <f>ROUND(E56*H56,2)</f>
        <v>0</v>
      </c>
      <c r="J56" s="250"/>
      <c r="K56" s="251">
        <f>ROUND(E56*J56,2)</f>
        <v>0</v>
      </c>
      <c r="L56" s="251">
        <v>21</v>
      </c>
      <c r="M56" s="251">
        <f>G56*(1+L56/100)</f>
        <v>0</v>
      </c>
      <c r="N56" s="249">
        <v>1.83135</v>
      </c>
      <c r="O56" s="249">
        <f>ROUND(E56*N56,2)</f>
        <v>10.99</v>
      </c>
      <c r="P56" s="249">
        <v>0</v>
      </c>
      <c r="Q56" s="249">
        <f>ROUND(E56*P56,2)</f>
        <v>0</v>
      </c>
      <c r="R56" s="251"/>
      <c r="S56" s="251" t="s">
        <v>158</v>
      </c>
      <c r="T56" s="252" t="s">
        <v>159</v>
      </c>
      <c r="U56" s="230">
        <v>2.71</v>
      </c>
      <c r="V56" s="230">
        <f>ROUND(E56*U56,2)</f>
        <v>16.260000000000002</v>
      </c>
      <c r="W56" s="230"/>
      <c r="X56" s="230" t="s">
        <v>160</v>
      </c>
      <c r="Y56" s="230" t="s">
        <v>161</v>
      </c>
      <c r="Z56" s="210"/>
      <c r="AA56" s="210"/>
      <c r="AB56" s="210"/>
      <c r="AC56" s="210"/>
      <c r="AD56" s="210"/>
      <c r="AE56" s="210"/>
      <c r="AF56" s="210"/>
      <c r="AG56" s="210" t="s">
        <v>162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1" x14ac:dyDescent="0.2">
      <c r="A57" s="246">
        <v>36</v>
      </c>
      <c r="B57" s="247" t="s">
        <v>815</v>
      </c>
      <c r="C57" s="257" t="s">
        <v>816</v>
      </c>
      <c r="D57" s="248" t="s">
        <v>318</v>
      </c>
      <c r="E57" s="249">
        <v>4</v>
      </c>
      <c r="F57" s="250"/>
      <c r="G57" s="251">
        <f>ROUND(E57*F57,2)</f>
        <v>0</v>
      </c>
      <c r="H57" s="250"/>
      <c r="I57" s="251">
        <f>ROUND(E57*H57,2)</f>
        <v>0</v>
      </c>
      <c r="J57" s="250"/>
      <c r="K57" s="251">
        <f>ROUND(E57*J57,2)</f>
        <v>0</v>
      </c>
      <c r="L57" s="251">
        <v>21</v>
      </c>
      <c r="M57" s="251">
        <f>G57*(1+L57/100)</f>
        <v>0</v>
      </c>
      <c r="N57" s="249">
        <v>1.83135</v>
      </c>
      <c r="O57" s="249">
        <f>ROUND(E57*N57,2)</f>
        <v>7.33</v>
      </c>
      <c r="P57" s="249">
        <v>0</v>
      </c>
      <c r="Q57" s="249">
        <f>ROUND(E57*P57,2)</f>
        <v>0</v>
      </c>
      <c r="R57" s="251"/>
      <c r="S57" s="251" t="s">
        <v>158</v>
      </c>
      <c r="T57" s="252" t="s">
        <v>159</v>
      </c>
      <c r="U57" s="230">
        <v>2.71</v>
      </c>
      <c r="V57" s="230">
        <f>ROUND(E57*U57,2)</f>
        <v>10.84</v>
      </c>
      <c r="W57" s="230"/>
      <c r="X57" s="230" t="s">
        <v>160</v>
      </c>
      <c r="Y57" s="230" t="s">
        <v>161</v>
      </c>
      <c r="Z57" s="210"/>
      <c r="AA57" s="210"/>
      <c r="AB57" s="210"/>
      <c r="AC57" s="210"/>
      <c r="AD57" s="210"/>
      <c r="AE57" s="210"/>
      <c r="AF57" s="210"/>
      <c r="AG57" s="210" t="s">
        <v>162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1" x14ac:dyDescent="0.2">
      <c r="A58" s="246">
        <v>37</v>
      </c>
      <c r="B58" s="247" t="s">
        <v>817</v>
      </c>
      <c r="C58" s="257" t="s">
        <v>818</v>
      </c>
      <c r="D58" s="248" t="s">
        <v>318</v>
      </c>
      <c r="E58" s="249">
        <v>5</v>
      </c>
      <c r="F58" s="250"/>
      <c r="G58" s="251">
        <f>ROUND(E58*F58,2)</f>
        <v>0</v>
      </c>
      <c r="H58" s="250"/>
      <c r="I58" s="251">
        <f>ROUND(E58*H58,2)</f>
        <v>0</v>
      </c>
      <c r="J58" s="250"/>
      <c r="K58" s="251">
        <f>ROUND(E58*J58,2)</f>
        <v>0</v>
      </c>
      <c r="L58" s="251">
        <v>21</v>
      </c>
      <c r="M58" s="251">
        <f>G58*(1+L58/100)</f>
        <v>0</v>
      </c>
      <c r="N58" s="249">
        <v>1.83135</v>
      </c>
      <c r="O58" s="249">
        <f>ROUND(E58*N58,2)</f>
        <v>9.16</v>
      </c>
      <c r="P58" s="249">
        <v>0</v>
      </c>
      <c r="Q58" s="249">
        <f>ROUND(E58*P58,2)</f>
        <v>0</v>
      </c>
      <c r="R58" s="251"/>
      <c r="S58" s="251" t="s">
        <v>158</v>
      </c>
      <c r="T58" s="252" t="s">
        <v>159</v>
      </c>
      <c r="U58" s="230">
        <v>2.71</v>
      </c>
      <c r="V58" s="230">
        <f>ROUND(E58*U58,2)</f>
        <v>13.55</v>
      </c>
      <c r="W58" s="230"/>
      <c r="X58" s="230" t="s">
        <v>160</v>
      </c>
      <c r="Y58" s="230" t="s">
        <v>161</v>
      </c>
      <c r="Z58" s="210"/>
      <c r="AA58" s="210"/>
      <c r="AB58" s="210"/>
      <c r="AC58" s="210"/>
      <c r="AD58" s="210"/>
      <c r="AE58" s="210"/>
      <c r="AF58" s="210"/>
      <c r="AG58" s="210" t="s">
        <v>162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ht="22.5" outlineLevel="1" x14ac:dyDescent="0.2">
      <c r="A59" s="246">
        <v>38</v>
      </c>
      <c r="B59" s="247" t="s">
        <v>819</v>
      </c>
      <c r="C59" s="257" t="s">
        <v>820</v>
      </c>
      <c r="D59" s="248" t="s">
        <v>253</v>
      </c>
      <c r="E59" s="249">
        <v>15</v>
      </c>
      <c r="F59" s="250"/>
      <c r="G59" s="251">
        <f>ROUND(E59*F59,2)</f>
        <v>0</v>
      </c>
      <c r="H59" s="250"/>
      <c r="I59" s="251">
        <f>ROUND(E59*H59,2)</f>
        <v>0</v>
      </c>
      <c r="J59" s="250"/>
      <c r="K59" s="251">
        <f>ROUND(E59*J59,2)</f>
        <v>0</v>
      </c>
      <c r="L59" s="251">
        <v>21</v>
      </c>
      <c r="M59" s="251">
        <f>G59*(1+L59/100)</f>
        <v>0</v>
      </c>
      <c r="N59" s="249">
        <v>0</v>
      </c>
      <c r="O59" s="249">
        <f>ROUND(E59*N59,2)</f>
        <v>0</v>
      </c>
      <c r="P59" s="249">
        <v>0</v>
      </c>
      <c r="Q59" s="249">
        <f>ROUND(E59*P59,2)</f>
        <v>0</v>
      </c>
      <c r="R59" s="251"/>
      <c r="S59" s="251" t="s">
        <v>172</v>
      </c>
      <c r="T59" s="252" t="s">
        <v>172</v>
      </c>
      <c r="U59" s="230">
        <v>0.66300000000000003</v>
      </c>
      <c r="V59" s="230">
        <f>ROUND(E59*U59,2)</f>
        <v>9.9499999999999993</v>
      </c>
      <c r="W59" s="230"/>
      <c r="X59" s="230" t="s">
        <v>160</v>
      </c>
      <c r="Y59" s="230" t="s">
        <v>161</v>
      </c>
      <c r="Z59" s="210"/>
      <c r="AA59" s="210"/>
      <c r="AB59" s="210"/>
      <c r="AC59" s="210"/>
      <c r="AD59" s="210"/>
      <c r="AE59" s="210"/>
      <c r="AF59" s="210"/>
      <c r="AG59" s="210" t="s">
        <v>162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1" x14ac:dyDescent="0.2">
      <c r="A60" s="246">
        <v>39</v>
      </c>
      <c r="B60" s="247" t="s">
        <v>821</v>
      </c>
      <c r="C60" s="257" t="s">
        <v>822</v>
      </c>
      <c r="D60" s="248" t="s">
        <v>216</v>
      </c>
      <c r="E60" s="249">
        <v>220</v>
      </c>
      <c r="F60" s="250"/>
      <c r="G60" s="251">
        <f>ROUND(E60*F60,2)</f>
        <v>0</v>
      </c>
      <c r="H60" s="250"/>
      <c r="I60" s="251">
        <f>ROUND(E60*H60,2)</f>
        <v>0</v>
      </c>
      <c r="J60" s="250"/>
      <c r="K60" s="251">
        <f>ROUND(E60*J60,2)</f>
        <v>0</v>
      </c>
      <c r="L60" s="251">
        <v>21</v>
      </c>
      <c r="M60" s="251">
        <f>G60*(1+L60/100)</f>
        <v>0</v>
      </c>
      <c r="N60" s="249">
        <v>0</v>
      </c>
      <c r="O60" s="249">
        <f>ROUND(E60*N60,2)</f>
        <v>0</v>
      </c>
      <c r="P60" s="249">
        <v>0</v>
      </c>
      <c r="Q60" s="249">
        <f>ROUND(E60*P60,2)</f>
        <v>0</v>
      </c>
      <c r="R60" s="251"/>
      <c r="S60" s="251" t="s">
        <v>172</v>
      </c>
      <c r="T60" s="252" t="s">
        <v>172</v>
      </c>
      <c r="U60" s="230">
        <v>0.129</v>
      </c>
      <c r="V60" s="230">
        <f>ROUND(E60*U60,2)</f>
        <v>28.38</v>
      </c>
      <c r="W60" s="230"/>
      <c r="X60" s="230" t="s">
        <v>160</v>
      </c>
      <c r="Y60" s="230" t="s">
        <v>161</v>
      </c>
      <c r="Z60" s="210"/>
      <c r="AA60" s="210"/>
      <c r="AB60" s="210"/>
      <c r="AC60" s="210"/>
      <c r="AD60" s="210"/>
      <c r="AE60" s="210"/>
      <c r="AF60" s="210"/>
      <c r="AG60" s="210" t="s">
        <v>162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1" x14ac:dyDescent="0.2">
      <c r="A61" s="246">
        <v>40</v>
      </c>
      <c r="B61" s="247" t="s">
        <v>823</v>
      </c>
      <c r="C61" s="257" t="s">
        <v>824</v>
      </c>
      <c r="D61" s="248" t="s">
        <v>806</v>
      </c>
      <c r="E61" s="249">
        <v>0.4</v>
      </c>
      <c r="F61" s="250"/>
      <c r="G61" s="251">
        <f>ROUND(E61*F61,2)</f>
        <v>0</v>
      </c>
      <c r="H61" s="250"/>
      <c r="I61" s="251">
        <f>ROUND(E61*H61,2)</f>
        <v>0</v>
      </c>
      <c r="J61" s="250"/>
      <c r="K61" s="251">
        <f>ROUND(E61*J61,2)</f>
        <v>0</v>
      </c>
      <c r="L61" s="251">
        <v>21</v>
      </c>
      <c r="M61" s="251">
        <f>G61*(1+L61/100)</f>
        <v>0</v>
      </c>
      <c r="N61" s="249">
        <v>0</v>
      </c>
      <c r="O61" s="249">
        <f>ROUND(E61*N61,2)</f>
        <v>0</v>
      </c>
      <c r="P61" s="249">
        <v>0</v>
      </c>
      <c r="Q61" s="249">
        <f>ROUND(E61*P61,2)</f>
        <v>0</v>
      </c>
      <c r="R61" s="251"/>
      <c r="S61" s="251" t="s">
        <v>158</v>
      </c>
      <c r="T61" s="252" t="s">
        <v>159</v>
      </c>
      <c r="U61" s="230">
        <v>0.01</v>
      </c>
      <c r="V61" s="230">
        <f>ROUND(E61*U61,2)</f>
        <v>0</v>
      </c>
      <c r="W61" s="230"/>
      <c r="X61" s="230" t="s">
        <v>160</v>
      </c>
      <c r="Y61" s="230" t="s">
        <v>161</v>
      </c>
      <c r="Z61" s="210"/>
      <c r="AA61" s="210"/>
      <c r="AB61" s="210"/>
      <c r="AC61" s="210"/>
      <c r="AD61" s="210"/>
      <c r="AE61" s="210"/>
      <c r="AF61" s="210"/>
      <c r="AG61" s="210" t="s">
        <v>162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ht="22.5" outlineLevel="1" x14ac:dyDescent="0.2">
      <c r="A62" s="246">
        <v>41</v>
      </c>
      <c r="B62" s="247" t="s">
        <v>825</v>
      </c>
      <c r="C62" s="257" t="s">
        <v>826</v>
      </c>
      <c r="D62" s="248" t="s">
        <v>318</v>
      </c>
      <c r="E62" s="249">
        <v>8</v>
      </c>
      <c r="F62" s="250"/>
      <c r="G62" s="251">
        <f>ROUND(E62*F62,2)</f>
        <v>0</v>
      </c>
      <c r="H62" s="250"/>
      <c r="I62" s="251">
        <f>ROUND(E62*H62,2)</f>
        <v>0</v>
      </c>
      <c r="J62" s="250"/>
      <c r="K62" s="251">
        <f>ROUND(E62*J62,2)</f>
        <v>0</v>
      </c>
      <c r="L62" s="251">
        <v>21</v>
      </c>
      <c r="M62" s="251">
        <f>G62*(1+L62/100)</f>
        <v>0</v>
      </c>
      <c r="N62" s="249">
        <v>2.0000000000000002E-5</v>
      </c>
      <c r="O62" s="249">
        <f>ROUND(E62*N62,2)</f>
        <v>0</v>
      </c>
      <c r="P62" s="249">
        <v>0</v>
      </c>
      <c r="Q62" s="249">
        <f>ROUND(E62*P62,2)</f>
        <v>0</v>
      </c>
      <c r="R62" s="251" t="s">
        <v>305</v>
      </c>
      <c r="S62" s="251" t="s">
        <v>172</v>
      </c>
      <c r="T62" s="252" t="s">
        <v>172</v>
      </c>
      <c r="U62" s="230">
        <v>0</v>
      </c>
      <c r="V62" s="230">
        <f>ROUND(E62*U62,2)</f>
        <v>0</v>
      </c>
      <c r="W62" s="230"/>
      <c r="X62" s="230" t="s">
        <v>306</v>
      </c>
      <c r="Y62" s="230" t="s">
        <v>161</v>
      </c>
      <c r="Z62" s="210"/>
      <c r="AA62" s="210"/>
      <c r="AB62" s="210"/>
      <c r="AC62" s="210"/>
      <c r="AD62" s="210"/>
      <c r="AE62" s="210"/>
      <c r="AF62" s="210"/>
      <c r="AG62" s="210" t="s">
        <v>307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ht="22.5" outlineLevel="1" x14ac:dyDescent="0.2">
      <c r="A63" s="246">
        <v>42</v>
      </c>
      <c r="B63" s="247" t="s">
        <v>827</v>
      </c>
      <c r="C63" s="257" t="s">
        <v>828</v>
      </c>
      <c r="D63" s="248" t="s">
        <v>246</v>
      </c>
      <c r="E63" s="249">
        <v>383</v>
      </c>
      <c r="F63" s="250"/>
      <c r="G63" s="251">
        <f>ROUND(E63*F63,2)</f>
        <v>0</v>
      </c>
      <c r="H63" s="250"/>
      <c r="I63" s="251">
        <f>ROUND(E63*H63,2)</f>
        <v>0</v>
      </c>
      <c r="J63" s="250"/>
      <c r="K63" s="251">
        <f>ROUND(E63*J63,2)</f>
        <v>0</v>
      </c>
      <c r="L63" s="251">
        <v>21</v>
      </c>
      <c r="M63" s="251">
        <f>G63*(1+L63/100)</f>
        <v>0</v>
      </c>
      <c r="N63" s="249">
        <v>0.27300000000000002</v>
      </c>
      <c r="O63" s="249">
        <f>ROUND(E63*N63,2)</f>
        <v>104.56</v>
      </c>
      <c r="P63" s="249">
        <v>0</v>
      </c>
      <c r="Q63" s="249">
        <f>ROUND(E63*P63,2)</f>
        <v>0</v>
      </c>
      <c r="R63" s="251"/>
      <c r="S63" s="251" t="s">
        <v>172</v>
      </c>
      <c r="T63" s="252" t="s">
        <v>172</v>
      </c>
      <c r="U63" s="230">
        <v>0.111</v>
      </c>
      <c r="V63" s="230">
        <f>ROUND(E63*U63,2)</f>
        <v>42.51</v>
      </c>
      <c r="W63" s="230"/>
      <c r="X63" s="230" t="s">
        <v>160</v>
      </c>
      <c r="Y63" s="230" t="s">
        <v>161</v>
      </c>
      <c r="Z63" s="210"/>
      <c r="AA63" s="210"/>
      <c r="AB63" s="210"/>
      <c r="AC63" s="210"/>
      <c r="AD63" s="210"/>
      <c r="AE63" s="210"/>
      <c r="AF63" s="210"/>
      <c r="AG63" s="210" t="s">
        <v>162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1" x14ac:dyDescent="0.2">
      <c r="A64" s="246">
        <v>43</v>
      </c>
      <c r="B64" s="247" t="s">
        <v>829</v>
      </c>
      <c r="C64" s="257" t="s">
        <v>830</v>
      </c>
      <c r="D64" s="248" t="s">
        <v>318</v>
      </c>
      <c r="E64" s="249">
        <v>25</v>
      </c>
      <c r="F64" s="250"/>
      <c r="G64" s="251">
        <f>ROUND(E64*F64,2)</f>
        <v>0</v>
      </c>
      <c r="H64" s="250"/>
      <c r="I64" s="251">
        <f>ROUND(E64*H64,2)</f>
        <v>0</v>
      </c>
      <c r="J64" s="250"/>
      <c r="K64" s="251">
        <f>ROUND(E64*J64,2)</f>
        <v>0</v>
      </c>
      <c r="L64" s="251">
        <v>21</v>
      </c>
      <c r="M64" s="251">
        <f>G64*(1+L64/100)</f>
        <v>0</v>
      </c>
      <c r="N64" s="249">
        <v>0.154</v>
      </c>
      <c r="O64" s="249">
        <f>ROUND(E64*N64,2)</f>
        <v>3.85</v>
      </c>
      <c r="P64" s="249">
        <v>0</v>
      </c>
      <c r="Q64" s="249">
        <f>ROUND(E64*P64,2)</f>
        <v>0</v>
      </c>
      <c r="R64" s="251"/>
      <c r="S64" s="251" t="s">
        <v>158</v>
      </c>
      <c r="T64" s="252" t="s">
        <v>159</v>
      </c>
      <c r="U64" s="230">
        <v>0</v>
      </c>
      <c r="V64" s="230">
        <f>ROUND(E64*U64,2)</f>
        <v>0</v>
      </c>
      <c r="W64" s="230"/>
      <c r="X64" s="230" t="s">
        <v>160</v>
      </c>
      <c r="Y64" s="230" t="s">
        <v>161</v>
      </c>
      <c r="Z64" s="210"/>
      <c r="AA64" s="210"/>
      <c r="AB64" s="210"/>
      <c r="AC64" s="210"/>
      <c r="AD64" s="210"/>
      <c r="AE64" s="210"/>
      <c r="AF64" s="210"/>
      <c r="AG64" s="210" t="s">
        <v>162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ht="22.5" outlineLevel="1" x14ac:dyDescent="0.2">
      <c r="A65" s="246">
        <v>44</v>
      </c>
      <c r="B65" s="247" t="s">
        <v>831</v>
      </c>
      <c r="C65" s="257" t="s">
        <v>832</v>
      </c>
      <c r="D65" s="248" t="s">
        <v>246</v>
      </c>
      <c r="E65" s="249">
        <v>420</v>
      </c>
      <c r="F65" s="250"/>
      <c r="G65" s="251">
        <f>ROUND(E65*F65,2)</f>
        <v>0</v>
      </c>
      <c r="H65" s="250"/>
      <c r="I65" s="251">
        <f>ROUND(E65*H65,2)</f>
        <v>0</v>
      </c>
      <c r="J65" s="250"/>
      <c r="K65" s="251">
        <f>ROUND(E65*J65,2)</f>
        <v>0</v>
      </c>
      <c r="L65" s="251">
        <v>21</v>
      </c>
      <c r="M65" s="251">
        <f>G65*(1+L65/100)</f>
        <v>0</v>
      </c>
      <c r="N65" s="249">
        <v>6.0000000000000002E-5</v>
      </c>
      <c r="O65" s="249">
        <f>ROUND(E65*N65,2)</f>
        <v>0.03</v>
      </c>
      <c r="P65" s="249">
        <v>0</v>
      </c>
      <c r="Q65" s="249">
        <f>ROUND(E65*P65,2)</f>
        <v>0</v>
      </c>
      <c r="R65" s="251"/>
      <c r="S65" s="251" t="s">
        <v>172</v>
      </c>
      <c r="T65" s="252" t="s">
        <v>172</v>
      </c>
      <c r="U65" s="230">
        <v>2.5999999999999999E-2</v>
      </c>
      <c r="V65" s="230">
        <f>ROUND(E65*U65,2)</f>
        <v>10.92</v>
      </c>
      <c r="W65" s="230"/>
      <c r="X65" s="230" t="s">
        <v>160</v>
      </c>
      <c r="Y65" s="230" t="s">
        <v>161</v>
      </c>
      <c r="Z65" s="210"/>
      <c r="AA65" s="210"/>
      <c r="AB65" s="210"/>
      <c r="AC65" s="210"/>
      <c r="AD65" s="210"/>
      <c r="AE65" s="210"/>
      <c r="AF65" s="210"/>
      <c r="AG65" s="210" t="s">
        <v>162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ht="22.5" outlineLevel="1" x14ac:dyDescent="0.2">
      <c r="A66" s="239">
        <v>45</v>
      </c>
      <c r="B66" s="240" t="s">
        <v>833</v>
      </c>
      <c r="C66" s="258" t="s">
        <v>834</v>
      </c>
      <c r="D66" s="241" t="s">
        <v>246</v>
      </c>
      <c r="E66" s="242">
        <v>150</v>
      </c>
      <c r="F66" s="243"/>
      <c r="G66" s="244">
        <f>ROUND(E66*F66,2)</f>
        <v>0</v>
      </c>
      <c r="H66" s="243"/>
      <c r="I66" s="244">
        <f>ROUND(E66*H66,2)</f>
        <v>0</v>
      </c>
      <c r="J66" s="243"/>
      <c r="K66" s="244">
        <f>ROUND(E66*J66,2)</f>
        <v>0</v>
      </c>
      <c r="L66" s="244">
        <v>21</v>
      </c>
      <c r="M66" s="244">
        <f>G66*(1+L66/100)</f>
        <v>0</v>
      </c>
      <c r="N66" s="242">
        <v>3.3E-4</v>
      </c>
      <c r="O66" s="242">
        <f>ROUND(E66*N66,2)</f>
        <v>0.05</v>
      </c>
      <c r="P66" s="242">
        <v>0</v>
      </c>
      <c r="Q66" s="242">
        <f>ROUND(E66*P66,2)</f>
        <v>0</v>
      </c>
      <c r="R66" s="244"/>
      <c r="S66" s="244" t="s">
        <v>158</v>
      </c>
      <c r="T66" s="245" t="s">
        <v>159</v>
      </c>
      <c r="U66" s="230">
        <v>0.1</v>
      </c>
      <c r="V66" s="230">
        <f>ROUND(E66*U66,2)</f>
        <v>15</v>
      </c>
      <c r="W66" s="230"/>
      <c r="X66" s="230" t="s">
        <v>160</v>
      </c>
      <c r="Y66" s="230" t="s">
        <v>161</v>
      </c>
      <c r="Z66" s="210"/>
      <c r="AA66" s="210"/>
      <c r="AB66" s="210"/>
      <c r="AC66" s="210"/>
      <c r="AD66" s="210"/>
      <c r="AE66" s="210"/>
      <c r="AF66" s="210"/>
      <c r="AG66" s="210" t="s">
        <v>162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2" x14ac:dyDescent="0.2">
      <c r="A67" s="227"/>
      <c r="B67" s="228"/>
      <c r="C67" s="259" t="s">
        <v>835</v>
      </c>
      <c r="D67" s="254"/>
      <c r="E67" s="254"/>
      <c r="F67" s="254"/>
      <c r="G67" s="254"/>
      <c r="H67" s="230"/>
      <c r="I67" s="230"/>
      <c r="J67" s="230"/>
      <c r="K67" s="230"/>
      <c r="L67" s="230"/>
      <c r="M67" s="230"/>
      <c r="N67" s="229"/>
      <c r="O67" s="229"/>
      <c r="P67" s="229"/>
      <c r="Q67" s="229"/>
      <c r="R67" s="230"/>
      <c r="S67" s="230"/>
      <c r="T67" s="230"/>
      <c r="U67" s="230"/>
      <c r="V67" s="230"/>
      <c r="W67" s="230"/>
      <c r="X67" s="230"/>
      <c r="Y67" s="230"/>
      <c r="Z67" s="210"/>
      <c r="AA67" s="210"/>
      <c r="AB67" s="210"/>
      <c r="AC67" s="210"/>
      <c r="AD67" s="210"/>
      <c r="AE67" s="210"/>
      <c r="AF67" s="210"/>
      <c r="AG67" s="210" t="s">
        <v>168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x14ac:dyDescent="0.2">
      <c r="A68" s="3"/>
      <c r="B68" s="4"/>
      <c r="C68" s="261"/>
      <c r="D68" s="6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AE68">
        <v>12</v>
      </c>
      <c r="AF68">
        <v>21</v>
      </c>
      <c r="AG68" t="s">
        <v>139</v>
      </c>
    </row>
    <row r="69" spans="1:60" x14ac:dyDescent="0.2">
      <c r="A69" s="213"/>
      <c r="B69" s="214" t="s">
        <v>31</v>
      </c>
      <c r="C69" s="262"/>
      <c r="D69" s="215"/>
      <c r="E69" s="216"/>
      <c r="F69" s="216"/>
      <c r="G69" s="238">
        <f>G8+G20+G25+G44+G47+G51</f>
        <v>0</v>
      </c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AE69">
        <f>SUMIF(L7:L67,AE68,G7:G67)</f>
        <v>0</v>
      </c>
      <c r="AF69">
        <f>SUMIF(L7:L67,AF68,G7:G67)</f>
        <v>0</v>
      </c>
      <c r="AG69" t="s">
        <v>209</v>
      </c>
    </row>
    <row r="70" spans="1:60" x14ac:dyDescent="0.2">
      <c r="A70" s="3"/>
      <c r="B70" s="4"/>
      <c r="C70" s="261"/>
      <c r="D70" s="6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</row>
    <row r="71" spans="1:60" x14ac:dyDescent="0.2">
      <c r="A71" s="3"/>
      <c r="B71" s="4"/>
      <c r="C71" s="261"/>
      <c r="D71" s="6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</row>
    <row r="72" spans="1:60" x14ac:dyDescent="0.2">
      <c r="A72" s="217" t="s">
        <v>210</v>
      </c>
      <c r="B72" s="217"/>
      <c r="C72" s="263"/>
      <c r="D72" s="6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</row>
    <row r="73" spans="1:60" x14ac:dyDescent="0.2">
      <c r="A73" s="218"/>
      <c r="B73" s="219"/>
      <c r="C73" s="264"/>
      <c r="D73" s="219"/>
      <c r="E73" s="219"/>
      <c r="F73" s="219"/>
      <c r="G73" s="220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AG73" t="s">
        <v>211</v>
      </c>
    </row>
    <row r="74" spans="1:60" x14ac:dyDescent="0.2">
      <c r="A74" s="221"/>
      <c r="B74" s="222"/>
      <c r="C74" s="265"/>
      <c r="D74" s="222"/>
      <c r="E74" s="222"/>
      <c r="F74" s="222"/>
      <c r="G74" s="22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</row>
    <row r="75" spans="1:60" x14ac:dyDescent="0.2">
      <c r="A75" s="221"/>
      <c r="B75" s="222"/>
      <c r="C75" s="265"/>
      <c r="D75" s="222"/>
      <c r="E75" s="222"/>
      <c r="F75" s="222"/>
      <c r="G75" s="22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</row>
    <row r="76" spans="1:60" x14ac:dyDescent="0.2">
      <c r="A76" s="221"/>
      <c r="B76" s="222"/>
      <c r="C76" s="265"/>
      <c r="D76" s="222"/>
      <c r="E76" s="222"/>
      <c r="F76" s="222"/>
      <c r="G76" s="22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</row>
    <row r="77" spans="1:60" x14ac:dyDescent="0.2">
      <c r="A77" s="224"/>
      <c r="B77" s="225"/>
      <c r="C77" s="266"/>
      <c r="D77" s="225"/>
      <c r="E77" s="225"/>
      <c r="F77" s="225"/>
      <c r="G77" s="226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</row>
    <row r="78" spans="1:60" x14ac:dyDescent="0.2">
      <c r="A78" s="3"/>
      <c r="B78" s="4"/>
      <c r="C78" s="261"/>
      <c r="D78" s="6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</row>
    <row r="79" spans="1:60" x14ac:dyDescent="0.2">
      <c r="C79" s="267"/>
      <c r="D79" s="10"/>
      <c r="AG79" t="s">
        <v>213</v>
      </c>
    </row>
    <row r="80" spans="1:60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hzGQbb6gyMcWVvHBrh2KK9RveN9cE9sy5LTTmzenJmEhHA1Ze0wU9TmZBBNDoTqD7D5VAMYBhC1W4ALAgaNnCw==" saltValue="FEwHedogdFu4vagPnAvu0g==" spinCount="100000" sheet="1" formatRows="0"/>
  <mergeCells count="13">
    <mergeCell ref="C39:G39"/>
    <mergeCell ref="C40:G40"/>
    <mergeCell ref="C67:G67"/>
    <mergeCell ref="A1:G1"/>
    <mergeCell ref="C2:G2"/>
    <mergeCell ref="C3:G3"/>
    <mergeCell ref="C4:G4"/>
    <mergeCell ref="A72:C72"/>
    <mergeCell ref="A73:G77"/>
    <mergeCell ref="C14:G14"/>
    <mergeCell ref="C29:G29"/>
    <mergeCell ref="C37:G37"/>
    <mergeCell ref="C38:G38"/>
  </mergeCells>
  <pageMargins left="0.59055118110236204" right="0.196850393700787" top="0.78740157499999996" bottom="0.78740157499999996" header="0.3" footer="0.3"/>
  <pageSetup paperSize="9" orientation="landscape" horizontalDpi="4294967293" verticalDpi="0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27402-B786-497B-9692-C76595AA5CA8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127</v>
      </c>
    </row>
    <row r="2" spans="1:60" ht="24.95" customHeight="1" x14ac:dyDescent="0.2">
      <c r="A2" s="196" t="s">
        <v>8</v>
      </c>
      <c r="B2" s="48" t="s">
        <v>43</v>
      </c>
      <c r="C2" s="199" t="s">
        <v>44</v>
      </c>
      <c r="D2" s="197"/>
      <c r="E2" s="197"/>
      <c r="F2" s="197"/>
      <c r="G2" s="198"/>
      <c r="AG2" t="s">
        <v>128</v>
      </c>
    </row>
    <row r="3" spans="1:60" ht="24.95" customHeight="1" x14ac:dyDescent="0.2">
      <c r="A3" s="196" t="s">
        <v>9</v>
      </c>
      <c r="B3" s="48" t="s">
        <v>72</v>
      </c>
      <c r="C3" s="199" t="s">
        <v>73</v>
      </c>
      <c r="D3" s="197"/>
      <c r="E3" s="197"/>
      <c r="F3" s="197"/>
      <c r="G3" s="198"/>
      <c r="AC3" s="174" t="s">
        <v>128</v>
      </c>
      <c r="AG3" t="s">
        <v>129</v>
      </c>
    </row>
    <row r="4" spans="1:60" ht="24.95" customHeight="1" x14ac:dyDescent="0.2">
      <c r="A4" s="200" t="s">
        <v>10</v>
      </c>
      <c r="B4" s="201" t="s">
        <v>74</v>
      </c>
      <c r="C4" s="202" t="s">
        <v>75</v>
      </c>
      <c r="D4" s="203"/>
      <c r="E4" s="203"/>
      <c r="F4" s="203"/>
      <c r="G4" s="204"/>
      <c r="AG4" t="s">
        <v>130</v>
      </c>
    </row>
    <row r="5" spans="1:60" x14ac:dyDescent="0.2">
      <c r="D5" s="10"/>
    </row>
    <row r="6" spans="1:60" ht="38.25" x14ac:dyDescent="0.2">
      <c r="A6" s="206" t="s">
        <v>131</v>
      </c>
      <c r="B6" s="208" t="s">
        <v>132</v>
      </c>
      <c r="C6" s="208" t="s">
        <v>133</v>
      </c>
      <c r="D6" s="207" t="s">
        <v>134</v>
      </c>
      <c r="E6" s="206" t="s">
        <v>135</v>
      </c>
      <c r="F6" s="205" t="s">
        <v>136</v>
      </c>
      <c r="G6" s="206" t="s">
        <v>31</v>
      </c>
      <c r="H6" s="209" t="s">
        <v>32</v>
      </c>
      <c r="I6" s="209" t="s">
        <v>137</v>
      </c>
      <c r="J6" s="209" t="s">
        <v>33</v>
      </c>
      <c r="K6" s="209" t="s">
        <v>138</v>
      </c>
      <c r="L6" s="209" t="s">
        <v>139</v>
      </c>
      <c r="M6" s="209" t="s">
        <v>140</v>
      </c>
      <c r="N6" s="209" t="s">
        <v>141</v>
      </c>
      <c r="O6" s="209" t="s">
        <v>142</v>
      </c>
      <c r="P6" s="209" t="s">
        <v>143</v>
      </c>
      <c r="Q6" s="209" t="s">
        <v>144</v>
      </c>
      <c r="R6" s="209" t="s">
        <v>145</v>
      </c>
      <c r="S6" s="209" t="s">
        <v>146</v>
      </c>
      <c r="T6" s="209" t="s">
        <v>147</v>
      </c>
      <c r="U6" s="209" t="s">
        <v>148</v>
      </c>
      <c r="V6" s="209" t="s">
        <v>149</v>
      </c>
      <c r="W6" s="209" t="s">
        <v>150</v>
      </c>
      <c r="X6" s="209" t="s">
        <v>151</v>
      </c>
      <c r="Y6" s="209" t="s">
        <v>152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2" t="s">
        <v>153</v>
      </c>
      <c r="B8" s="233" t="s">
        <v>87</v>
      </c>
      <c r="C8" s="256" t="s">
        <v>88</v>
      </c>
      <c r="D8" s="234"/>
      <c r="E8" s="235"/>
      <c r="F8" s="236"/>
      <c r="G8" s="236">
        <f>SUMIF(AG9:AG70,"&lt;&gt;NOR",G9:G70)</f>
        <v>0</v>
      </c>
      <c r="H8" s="236"/>
      <c r="I8" s="236">
        <f>SUM(I9:I70)</f>
        <v>0</v>
      </c>
      <c r="J8" s="236"/>
      <c r="K8" s="236">
        <f>SUM(K9:K70)</f>
        <v>0</v>
      </c>
      <c r="L8" s="236"/>
      <c r="M8" s="236">
        <f>SUM(M9:M70)</f>
        <v>0</v>
      </c>
      <c r="N8" s="235"/>
      <c r="O8" s="235">
        <f>SUM(O9:O70)</f>
        <v>125.34</v>
      </c>
      <c r="P8" s="235"/>
      <c r="Q8" s="235">
        <f>SUM(Q9:Q70)</f>
        <v>0</v>
      </c>
      <c r="R8" s="236"/>
      <c r="S8" s="236"/>
      <c r="T8" s="237"/>
      <c r="U8" s="231"/>
      <c r="V8" s="231">
        <f>SUM(V9:V70)</f>
        <v>188.98000000000005</v>
      </c>
      <c r="W8" s="231"/>
      <c r="X8" s="231"/>
      <c r="Y8" s="231"/>
      <c r="AG8" t="s">
        <v>154</v>
      </c>
    </row>
    <row r="9" spans="1:60" ht="22.5" outlineLevel="1" x14ac:dyDescent="0.2">
      <c r="A9" s="239">
        <v>1</v>
      </c>
      <c r="B9" s="240" t="s">
        <v>280</v>
      </c>
      <c r="C9" s="258" t="s">
        <v>281</v>
      </c>
      <c r="D9" s="241" t="s">
        <v>253</v>
      </c>
      <c r="E9" s="242">
        <v>1.2</v>
      </c>
      <c r="F9" s="243"/>
      <c r="G9" s="244">
        <f>ROUND(E9*F9,2)</f>
        <v>0</v>
      </c>
      <c r="H9" s="243"/>
      <c r="I9" s="244">
        <f>ROUND(E9*H9,2)</f>
        <v>0</v>
      </c>
      <c r="J9" s="243"/>
      <c r="K9" s="244">
        <f>ROUND(E9*J9,2)</f>
        <v>0</v>
      </c>
      <c r="L9" s="244">
        <v>21</v>
      </c>
      <c r="M9" s="244">
        <f>G9*(1+L9/100)</f>
        <v>0</v>
      </c>
      <c r="N9" s="242">
        <v>0</v>
      </c>
      <c r="O9" s="242">
        <f>ROUND(E9*N9,2)</f>
        <v>0</v>
      </c>
      <c r="P9" s="242">
        <v>0</v>
      </c>
      <c r="Q9" s="242">
        <f>ROUND(E9*P9,2)</f>
        <v>0</v>
      </c>
      <c r="R9" s="244"/>
      <c r="S9" s="244" t="s">
        <v>172</v>
      </c>
      <c r="T9" s="245" t="s">
        <v>172</v>
      </c>
      <c r="U9" s="230">
        <v>1.0999999999999999E-2</v>
      </c>
      <c r="V9" s="230">
        <f>ROUND(E9*U9,2)</f>
        <v>0.01</v>
      </c>
      <c r="W9" s="230"/>
      <c r="X9" s="230" t="s">
        <v>160</v>
      </c>
      <c r="Y9" s="230" t="s">
        <v>161</v>
      </c>
      <c r="Z9" s="210"/>
      <c r="AA9" s="210"/>
      <c r="AB9" s="210"/>
      <c r="AC9" s="210"/>
      <c r="AD9" s="210"/>
      <c r="AE9" s="210"/>
      <c r="AF9" s="210"/>
      <c r="AG9" s="210" t="s">
        <v>329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72" t="s">
        <v>836</v>
      </c>
      <c r="D10" s="268"/>
      <c r="E10" s="269">
        <v>1.2</v>
      </c>
      <c r="F10" s="230"/>
      <c r="G10" s="230"/>
      <c r="H10" s="230"/>
      <c r="I10" s="230"/>
      <c r="J10" s="230"/>
      <c r="K10" s="230"/>
      <c r="L10" s="230"/>
      <c r="M10" s="230"/>
      <c r="N10" s="229"/>
      <c r="O10" s="229"/>
      <c r="P10" s="229"/>
      <c r="Q10" s="229"/>
      <c r="R10" s="230"/>
      <c r="S10" s="230"/>
      <c r="T10" s="230"/>
      <c r="U10" s="230"/>
      <c r="V10" s="230"/>
      <c r="W10" s="230"/>
      <c r="X10" s="230"/>
      <c r="Y10" s="230"/>
      <c r="Z10" s="210"/>
      <c r="AA10" s="210"/>
      <c r="AB10" s="210"/>
      <c r="AC10" s="210"/>
      <c r="AD10" s="210"/>
      <c r="AE10" s="210"/>
      <c r="AF10" s="210"/>
      <c r="AG10" s="210" t="s">
        <v>218</v>
      </c>
      <c r="AH10" s="210">
        <v>5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39">
        <v>2</v>
      </c>
      <c r="B11" s="240" t="s">
        <v>837</v>
      </c>
      <c r="C11" s="258" t="s">
        <v>838</v>
      </c>
      <c r="D11" s="241" t="s">
        <v>253</v>
      </c>
      <c r="E11" s="242">
        <v>83.2</v>
      </c>
      <c r="F11" s="243"/>
      <c r="G11" s="244">
        <f>ROUND(E11*F11,2)</f>
        <v>0</v>
      </c>
      <c r="H11" s="243"/>
      <c r="I11" s="244">
        <f>ROUND(E11*H11,2)</f>
        <v>0</v>
      </c>
      <c r="J11" s="243"/>
      <c r="K11" s="244">
        <f>ROUND(E11*J11,2)</f>
        <v>0</v>
      </c>
      <c r="L11" s="244">
        <v>21</v>
      </c>
      <c r="M11" s="244">
        <f>G11*(1+L11/100)</f>
        <v>0</v>
      </c>
      <c r="N11" s="242">
        <v>0</v>
      </c>
      <c r="O11" s="242">
        <f>ROUND(E11*N11,2)</f>
        <v>0</v>
      </c>
      <c r="P11" s="242">
        <v>0</v>
      </c>
      <c r="Q11" s="242">
        <f>ROUND(E11*P11,2)</f>
        <v>0</v>
      </c>
      <c r="R11" s="244"/>
      <c r="S11" s="244" t="s">
        <v>172</v>
      </c>
      <c r="T11" s="245" t="s">
        <v>172</v>
      </c>
      <c r="U11" s="230">
        <v>6.7000000000000004E-2</v>
      </c>
      <c r="V11" s="230">
        <f>ROUND(E11*U11,2)</f>
        <v>5.57</v>
      </c>
      <c r="W11" s="230"/>
      <c r="X11" s="230" t="s">
        <v>160</v>
      </c>
      <c r="Y11" s="230" t="s">
        <v>161</v>
      </c>
      <c r="Z11" s="210"/>
      <c r="AA11" s="210"/>
      <c r="AB11" s="210"/>
      <c r="AC11" s="210"/>
      <c r="AD11" s="210"/>
      <c r="AE11" s="210"/>
      <c r="AF11" s="210"/>
      <c r="AG11" s="210" t="s">
        <v>162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2">
      <c r="A12" s="227"/>
      <c r="B12" s="228"/>
      <c r="C12" s="272" t="s">
        <v>839</v>
      </c>
      <c r="D12" s="268"/>
      <c r="E12" s="269">
        <v>83.2</v>
      </c>
      <c r="F12" s="230"/>
      <c r="G12" s="230"/>
      <c r="H12" s="230"/>
      <c r="I12" s="230"/>
      <c r="J12" s="230"/>
      <c r="K12" s="230"/>
      <c r="L12" s="230"/>
      <c r="M12" s="230"/>
      <c r="N12" s="229"/>
      <c r="O12" s="229"/>
      <c r="P12" s="229"/>
      <c r="Q12" s="229"/>
      <c r="R12" s="230"/>
      <c r="S12" s="230"/>
      <c r="T12" s="230"/>
      <c r="U12" s="230"/>
      <c r="V12" s="230"/>
      <c r="W12" s="230"/>
      <c r="X12" s="230"/>
      <c r="Y12" s="230"/>
      <c r="Z12" s="210"/>
      <c r="AA12" s="210"/>
      <c r="AB12" s="210"/>
      <c r="AC12" s="210"/>
      <c r="AD12" s="210"/>
      <c r="AE12" s="210"/>
      <c r="AF12" s="210"/>
      <c r="AG12" s="210" t="s">
        <v>218</v>
      </c>
      <c r="AH12" s="210">
        <v>5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39">
        <v>3</v>
      </c>
      <c r="B13" s="240" t="s">
        <v>290</v>
      </c>
      <c r="C13" s="258" t="s">
        <v>291</v>
      </c>
      <c r="D13" s="241" t="s">
        <v>253</v>
      </c>
      <c r="E13" s="242">
        <v>1.2</v>
      </c>
      <c r="F13" s="243"/>
      <c r="G13" s="244">
        <f>ROUND(E13*F13,2)</f>
        <v>0</v>
      </c>
      <c r="H13" s="243"/>
      <c r="I13" s="244">
        <f>ROUND(E13*H13,2)</f>
        <v>0</v>
      </c>
      <c r="J13" s="243"/>
      <c r="K13" s="244">
        <f>ROUND(E13*J13,2)</f>
        <v>0</v>
      </c>
      <c r="L13" s="244">
        <v>21</v>
      </c>
      <c r="M13" s="244">
        <f>G13*(1+L13/100)</f>
        <v>0</v>
      </c>
      <c r="N13" s="242">
        <v>0</v>
      </c>
      <c r="O13" s="242">
        <f>ROUND(E13*N13,2)</f>
        <v>0</v>
      </c>
      <c r="P13" s="242">
        <v>0</v>
      </c>
      <c r="Q13" s="242">
        <f>ROUND(E13*P13,2)</f>
        <v>0</v>
      </c>
      <c r="R13" s="244"/>
      <c r="S13" s="244" t="s">
        <v>172</v>
      </c>
      <c r="T13" s="245" t="s">
        <v>172</v>
      </c>
      <c r="U13" s="230">
        <v>0.01</v>
      </c>
      <c r="V13" s="230">
        <f>ROUND(E13*U13,2)</f>
        <v>0.01</v>
      </c>
      <c r="W13" s="230"/>
      <c r="X13" s="230" t="s">
        <v>160</v>
      </c>
      <c r="Y13" s="230" t="s">
        <v>161</v>
      </c>
      <c r="Z13" s="210"/>
      <c r="AA13" s="210"/>
      <c r="AB13" s="210"/>
      <c r="AC13" s="210"/>
      <c r="AD13" s="210"/>
      <c r="AE13" s="210"/>
      <c r="AF13" s="210"/>
      <c r="AG13" s="210" t="s">
        <v>162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27"/>
      <c r="B14" s="228"/>
      <c r="C14" s="272" t="s">
        <v>840</v>
      </c>
      <c r="D14" s="268"/>
      <c r="E14" s="269">
        <v>1.2</v>
      </c>
      <c r="F14" s="230"/>
      <c r="G14" s="230"/>
      <c r="H14" s="230"/>
      <c r="I14" s="230"/>
      <c r="J14" s="230"/>
      <c r="K14" s="230"/>
      <c r="L14" s="230"/>
      <c r="M14" s="230"/>
      <c r="N14" s="229"/>
      <c r="O14" s="229"/>
      <c r="P14" s="229"/>
      <c r="Q14" s="229"/>
      <c r="R14" s="230"/>
      <c r="S14" s="230"/>
      <c r="T14" s="230"/>
      <c r="U14" s="230"/>
      <c r="V14" s="230"/>
      <c r="W14" s="230"/>
      <c r="X14" s="230"/>
      <c r="Y14" s="230"/>
      <c r="Z14" s="210"/>
      <c r="AA14" s="210"/>
      <c r="AB14" s="210"/>
      <c r="AC14" s="210"/>
      <c r="AD14" s="210"/>
      <c r="AE14" s="210"/>
      <c r="AF14" s="210"/>
      <c r="AG14" s="210" t="s">
        <v>218</v>
      </c>
      <c r="AH14" s="210">
        <v>5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39">
        <v>4</v>
      </c>
      <c r="B15" s="240" t="s">
        <v>841</v>
      </c>
      <c r="C15" s="258" t="s">
        <v>842</v>
      </c>
      <c r="D15" s="241" t="s">
        <v>216</v>
      </c>
      <c r="E15" s="242">
        <v>832</v>
      </c>
      <c r="F15" s="243"/>
      <c r="G15" s="244">
        <f>ROUND(E15*F15,2)</f>
        <v>0</v>
      </c>
      <c r="H15" s="243"/>
      <c r="I15" s="244">
        <f>ROUND(E15*H15,2)</f>
        <v>0</v>
      </c>
      <c r="J15" s="243"/>
      <c r="K15" s="244">
        <f>ROUND(E15*J15,2)</f>
        <v>0</v>
      </c>
      <c r="L15" s="244">
        <v>21</v>
      </c>
      <c r="M15" s="244">
        <f>G15*(1+L15/100)</f>
        <v>0</v>
      </c>
      <c r="N15" s="242">
        <v>0</v>
      </c>
      <c r="O15" s="242">
        <f>ROUND(E15*N15,2)</f>
        <v>0</v>
      </c>
      <c r="P15" s="242">
        <v>0</v>
      </c>
      <c r="Q15" s="242">
        <f>ROUND(E15*P15,2)</f>
        <v>0</v>
      </c>
      <c r="R15" s="244"/>
      <c r="S15" s="244" t="s">
        <v>172</v>
      </c>
      <c r="T15" s="245" t="s">
        <v>172</v>
      </c>
      <c r="U15" s="230">
        <v>0.06</v>
      </c>
      <c r="V15" s="230">
        <f>ROUND(E15*U15,2)</f>
        <v>49.92</v>
      </c>
      <c r="W15" s="230"/>
      <c r="X15" s="230" t="s">
        <v>160</v>
      </c>
      <c r="Y15" s="230" t="s">
        <v>161</v>
      </c>
      <c r="Z15" s="210"/>
      <c r="AA15" s="210"/>
      <c r="AB15" s="210"/>
      <c r="AC15" s="210"/>
      <c r="AD15" s="210"/>
      <c r="AE15" s="210"/>
      <c r="AF15" s="210"/>
      <c r="AG15" s="210" t="s">
        <v>162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27"/>
      <c r="B16" s="228"/>
      <c r="C16" s="272" t="s">
        <v>843</v>
      </c>
      <c r="D16" s="268"/>
      <c r="E16" s="269">
        <v>832</v>
      </c>
      <c r="F16" s="230"/>
      <c r="G16" s="230"/>
      <c r="H16" s="230"/>
      <c r="I16" s="230"/>
      <c r="J16" s="230"/>
      <c r="K16" s="230"/>
      <c r="L16" s="230"/>
      <c r="M16" s="230"/>
      <c r="N16" s="229"/>
      <c r="O16" s="229"/>
      <c r="P16" s="229"/>
      <c r="Q16" s="229"/>
      <c r="R16" s="230"/>
      <c r="S16" s="230"/>
      <c r="T16" s="230"/>
      <c r="U16" s="230"/>
      <c r="V16" s="230"/>
      <c r="W16" s="230"/>
      <c r="X16" s="230"/>
      <c r="Y16" s="230"/>
      <c r="Z16" s="210"/>
      <c r="AA16" s="210"/>
      <c r="AB16" s="210"/>
      <c r="AC16" s="210"/>
      <c r="AD16" s="210"/>
      <c r="AE16" s="210"/>
      <c r="AF16" s="210"/>
      <c r="AG16" s="210" t="s">
        <v>218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39">
        <v>5</v>
      </c>
      <c r="B17" s="240" t="s">
        <v>844</v>
      </c>
      <c r="C17" s="258" t="s">
        <v>845</v>
      </c>
      <c r="D17" s="241" t="s">
        <v>216</v>
      </c>
      <c r="E17" s="242">
        <v>832</v>
      </c>
      <c r="F17" s="243"/>
      <c r="G17" s="244">
        <f>ROUND(E17*F17,2)</f>
        <v>0</v>
      </c>
      <c r="H17" s="243"/>
      <c r="I17" s="244">
        <f>ROUND(E17*H17,2)</f>
        <v>0</v>
      </c>
      <c r="J17" s="243"/>
      <c r="K17" s="244">
        <f>ROUND(E17*J17,2)</f>
        <v>0</v>
      </c>
      <c r="L17" s="244">
        <v>21</v>
      </c>
      <c r="M17" s="244">
        <f>G17*(1+L17/100)</f>
        <v>0</v>
      </c>
      <c r="N17" s="242">
        <v>0</v>
      </c>
      <c r="O17" s="242">
        <f>ROUND(E17*N17,2)</f>
        <v>0</v>
      </c>
      <c r="P17" s="242">
        <v>0</v>
      </c>
      <c r="Q17" s="242">
        <f>ROUND(E17*P17,2)</f>
        <v>0</v>
      </c>
      <c r="R17" s="244"/>
      <c r="S17" s="244" t="s">
        <v>172</v>
      </c>
      <c r="T17" s="245" t="s">
        <v>172</v>
      </c>
      <c r="U17" s="230">
        <v>1.2E-2</v>
      </c>
      <c r="V17" s="230">
        <f>ROUND(E17*U17,2)</f>
        <v>9.98</v>
      </c>
      <c r="W17" s="230"/>
      <c r="X17" s="230" t="s">
        <v>160</v>
      </c>
      <c r="Y17" s="230" t="s">
        <v>161</v>
      </c>
      <c r="Z17" s="210"/>
      <c r="AA17" s="210"/>
      <c r="AB17" s="210"/>
      <c r="AC17" s="210"/>
      <c r="AD17" s="210"/>
      <c r="AE17" s="210"/>
      <c r="AF17" s="210"/>
      <c r="AG17" s="210" t="s">
        <v>329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27"/>
      <c r="B18" s="228"/>
      <c r="C18" s="272" t="s">
        <v>846</v>
      </c>
      <c r="D18" s="268"/>
      <c r="E18" s="269">
        <v>832</v>
      </c>
      <c r="F18" s="230"/>
      <c r="G18" s="230"/>
      <c r="H18" s="230"/>
      <c r="I18" s="230"/>
      <c r="J18" s="230"/>
      <c r="K18" s="230"/>
      <c r="L18" s="230"/>
      <c r="M18" s="230"/>
      <c r="N18" s="229"/>
      <c r="O18" s="229"/>
      <c r="P18" s="229"/>
      <c r="Q18" s="229"/>
      <c r="R18" s="230"/>
      <c r="S18" s="230"/>
      <c r="T18" s="230"/>
      <c r="U18" s="230"/>
      <c r="V18" s="230"/>
      <c r="W18" s="230"/>
      <c r="X18" s="230"/>
      <c r="Y18" s="230"/>
      <c r="Z18" s="210"/>
      <c r="AA18" s="210"/>
      <c r="AB18" s="210"/>
      <c r="AC18" s="210"/>
      <c r="AD18" s="210"/>
      <c r="AE18" s="210"/>
      <c r="AF18" s="210"/>
      <c r="AG18" s="210" t="s">
        <v>218</v>
      </c>
      <c r="AH18" s="210">
        <v>5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39">
        <v>6</v>
      </c>
      <c r="B19" s="240" t="s">
        <v>847</v>
      </c>
      <c r="C19" s="258" t="s">
        <v>848</v>
      </c>
      <c r="D19" s="241" t="s">
        <v>216</v>
      </c>
      <c r="E19" s="242">
        <v>832</v>
      </c>
      <c r="F19" s="243"/>
      <c r="G19" s="244">
        <f>ROUND(E19*F19,2)</f>
        <v>0</v>
      </c>
      <c r="H19" s="243"/>
      <c r="I19" s="244">
        <f>ROUND(E19*H19,2)</f>
        <v>0</v>
      </c>
      <c r="J19" s="243"/>
      <c r="K19" s="244">
        <f>ROUND(E19*J19,2)</f>
        <v>0</v>
      </c>
      <c r="L19" s="244">
        <v>21</v>
      </c>
      <c r="M19" s="244">
        <f>G19*(1+L19/100)</f>
        <v>0</v>
      </c>
      <c r="N19" s="242">
        <v>0</v>
      </c>
      <c r="O19" s="242">
        <f>ROUND(E19*N19,2)</f>
        <v>0</v>
      </c>
      <c r="P19" s="242">
        <v>0</v>
      </c>
      <c r="Q19" s="242">
        <f>ROUND(E19*P19,2)</f>
        <v>0</v>
      </c>
      <c r="R19" s="244"/>
      <c r="S19" s="244" t="s">
        <v>172</v>
      </c>
      <c r="T19" s="245" t="s">
        <v>172</v>
      </c>
      <c r="U19" s="230">
        <v>0.09</v>
      </c>
      <c r="V19" s="230">
        <f>ROUND(E19*U19,2)</f>
        <v>74.88</v>
      </c>
      <c r="W19" s="230"/>
      <c r="X19" s="230" t="s">
        <v>160</v>
      </c>
      <c r="Y19" s="230" t="s">
        <v>161</v>
      </c>
      <c r="Z19" s="210"/>
      <c r="AA19" s="210"/>
      <c r="AB19" s="210"/>
      <c r="AC19" s="210"/>
      <c r="AD19" s="210"/>
      <c r="AE19" s="210"/>
      <c r="AF19" s="210"/>
      <c r="AG19" s="210" t="s">
        <v>162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">
      <c r="A20" s="227"/>
      <c r="B20" s="228"/>
      <c r="C20" s="272" t="s">
        <v>846</v>
      </c>
      <c r="D20" s="268"/>
      <c r="E20" s="269">
        <v>832</v>
      </c>
      <c r="F20" s="230"/>
      <c r="G20" s="230"/>
      <c r="H20" s="230"/>
      <c r="I20" s="230"/>
      <c r="J20" s="230"/>
      <c r="K20" s="230"/>
      <c r="L20" s="230"/>
      <c r="M20" s="230"/>
      <c r="N20" s="229"/>
      <c r="O20" s="229"/>
      <c r="P20" s="229"/>
      <c r="Q20" s="229"/>
      <c r="R20" s="230"/>
      <c r="S20" s="230"/>
      <c r="T20" s="230"/>
      <c r="U20" s="230"/>
      <c r="V20" s="230"/>
      <c r="W20" s="230"/>
      <c r="X20" s="230"/>
      <c r="Y20" s="230"/>
      <c r="Z20" s="210"/>
      <c r="AA20" s="210"/>
      <c r="AB20" s="210"/>
      <c r="AC20" s="210"/>
      <c r="AD20" s="210"/>
      <c r="AE20" s="210"/>
      <c r="AF20" s="210"/>
      <c r="AG20" s="210" t="s">
        <v>218</v>
      </c>
      <c r="AH20" s="210">
        <v>5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46">
        <v>7</v>
      </c>
      <c r="B21" s="247" t="s">
        <v>849</v>
      </c>
      <c r="C21" s="257" t="s">
        <v>850</v>
      </c>
      <c r="D21" s="248" t="s">
        <v>318</v>
      </c>
      <c r="E21" s="249">
        <v>3</v>
      </c>
      <c r="F21" s="250"/>
      <c r="G21" s="251">
        <f>ROUND(E21*F21,2)</f>
        <v>0</v>
      </c>
      <c r="H21" s="250"/>
      <c r="I21" s="251">
        <f>ROUND(E21*H21,2)</f>
        <v>0</v>
      </c>
      <c r="J21" s="250"/>
      <c r="K21" s="251">
        <f>ROUND(E21*J21,2)</f>
        <v>0</v>
      </c>
      <c r="L21" s="251">
        <v>21</v>
      </c>
      <c r="M21" s="251">
        <f>G21*(1+L21/100)</f>
        <v>0</v>
      </c>
      <c r="N21" s="249">
        <v>0</v>
      </c>
      <c r="O21" s="249">
        <f>ROUND(E21*N21,2)</f>
        <v>0</v>
      </c>
      <c r="P21" s="249">
        <v>0</v>
      </c>
      <c r="Q21" s="249">
        <f>ROUND(E21*P21,2)</f>
        <v>0</v>
      </c>
      <c r="R21" s="251"/>
      <c r="S21" s="251" t="s">
        <v>172</v>
      </c>
      <c r="T21" s="252" t="s">
        <v>172</v>
      </c>
      <c r="U21" s="230">
        <v>1.29</v>
      </c>
      <c r="V21" s="230">
        <f>ROUND(E21*U21,2)</f>
        <v>3.87</v>
      </c>
      <c r="W21" s="230"/>
      <c r="X21" s="230" t="s">
        <v>160</v>
      </c>
      <c r="Y21" s="230" t="s">
        <v>161</v>
      </c>
      <c r="Z21" s="210"/>
      <c r="AA21" s="210"/>
      <c r="AB21" s="210"/>
      <c r="AC21" s="210"/>
      <c r="AD21" s="210"/>
      <c r="AE21" s="210"/>
      <c r="AF21" s="210"/>
      <c r="AG21" s="210" t="s">
        <v>329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39">
        <v>8</v>
      </c>
      <c r="B22" s="240" t="s">
        <v>851</v>
      </c>
      <c r="C22" s="258" t="s">
        <v>852</v>
      </c>
      <c r="D22" s="241" t="s">
        <v>216</v>
      </c>
      <c r="E22" s="242">
        <v>832</v>
      </c>
      <c r="F22" s="243"/>
      <c r="G22" s="244">
        <f>ROUND(E22*F22,2)</f>
        <v>0</v>
      </c>
      <c r="H22" s="243"/>
      <c r="I22" s="244">
        <f>ROUND(E22*H22,2)</f>
        <v>0</v>
      </c>
      <c r="J22" s="243"/>
      <c r="K22" s="244">
        <f>ROUND(E22*J22,2)</f>
        <v>0</v>
      </c>
      <c r="L22" s="244">
        <v>21</v>
      </c>
      <c r="M22" s="244">
        <f>G22*(1+L22/100)</f>
        <v>0</v>
      </c>
      <c r="N22" s="242">
        <v>0</v>
      </c>
      <c r="O22" s="242">
        <f>ROUND(E22*N22,2)</f>
        <v>0</v>
      </c>
      <c r="P22" s="242">
        <v>0</v>
      </c>
      <c r="Q22" s="242">
        <f>ROUND(E22*P22,2)</f>
        <v>0</v>
      </c>
      <c r="R22" s="244"/>
      <c r="S22" s="244" t="s">
        <v>172</v>
      </c>
      <c r="T22" s="245" t="s">
        <v>172</v>
      </c>
      <c r="U22" s="230">
        <v>1E-3</v>
      </c>
      <c r="V22" s="230">
        <f>ROUND(E22*U22,2)</f>
        <v>0.83</v>
      </c>
      <c r="W22" s="230"/>
      <c r="X22" s="230" t="s">
        <v>160</v>
      </c>
      <c r="Y22" s="230" t="s">
        <v>161</v>
      </c>
      <c r="Z22" s="210"/>
      <c r="AA22" s="210"/>
      <c r="AB22" s="210"/>
      <c r="AC22" s="210"/>
      <c r="AD22" s="210"/>
      <c r="AE22" s="210"/>
      <c r="AF22" s="210"/>
      <c r="AG22" s="210" t="s">
        <v>162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2" x14ac:dyDescent="0.2">
      <c r="A23" s="227"/>
      <c r="B23" s="228"/>
      <c r="C23" s="272" t="s">
        <v>846</v>
      </c>
      <c r="D23" s="268"/>
      <c r="E23" s="269">
        <v>832</v>
      </c>
      <c r="F23" s="230"/>
      <c r="G23" s="230"/>
      <c r="H23" s="230"/>
      <c r="I23" s="230"/>
      <c r="J23" s="230"/>
      <c r="K23" s="230"/>
      <c r="L23" s="230"/>
      <c r="M23" s="230"/>
      <c r="N23" s="229"/>
      <c r="O23" s="229"/>
      <c r="P23" s="229"/>
      <c r="Q23" s="229"/>
      <c r="R23" s="230"/>
      <c r="S23" s="230"/>
      <c r="T23" s="230"/>
      <c r="U23" s="230"/>
      <c r="V23" s="230"/>
      <c r="W23" s="230"/>
      <c r="X23" s="230"/>
      <c r="Y23" s="230"/>
      <c r="Z23" s="210"/>
      <c r="AA23" s="210"/>
      <c r="AB23" s="210"/>
      <c r="AC23" s="210"/>
      <c r="AD23" s="210"/>
      <c r="AE23" s="210"/>
      <c r="AF23" s="210"/>
      <c r="AG23" s="210" t="s">
        <v>218</v>
      </c>
      <c r="AH23" s="210">
        <v>5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39">
        <v>9</v>
      </c>
      <c r="B24" s="240" t="s">
        <v>853</v>
      </c>
      <c r="C24" s="258" t="s">
        <v>854</v>
      </c>
      <c r="D24" s="241" t="s">
        <v>216</v>
      </c>
      <c r="E24" s="242">
        <v>1664</v>
      </c>
      <c r="F24" s="243"/>
      <c r="G24" s="244">
        <f>ROUND(E24*F24,2)</f>
        <v>0</v>
      </c>
      <c r="H24" s="243"/>
      <c r="I24" s="244">
        <f>ROUND(E24*H24,2)</f>
        <v>0</v>
      </c>
      <c r="J24" s="243"/>
      <c r="K24" s="244">
        <f>ROUND(E24*J24,2)</f>
        <v>0</v>
      </c>
      <c r="L24" s="244">
        <v>21</v>
      </c>
      <c r="M24" s="244">
        <f>G24*(1+L24/100)</f>
        <v>0</v>
      </c>
      <c r="N24" s="242">
        <v>0</v>
      </c>
      <c r="O24" s="242">
        <f>ROUND(E24*N24,2)</f>
        <v>0</v>
      </c>
      <c r="P24" s="242">
        <v>0</v>
      </c>
      <c r="Q24" s="242">
        <f>ROUND(E24*P24,2)</f>
        <v>0</v>
      </c>
      <c r="R24" s="244"/>
      <c r="S24" s="244" t="s">
        <v>172</v>
      </c>
      <c r="T24" s="245" t="s">
        <v>172</v>
      </c>
      <c r="U24" s="230">
        <v>1.4999999999999999E-2</v>
      </c>
      <c r="V24" s="230">
        <f>ROUND(E24*U24,2)</f>
        <v>24.96</v>
      </c>
      <c r="W24" s="230"/>
      <c r="X24" s="230" t="s">
        <v>160</v>
      </c>
      <c r="Y24" s="230" t="s">
        <v>161</v>
      </c>
      <c r="Z24" s="210"/>
      <c r="AA24" s="210"/>
      <c r="AB24" s="210"/>
      <c r="AC24" s="210"/>
      <c r="AD24" s="210"/>
      <c r="AE24" s="210"/>
      <c r="AF24" s="210"/>
      <c r="AG24" s="210" t="s">
        <v>162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27"/>
      <c r="B25" s="228"/>
      <c r="C25" s="272" t="s">
        <v>855</v>
      </c>
      <c r="D25" s="268"/>
      <c r="E25" s="269"/>
      <c r="F25" s="230"/>
      <c r="G25" s="230"/>
      <c r="H25" s="230"/>
      <c r="I25" s="230"/>
      <c r="J25" s="230"/>
      <c r="K25" s="230"/>
      <c r="L25" s="230"/>
      <c r="M25" s="230"/>
      <c r="N25" s="229"/>
      <c r="O25" s="229"/>
      <c r="P25" s="229"/>
      <c r="Q25" s="229"/>
      <c r="R25" s="230"/>
      <c r="S25" s="230"/>
      <c r="T25" s="230"/>
      <c r="U25" s="230"/>
      <c r="V25" s="230"/>
      <c r="W25" s="230"/>
      <c r="X25" s="230"/>
      <c r="Y25" s="230"/>
      <c r="Z25" s="210"/>
      <c r="AA25" s="210"/>
      <c r="AB25" s="210"/>
      <c r="AC25" s="210"/>
      <c r="AD25" s="210"/>
      <c r="AE25" s="210"/>
      <c r="AF25" s="210"/>
      <c r="AG25" s="210" t="s">
        <v>218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3" x14ac:dyDescent="0.2">
      <c r="A26" s="227"/>
      <c r="B26" s="228"/>
      <c r="C26" s="272" t="s">
        <v>856</v>
      </c>
      <c r="D26" s="268"/>
      <c r="E26" s="269">
        <v>1664</v>
      </c>
      <c r="F26" s="230"/>
      <c r="G26" s="230"/>
      <c r="H26" s="230"/>
      <c r="I26" s="230"/>
      <c r="J26" s="230"/>
      <c r="K26" s="230"/>
      <c r="L26" s="230"/>
      <c r="M26" s="230"/>
      <c r="N26" s="229"/>
      <c r="O26" s="229"/>
      <c r="P26" s="229"/>
      <c r="Q26" s="229"/>
      <c r="R26" s="230"/>
      <c r="S26" s="230"/>
      <c r="T26" s="230"/>
      <c r="U26" s="230"/>
      <c r="V26" s="230"/>
      <c r="W26" s="230"/>
      <c r="X26" s="230"/>
      <c r="Y26" s="230"/>
      <c r="Z26" s="210"/>
      <c r="AA26" s="210"/>
      <c r="AB26" s="210"/>
      <c r="AC26" s="210"/>
      <c r="AD26" s="210"/>
      <c r="AE26" s="210"/>
      <c r="AF26" s="210"/>
      <c r="AG26" s="210" t="s">
        <v>218</v>
      </c>
      <c r="AH26" s="210">
        <v>5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39">
        <v>10</v>
      </c>
      <c r="B27" s="240" t="s">
        <v>857</v>
      </c>
      <c r="C27" s="258" t="s">
        <v>858</v>
      </c>
      <c r="D27" s="241" t="s">
        <v>216</v>
      </c>
      <c r="E27" s="242">
        <v>832</v>
      </c>
      <c r="F27" s="243"/>
      <c r="G27" s="244">
        <f>ROUND(E27*F27,2)</f>
        <v>0</v>
      </c>
      <c r="H27" s="243"/>
      <c r="I27" s="244">
        <f>ROUND(E27*H27,2)</f>
        <v>0</v>
      </c>
      <c r="J27" s="243"/>
      <c r="K27" s="244">
        <f>ROUND(E27*J27,2)</f>
        <v>0</v>
      </c>
      <c r="L27" s="244">
        <v>21</v>
      </c>
      <c r="M27" s="244">
        <f>G27*(1+L27/100)</f>
        <v>0</v>
      </c>
      <c r="N27" s="242">
        <v>0</v>
      </c>
      <c r="O27" s="242">
        <f>ROUND(E27*N27,2)</f>
        <v>0</v>
      </c>
      <c r="P27" s="242">
        <v>0</v>
      </c>
      <c r="Q27" s="242">
        <f>ROUND(E27*P27,2)</f>
        <v>0</v>
      </c>
      <c r="R27" s="244"/>
      <c r="S27" s="244" t="s">
        <v>172</v>
      </c>
      <c r="T27" s="245" t="s">
        <v>172</v>
      </c>
      <c r="U27" s="230">
        <v>1E-3</v>
      </c>
      <c r="V27" s="230">
        <f>ROUND(E27*U27,2)</f>
        <v>0.83</v>
      </c>
      <c r="W27" s="230"/>
      <c r="X27" s="230" t="s">
        <v>160</v>
      </c>
      <c r="Y27" s="230" t="s">
        <v>161</v>
      </c>
      <c r="Z27" s="210"/>
      <c r="AA27" s="210"/>
      <c r="AB27" s="210"/>
      <c r="AC27" s="210"/>
      <c r="AD27" s="210"/>
      <c r="AE27" s="210"/>
      <c r="AF27" s="210"/>
      <c r="AG27" s="210" t="s">
        <v>162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27"/>
      <c r="B28" s="228"/>
      <c r="C28" s="272" t="s">
        <v>846</v>
      </c>
      <c r="D28" s="268"/>
      <c r="E28" s="269">
        <v>832</v>
      </c>
      <c r="F28" s="230"/>
      <c r="G28" s="230"/>
      <c r="H28" s="230"/>
      <c r="I28" s="230"/>
      <c r="J28" s="230"/>
      <c r="K28" s="230"/>
      <c r="L28" s="230"/>
      <c r="M28" s="230"/>
      <c r="N28" s="229"/>
      <c r="O28" s="229"/>
      <c r="P28" s="229"/>
      <c r="Q28" s="229"/>
      <c r="R28" s="230"/>
      <c r="S28" s="230"/>
      <c r="T28" s="230"/>
      <c r="U28" s="230"/>
      <c r="V28" s="230"/>
      <c r="W28" s="230"/>
      <c r="X28" s="230"/>
      <c r="Y28" s="230"/>
      <c r="Z28" s="210"/>
      <c r="AA28" s="210"/>
      <c r="AB28" s="210"/>
      <c r="AC28" s="210"/>
      <c r="AD28" s="210"/>
      <c r="AE28" s="210"/>
      <c r="AF28" s="210"/>
      <c r="AG28" s="210" t="s">
        <v>218</v>
      </c>
      <c r="AH28" s="210">
        <v>5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46">
        <v>11</v>
      </c>
      <c r="B29" s="247" t="s">
        <v>859</v>
      </c>
      <c r="C29" s="257" t="s">
        <v>860</v>
      </c>
      <c r="D29" s="248" t="s">
        <v>318</v>
      </c>
      <c r="E29" s="249">
        <v>3</v>
      </c>
      <c r="F29" s="250"/>
      <c r="G29" s="251">
        <f>ROUND(E29*F29,2)</f>
        <v>0</v>
      </c>
      <c r="H29" s="250"/>
      <c r="I29" s="251">
        <f>ROUND(E29*H29,2)</f>
        <v>0</v>
      </c>
      <c r="J29" s="250"/>
      <c r="K29" s="251">
        <f>ROUND(E29*J29,2)</f>
        <v>0</v>
      </c>
      <c r="L29" s="251">
        <v>21</v>
      </c>
      <c r="M29" s="251">
        <f>G29*(1+L29/100)</f>
        <v>0</v>
      </c>
      <c r="N29" s="249">
        <v>0</v>
      </c>
      <c r="O29" s="249">
        <f>ROUND(E29*N29,2)</f>
        <v>0</v>
      </c>
      <c r="P29" s="249">
        <v>0</v>
      </c>
      <c r="Q29" s="249">
        <f>ROUND(E29*P29,2)</f>
        <v>0</v>
      </c>
      <c r="R29" s="251"/>
      <c r="S29" s="251" t="s">
        <v>172</v>
      </c>
      <c r="T29" s="252" t="s">
        <v>172</v>
      </c>
      <c r="U29" s="230">
        <v>0.747</v>
      </c>
      <c r="V29" s="230">
        <f>ROUND(E29*U29,2)</f>
        <v>2.2400000000000002</v>
      </c>
      <c r="W29" s="230"/>
      <c r="X29" s="230" t="s">
        <v>160</v>
      </c>
      <c r="Y29" s="230" t="s">
        <v>161</v>
      </c>
      <c r="Z29" s="210"/>
      <c r="AA29" s="210"/>
      <c r="AB29" s="210"/>
      <c r="AC29" s="210"/>
      <c r="AD29" s="210"/>
      <c r="AE29" s="210"/>
      <c r="AF29" s="210"/>
      <c r="AG29" s="210" t="s">
        <v>329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46">
        <v>12</v>
      </c>
      <c r="B30" s="247" t="s">
        <v>861</v>
      </c>
      <c r="C30" s="257" t="s">
        <v>862</v>
      </c>
      <c r="D30" s="248" t="s">
        <v>318</v>
      </c>
      <c r="E30" s="249">
        <v>3</v>
      </c>
      <c r="F30" s="250"/>
      <c r="G30" s="251">
        <f>ROUND(E30*F30,2)</f>
        <v>0</v>
      </c>
      <c r="H30" s="250"/>
      <c r="I30" s="251">
        <f>ROUND(E30*H30,2)</f>
        <v>0</v>
      </c>
      <c r="J30" s="250"/>
      <c r="K30" s="251">
        <f>ROUND(E30*J30,2)</f>
        <v>0</v>
      </c>
      <c r="L30" s="251">
        <v>21</v>
      </c>
      <c r="M30" s="251">
        <f>G30*(1+L30/100)</f>
        <v>0</v>
      </c>
      <c r="N30" s="249">
        <v>5.5999999999999995E-4</v>
      </c>
      <c r="O30" s="249">
        <f>ROUND(E30*N30,2)</f>
        <v>0</v>
      </c>
      <c r="P30" s="249">
        <v>0</v>
      </c>
      <c r="Q30" s="249">
        <f>ROUND(E30*P30,2)</f>
        <v>0</v>
      </c>
      <c r="R30" s="251"/>
      <c r="S30" s="251" t="s">
        <v>172</v>
      </c>
      <c r="T30" s="252" t="s">
        <v>172</v>
      </c>
      <c r="U30" s="230">
        <v>0.874</v>
      </c>
      <c r="V30" s="230">
        <f>ROUND(E30*U30,2)</f>
        <v>2.62</v>
      </c>
      <c r="W30" s="230"/>
      <c r="X30" s="230" t="s">
        <v>160</v>
      </c>
      <c r="Y30" s="230" t="s">
        <v>161</v>
      </c>
      <c r="Z30" s="210"/>
      <c r="AA30" s="210"/>
      <c r="AB30" s="210"/>
      <c r="AC30" s="210"/>
      <c r="AD30" s="210"/>
      <c r="AE30" s="210"/>
      <c r="AF30" s="210"/>
      <c r="AG30" s="210" t="s">
        <v>329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39">
        <v>13</v>
      </c>
      <c r="B31" s="240" t="s">
        <v>863</v>
      </c>
      <c r="C31" s="258" t="s">
        <v>864</v>
      </c>
      <c r="D31" s="241" t="s">
        <v>318</v>
      </c>
      <c r="E31" s="242">
        <v>3</v>
      </c>
      <c r="F31" s="243"/>
      <c r="G31" s="244">
        <f>ROUND(E31*F31,2)</f>
        <v>0</v>
      </c>
      <c r="H31" s="243"/>
      <c r="I31" s="244">
        <f>ROUND(E31*H31,2)</f>
        <v>0</v>
      </c>
      <c r="J31" s="243"/>
      <c r="K31" s="244">
        <f>ROUND(E31*J31,2)</f>
        <v>0</v>
      </c>
      <c r="L31" s="244">
        <v>21</v>
      </c>
      <c r="M31" s="244">
        <f>G31*(1+L31/100)</f>
        <v>0</v>
      </c>
      <c r="N31" s="242">
        <v>0</v>
      </c>
      <c r="O31" s="242">
        <f>ROUND(E31*N31,2)</f>
        <v>0</v>
      </c>
      <c r="P31" s="242">
        <v>0</v>
      </c>
      <c r="Q31" s="242">
        <f>ROUND(E31*P31,2)</f>
        <v>0</v>
      </c>
      <c r="R31" s="244"/>
      <c r="S31" s="244" t="s">
        <v>172</v>
      </c>
      <c r="T31" s="245" t="s">
        <v>172</v>
      </c>
      <c r="U31" s="230">
        <v>0.23899999999999999</v>
      </c>
      <c r="V31" s="230">
        <f>ROUND(E31*U31,2)</f>
        <v>0.72</v>
      </c>
      <c r="W31" s="230"/>
      <c r="X31" s="230" t="s">
        <v>160</v>
      </c>
      <c r="Y31" s="230" t="s">
        <v>161</v>
      </c>
      <c r="Z31" s="210"/>
      <c r="AA31" s="210"/>
      <c r="AB31" s="210"/>
      <c r="AC31" s="210"/>
      <c r="AD31" s="210"/>
      <c r="AE31" s="210"/>
      <c r="AF31" s="210"/>
      <c r="AG31" s="210" t="s">
        <v>329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2">
      <c r="A32" s="227"/>
      <c r="B32" s="228"/>
      <c r="C32" s="259" t="s">
        <v>865</v>
      </c>
      <c r="D32" s="254"/>
      <c r="E32" s="254"/>
      <c r="F32" s="254"/>
      <c r="G32" s="254"/>
      <c r="H32" s="230"/>
      <c r="I32" s="230"/>
      <c r="J32" s="230"/>
      <c r="K32" s="230"/>
      <c r="L32" s="230"/>
      <c r="M32" s="230"/>
      <c r="N32" s="229"/>
      <c r="O32" s="229"/>
      <c r="P32" s="229"/>
      <c r="Q32" s="229"/>
      <c r="R32" s="230"/>
      <c r="S32" s="230"/>
      <c r="T32" s="230"/>
      <c r="U32" s="230"/>
      <c r="V32" s="230"/>
      <c r="W32" s="230"/>
      <c r="X32" s="230"/>
      <c r="Y32" s="230"/>
      <c r="Z32" s="210"/>
      <c r="AA32" s="210"/>
      <c r="AB32" s="210"/>
      <c r="AC32" s="210"/>
      <c r="AD32" s="210"/>
      <c r="AE32" s="210"/>
      <c r="AF32" s="210"/>
      <c r="AG32" s="210" t="s">
        <v>168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">
      <c r="A33" s="239">
        <v>14</v>
      </c>
      <c r="B33" s="240" t="s">
        <v>866</v>
      </c>
      <c r="C33" s="258" t="s">
        <v>867</v>
      </c>
      <c r="D33" s="241" t="s">
        <v>216</v>
      </c>
      <c r="E33" s="242">
        <v>832</v>
      </c>
      <c r="F33" s="243"/>
      <c r="G33" s="244">
        <f>ROUND(E33*F33,2)</f>
        <v>0</v>
      </c>
      <c r="H33" s="243"/>
      <c r="I33" s="244">
        <f>ROUND(E33*H33,2)</f>
        <v>0</v>
      </c>
      <c r="J33" s="243"/>
      <c r="K33" s="244">
        <f>ROUND(E33*J33,2)</f>
        <v>0</v>
      </c>
      <c r="L33" s="244">
        <v>21</v>
      </c>
      <c r="M33" s="244">
        <f>G33*(1+L33/100)</f>
        <v>0</v>
      </c>
      <c r="N33" s="242">
        <v>0</v>
      </c>
      <c r="O33" s="242">
        <f>ROUND(E33*N33,2)</f>
        <v>0</v>
      </c>
      <c r="P33" s="242">
        <v>0</v>
      </c>
      <c r="Q33" s="242">
        <f>ROUND(E33*P33,2)</f>
        <v>0</v>
      </c>
      <c r="R33" s="244"/>
      <c r="S33" s="244" t="s">
        <v>172</v>
      </c>
      <c r="T33" s="245" t="s">
        <v>172</v>
      </c>
      <c r="U33" s="230">
        <v>3.5000000000000001E-3</v>
      </c>
      <c r="V33" s="230">
        <f>ROUND(E33*U33,2)</f>
        <v>2.91</v>
      </c>
      <c r="W33" s="230"/>
      <c r="X33" s="230" t="s">
        <v>160</v>
      </c>
      <c r="Y33" s="230" t="s">
        <v>161</v>
      </c>
      <c r="Z33" s="210"/>
      <c r="AA33" s="210"/>
      <c r="AB33" s="210"/>
      <c r="AC33" s="210"/>
      <c r="AD33" s="210"/>
      <c r="AE33" s="210"/>
      <c r="AF33" s="210"/>
      <c r="AG33" s="210" t="s">
        <v>162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2" x14ac:dyDescent="0.2">
      <c r="A34" s="227"/>
      <c r="B34" s="228"/>
      <c r="C34" s="272" t="s">
        <v>846</v>
      </c>
      <c r="D34" s="268"/>
      <c r="E34" s="269">
        <v>832</v>
      </c>
      <c r="F34" s="230"/>
      <c r="G34" s="230"/>
      <c r="H34" s="230"/>
      <c r="I34" s="230"/>
      <c r="J34" s="230"/>
      <c r="K34" s="230"/>
      <c r="L34" s="230"/>
      <c r="M34" s="230"/>
      <c r="N34" s="229"/>
      <c r="O34" s="229"/>
      <c r="P34" s="229"/>
      <c r="Q34" s="229"/>
      <c r="R34" s="230"/>
      <c r="S34" s="230"/>
      <c r="T34" s="230"/>
      <c r="U34" s="230"/>
      <c r="V34" s="230"/>
      <c r="W34" s="230"/>
      <c r="X34" s="230"/>
      <c r="Y34" s="230"/>
      <c r="Z34" s="210"/>
      <c r="AA34" s="210"/>
      <c r="AB34" s="210"/>
      <c r="AC34" s="210"/>
      <c r="AD34" s="210"/>
      <c r="AE34" s="210"/>
      <c r="AF34" s="210"/>
      <c r="AG34" s="210" t="s">
        <v>218</v>
      </c>
      <c r="AH34" s="210">
        <v>5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46">
        <v>15</v>
      </c>
      <c r="B35" s="247" t="s">
        <v>868</v>
      </c>
      <c r="C35" s="257" t="s">
        <v>869</v>
      </c>
      <c r="D35" s="248" t="s">
        <v>216</v>
      </c>
      <c r="E35" s="249">
        <v>3</v>
      </c>
      <c r="F35" s="250"/>
      <c r="G35" s="251">
        <f>ROUND(E35*F35,2)</f>
        <v>0</v>
      </c>
      <c r="H35" s="250"/>
      <c r="I35" s="251">
        <f>ROUND(E35*H35,2)</f>
        <v>0</v>
      </c>
      <c r="J35" s="250"/>
      <c r="K35" s="251">
        <f>ROUND(E35*J35,2)</f>
        <v>0</v>
      </c>
      <c r="L35" s="251">
        <v>21</v>
      </c>
      <c r="M35" s="251">
        <f>G35*(1+L35/100)</f>
        <v>0</v>
      </c>
      <c r="N35" s="249">
        <v>0</v>
      </c>
      <c r="O35" s="249">
        <f>ROUND(E35*N35,2)</f>
        <v>0</v>
      </c>
      <c r="P35" s="249">
        <v>0</v>
      </c>
      <c r="Q35" s="249">
        <f>ROUND(E35*P35,2)</f>
        <v>0</v>
      </c>
      <c r="R35" s="251"/>
      <c r="S35" s="251" t="s">
        <v>172</v>
      </c>
      <c r="T35" s="252" t="s">
        <v>172</v>
      </c>
      <c r="U35" s="230">
        <v>0.16</v>
      </c>
      <c r="V35" s="230">
        <f>ROUND(E35*U35,2)</f>
        <v>0.48</v>
      </c>
      <c r="W35" s="230"/>
      <c r="X35" s="230" t="s">
        <v>160</v>
      </c>
      <c r="Y35" s="230" t="s">
        <v>161</v>
      </c>
      <c r="Z35" s="210"/>
      <c r="AA35" s="210"/>
      <c r="AB35" s="210"/>
      <c r="AC35" s="210"/>
      <c r="AD35" s="210"/>
      <c r="AE35" s="210"/>
      <c r="AF35" s="210"/>
      <c r="AG35" s="210" t="s">
        <v>162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39">
        <v>16</v>
      </c>
      <c r="B36" s="240" t="s">
        <v>870</v>
      </c>
      <c r="C36" s="258" t="s">
        <v>871</v>
      </c>
      <c r="D36" s="241" t="s">
        <v>216</v>
      </c>
      <c r="E36" s="242">
        <v>832</v>
      </c>
      <c r="F36" s="243"/>
      <c r="G36" s="244">
        <f>ROUND(E36*F36,2)</f>
        <v>0</v>
      </c>
      <c r="H36" s="243"/>
      <c r="I36" s="244">
        <f>ROUND(E36*H36,2)</f>
        <v>0</v>
      </c>
      <c r="J36" s="243"/>
      <c r="K36" s="244">
        <f>ROUND(E36*J36,2)</f>
        <v>0</v>
      </c>
      <c r="L36" s="244">
        <v>21</v>
      </c>
      <c r="M36" s="244">
        <f>G36*(1+L36/100)</f>
        <v>0</v>
      </c>
      <c r="N36" s="242">
        <v>0</v>
      </c>
      <c r="O36" s="242">
        <f>ROUND(E36*N36,2)</f>
        <v>0</v>
      </c>
      <c r="P36" s="242">
        <v>0</v>
      </c>
      <c r="Q36" s="242">
        <f>ROUND(E36*P36,2)</f>
        <v>0</v>
      </c>
      <c r="R36" s="244"/>
      <c r="S36" s="244" t="s">
        <v>172</v>
      </c>
      <c r="T36" s="245" t="s">
        <v>172</v>
      </c>
      <c r="U36" s="230">
        <v>1.0999999999999999E-2</v>
      </c>
      <c r="V36" s="230">
        <f>ROUND(E36*U36,2)</f>
        <v>9.15</v>
      </c>
      <c r="W36" s="230"/>
      <c r="X36" s="230" t="s">
        <v>160</v>
      </c>
      <c r="Y36" s="230" t="s">
        <v>161</v>
      </c>
      <c r="Z36" s="210"/>
      <c r="AA36" s="210"/>
      <c r="AB36" s="210"/>
      <c r="AC36" s="210"/>
      <c r="AD36" s="210"/>
      <c r="AE36" s="210"/>
      <c r="AF36" s="210"/>
      <c r="AG36" s="210" t="s">
        <v>162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2">
      <c r="A37" s="227"/>
      <c r="B37" s="228"/>
      <c r="C37" s="272" t="s">
        <v>846</v>
      </c>
      <c r="D37" s="268"/>
      <c r="E37" s="269">
        <v>832</v>
      </c>
      <c r="F37" s="230"/>
      <c r="G37" s="230"/>
      <c r="H37" s="230"/>
      <c r="I37" s="230"/>
      <c r="J37" s="230"/>
      <c r="K37" s="230"/>
      <c r="L37" s="230"/>
      <c r="M37" s="230"/>
      <c r="N37" s="229"/>
      <c r="O37" s="229"/>
      <c r="P37" s="229"/>
      <c r="Q37" s="229"/>
      <c r="R37" s="230"/>
      <c r="S37" s="230"/>
      <c r="T37" s="230"/>
      <c r="U37" s="230"/>
      <c r="V37" s="230"/>
      <c r="W37" s="230"/>
      <c r="X37" s="230"/>
      <c r="Y37" s="230"/>
      <c r="Z37" s="210"/>
      <c r="AA37" s="210"/>
      <c r="AB37" s="210"/>
      <c r="AC37" s="210"/>
      <c r="AD37" s="210"/>
      <c r="AE37" s="210"/>
      <c r="AF37" s="210"/>
      <c r="AG37" s="210" t="s">
        <v>218</v>
      </c>
      <c r="AH37" s="210">
        <v>5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ht="22.5" outlineLevel="1" x14ac:dyDescent="0.2">
      <c r="A38" s="239">
        <v>17</v>
      </c>
      <c r="B38" s="240" t="s">
        <v>872</v>
      </c>
      <c r="C38" s="258" t="s">
        <v>873</v>
      </c>
      <c r="D38" s="241" t="s">
        <v>874</v>
      </c>
      <c r="E38" s="242">
        <v>0.3</v>
      </c>
      <c r="F38" s="243"/>
      <c r="G38" s="244">
        <f>ROUND(E38*F38,2)</f>
        <v>0</v>
      </c>
      <c r="H38" s="243"/>
      <c r="I38" s="244">
        <f>ROUND(E38*H38,2)</f>
        <v>0</v>
      </c>
      <c r="J38" s="243"/>
      <c r="K38" s="244">
        <f>ROUND(E38*J38,2)</f>
        <v>0</v>
      </c>
      <c r="L38" s="244">
        <v>21</v>
      </c>
      <c r="M38" s="244">
        <f>G38*(1+L38/100)</f>
        <v>0</v>
      </c>
      <c r="N38" s="242">
        <v>1E-3</v>
      </c>
      <c r="O38" s="242">
        <f>ROUND(E38*N38,2)</f>
        <v>0</v>
      </c>
      <c r="P38" s="242">
        <v>0</v>
      </c>
      <c r="Q38" s="242">
        <f>ROUND(E38*P38,2)</f>
        <v>0</v>
      </c>
      <c r="R38" s="244"/>
      <c r="S38" s="244" t="s">
        <v>158</v>
      </c>
      <c r="T38" s="245" t="s">
        <v>159</v>
      </c>
      <c r="U38" s="230">
        <v>0</v>
      </c>
      <c r="V38" s="230">
        <f>ROUND(E38*U38,2)</f>
        <v>0</v>
      </c>
      <c r="W38" s="230"/>
      <c r="X38" s="230" t="s">
        <v>160</v>
      </c>
      <c r="Y38" s="230" t="s">
        <v>161</v>
      </c>
      <c r="Z38" s="210"/>
      <c r="AA38" s="210"/>
      <c r="AB38" s="210"/>
      <c r="AC38" s="210"/>
      <c r="AD38" s="210"/>
      <c r="AE38" s="210"/>
      <c r="AF38" s="210"/>
      <c r="AG38" s="210" t="s">
        <v>329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2" x14ac:dyDescent="0.2">
      <c r="A39" s="227"/>
      <c r="B39" s="228"/>
      <c r="C39" s="272" t="s">
        <v>875</v>
      </c>
      <c r="D39" s="268"/>
      <c r="E39" s="269">
        <v>0.3</v>
      </c>
      <c r="F39" s="230"/>
      <c r="G39" s="230"/>
      <c r="H39" s="230"/>
      <c r="I39" s="230"/>
      <c r="J39" s="230"/>
      <c r="K39" s="230"/>
      <c r="L39" s="230"/>
      <c r="M39" s="230"/>
      <c r="N39" s="229"/>
      <c r="O39" s="229"/>
      <c r="P39" s="229"/>
      <c r="Q39" s="229"/>
      <c r="R39" s="230"/>
      <c r="S39" s="230"/>
      <c r="T39" s="230"/>
      <c r="U39" s="230"/>
      <c r="V39" s="230"/>
      <c r="W39" s="230"/>
      <c r="X39" s="230"/>
      <c r="Y39" s="230"/>
      <c r="Z39" s="210"/>
      <c r="AA39" s="210"/>
      <c r="AB39" s="210"/>
      <c r="AC39" s="210"/>
      <c r="AD39" s="210"/>
      <c r="AE39" s="210"/>
      <c r="AF39" s="210"/>
      <c r="AG39" s="210" t="s">
        <v>218</v>
      </c>
      <c r="AH39" s="210">
        <v>0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ht="33.75" outlineLevel="1" x14ac:dyDescent="0.2">
      <c r="A40" s="239">
        <v>18</v>
      </c>
      <c r="B40" s="240" t="s">
        <v>876</v>
      </c>
      <c r="C40" s="258" t="s">
        <v>877</v>
      </c>
      <c r="D40" s="241" t="s">
        <v>318</v>
      </c>
      <c r="E40" s="242">
        <v>3</v>
      </c>
      <c r="F40" s="243"/>
      <c r="G40" s="244">
        <f>ROUND(E40*F40,2)</f>
        <v>0</v>
      </c>
      <c r="H40" s="243"/>
      <c r="I40" s="244">
        <f>ROUND(E40*H40,2)</f>
        <v>0</v>
      </c>
      <c r="J40" s="243"/>
      <c r="K40" s="244">
        <f>ROUND(E40*J40,2)</f>
        <v>0</v>
      </c>
      <c r="L40" s="244">
        <v>21</v>
      </c>
      <c r="M40" s="244">
        <f>G40*(1+L40/100)</f>
        <v>0</v>
      </c>
      <c r="N40" s="242">
        <v>0</v>
      </c>
      <c r="O40" s="242">
        <f>ROUND(E40*N40,2)</f>
        <v>0</v>
      </c>
      <c r="P40" s="242">
        <v>0</v>
      </c>
      <c r="Q40" s="242">
        <f>ROUND(E40*P40,2)</f>
        <v>0</v>
      </c>
      <c r="R40" s="244"/>
      <c r="S40" s="244" t="s">
        <v>158</v>
      </c>
      <c r="T40" s="245" t="s">
        <v>159</v>
      </c>
      <c r="U40" s="230">
        <v>0</v>
      </c>
      <c r="V40" s="230">
        <f>ROUND(E40*U40,2)</f>
        <v>0</v>
      </c>
      <c r="W40" s="230"/>
      <c r="X40" s="230" t="s">
        <v>160</v>
      </c>
      <c r="Y40" s="230" t="s">
        <v>161</v>
      </c>
      <c r="Z40" s="210"/>
      <c r="AA40" s="210"/>
      <c r="AB40" s="210"/>
      <c r="AC40" s="210"/>
      <c r="AD40" s="210"/>
      <c r="AE40" s="210"/>
      <c r="AF40" s="210"/>
      <c r="AG40" s="210" t="s">
        <v>329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2" x14ac:dyDescent="0.2">
      <c r="A41" s="227"/>
      <c r="B41" s="228"/>
      <c r="C41" s="259" t="s">
        <v>878</v>
      </c>
      <c r="D41" s="254"/>
      <c r="E41" s="254"/>
      <c r="F41" s="254"/>
      <c r="G41" s="254"/>
      <c r="H41" s="230"/>
      <c r="I41" s="230"/>
      <c r="J41" s="230"/>
      <c r="K41" s="230"/>
      <c r="L41" s="230"/>
      <c r="M41" s="230"/>
      <c r="N41" s="229"/>
      <c r="O41" s="229"/>
      <c r="P41" s="229"/>
      <c r="Q41" s="229"/>
      <c r="R41" s="230"/>
      <c r="S41" s="230"/>
      <c r="T41" s="230"/>
      <c r="U41" s="230"/>
      <c r="V41" s="230"/>
      <c r="W41" s="230"/>
      <c r="X41" s="230"/>
      <c r="Y41" s="230"/>
      <c r="Z41" s="210"/>
      <c r="AA41" s="210"/>
      <c r="AB41" s="210"/>
      <c r="AC41" s="210"/>
      <c r="AD41" s="210"/>
      <c r="AE41" s="210"/>
      <c r="AF41" s="210"/>
      <c r="AG41" s="210" t="s">
        <v>168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ht="22.5" outlineLevel="1" x14ac:dyDescent="0.2">
      <c r="A42" s="246">
        <v>19</v>
      </c>
      <c r="B42" s="247" t="s">
        <v>879</v>
      </c>
      <c r="C42" s="257" t="s">
        <v>880</v>
      </c>
      <c r="D42" s="248" t="s">
        <v>881</v>
      </c>
      <c r="E42" s="249">
        <v>3</v>
      </c>
      <c r="F42" s="250"/>
      <c r="G42" s="251">
        <f>ROUND(E42*F42,2)</f>
        <v>0</v>
      </c>
      <c r="H42" s="250"/>
      <c r="I42" s="251">
        <f>ROUND(E42*H42,2)</f>
        <v>0</v>
      </c>
      <c r="J42" s="250"/>
      <c r="K42" s="251">
        <f>ROUND(E42*J42,2)</f>
        <v>0</v>
      </c>
      <c r="L42" s="251">
        <v>21</v>
      </c>
      <c r="M42" s="251">
        <f>G42*(1+L42/100)</f>
        <v>0</v>
      </c>
      <c r="N42" s="249">
        <v>0</v>
      </c>
      <c r="O42" s="249">
        <f>ROUND(E42*N42,2)</f>
        <v>0</v>
      </c>
      <c r="P42" s="249">
        <v>0</v>
      </c>
      <c r="Q42" s="249">
        <f>ROUND(E42*P42,2)</f>
        <v>0</v>
      </c>
      <c r="R42" s="251"/>
      <c r="S42" s="251" t="s">
        <v>158</v>
      </c>
      <c r="T42" s="252" t="s">
        <v>159</v>
      </c>
      <c r="U42" s="230">
        <v>0</v>
      </c>
      <c r="V42" s="230">
        <f>ROUND(E42*U42,2)</f>
        <v>0</v>
      </c>
      <c r="W42" s="230"/>
      <c r="X42" s="230" t="s">
        <v>160</v>
      </c>
      <c r="Y42" s="230" t="s">
        <v>161</v>
      </c>
      <c r="Z42" s="210"/>
      <c r="AA42" s="210"/>
      <c r="AB42" s="210"/>
      <c r="AC42" s="210"/>
      <c r="AD42" s="210"/>
      <c r="AE42" s="210"/>
      <c r="AF42" s="210"/>
      <c r="AG42" s="210" t="s">
        <v>329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ht="22.5" outlineLevel="1" x14ac:dyDescent="0.2">
      <c r="A43" s="246">
        <v>20</v>
      </c>
      <c r="B43" s="247" t="s">
        <v>882</v>
      </c>
      <c r="C43" s="257" t="s">
        <v>883</v>
      </c>
      <c r="D43" s="248" t="s">
        <v>318</v>
      </c>
      <c r="E43" s="249">
        <v>3</v>
      </c>
      <c r="F43" s="250"/>
      <c r="G43" s="251">
        <f>ROUND(E43*F43,2)</f>
        <v>0</v>
      </c>
      <c r="H43" s="250"/>
      <c r="I43" s="251">
        <f>ROUND(E43*H43,2)</f>
        <v>0</v>
      </c>
      <c r="J43" s="250"/>
      <c r="K43" s="251">
        <f>ROUND(E43*J43,2)</f>
        <v>0</v>
      </c>
      <c r="L43" s="251">
        <v>21</v>
      </c>
      <c r="M43" s="251">
        <f>G43*(1+L43/100)</f>
        <v>0</v>
      </c>
      <c r="N43" s="249">
        <v>0</v>
      </c>
      <c r="O43" s="249">
        <f>ROUND(E43*N43,2)</f>
        <v>0</v>
      </c>
      <c r="P43" s="249">
        <v>0</v>
      </c>
      <c r="Q43" s="249">
        <f>ROUND(E43*P43,2)</f>
        <v>0</v>
      </c>
      <c r="R43" s="251"/>
      <c r="S43" s="251" t="s">
        <v>158</v>
      </c>
      <c r="T43" s="252" t="s">
        <v>159</v>
      </c>
      <c r="U43" s="230">
        <v>0</v>
      </c>
      <c r="V43" s="230">
        <f>ROUND(E43*U43,2)</f>
        <v>0</v>
      </c>
      <c r="W43" s="230"/>
      <c r="X43" s="230" t="s">
        <v>160</v>
      </c>
      <c r="Y43" s="230" t="s">
        <v>161</v>
      </c>
      <c r="Z43" s="210"/>
      <c r="AA43" s="210"/>
      <c r="AB43" s="210"/>
      <c r="AC43" s="210"/>
      <c r="AD43" s="210"/>
      <c r="AE43" s="210"/>
      <c r="AF43" s="210"/>
      <c r="AG43" s="210" t="s">
        <v>329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ht="22.5" outlineLevel="1" x14ac:dyDescent="0.2">
      <c r="A44" s="239">
        <v>21</v>
      </c>
      <c r="B44" s="240" t="s">
        <v>884</v>
      </c>
      <c r="C44" s="258" t="s">
        <v>885</v>
      </c>
      <c r="D44" s="241" t="s">
        <v>253</v>
      </c>
      <c r="E44" s="242">
        <v>0.3</v>
      </c>
      <c r="F44" s="243"/>
      <c r="G44" s="244">
        <f>ROUND(E44*F44,2)</f>
        <v>0</v>
      </c>
      <c r="H44" s="243"/>
      <c r="I44" s="244">
        <f>ROUND(E44*H44,2)</f>
        <v>0</v>
      </c>
      <c r="J44" s="243"/>
      <c r="K44" s="244">
        <f>ROUND(E44*J44,2)</f>
        <v>0</v>
      </c>
      <c r="L44" s="244">
        <v>21</v>
      </c>
      <c r="M44" s="244">
        <f>G44*(1+L44/100)</f>
        <v>0</v>
      </c>
      <c r="N44" s="242">
        <v>0</v>
      </c>
      <c r="O44" s="242">
        <f>ROUND(E44*N44,2)</f>
        <v>0</v>
      </c>
      <c r="P44" s="242">
        <v>0</v>
      </c>
      <c r="Q44" s="242">
        <f>ROUND(E44*P44,2)</f>
        <v>0</v>
      </c>
      <c r="R44" s="244"/>
      <c r="S44" s="244" t="s">
        <v>172</v>
      </c>
      <c r="T44" s="245" t="s">
        <v>159</v>
      </c>
      <c r="U44" s="230">
        <v>0</v>
      </c>
      <c r="V44" s="230">
        <f>ROUND(E44*U44,2)</f>
        <v>0</v>
      </c>
      <c r="W44" s="230"/>
      <c r="X44" s="230" t="s">
        <v>160</v>
      </c>
      <c r="Y44" s="230" t="s">
        <v>161</v>
      </c>
      <c r="Z44" s="210"/>
      <c r="AA44" s="210"/>
      <c r="AB44" s="210"/>
      <c r="AC44" s="210"/>
      <c r="AD44" s="210"/>
      <c r="AE44" s="210"/>
      <c r="AF44" s="210"/>
      <c r="AG44" s="210" t="s">
        <v>329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2" x14ac:dyDescent="0.2">
      <c r="A45" s="227"/>
      <c r="B45" s="228"/>
      <c r="C45" s="272" t="s">
        <v>875</v>
      </c>
      <c r="D45" s="268"/>
      <c r="E45" s="269">
        <v>0.3</v>
      </c>
      <c r="F45" s="230"/>
      <c r="G45" s="230"/>
      <c r="H45" s="230"/>
      <c r="I45" s="230"/>
      <c r="J45" s="230"/>
      <c r="K45" s="230"/>
      <c r="L45" s="230"/>
      <c r="M45" s="230"/>
      <c r="N45" s="229"/>
      <c r="O45" s="229"/>
      <c r="P45" s="229"/>
      <c r="Q45" s="229"/>
      <c r="R45" s="230"/>
      <c r="S45" s="230"/>
      <c r="T45" s="230"/>
      <c r="U45" s="230"/>
      <c r="V45" s="230"/>
      <c r="W45" s="230"/>
      <c r="X45" s="230"/>
      <c r="Y45" s="230"/>
      <c r="Z45" s="210"/>
      <c r="AA45" s="210"/>
      <c r="AB45" s="210"/>
      <c r="AC45" s="210"/>
      <c r="AD45" s="210"/>
      <c r="AE45" s="210"/>
      <c r="AF45" s="210"/>
      <c r="AG45" s="210" t="s">
        <v>218</v>
      </c>
      <c r="AH45" s="210">
        <v>0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ht="22.5" outlineLevel="1" x14ac:dyDescent="0.2">
      <c r="A46" s="246">
        <v>22</v>
      </c>
      <c r="B46" s="247" t="s">
        <v>886</v>
      </c>
      <c r="C46" s="257" t="s">
        <v>887</v>
      </c>
      <c r="D46" s="248" t="s">
        <v>216</v>
      </c>
      <c r="E46" s="249">
        <v>18</v>
      </c>
      <c r="F46" s="250"/>
      <c r="G46" s="251">
        <f>ROUND(E46*F46,2)</f>
        <v>0</v>
      </c>
      <c r="H46" s="250"/>
      <c r="I46" s="251">
        <f>ROUND(E46*H46,2)</f>
        <v>0</v>
      </c>
      <c r="J46" s="250"/>
      <c r="K46" s="251">
        <f>ROUND(E46*J46,2)</f>
        <v>0</v>
      </c>
      <c r="L46" s="251">
        <v>21</v>
      </c>
      <c r="M46" s="251">
        <f>G46*(1+L46/100)</f>
        <v>0</v>
      </c>
      <c r="N46" s="249">
        <v>0</v>
      </c>
      <c r="O46" s="249">
        <f>ROUND(E46*N46,2)</f>
        <v>0</v>
      </c>
      <c r="P46" s="249">
        <v>0</v>
      </c>
      <c r="Q46" s="249">
        <f>ROUND(E46*P46,2)</f>
        <v>0</v>
      </c>
      <c r="R46" s="251"/>
      <c r="S46" s="251" t="s">
        <v>158</v>
      </c>
      <c r="T46" s="252" t="s">
        <v>159</v>
      </c>
      <c r="U46" s="230">
        <v>0</v>
      </c>
      <c r="V46" s="230">
        <f>ROUND(E46*U46,2)</f>
        <v>0</v>
      </c>
      <c r="W46" s="230"/>
      <c r="X46" s="230" t="s">
        <v>160</v>
      </c>
      <c r="Y46" s="230" t="s">
        <v>161</v>
      </c>
      <c r="Z46" s="210"/>
      <c r="AA46" s="210"/>
      <c r="AB46" s="210"/>
      <c r="AC46" s="210"/>
      <c r="AD46" s="210"/>
      <c r="AE46" s="210"/>
      <c r="AF46" s="210"/>
      <c r="AG46" s="210" t="s">
        <v>162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ht="22.5" outlineLevel="1" x14ac:dyDescent="0.2">
      <c r="A47" s="246">
        <v>23</v>
      </c>
      <c r="B47" s="247" t="s">
        <v>888</v>
      </c>
      <c r="C47" s="257" t="s">
        <v>889</v>
      </c>
      <c r="D47" s="248" t="s">
        <v>318</v>
      </c>
      <c r="E47" s="249">
        <v>3</v>
      </c>
      <c r="F47" s="250"/>
      <c r="G47" s="251">
        <f>ROUND(E47*F47,2)</f>
        <v>0</v>
      </c>
      <c r="H47" s="250"/>
      <c r="I47" s="251">
        <f>ROUND(E47*H47,2)</f>
        <v>0</v>
      </c>
      <c r="J47" s="250"/>
      <c r="K47" s="251">
        <f>ROUND(E47*J47,2)</f>
        <v>0</v>
      </c>
      <c r="L47" s="251">
        <v>21</v>
      </c>
      <c r="M47" s="251">
        <f>G47*(1+L47/100)</f>
        <v>0</v>
      </c>
      <c r="N47" s="249">
        <v>0</v>
      </c>
      <c r="O47" s="249">
        <f>ROUND(E47*N47,2)</f>
        <v>0</v>
      </c>
      <c r="P47" s="249">
        <v>0</v>
      </c>
      <c r="Q47" s="249">
        <f>ROUND(E47*P47,2)</f>
        <v>0</v>
      </c>
      <c r="R47" s="251"/>
      <c r="S47" s="251" t="s">
        <v>158</v>
      </c>
      <c r="T47" s="252" t="s">
        <v>159</v>
      </c>
      <c r="U47" s="230">
        <v>0</v>
      </c>
      <c r="V47" s="230">
        <f>ROUND(E47*U47,2)</f>
        <v>0</v>
      </c>
      <c r="W47" s="230"/>
      <c r="X47" s="230" t="s">
        <v>160</v>
      </c>
      <c r="Y47" s="230" t="s">
        <v>161</v>
      </c>
      <c r="Z47" s="210"/>
      <c r="AA47" s="210"/>
      <c r="AB47" s="210"/>
      <c r="AC47" s="210"/>
      <c r="AD47" s="210"/>
      <c r="AE47" s="210"/>
      <c r="AF47" s="210"/>
      <c r="AG47" s="210" t="s">
        <v>329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39">
        <v>24</v>
      </c>
      <c r="B48" s="240" t="s">
        <v>890</v>
      </c>
      <c r="C48" s="258" t="s">
        <v>891</v>
      </c>
      <c r="D48" s="241" t="s">
        <v>874</v>
      </c>
      <c r="E48" s="242">
        <v>0.68181999999999998</v>
      </c>
      <c r="F48" s="243"/>
      <c r="G48" s="244">
        <f>ROUND(E48*F48,2)</f>
        <v>0</v>
      </c>
      <c r="H48" s="243"/>
      <c r="I48" s="244">
        <f>ROUND(E48*H48,2)</f>
        <v>0</v>
      </c>
      <c r="J48" s="243"/>
      <c r="K48" s="244">
        <f>ROUND(E48*J48,2)</f>
        <v>0</v>
      </c>
      <c r="L48" s="244">
        <v>21</v>
      </c>
      <c r="M48" s="244">
        <f>G48*(1+L48/100)</f>
        <v>0</v>
      </c>
      <c r="N48" s="242">
        <v>0</v>
      </c>
      <c r="O48" s="242">
        <f>ROUND(E48*N48,2)</f>
        <v>0</v>
      </c>
      <c r="P48" s="242">
        <v>0</v>
      </c>
      <c r="Q48" s="242">
        <f>ROUND(E48*P48,2)</f>
        <v>0</v>
      </c>
      <c r="R48" s="244"/>
      <c r="S48" s="244" t="s">
        <v>158</v>
      </c>
      <c r="T48" s="245" t="s">
        <v>159</v>
      </c>
      <c r="U48" s="230">
        <v>0</v>
      </c>
      <c r="V48" s="230">
        <f>ROUND(E48*U48,2)</f>
        <v>0</v>
      </c>
      <c r="W48" s="230"/>
      <c r="X48" s="230" t="s">
        <v>306</v>
      </c>
      <c r="Y48" s="230" t="s">
        <v>161</v>
      </c>
      <c r="Z48" s="210"/>
      <c r="AA48" s="210"/>
      <c r="AB48" s="210"/>
      <c r="AC48" s="210"/>
      <c r="AD48" s="210"/>
      <c r="AE48" s="210"/>
      <c r="AF48" s="210"/>
      <c r="AG48" s="210" t="s">
        <v>892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2" x14ac:dyDescent="0.2">
      <c r="A49" s="227"/>
      <c r="B49" s="228"/>
      <c r="C49" s="259" t="s">
        <v>893</v>
      </c>
      <c r="D49" s="254"/>
      <c r="E49" s="254"/>
      <c r="F49" s="254"/>
      <c r="G49" s="254"/>
      <c r="H49" s="230"/>
      <c r="I49" s="230"/>
      <c r="J49" s="230"/>
      <c r="K49" s="230"/>
      <c r="L49" s="230"/>
      <c r="M49" s="230"/>
      <c r="N49" s="229"/>
      <c r="O49" s="229"/>
      <c r="P49" s="229"/>
      <c r="Q49" s="229"/>
      <c r="R49" s="230"/>
      <c r="S49" s="230"/>
      <c r="T49" s="230"/>
      <c r="U49" s="230"/>
      <c r="V49" s="230"/>
      <c r="W49" s="230"/>
      <c r="X49" s="230"/>
      <c r="Y49" s="230"/>
      <c r="Z49" s="210"/>
      <c r="AA49" s="210"/>
      <c r="AB49" s="210"/>
      <c r="AC49" s="210"/>
      <c r="AD49" s="210"/>
      <c r="AE49" s="210"/>
      <c r="AF49" s="210"/>
      <c r="AG49" s="210" t="s">
        <v>168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2" x14ac:dyDescent="0.2">
      <c r="A50" s="227"/>
      <c r="B50" s="228"/>
      <c r="C50" s="272" t="s">
        <v>894</v>
      </c>
      <c r="D50" s="268"/>
      <c r="E50" s="269">
        <v>0.68181999999999998</v>
      </c>
      <c r="F50" s="230"/>
      <c r="G50" s="230"/>
      <c r="H50" s="230"/>
      <c r="I50" s="230"/>
      <c r="J50" s="230"/>
      <c r="K50" s="230"/>
      <c r="L50" s="230"/>
      <c r="M50" s="230"/>
      <c r="N50" s="229"/>
      <c r="O50" s="229"/>
      <c r="P50" s="229"/>
      <c r="Q50" s="229"/>
      <c r="R50" s="230"/>
      <c r="S50" s="230"/>
      <c r="T50" s="230"/>
      <c r="U50" s="230"/>
      <c r="V50" s="230"/>
      <c r="W50" s="230"/>
      <c r="X50" s="230"/>
      <c r="Y50" s="230"/>
      <c r="Z50" s="210"/>
      <c r="AA50" s="210"/>
      <c r="AB50" s="210"/>
      <c r="AC50" s="210"/>
      <c r="AD50" s="210"/>
      <c r="AE50" s="210"/>
      <c r="AF50" s="210"/>
      <c r="AG50" s="210" t="s">
        <v>218</v>
      </c>
      <c r="AH50" s="210">
        <v>0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1" x14ac:dyDescent="0.2">
      <c r="A51" s="246">
        <v>25</v>
      </c>
      <c r="B51" s="247" t="s">
        <v>895</v>
      </c>
      <c r="C51" s="257" t="s">
        <v>896</v>
      </c>
      <c r="D51" s="248" t="s">
        <v>318</v>
      </c>
      <c r="E51" s="249">
        <v>3</v>
      </c>
      <c r="F51" s="250"/>
      <c r="G51" s="251">
        <f>ROUND(E51*F51,2)</f>
        <v>0</v>
      </c>
      <c r="H51" s="250"/>
      <c r="I51" s="251">
        <f>ROUND(E51*H51,2)</f>
        <v>0</v>
      </c>
      <c r="J51" s="250"/>
      <c r="K51" s="251">
        <f>ROUND(E51*J51,2)</f>
        <v>0</v>
      </c>
      <c r="L51" s="251">
        <v>21</v>
      </c>
      <c r="M51" s="251">
        <f>G51*(1+L51/100)</f>
        <v>0</v>
      </c>
      <c r="N51" s="249">
        <v>0</v>
      </c>
      <c r="O51" s="249">
        <f>ROUND(E51*N51,2)</f>
        <v>0</v>
      </c>
      <c r="P51" s="249">
        <v>0</v>
      </c>
      <c r="Q51" s="249">
        <f>ROUND(E51*P51,2)</f>
        <v>0</v>
      </c>
      <c r="R51" s="251"/>
      <c r="S51" s="251" t="s">
        <v>158</v>
      </c>
      <c r="T51" s="252" t="s">
        <v>159</v>
      </c>
      <c r="U51" s="230">
        <v>0</v>
      </c>
      <c r="V51" s="230">
        <f>ROUND(E51*U51,2)</f>
        <v>0</v>
      </c>
      <c r="W51" s="230"/>
      <c r="X51" s="230" t="s">
        <v>306</v>
      </c>
      <c r="Y51" s="230" t="s">
        <v>161</v>
      </c>
      <c r="Z51" s="210"/>
      <c r="AA51" s="210"/>
      <c r="AB51" s="210"/>
      <c r="AC51" s="210"/>
      <c r="AD51" s="210"/>
      <c r="AE51" s="210"/>
      <c r="AF51" s="210"/>
      <c r="AG51" s="210" t="s">
        <v>892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2">
      <c r="A52" s="239">
        <v>26</v>
      </c>
      <c r="B52" s="240" t="s">
        <v>897</v>
      </c>
      <c r="C52" s="258" t="s">
        <v>898</v>
      </c>
      <c r="D52" s="241" t="s">
        <v>874</v>
      </c>
      <c r="E52" s="242">
        <v>20.8</v>
      </c>
      <c r="F52" s="243"/>
      <c r="G52" s="244">
        <f>ROUND(E52*F52,2)</f>
        <v>0</v>
      </c>
      <c r="H52" s="243"/>
      <c r="I52" s="244">
        <f>ROUND(E52*H52,2)</f>
        <v>0</v>
      </c>
      <c r="J52" s="243"/>
      <c r="K52" s="244">
        <f>ROUND(E52*J52,2)</f>
        <v>0</v>
      </c>
      <c r="L52" s="244">
        <v>21</v>
      </c>
      <c r="M52" s="244">
        <f>G52*(1+L52/100)</f>
        <v>0</v>
      </c>
      <c r="N52" s="242">
        <v>1E-3</v>
      </c>
      <c r="O52" s="242">
        <f>ROUND(E52*N52,2)</f>
        <v>0.02</v>
      </c>
      <c r="P52" s="242">
        <v>0</v>
      </c>
      <c r="Q52" s="242">
        <f>ROUND(E52*P52,2)</f>
        <v>0</v>
      </c>
      <c r="R52" s="244" t="s">
        <v>305</v>
      </c>
      <c r="S52" s="244" t="s">
        <v>172</v>
      </c>
      <c r="T52" s="245" t="s">
        <v>172</v>
      </c>
      <c r="U52" s="230">
        <v>0</v>
      </c>
      <c r="V52" s="230">
        <f>ROUND(E52*U52,2)</f>
        <v>0</v>
      </c>
      <c r="W52" s="230"/>
      <c r="X52" s="230" t="s">
        <v>306</v>
      </c>
      <c r="Y52" s="230" t="s">
        <v>161</v>
      </c>
      <c r="Z52" s="210"/>
      <c r="AA52" s="210"/>
      <c r="AB52" s="210"/>
      <c r="AC52" s="210"/>
      <c r="AD52" s="210"/>
      <c r="AE52" s="210"/>
      <c r="AF52" s="210"/>
      <c r="AG52" s="210" t="s">
        <v>307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2" x14ac:dyDescent="0.2">
      <c r="A53" s="227"/>
      <c r="B53" s="228"/>
      <c r="C53" s="272" t="s">
        <v>899</v>
      </c>
      <c r="D53" s="268"/>
      <c r="E53" s="269">
        <v>20.8</v>
      </c>
      <c r="F53" s="230"/>
      <c r="G53" s="230"/>
      <c r="H53" s="230"/>
      <c r="I53" s="230"/>
      <c r="J53" s="230"/>
      <c r="K53" s="230"/>
      <c r="L53" s="230"/>
      <c r="M53" s="230"/>
      <c r="N53" s="229"/>
      <c r="O53" s="229"/>
      <c r="P53" s="229"/>
      <c r="Q53" s="229"/>
      <c r="R53" s="230"/>
      <c r="S53" s="230"/>
      <c r="T53" s="230"/>
      <c r="U53" s="230"/>
      <c r="V53" s="230"/>
      <c r="W53" s="230"/>
      <c r="X53" s="230"/>
      <c r="Y53" s="230"/>
      <c r="Z53" s="210"/>
      <c r="AA53" s="210"/>
      <c r="AB53" s="210"/>
      <c r="AC53" s="210"/>
      <c r="AD53" s="210"/>
      <c r="AE53" s="210"/>
      <c r="AF53" s="210"/>
      <c r="AG53" s="210" t="s">
        <v>218</v>
      </c>
      <c r="AH53" s="210">
        <v>5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1" x14ac:dyDescent="0.2">
      <c r="A54" s="239">
        <v>27</v>
      </c>
      <c r="B54" s="240" t="s">
        <v>900</v>
      </c>
      <c r="C54" s="258" t="s">
        <v>901</v>
      </c>
      <c r="D54" s="241" t="s">
        <v>253</v>
      </c>
      <c r="E54" s="242">
        <v>0.3</v>
      </c>
      <c r="F54" s="243"/>
      <c r="G54" s="244">
        <f>ROUND(E54*F54,2)</f>
        <v>0</v>
      </c>
      <c r="H54" s="243"/>
      <c r="I54" s="244">
        <f>ROUND(E54*H54,2)</f>
        <v>0</v>
      </c>
      <c r="J54" s="243"/>
      <c r="K54" s="244">
        <f>ROUND(E54*J54,2)</f>
        <v>0</v>
      </c>
      <c r="L54" s="244">
        <v>21</v>
      </c>
      <c r="M54" s="244">
        <f>G54*(1+L54/100)</f>
        <v>0</v>
      </c>
      <c r="N54" s="242">
        <v>0</v>
      </c>
      <c r="O54" s="242">
        <f>ROUND(E54*N54,2)</f>
        <v>0</v>
      </c>
      <c r="P54" s="242">
        <v>0</v>
      </c>
      <c r="Q54" s="242">
        <f>ROUND(E54*P54,2)</f>
        <v>0</v>
      </c>
      <c r="R54" s="244" t="s">
        <v>305</v>
      </c>
      <c r="S54" s="244" t="s">
        <v>172</v>
      </c>
      <c r="T54" s="245" t="s">
        <v>159</v>
      </c>
      <c r="U54" s="230">
        <v>0</v>
      </c>
      <c r="V54" s="230">
        <f>ROUND(E54*U54,2)</f>
        <v>0</v>
      </c>
      <c r="W54" s="230"/>
      <c r="X54" s="230" t="s">
        <v>306</v>
      </c>
      <c r="Y54" s="230" t="s">
        <v>161</v>
      </c>
      <c r="Z54" s="210"/>
      <c r="AA54" s="210"/>
      <c r="AB54" s="210"/>
      <c r="AC54" s="210"/>
      <c r="AD54" s="210"/>
      <c r="AE54" s="210"/>
      <c r="AF54" s="210"/>
      <c r="AG54" s="210" t="s">
        <v>892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2" x14ac:dyDescent="0.2">
      <c r="A55" s="227"/>
      <c r="B55" s="228"/>
      <c r="C55" s="272" t="s">
        <v>902</v>
      </c>
      <c r="D55" s="268"/>
      <c r="E55" s="269">
        <v>0.3</v>
      </c>
      <c r="F55" s="230"/>
      <c r="G55" s="230"/>
      <c r="H55" s="230"/>
      <c r="I55" s="230"/>
      <c r="J55" s="230"/>
      <c r="K55" s="230"/>
      <c r="L55" s="230"/>
      <c r="M55" s="230"/>
      <c r="N55" s="229"/>
      <c r="O55" s="229"/>
      <c r="P55" s="229"/>
      <c r="Q55" s="229"/>
      <c r="R55" s="230"/>
      <c r="S55" s="230"/>
      <c r="T55" s="230"/>
      <c r="U55" s="230"/>
      <c r="V55" s="230"/>
      <c r="W55" s="230"/>
      <c r="X55" s="230"/>
      <c r="Y55" s="230"/>
      <c r="Z55" s="210"/>
      <c r="AA55" s="210"/>
      <c r="AB55" s="210"/>
      <c r="AC55" s="210"/>
      <c r="AD55" s="210"/>
      <c r="AE55" s="210"/>
      <c r="AF55" s="210"/>
      <c r="AG55" s="210" t="s">
        <v>218</v>
      </c>
      <c r="AH55" s="210">
        <v>5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2">
      <c r="A56" s="239">
        <v>28</v>
      </c>
      <c r="B56" s="240" t="s">
        <v>903</v>
      </c>
      <c r="C56" s="258" t="s">
        <v>904</v>
      </c>
      <c r="D56" s="241" t="s">
        <v>253</v>
      </c>
      <c r="E56" s="242">
        <v>0.3</v>
      </c>
      <c r="F56" s="243"/>
      <c r="G56" s="244">
        <f>ROUND(E56*F56,2)</f>
        <v>0</v>
      </c>
      <c r="H56" s="243"/>
      <c r="I56" s="244">
        <f>ROUND(E56*H56,2)</f>
        <v>0</v>
      </c>
      <c r="J56" s="243"/>
      <c r="K56" s="244">
        <f>ROUND(E56*J56,2)</f>
        <v>0</v>
      </c>
      <c r="L56" s="244">
        <v>21</v>
      </c>
      <c r="M56" s="244">
        <f>G56*(1+L56/100)</f>
        <v>0</v>
      </c>
      <c r="N56" s="242">
        <v>0.6</v>
      </c>
      <c r="O56" s="242">
        <f>ROUND(E56*N56,2)</f>
        <v>0.18</v>
      </c>
      <c r="P56" s="242">
        <v>0</v>
      </c>
      <c r="Q56" s="242">
        <f>ROUND(E56*P56,2)</f>
        <v>0</v>
      </c>
      <c r="R56" s="244" t="s">
        <v>305</v>
      </c>
      <c r="S56" s="244" t="s">
        <v>172</v>
      </c>
      <c r="T56" s="245" t="s">
        <v>172</v>
      </c>
      <c r="U56" s="230">
        <v>0</v>
      </c>
      <c r="V56" s="230">
        <f>ROUND(E56*U56,2)</f>
        <v>0</v>
      </c>
      <c r="W56" s="230"/>
      <c r="X56" s="230" t="s">
        <v>306</v>
      </c>
      <c r="Y56" s="230" t="s">
        <v>161</v>
      </c>
      <c r="Z56" s="210"/>
      <c r="AA56" s="210"/>
      <c r="AB56" s="210"/>
      <c r="AC56" s="210"/>
      <c r="AD56" s="210"/>
      <c r="AE56" s="210"/>
      <c r="AF56" s="210"/>
      <c r="AG56" s="210" t="s">
        <v>892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2" x14ac:dyDescent="0.2">
      <c r="A57" s="227"/>
      <c r="B57" s="228"/>
      <c r="C57" s="272" t="s">
        <v>905</v>
      </c>
      <c r="D57" s="268"/>
      <c r="E57" s="269">
        <v>0.3</v>
      </c>
      <c r="F57" s="230"/>
      <c r="G57" s="230"/>
      <c r="H57" s="230"/>
      <c r="I57" s="230"/>
      <c r="J57" s="230"/>
      <c r="K57" s="230"/>
      <c r="L57" s="230"/>
      <c r="M57" s="230"/>
      <c r="N57" s="229"/>
      <c r="O57" s="229"/>
      <c r="P57" s="229"/>
      <c r="Q57" s="229"/>
      <c r="R57" s="230"/>
      <c r="S57" s="230"/>
      <c r="T57" s="230"/>
      <c r="U57" s="230"/>
      <c r="V57" s="230"/>
      <c r="W57" s="230"/>
      <c r="X57" s="230"/>
      <c r="Y57" s="230"/>
      <c r="Z57" s="210"/>
      <c r="AA57" s="210"/>
      <c r="AB57" s="210"/>
      <c r="AC57" s="210"/>
      <c r="AD57" s="210"/>
      <c r="AE57" s="210"/>
      <c r="AF57" s="210"/>
      <c r="AG57" s="210" t="s">
        <v>218</v>
      </c>
      <c r="AH57" s="210">
        <v>5</v>
      </c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ht="22.5" outlineLevel="1" x14ac:dyDescent="0.2">
      <c r="A58" s="239">
        <v>29</v>
      </c>
      <c r="B58" s="240" t="s">
        <v>906</v>
      </c>
      <c r="C58" s="258" t="s">
        <v>907</v>
      </c>
      <c r="D58" s="241" t="s">
        <v>881</v>
      </c>
      <c r="E58" s="242">
        <v>15</v>
      </c>
      <c r="F58" s="243"/>
      <c r="G58" s="244">
        <f>ROUND(E58*F58,2)</f>
        <v>0</v>
      </c>
      <c r="H58" s="243"/>
      <c r="I58" s="244">
        <f>ROUND(E58*H58,2)</f>
        <v>0</v>
      </c>
      <c r="J58" s="243"/>
      <c r="K58" s="244">
        <f>ROUND(E58*J58,2)</f>
        <v>0</v>
      </c>
      <c r="L58" s="244">
        <v>21</v>
      </c>
      <c r="M58" s="244">
        <f>G58*(1+L58/100)</f>
        <v>0</v>
      </c>
      <c r="N58" s="242">
        <v>1.0000000000000001E-5</v>
      </c>
      <c r="O58" s="242">
        <f>ROUND(E58*N58,2)</f>
        <v>0</v>
      </c>
      <c r="P58" s="242">
        <v>0</v>
      </c>
      <c r="Q58" s="242">
        <f>ROUND(E58*P58,2)</f>
        <v>0</v>
      </c>
      <c r="R58" s="244"/>
      <c r="S58" s="244" t="s">
        <v>158</v>
      </c>
      <c r="T58" s="245" t="s">
        <v>159</v>
      </c>
      <c r="U58" s="230">
        <v>0</v>
      </c>
      <c r="V58" s="230">
        <f>ROUND(E58*U58,2)</f>
        <v>0</v>
      </c>
      <c r="W58" s="230"/>
      <c r="X58" s="230" t="s">
        <v>306</v>
      </c>
      <c r="Y58" s="230" t="s">
        <v>161</v>
      </c>
      <c r="Z58" s="210"/>
      <c r="AA58" s="210"/>
      <c r="AB58" s="210"/>
      <c r="AC58" s="210"/>
      <c r="AD58" s="210"/>
      <c r="AE58" s="210"/>
      <c r="AF58" s="210"/>
      <c r="AG58" s="210" t="s">
        <v>892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2" x14ac:dyDescent="0.2">
      <c r="A59" s="227"/>
      <c r="B59" s="228"/>
      <c r="C59" s="272" t="s">
        <v>908</v>
      </c>
      <c r="D59" s="268"/>
      <c r="E59" s="269">
        <v>15</v>
      </c>
      <c r="F59" s="230"/>
      <c r="G59" s="230"/>
      <c r="H59" s="230"/>
      <c r="I59" s="230"/>
      <c r="J59" s="230"/>
      <c r="K59" s="230"/>
      <c r="L59" s="230"/>
      <c r="M59" s="230"/>
      <c r="N59" s="229"/>
      <c r="O59" s="229"/>
      <c r="P59" s="229"/>
      <c r="Q59" s="229"/>
      <c r="R59" s="230"/>
      <c r="S59" s="230"/>
      <c r="T59" s="230"/>
      <c r="U59" s="230"/>
      <c r="V59" s="230"/>
      <c r="W59" s="230"/>
      <c r="X59" s="230"/>
      <c r="Y59" s="230"/>
      <c r="Z59" s="210"/>
      <c r="AA59" s="210"/>
      <c r="AB59" s="210"/>
      <c r="AC59" s="210"/>
      <c r="AD59" s="210"/>
      <c r="AE59" s="210"/>
      <c r="AF59" s="210"/>
      <c r="AG59" s="210" t="s">
        <v>218</v>
      </c>
      <c r="AH59" s="210">
        <v>0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1" x14ac:dyDescent="0.2">
      <c r="A60" s="239">
        <v>30</v>
      </c>
      <c r="B60" s="240" t="s">
        <v>909</v>
      </c>
      <c r="C60" s="258" t="s">
        <v>910</v>
      </c>
      <c r="D60" s="241" t="s">
        <v>246</v>
      </c>
      <c r="E60" s="242">
        <v>12</v>
      </c>
      <c r="F60" s="243"/>
      <c r="G60" s="244">
        <f>ROUND(E60*F60,2)</f>
        <v>0</v>
      </c>
      <c r="H60" s="243"/>
      <c r="I60" s="244">
        <f>ROUND(E60*H60,2)</f>
        <v>0</v>
      </c>
      <c r="J60" s="243"/>
      <c r="K60" s="244">
        <f>ROUND(E60*J60,2)</f>
        <v>0</v>
      </c>
      <c r="L60" s="244">
        <v>21</v>
      </c>
      <c r="M60" s="244">
        <f>G60*(1+L60/100)</f>
        <v>0</v>
      </c>
      <c r="N60" s="242">
        <v>0</v>
      </c>
      <c r="O60" s="242">
        <f>ROUND(E60*N60,2)</f>
        <v>0</v>
      </c>
      <c r="P60" s="242">
        <v>0</v>
      </c>
      <c r="Q60" s="242">
        <f>ROUND(E60*P60,2)</f>
        <v>0</v>
      </c>
      <c r="R60" s="244"/>
      <c r="S60" s="244" t="s">
        <v>158</v>
      </c>
      <c r="T60" s="245" t="s">
        <v>159</v>
      </c>
      <c r="U60" s="230">
        <v>0</v>
      </c>
      <c r="V60" s="230">
        <f>ROUND(E60*U60,2)</f>
        <v>0</v>
      </c>
      <c r="W60" s="230"/>
      <c r="X60" s="230" t="s">
        <v>306</v>
      </c>
      <c r="Y60" s="230" t="s">
        <v>161</v>
      </c>
      <c r="Z60" s="210"/>
      <c r="AA60" s="210"/>
      <c r="AB60" s="210"/>
      <c r="AC60" s="210"/>
      <c r="AD60" s="210"/>
      <c r="AE60" s="210"/>
      <c r="AF60" s="210"/>
      <c r="AG60" s="210" t="s">
        <v>892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2" x14ac:dyDescent="0.2">
      <c r="A61" s="227"/>
      <c r="B61" s="228"/>
      <c r="C61" s="272" t="s">
        <v>911</v>
      </c>
      <c r="D61" s="268"/>
      <c r="E61" s="269">
        <v>12</v>
      </c>
      <c r="F61" s="230"/>
      <c r="G61" s="230"/>
      <c r="H61" s="230"/>
      <c r="I61" s="230"/>
      <c r="J61" s="230"/>
      <c r="K61" s="230"/>
      <c r="L61" s="230"/>
      <c r="M61" s="230"/>
      <c r="N61" s="229"/>
      <c r="O61" s="229"/>
      <c r="P61" s="229"/>
      <c r="Q61" s="229"/>
      <c r="R61" s="230"/>
      <c r="S61" s="230"/>
      <c r="T61" s="230"/>
      <c r="U61" s="230"/>
      <c r="V61" s="230"/>
      <c r="W61" s="230"/>
      <c r="X61" s="230"/>
      <c r="Y61" s="230"/>
      <c r="Z61" s="210"/>
      <c r="AA61" s="210"/>
      <c r="AB61" s="210"/>
      <c r="AC61" s="210"/>
      <c r="AD61" s="210"/>
      <c r="AE61" s="210"/>
      <c r="AF61" s="210"/>
      <c r="AG61" s="210" t="s">
        <v>218</v>
      </c>
      <c r="AH61" s="210">
        <v>0</v>
      </c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1" x14ac:dyDescent="0.2">
      <c r="A62" s="246">
        <v>31</v>
      </c>
      <c r="B62" s="247" t="s">
        <v>912</v>
      </c>
      <c r="C62" s="257" t="s">
        <v>913</v>
      </c>
      <c r="D62" s="248" t="s">
        <v>881</v>
      </c>
      <c r="E62" s="249">
        <v>3</v>
      </c>
      <c r="F62" s="250"/>
      <c r="G62" s="251">
        <f>ROUND(E62*F62,2)</f>
        <v>0</v>
      </c>
      <c r="H62" s="250"/>
      <c r="I62" s="251">
        <f>ROUND(E62*H62,2)</f>
        <v>0</v>
      </c>
      <c r="J62" s="250"/>
      <c r="K62" s="251">
        <f>ROUND(E62*J62,2)</f>
        <v>0</v>
      </c>
      <c r="L62" s="251">
        <v>21</v>
      </c>
      <c r="M62" s="251">
        <f>G62*(1+L62/100)</f>
        <v>0</v>
      </c>
      <c r="N62" s="249">
        <v>0.1</v>
      </c>
      <c r="O62" s="249">
        <f>ROUND(E62*N62,2)</f>
        <v>0.3</v>
      </c>
      <c r="P62" s="249">
        <v>0</v>
      </c>
      <c r="Q62" s="249">
        <f>ROUND(E62*P62,2)</f>
        <v>0</v>
      </c>
      <c r="R62" s="251"/>
      <c r="S62" s="251" t="s">
        <v>158</v>
      </c>
      <c r="T62" s="252" t="s">
        <v>159</v>
      </c>
      <c r="U62" s="230">
        <v>0</v>
      </c>
      <c r="V62" s="230">
        <f>ROUND(E62*U62,2)</f>
        <v>0</v>
      </c>
      <c r="W62" s="230"/>
      <c r="X62" s="230" t="s">
        <v>306</v>
      </c>
      <c r="Y62" s="230" t="s">
        <v>161</v>
      </c>
      <c r="Z62" s="210"/>
      <c r="AA62" s="210"/>
      <c r="AB62" s="210"/>
      <c r="AC62" s="210"/>
      <c r="AD62" s="210"/>
      <c r="AE62" s="210"/>
      <c r="AF62" s="210"/>
      <c r="AG62" s="210" t="s">
        <v>307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1" x14ac:dyDescent="0.2">
      <c r="A63" s="239">
        <v>32</v>
      </c>
      <c r="B63" s="240" t="s">
        <v>914</v>
      </c>
      <c r="C63" s="258" t="s">
        <v>915</v>
      </c>
      <c r="D63" s="241" t="s">
        <v>916</v>
      </c>
      <c r="E63" s="242">
        <v>2.496</v>
      </c>
      <c r="F63" s="243"/>
      <c r="G63" s="244">
        <f>ROUND(E63*F63,2)</f>
        <v>0</v>
      </c>
      <c r="H63" s="243"/>
      <c r="I63" s="244">
        <f>ROUND(E63*H63,2)</f>
        <v>0</v>
      </c>
      <c r="J63" s="243"/>
      <c r="K63" s="244">
        <f>ROUND(E63*J63,2)</f>
        <v>0</v>
      </c>
      <c r="L63" s="244">
        <v>21</v>
      </c>
      <c r="M63" s="244">
        <f>G63*(1+L63/100)</f>
        <v>0</v>
      </c>
      <c r="N63" s="242">
        <v>1E-3</v>
      </c>
      <c r="O63" s="242">
        <f>ROUND(E63*N63,2)</f>
        <v>0</v>
      </c>
      <c r="P63" s="242">
        <v>0</v>
      </c>
      <c r="Q63" s="242">
        <f>ROUND(E63*P63,2)</f>
        <v>0</v>
      </c>
      <c r="R63" s="244" t="s">
        <v>305</v>
      </c>
      <c r="S63" s="244" t="s">
        <v>172</v>
      </c>
      <c r="T63" s="245" t="s">
        <v>172</v>
      </c>
      <c r="U63" s="230">
        <v>0</v>
      </c>
      <c r="V63" s="230">
        <f>ROUND(E63*U63,2)</f>
        <v>0</v>
      </c>
      <c r="W63" s="230"/>
      <c r="X63" s="230" t="s">
        <v>306</v>
      </c>
      <c r="Y63" s="230" t="s">
        <v>161</v>
      </c>
      <c r="Z63" s="210"/>
      <c r="AA63" s="210"/>
      <c r="AB63" s="210"/>
      <c r="AC63" s="210"/>
      <c r="AD63" s="210"/>
      <c r="AE63" s="210"/>
      <c r="AF63" s="210"/>
      <c r="AG63" s="210" t="s">
        <v>892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2" x14ac:dyDescent="0.2">
      <c r="A64" s="227"/>
      <c r="B64" s="228"/>
      <c r="C64" s="272" t="s">
        <v>917</v>
      </c>
      <c r="D64" s="268"/>
      <c r="E64" s="269">
        <v>2.496</v>
      </c>
      <c r="F64" s="230"/>
      <c r="G64" s="230"/>
      <c r="H64" s="230"/>
      <c r="I64" s="230"/>
      <c r="J64" s="230"/>
      <c r="K64" s="230"/>
      <c r="L64" s="230"/>
      <c r="M64" s="230"/>
      <c r="N64" s="229"/>
      <c r="O64" s="229"/>
      <c r="P64" s="229"/>
      <c r="Q64" s="229"/>
      <c r="R64" s="230"/>
      <c r="S64" s="230"/>
      <c r="T64" s="230"/>
      <c r="U64" s="230"/>
      <c r="V64" s="230"/>
      <c r="W64" s="230"/>
      <c r="X64" s="230"/>
      <c r="Y64" s="230"/>
      <c r="Z64" s="210"/>
      <c r="AA64" s="210"/>
      <c r="AB64" s="210"/>
      <c r="AC64" s="210"/>
      <c r="AD64" s="210"/>
      <c r="AE64" s="210"/>
      <c r="AF64" s="210"/>
      <c r="AG64" s="210" t="s">
        <v>218</v>
      </c>
      <c r="AH64" s="210">
        <v>5</v>
      </c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1" x14ac:dyDescent="0.2">
      <c r="A65" s="239">
        <v>33</v>
      </c>
      <c r="B65" s="240" t="s">
        <v>918</v>
      </c>
      <c r="C65" s="258" t="s">
        <v>919</v>
      </c>
      <c r="D65" s="241" t="s">
        <v>304</v>
      </c>
      <c r="E65" s="242">
        <v>124.8</v>
      </c>
      <c r="F65" s="243"/>
      <c r="G65" s="244">
        <f>ROUND(E65*F65,2)</f>
        <v>0</v>
      </c>
      <c r="H65" s="243"/>
      <c r="I65" s="244">
        <f>ROUND(E65*H65,2)</f>
        <v>0</v>
      </c>
      <c r="J65" s="243"/>
      <c r="K65" s="244">
        <f>ROUND(E65*J65,2)</f>
        <v>0</v>
      </c>
      <c r="L65" s="244">
        <v>21</v>
      </c>
      <c r="M65" s="244">
        <f>G65*(1+L65/100)</f>
        <v>0</v>
      </c>
      <c r="N65" s="242">
        <v>1</v>
      </c>
      <c r="O65" s="242">
        <f>ROUND(E65*N65,2)</f>
        <v>124.8</v>
      </c>
      <c r="P65" s="242">
        <v>0</v>
      </c>
      <c r="Q65" s="242">
        <f>ROUND(E65*P65,2)</f>
        <v>0</v>
      </c>
      <c r="R65" s="244" t="s">
        <v>305</v>
      </c>
      <c r="S65" s="244" t="s">
        <v>172</v>
      </c>
      <c r="T65" s="245" t="s">
        <v>172</v>
      </c>
      <c r="U65" s="230">
        <v>0</v>
      </c>
      <c r="V65" s="230">
        <f>ROUND(E65*U65,2)</f>
        <v>0</v>
      </c>
      <c r="W65" s="230"/>
      <c r="X65" s="230" t="s">
        <v>306</v>
      </c>
      <c r="Y65" s="230" t="s">
        <v>161</v>
      </c>
      <c r="Z65" s="210"/>
      <c r="AA65" s="210"/>
      <c r="AB65" s="210"/>
      <c r="AC65" s="210"/>
      <c r="AD65" s="210"/>
      <c r="AE65" s="210"/>
      <c r="AF65" s="210"/>
      <c r="AG65" s="210" t="s">
        <v>307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2" x14ac:dyDescent="0.2">
      <c r="A66" s="227"/>
      <c r="B66" s="228"/>
      <c r="C66" s="272" t="s">
        <v>920</v>
      </c>
      <c r="D66" s="268"/>
      <c r="E66" s="269">
        <v>124.8</v>
      </c>
      <c r="F66" s="230"/>
      <c r="G66" s="230"/>
      <c r="H66" s="230"/>
      <c r="I66" s="230"/>
      <c r="J66" s="230"/>
      <c r="K66" s="230"/>
      <c r="L66" s="230"/>
      <c r="M66" s="230"/>
      <c r="N66" s="229"/>
      <c r="O66" s="229"/>
      <c r="P66" s="229"/>
      <c r="Q66" s="229"/>
      <c r="R66" s="230"/>
      <c r="S66" s="230"/>
      <c r="T66" s="230"/>
      <c r="U66" s="230"/>
      <c r="V66" s="230"/>
      <c r="W66" s="230"/>
      <c r="X66" s="230"/>
      <c r="Y66" s="230"/>
      <c r="Z66" s="210"/>
      <c r="AA66" s="210"/>
      <c r="AB66" s="210"/>
      <c r="AC66" s="210"/>
      <c r="AD66" s="210"/>
      <c r="AE66" s="210"/>
      <c r="AF66" s="210"/>
      <c r="AG66" s="210" t="s">
        <v>218</v>
      </c>
      <c r="AH66" s="210">
        <v>5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1" x14ac:dyDescent="0.2">
      <c r="A67" s="239">
        <v>34</v>
      </c>
      <c r="B67" s="240" t="s">
        <v>921</v>
      </c>
      <c r="C67" s="258" t="s">
        <v>922</v>
      </c>
      <c r="D67" s="241" t="s">
        <v>318</v>
      </c>
      <c r="E67" s="242">
        <v>9</v>
      </c>
      <c r="F67" s="243"/>
      <c r="G67" s="244">
        <f>ROUND(E67*F67,2)</f>
        <v>0</v>
      </c>
      <c r="H67" s="243"/>
      <c r="I67" s="244">
        <f>ROUND(E67*H67,2)</f>
        <v>0</v>
      </c>
      <c r="J67" s="243"/>
      <c r="K67" s="244">
        <f>ROUND(E67*J67,2)</f>
        <v>0</v>
      </c>
      <c r="L67" s="244">
        <v>21</v>
      </c>
      <c r="M67" s="244">
        <f>G67*(1+L67/100)</f>
        <v>0</v>
      </c>
      <c r="N67" s="242">
        <v>4.5999999999999999E-3</v>
      </c>
      <c r="O67" s="242">
        <f>ROUND(E67*N67,2)</f>
        <v>0.04</v>
      </c>
      <c r="P67" s="242">
        <v>0</v>
      </c>
      <c r="Q67" s="242">
        <f>ROUND(E67*P67,2)</f>
        <v>0</v>
      </c>
      <c r="R67" s="244" t="s">
        <v>305</v>
      </c>
      <c r="S67" s="244" t="s">
        <v>172</v>
      </c>
      <c r="T67" s="245" t="s">
        <v>172</v>
      </c>
      <c r="U67" s="230">
        <v>0</v>
      </c>
      <c r="V67" s="230">
        <f>ROUND(E67*U67,2)</f>
        <v>0</v>
      </c>
      <c r="W67" s="230"/>
      <c r="X67" s="230" t="s">
        <v>306</v>
      </c>
      <c r="Y67" s="230" t="s">
        <v>161</v>
      </c>
      <c r="Z67" s="210"/>
      <c r="AA67" s="210"/>
      <c r="AB67" s="210"/>
      <c r="AC67" s="210"/>
      <c r="AD67" s="210"/>
      <c r="AE67" s="210"/>
      <c r="AF67" s="210"/>
      <c r="AG67" s="210" t="s">
        <v>892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2" x14ac:dyDescent="0.2">
      <c r="A68" s="227"/>
      <c r="B68" s="228"/>
      <c r="C68" s="272" t="s">
        <v>923</v>
      </c>
      <c r="D68" s="268"/>
      <c r="E68" s="269">
        <v>9</v>
      </c>
      <c r="F68" s="230"/>
      <c r="G68" s="230"/>
      <c r="H68" s="230"/>
      <c r="I68" s="230"/>
      <c r="J68" s="230"/>
      <c r="K68" s="230"/>
      <c r="L68" s="230"/>
      <c r="M68" s="230"/>
      <c r="N68" s="229"/>
      <c r="O68" s="229"/>
      <c r="P68" s="229"/>
      <c r="Q68" s="229"/>
      <c r="R68" s="230"/>
      <c r="S68" s="230"/>
      <c r="T68" s="230"/>
      <c r="U68" s="230"/>
      <c r="V68" s="230"/>
      <c r="W68" s="230"/>
      <c r="X68" s="230"/>
      <c r="Y68" s="230"/>
      <c r="Z68" s="210"/>
      <c r="AA68" s="210"/>
      <c r="AB68" s="210"/>
      <c r="AC68" s="210"/>
      <c r="AD68" s="210"/>
      <c r="AE68" s="210"/>
      <c r="AF68" s="210"/>
      <c r="AG68" s="210" t="s">
        <v>218</v>
      </c>
      <c r="AH68" s="210">
        <v>0</v>
      </c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ht="22.5" outlineLevel="1" x14ac:dyDescent="0.2">
      <c r="A69" s="239">
        <v>35</v>
      </c>
      <c r="B69" s="240" t="s">
        <v>924</v>
      </c>
      <c r="C69" s="258" t="s">
        <v>925</v>
      </c>
      <c r="D69" s="241" t="s">
        <v>318</v>
      </c>
      <c r="E69" s="242">
        <v>9</v>
      </c>
      <c r="F69" s="243"/>
      <c r="G69" s="244">
        <f>ROUND(E69*F69,2)</f>
        <v>0</v>
      </c>
      <c r="H69" s="243"/>
      <c r="I69" s="244">
        <f>ROUND(E69*H69,2)</f>
        <v>0</v>
      </c>
      <c r="J69" s="243"/>
      <c r="K69" s="244">
        <f>ROUND(E69*J69,2)</f>
        <v>0</v>
      </c>
      <c r="L69" s="244">
        <v>21</v>
      </c>
      <c r="M69" s="244">
        <f>G69*(1+L69/100)</f>
        <v>0</v>
      </c>
      <c r="N69" s="242">
        <v>4.6000000000000001E-4</v>
      </c>
      <c r="O69" s="242">
        <f>ROUND(E69*N69,2)</f>
        <v>0</v>
      </c>
      <c r="P69" s="242">
        <v>0</v>
      </c>
      <c r="Q69" s="242">
        <f>ROUND(E69*P69,2)</f>
        <v>0</v>
      </c>
      <c r="R69" s="244" t="s">
        <v>305</v>
      </c>
      <c r="S69" s="244" t="s">
        <v>172</v>
      </c>
      <c r="T69" s="245" t="s">
        <v>172</v>
      </c>
      <c r="U69" s="230">
        <v>0</v>
      </c>
      <c r="V69" s="230">
        <f>ROUND(E69*U69,2)</f>
        <v>0</v>
      </c>
      <c r="W69" s="230"/>
      <c r="X69" s="230" t="s">
        <v>306</v>
      </c>
      <c r="Y69" s="230" t="s">
        <v>161</v>
      </c>
      <c r="Z69" s="210"/>
      <c r="AA69" s="210"/>
      <c r="AB69" s="210"/>
      <c r="AC69" s="210"/>
      <c r="AD69" s="210"/>
      <c r="AE69" s="210"/>
      <c r="AF69" s="210"/>
      <c r="AG69" s="210" t="s">
        <v>892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2" x14ac:dyDescent="0.2">
      <c r="A70" s="227"/>
      <c r="B70" s="228"/>
      <c r="C70" s="272" t="s">
        <v>923</v>
      </c>
      <c r="D70" s="268"/>
      <c r="E70" s="269">
        <v>9</v>
      </c>
      <c r="F70" s="230"/>
      <c r="G70" s="230"/>
      <c r="H70" s="230"/>
      <c r="I70" s="230"/>
      <c r="J70" s="230"/>
      <c r="K70" s="230"/>
      <c r="L70" s="230"/>
      <c r="M70" s="230"/>
      <c r="N70" s="229"/>
      <c r="O70" s="229"/>
      <c r="P70" s="229"/>
      <c r="Q70" s="229"/>
      <c r="R70" s="230"/>
      <c r="S70" s="230"/>
      <c r="T70" s="230"/>
      <c r="U70" s="230"/>
      <c r="V70" s="230"/>
      <c r="W70" s="230"/>
      <c r="X70" s="230"/>
      <c r="Y70" s="230"/>
      <c r="Z70" s="210"/>
      <c r="AA70" s="210"/>
      <c r="AB70" s="210"/>
      <c r="AC70" s="210"/>
      <c r="AD70" s="210"/>
      <c r="AE70" s="210"/>
      <c r="AF70" s="210"/>
      <c r="AG70" s="210" t="s">
        <v>218</v>
      </c>
      <c r="AH70" s="210">
        <v>0</v>
      </c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x14ac:dyDescent="0.2">
      <c r="A71" s="3"/>
      <c r="B71" s="4"/>
      <c r="C71" s="261"/>
      <c r="D71" s="6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AE71">
        <v>12</v>
      </c>
      <c r="AF71">
        <v>21</v>
      </c>
      <c r="AG71" t="s">
        <v>139</v>
      </c>
    </row>
    <row r="72" spans="1:60" x14ac:dyDescent="0.2">
      <c r="A72" s="213"/>
      <c r="B72" s="214" t="s">
        <v>31</v>
      </c>
      <c r="C72" s="262"/>
      <c r="D72" s="215"/>
      <c r="E72" s="216"/>
      <c r="F72" s="216"/>
      <c r="G72" s="238">
        <f>G8</f>
        <v>0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AE72">
        <f>SUMIF(L7:L70,AE71,G7:G70)</f>
        <v>0</v>
      </c>
      <c r="AF72">
        <f>SUMIF(L7:L70,AF71,G7:G70)</f>
        <v>0</v>
      </c>
      <c r="AG72" t="s">
        <v>209</v>
      </c>
    </row>
    <row r="73" spans="1:60" x14ac:dyDescent="0.2">
      <c r="A73" s="3"/>
      <c r="B73" s="4"/>
      <c r="C73" s="261"/>
      <c r="D73" s="6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</row>
    <row r="74" spans="1:60" x14ac:dyDescent="0.2">
      <c r="A74" s="3"/>
      <c r="B74" s="4"/>
      <c r="C74" s="261"/>
      <c r="D74" s="6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</row>
    <row r="75" spans="1:60" x14ac:dyDescent="0.2">
      <c r="A75" s="217" t="s">
        <v>210</v>
      </c>
      <c r="B75" s="217"/>
      <c r="C75" s="263"/>
      <c r="D75" s="6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</row>
    <row r="76" spans="1:60" x14ac:dyDescent="0.2">
      <c r="A76" s="218"/>
      <c r="B76" s="219"/>
      <c r="C76" s="264"/>
      <c r="D76" s="219"/>
      <c r="E76" s="219"/>
      <c r="F76" s="219"/>
      <c r="G76" s="220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AG76" t="s">
        <v>211</v>
      </c>
    </row>
    <row r="77" spans="1:60" x14ac:dyDescent="0.2">
      <c r="A77" s="221"/>
      <c r="B77" s="222"/>
      <c r="C77" s="265"/>
      <c r="D77" s="222"/>
      <c r="E77" s="222"/>
      <c r="F77" s="222"/>
      <c r="G77" s="22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</row>
    <row r="78" spans="1:60" x14ac:dyDescent="0.2">
      <c r="A78" s="221"/>
      <c r="B78" s="222"/>
      <c r="C78" s="265"/>
      <c r="D78" s="222"/>
      <c r="E78" s="222"/>
      <c r="F78" s="222"/>
      <c r="G78" s="22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</row>
    <row r="79" spans="1:60" x14ac:dyDescent="0.2">
      <c r="A79" s="221"/>
      <c r="B79" s="222"/>
      <c r="C79" s="265"/>
      <c r="D79" s="222"/>
      <c r="E79" s="222"/>
      <c r="F79" s="222"/>
      <c r="G79" s="22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</row>
    <row r="80" spans="1:60" x14ac:dyDescent="0.2">
      <c r="A80" s="224"/>
      <c r="B80" s="225"/>
      <c r="C80" s="266"/>
      <c r="D80" s="225"/>
      <c r="E80" s="225"/>
      <c r="F80" s="225"/>
      <c r="G80" s="226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</row>
    <row r="81" spans="1:33" x14ac:dyDescent="0.2">
      <c r="A81" s="3"/>
      <c r="B81" s="4"/>
      <c r="C81" s="261"/>
      <c r="D81" s="6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</row>
    <row r="82" spans="1:33" x14ac:dyDescent="0.2">
      <c r="C82" s="267"/>
      <c r="D82" s="10"/>
      <c r="AG82" t="s">
        <v>213</v>
      </c>
    </row>
    <row r="83" spans="1:33" x14ac:dyDescent="0.2">
      <c r="D83" s="10"/>
    </row>
    <row r="84" spans="1:33" x14ac:dyDescent="0.2">
      <c r="D84" s="10"/>
    </row>
    <row r="85" spans="1:33" x14ac:dyDescent="0.2">
      <c r="D85" s="10"/>
    </row>
    <row r="86" spans="1:33" x14ac:dyDescent="0.2">
      <c r="D86" s="10"/>
    </row>
    <row r="87" spans="1:33" x14ac:dyDescent="0.2">
      <c r="D87" s="10"/>
    </row>
    <row r="88" spans="1:33" x14ac:dyDescent="0.2">
      <c r="D88" s="10"/>
    </row>
    <row r="89" spans="1:33" x14ac:dyDescent="0.2">
      <c r="D89" s="10"/>
    </row>
    <row r="90" spans="1:33" x14ac:dyDescent="0.2">
      <c r="D90" s="10"/>
    </row>
    <row r="91" spans="1:33" x14ac:dyDescent="0.2">
      <c r="D91" s="10"/>
    </row>
    <row r="92" spans="1:33" x14ac:dyDescent="0.2">
      <c r="D92" s="10"/>
    </row>
    <row r="93" spans="1:33" x14ac:dyDescent="0.2">
      <c r="D93" s="10"/>
    </row>
    <row r="94" spans="1:33" x14ac:dyDescent="0.2">
      <c r="D94" s="10"/>
    </row>
    <row r="95" spans="1:33" x14ac:dyDescent="0.2">
      <c r="D95" s="10"/>
    </row>
    <row r="96" spans="1:33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FL4Qinaml6uN1VPIpKrQl1KDiDf9jOEhnUcrcOHreTjXGkFVMUJiwCL2pn2V1hB30wD/Mjt9BQBGQoN62SPk0w==" saltValue="tJl88G3otCqgA5Q2D173lg==" spinCount="100000" sheet="1" formatRows="0"/>
  <mergeCells count="9">
    <mergeCell ref="A1:G1"/>
    <mergeCell ref="C2:G2"/>
    <mergeCell ref="C3:G3"/>
    <mergeCell ref="C4:G4"/>
    <mergeCell ref="A75:C75"/>
    <mergeCell ref="A76:G80"/>
    <mergeCell ref="C32:G32"/>
    <mergeCell ref="C41:G41"/>
    <mergeCell ref="C49:G49"/>
  </mergeCells>
  <pageMargins left="0.59055118110236204" right="0.196850393700787" top="0.78740157499999996" bottom="0.78740157499999996" header="0.3" footer="0.3"/>
  <pageSetup paperSize="9" orientation="landscape" horizontalDpi="4294967293" verticalDpi="0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60</vt:i4>
      </vt:variant>
    </vt:vector>
  </HeadingPairs>
  <TitlesOfParts>
    <vt:vector size="70" baseType="lpstr">
      <vt:lpstr>Pokyny pro vyplnění</vt:lpstr>
      <vt:lpstr>Stavba</vt:lpstr>
      <vt:lpstr>VzorPolozky</vt:lpstr>
      <vt:lpstr>SO 001 01 Pol</vt:lpstr>
      <vt:lpstr>SO 101 101.1 Pol</vt:lpstr>
      <vt:lpstr>SO 101 101.2 Pol</vt:lpstr>
      <vt:lpstr>SO 101 101.3 Pol</vt:lpstr>
      <vt:lpstr>SO 401 401 Pol</vt:lpstr>
      <vt:lpstr>SO 801 801 Pol</vt:lpstr>
      <vt:lpstr>SO 901 901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'SO 001 01 Pol'!Názvy_tisku</vt:lpstr>
      <vt:lpstr>'SO 101 101.1 Pol'!Názvy_tisku</vt:lpstr>
      <vt:lpstr>'SO 101 101.2 Pol'!Názvy_tisku</vt:lpstr>
      <vt:lpstr>'SO 101 101.3 Pol'!Názvy_tisku</vt:lpstr>
      <vt:lpstr>'SO 401 401 Pol'!Názvy_tisku</vt:lpstr>
      <vt:lpstr>'SO 801 801 Pol'!Názvy_tisku</vt:lpstr>
      <vt:lpstr>'SO 901 901 Pol'!Názvy_tisku</vt:lpstr>
      <vt:lpstr>oadresa</vt:lpstr>
      <vt:lpstr>Stavba!Objednatel</vt:lpstr>
      <vt:lpstr>Stavba!Objekt</vt:lpstr>
      <vt:lpstr>'SO 001 01 Pol'!Oblast_tisku</vt:lpstr>
      <vt:lpstr>'SO 101 101.1 Pol'!Oblast_tisku</vt:lpstr>
      <vt:lpstr>'SO 101 101.2 Pol'!Oblast_tisku</vt:lpstr>
      <vt:lpstr>'SO 101 101.3 Pol'!Oblast_tisku</vt:lpstr>
      <vt:lpstr>'SO 401 401 Pol'!Oblast_tisku</vt:lpstr>
      <vt:lpstr>'SO 801 801 Pol'!Oblast_tisku</vt:lpstr>
      <vt:lpstr>'SO 901 901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</dc:creator>
  <cp:lastModifiedBy>.</cp:lastModifiedBy>
  <cp:lastPrinted>2019-03-19T12:27:02Z</cp:lastPrinted>
  <dcterms:created xsi:type="dcterms:W3CDTF">2009-04-08T07:15:50Z</dcterms:created>
  <dcterms:modified xsi:type="dcterms:W3CDTF">2025-10-30T10:19:31Z</dcterms:modified>
</cp:coreProperties>
</file>