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2536_NemCL - Modernizace LS 7.NP\07 Provádění stavby (DPS) - bourání\E Soupis prací a dodávek\"/>
    </mc:Choice>
  </mc:AlternateContent>
  <xr:revisionPtr revIDLastSave="0" documentId="13_ncr:1_{5E6BC5D3-A8EA-4877-BF8A-1434338D195F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Rekapitulace stavby" sheetId="1" r:id="rId1"/>
    <sheet name="D.1.1.2.1 - Bourací práce" sheetId="2" r:id="rId2"/>
  </sheets>
  <definedNames>
    <definedName name="_xlnm._FilterDatabase" localSheetId="1" hidden="1">'D.1.1.2.1 - Bourací práce'!$C$102:$K$802</definedName>
    <definedName name="_xlnm.Print_Titles" localSheetId="1">'D.1.1.2.1 - Bourací práce'!$102:$102</definedName>
    <definedName name="_xlnm.Print_Titles" localSheetId="0">'Rekapitulace stavby'!$52:$52</definedName>
    <definedName name="_xlnm.Print_Area" localSheetId="1">'D.1.1.2.1 - Bourací práce'!$C$45:$J$84,'D.1.1.2.1 - Bourací práce'!$C$90:$K$802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802" i="2"/>
  <c r="BH802" i="2"/>
  <c r="BG802" i="2"/>
  <c r="BF802" i="2"/>
  <c r="T802" i="2"/>
  <c r="R802" i="2"/>
  <c r="P802" i="2"/>
  <c r="BI800" i="2"/>
  <c r="BH800" i="2"/>
  <c r="BG800" i="2"/>
  <c r="BF800" i="2"/>
  <c r="T800" i="2"/>
  <c r="R800" i="2"/>
  <c r="P800" i="2"/>
  <c r="BI795" i="2"/>
  <c r="BH795" i="2"/>
  <c r="BG795" i="2"/>
  <c r="BF795" i="2"/>
  <c r="T795" i="2"/>
  <c r="R795" i="2"/>
  <c r="P795" i="2"/>
  <c r="BI793" i="2"/>
  <c r="BH793" i="2"/>
  <c r="BG793" i="2"/>
  <c r="BF793" i="2"/>
  <c r="T793" i="2"/>
  <c r="R793" i="2"/>
  <c r="P793" i="2"/>
  <c r="BI790" i="2"/>
  <c r="BH790" i="2"/>
  <c r="BG790" i="2"/>
  <c r="BF790" i="2"/>
  <c r="T790" i="2"/>
  <c r="R790" i="2"/>
  <c r="P790" i="2"/>
  <c r="BI788" i="2"/>
  <c r="BH788" i="2"/>
  <c r="BG788" i="2"/>
  <c r="BF788" i="2"/>
  <c r="T788" i="2"/>
  <c r="R788" i="2"/>
  <c r="P788" i="2"/>
  <c r="BI785" i="2"/>
  <c r="BH785" i="2"/>
  <c r="BG785" i="2"/>
  <c r="BF785" i="2"/>
  <c r="T785" i="2"/>
  <c r="R785" i="2"/>
  <c r="P785" i="2"/>
  <c r="BI783" i="2"/>
  <c r="BH783" i="2"/>
  <c r="BG783" i="2"/>
  <c r="BF783" i="2"/>
  <c r="T783" i="2"/>
  <c r="R783" i="2"/>
  <c r="P783" i="2"/>
  <c r="BI781" i="2"/>
  <c r="BH781" i="2"/>
  <c r="BG781" i="2"/>
  <c r="BF781" i="2"/>
  <c r="T781" i="2"/>
  <c r="R781" i="2"/>
  <c r="P781" i="2"/>
  <c r="BI779" i="2"/>
  <c r="BH779" i="2"/>
  <c r="BG779" i="2"/>
  <c r="BF779" i="2"/>
  <c r="T779" i="2"/>
  <c r="R779" i="2"/>
  <c r="P779" i="2"/>
  <c r="BI772" i="2"/>
  <c r="BH772" i="2"/>
  <c r="BG772" i="2"/>
  <c r="BF772" i="2"/>
  <c r="T772" i="2"/>
  <c r="R772" i="2"/>
  <c r="P772" i="2"/>
  <c r="BI770" i="2"/>
  <c r="BH770" i="2"/>
  <c r="BG770" i="2"/>
  <c r="BF770" i="2"/>
  <c r="T770" i="2"/>
  <c r="R770" i="2"/>
  <c r="P770" i="2"/>
  <c r="BI761" i="2"/>
  <c r="BH761" i="2"/>
  <c r="BG761" i="2"/>
  <c r="BF761" i="2"/>
  <c r="T761" i="2"/>
  <c r="T760" i="2" s="1"/>
  <c r="R761" i="2"/>
  <c r="R760" i="2" s="1"/>
  <c r="P761" i="2"/>
  <c r="P760" i="2" s="1"/>
  <c r="BI695" i="2"/>
  <c r="BH695" i="2"/>
  <c r="BG695" i="2"/>
  <c r="BF695" i="2"/>
  <c r="T695" i="2"/>
  <c r="R695" i="2"/>
  <c r="P695" i="2"/>
  <c r="BI641" i="2"/>
  <c r="BH641" i="2"/>
  <c r="BG641" i="2"/>
  <c r="BF641" i="2"/>
  <c r="T641" i="2"/>
  <c r="R641" i="2"/>
  <c r="P641" i="2"/>
  <c r="BI639" i="2"/>
  <c r="BH639" i="2"/>
  <c r="BG639" i="2"/>
  <c r="BF639" i="2"/>
  <c r="T639" i="2"/>
  <c r="T638" i="2" s="1"/>
  <c r="R639" i="2"/>
  <c r="R638" i="2" s="1"/>
  <c r="P639" i="2"/>
  <c r="P638" i="2" s="1"/>
  <c r="BI579" i="2"/>
  <c r="BH579" i="2"/>
  <c r="BG579" i="2"/>
  <c r="BF579" i="2"/>
  <c r="T579" i="2"/>
  <c r="R579" i="2"/>
  <c r="P579" i="2"/>
  <c r="BI502" i="2"/>
  <c r="BH502" i="2"/>
  <c r="BG502" i="2"/>
  <c r="BF502" i="2"/>
  <c r="T502" i="2"/>
  <c r="R502" i="2"/>
  <c r="P502" i="2"/>
  <c r="BI499" i="2"/>
  <c r="BH499" i="2"/>
  <c r="BG499" i="2"/>
  <c r="BF499" i="2"/>
  <c r="T499" i="2"/>
  <c r="R499" i="2"/>
  <c r="P499" i="2"/>
  <c r="BI492" i="2"/>
  <c r="BH492" i="2"/>
  <c r="BG492" i="2"/>
  <c r="BF492" i="2"/>
  <c r="T492" i="2"/>
  <c r="R492" i="2"/>
  <c r="P492" i="2"/>
  <c r="BI488" i="2"/>
  <c r="BH488" i="2"/>
  <c r="BG488" i="2"/>
  <c r="BF488" i="2"/>
  <c r="T488" i="2"/>
  <c r="R488" i="2"/>
  <c r="P488" i="2"/>
  <c r="BI480" i="2"/>
  <c r="BH480" i="2"/>
  <c r="BG480" i="2"/>
  <c r="BF480" i="2"/>
  <c r="T480" i="2"/>
  <c r="R480" i="2"/>
  <c r="P480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59" i="2"/>
  <c r="BH459" i="2"/>
  <c r="BG459" i="2"/>
  <c r="BF459" i="2"/>
  <c r="T459" i="2"/>
  <c r="R459" i="2"/>
  <c r="P459" i="2"/>
  <c r="BI452" i="2"/>
  <c r="BH452" i="2"/>
  <c r="BG452" i="2"/>
  <c r="BF452" i="2"/>
  <c r="T452" i="2"/>
  <c r="R452" i="2"/>
  <c r="P452" i="2"/>
  <c r="BI449" i="2"/>
  <c r="BH449" i="2"/>
  <c r="BG449" i="2"/>
  <c r="BF449" i="2"/>
  <c r="T449" i="2"/>
  <c r="R449" i="2"/>
  <c r="P449" i="2"/>
  <c r="BI443" i="2"/>
  <c r="BH443" i="2"/>
  <c r="BG443" i="2"/>
  <c r="BF443" i="2"/>
  <c r="T443" i="2"/>
  <c r="R443" i="2"/>
  <c r="P443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4" i="2"/>
  <c r="BH434" i="2"/>
  <c r="BG434" i="2"/>
  <c r="BF434" i="2"/>
  <c r="T434" i="2"/>
  <c r="R434" i="2"/>
  <c r="P434" i="2"/>
  <c r="BI427" i="2"/>
  <c r="BH427" i="2"/>
  <c r="BG427" i="2"/>
  <c r="BF427" i="2"/>
  <c r="T427" i="2"/>
  <c r="R427" i="2"/>
  <c r="P427" i="2"/>
  <c r="BI408" i="2"/>
  <c r="BH408" i="2"/>
  <c r="BG408" i="2"/>
  <c r="BF408" i="2"/>
  <c r="T408" i="2"/>
  <c r="R408" i="2"/>
  <c r="P408" i="2"/>
  <c r="BI403" i="2"/>
  <c r="BH403" i="2"/>
  <c r="BG403" i="2"/>
  <c r="BF403" i="2"/>
  <c r="T403" i="2"/>
  <c r="R403" i="2"/>
  <c r="P403" i="2"/>
  <c r="BI375" i="2"/>
  <c r="BH375" i="2"/>
  <c r="BG375" i="2"/>
  <c r="BF375" i="2"/>
  <c r="T375" i="2"/>
  <c r="R375" i="2"/>
  <c r="P375" i="2"/>
  <c r="BI355" i="2"/>
  <c r="BH355" i="2"/>
  <c r="BG355" i="2"/>
  <c r="BF355" i="2"/>
  <c r="T355" i="2"/>
  <c r="R355" i="2"/>
  <c r="P355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T343" i="2"/>
  <c r="R344" i="2"/>
  <c r="R343" i="2" s="1"/>
  <c r="P344" i="2"/>
  <c r="P343" i="2"/>
  <c r="BI340" i="2"/>
  <c r="BH340" i="2"/>
  <c r="BG340" i="2"/>
  <c r="BF340" i="2"/>
  <c r="T340" i="2"/>
  <c r="T339" i="2" s="1"/>
  <c r="R340" i="2"/>
  <c r="R339" i="2"/>
  <c r="P340" i="2"/>
  <c r="P339" i="2" s="1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40" i="2"/>
  <c r="BH240" i="2"/>
  <c r="BG240" i="2"/>
  <c r="BF240" i="2"/>
  <c r="T240" i="2"/>
  <c r="R240" i="2"/>
  <c r="P240" i="2"/>
  <c r="BI230" i="2"/>
  <c r="BH230" i="2"/>
  <c r="BG230" i="2"/>
  <c r="BF230" i="2"/>
  <c r="T230" i="2"/>
  <c r="R230" i="2"/>
  <c r="P230" i="2"/>
  <c r="BI174" i="2"/>
  <c r="BH174" i="2"/>
  <c r="BG174" i="2"/>
  <c r="BF174" i="2"/>
  <c r="T174" i="2"/>
  <c r="R174" i="2"/>
  <c r="P174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27" i="2"/>
  <c r="BH127" i="2"/>
  <c r="BG127" i="2"/>
  <c r="BF127" i="2"/>
  <c r="T127" i="2"/>
  <c r="T126" i="2"/>
  <c r="R127" i="2"/>
  <c r="R126" i="2"/>
  <c r="P127" i="2"/>
  <c r="P126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06" i="2"/>
  <c r="BH106" i="2"/>
  <c r="BG106" i="2"/>
  <c r="BF106" i="2"/>
  <c r="T106" i="2"/>
  <c r="R106" i="2"/>
  <c r="P106" i="2"/>
  <c r="J100" i="2"/>
  <c r="J99" i="2"/>
  <c r="F99" i="2"/>
  <c r="F97" i="2"/>
  <c r="E95" i="2"/>
  <c r="J55" i="2"/>
  <c r="J54" i="2"/>
  <c r="F54" i="2"/>
  <c r="F52" i="2"/>
  <c r="E50" i="2"/>
  <c r="J18" i="2"/>
  <c r="E18" i="2"/>
  <c r="F100" i="2" s="1"/>
  <c r="J17" i="2"/>
  <c r="J12" i="2"/>
  <c r="J52" i="2" s="1"/>
  <c r="E7" i="2"/>
  <c r="E48" i="2"/>
  <c r="L50" i="1"/>
  <c r="AM50" i="1"/>
  <c r="AM49" i="1"/>
  <c r="L49" i="1"/>
  <c r="AM47" i="1"/>
  <c r="L47" i="1"/>
  <c r="L45" i="1"/>
  <c r="L44" i="1"/>
  <c r="BK166" i="2"/>
  <c r="J772" i="2"/>
  <c r="BK639" i="2"/>
  <c r="BK638" i="2" s="1"/>
  <c r="J638" i="2" s="1"/>
  <c r="J75" i="2" s="1"/>
  <c r="BK459" i="2"/>
  <c r="BK427" i="2"/>
  <c r="BK344" i="2"/>
  <c r="J311" i="2"/>
  <c r="J292" i="2"/>
  <c r="J136" i="2"/>
  <c r="J785" i="2"/>
  <c r="J480" i="2"/>
  <c r="J459" i="2"/>
  <c r="BK403" i="2"/>
  <c r="J329" i="2"/>
  <c r="J307" i="2"/>
  <c r="BK290" i="2"/>
  <c r="J256" i="2"/>
  <c r="BK158" i="2"/>
  <c r="J127" i="2"/>
  <c r="J783" i="2"/>
  <c r="BK772" i="2"/>
  <c r="BK492" i="2"/>
  <c r="BK437" i="2"/>
  <c r="J323" i="2"/>
  <c r="BK277" i="2"/>
  <c r="J265" i="2"/>
  <c r="J166" i="2"/>
  <c r="BK802" i="2"/>
  <c r="BK788" i="2"/>
  <c r="BK779" i="2"/>
  <c r="J639" i="2"/>
  <c r="J499" i="2"/>
  <c r="BK452" i="2"/>
  <c r="J437" i="2"/>
  <c r="BK355" i="2"/>
  <c r="BK340" i="2"/>
  <c r="BK299" i="2"/>
  <c r="J269" i="2"/>
  <c r="J230" i="2"/>
  <c r="J160" i="2"/>
  <c r="J155" i="2"/>
  <c r="BK118" i="2"/>
  <c r="BK790" i="2"/>
  <c r="J695" i="2"/>
  <c r="J488" i="2"/>
  <c r="BK434" i="2"/>
  <c r="J350" i="2"/>
  <c r="BK315" i="2"/>
  <c r="BK294" i="2"/>
  <c r="BK155" i="2"/>
  <c r="BK127" i="2"/>
  <c r="BK800" i="2"/>
  <c r="J793" i="2"/>
  <c r="BK579" i="2"/>
  <c r="BK474" i="2"/>
  <c r="J427" i="2"/>
  <c r="J340" i="2"/>
  <c r="BK311" i="2"/>
  <c r="J296" i="2"/>
  <c r="J277" i="2"/>
  <c r="J174" i="2"/>
  <c r="J153" i="2"/>
  <c r="BK136" i="2"/>
  <c r="J781" i="2"/>
  <c r="J770" i="2"/>
  <c r="BK488" i="2"/>
  <c r="BK469" i="2"/>
  <c r="J403" i="2"/>
  <c r="J319" i="2"/>
  <c r="BK269" i="2"/>
  <c r="BK230" i="2"/>
  <c r="J790" i="2"/>
  <c r="BK781" i="2"/>
  <c r="BK695" i="2"/>
  <c r="J579" i="2"/>
  <c r="BK480" i="2"/>
  <c r="J449" i="2"/>
  <c r="BK440" i="2"/>
  <c r="J375" i="2"/>
  <c r="J344" i="2"/>
  <c r="BK303" i="2"/>
  <c r="J290" i="2"/>
  <c r="BK240" i="2"/>
  <c r="BK163" i="2"/>
  <c r="BK150" i="2"/>
  <c r="J144" i="2"/>
  <c r="AS54" i="1"/>
  <c r="BK770" i="2"/>
  <c r="BK499" i="2"/>
  <c r="BK449" i="2"/>
  <c r="J408" i="2"/>
  <c r="J347" i="2"/>
  <c r="BK307" i="2"/>
  <c r="BK282" i="2"/>
  <c r="BK153" i="2"/>
  <c r="BK106" i="2"/>
  <c r="J800" i="2"/>
  <c r="J788" i="2"/>
  <c r="J502" i="2"/>
  <c r="J465" i="2"/>
  <c r="J440" i="2"/>
  <c r="BK323" i="2"/>
  <c r="BK292" i="2"/>
  <c r="BK265" i="2"/>
  <c r="J240" i="2"/>
  <c r="BK140" i="2"/>
  <c r="J118" i="2"/>
  <c r="J802" i="2"/>
  <c r="J779" i="2"/>
  <c r="BK761" i="2"/>
  <c r="BK760" i="2" s="1"/>
  <c r="J760" i="2" s="1"/>
  <c r="J77" i="2" s="1"/>
  <c r="J474" i="2"/>
  <c r="J434" i="2"/>
  <c r="BK350" i="2"/>
  <c r="BK296" i="2"/>
  <c r="J259" i="2"/>
  <c r="J140" i="2"/>
  <c r="BK793" i="2"/>
  <c r="BK783" i="2"/>
  <c r="J761" i="2"/>
  <c r="BK641" i="2"/>
  <c r="BK502" i="2"/>
  <c r="BK465" i="2"/>
  <c r="BK443" i="2"/>
  <c r="BK408" i="2"/>
  <c r="BK347" i="2"/>
  <c r="BK329" i="2"/>
  <c r="J294" i="2"/>
  <c r="BK256" i="2"/>
  <c r="BK174" i="2"/>
  <c r="J158" i="2"/>
  <c r="BK144" i="2"/>
  <c r="J114" i="2"/>
  <c r="J795" i="2"/>
  <c r="J641" i="2"/>
  <c r="J443" i="2"/>
  <c r="J355" i="2"/>
  <c r="BK319" i="2"/>
  <c r="J303" i="2"/>
  <c r="BK160" i="2"/>
  <c r="BK114" i="2"/>
  <c r="BK795" i="2"/>
  <c r="BK785" i="2"/>
  <c r="J492" i="2"/>
  <c r="J469" i="2"/>
  <c r="J452" i="2"/>
  <c r="BK375" i="2"/>
  <c r="J315" i="2"/>
  <c r="J299" i="2"/>
  <c r="J282" i="2"/>
  <c r="BK259" i="2"/>
  <c r="J163" i="2"/>
  <c r="J150" i="2"/>
  <c r="J106" i="2"/>
  <c r="BK105" i="2" l="1"/>
  <c r="P135" i="2"/>
  <c r="P149" i="2"/>
  <c r="P289" i="2"/>
  <c r="T346" i="2"/>
  <c r="P354" i="2"/>
  <c r="P448" i="2"/>
  <c r="P342" i="2" s="1"/>
  <c r="P458" i="2"/>
  <c r="P487" i="2"/>
  <c r="T578" i="2"/>
  <c r="R694" i="2"/>
  <c r="T769" i="2"/>
  <c r="P787" i="2"/>
  <c r="P105" i="2"/>
  <c r="P104" i="2"/>
  <c r="T135" i="2"/>
  <c r="BK149" i="2"/>
  <c r="J149" i="2"/>
  <c r="J64" i="2"/>
  <c r="T289" i="2"/>
  <c r="P346" i="2"/>
  <c r="R354" i="2"/>
  <c r="R342" i="2" s="1"/>
  <c r="R448" i="2"/>
  <c r="T458" i="2"/>
  <c r="BK487" i="2"/>
  <c r="J487" i="2"/>
  <c r="J73" i="2" s="1"/>
  <c r="T694" i="2"/>
  <c r="P769" i="2"/>
  <c r="BK778" i="2"/>
  <c r="J778" i="2" s="1"/>
  <c r="J80" i="2" s="1"/>
  <c r="R778" i="2"/>
  <c r="BK792" i="2"/>
  <c r="J792" i="2" s="1"/>
  <c r="J82" i="2" s="1"/>
  <c r="P792" i="2"/>
  <c r="P777" i="2" s="1"/>
  <c r="BK799" i="2"/>
  <c r="J799" i="2" s="1"/>
  <c r="J83" i="2" s="1"/>
  <c r="P799" i="2"/>
  <c r="R105" i="2"/>
  <c r="R104" i="2" s="1"/>
  <c r="R135" i="2"/>
  <c r="R149" i="2"/>
  <c r="R289" i="2"/>
  <c r="R346" i="2"/>
  <c r="BK354" i="2"/>
  <c r="J354" i="2"/>
  <c r="J70" i="2" s="1"/>
  <c r="BK448" i="2"/>
  <c r="J448" i="2"/>
  <c r="J71" i="2"/>
  <c r="BK458" i="2"/>
  <c r="J458" i="2"/>
  <c r="J72" i="2"/>
  <c r="T487" i="2"/>
  <c r="P578" i="2"/>
  <c r="BK769" i="2"/>
  <c r="J769" i="2"/>
  <c r="J78" i="2"/>
  <c r="P778" i="2"/>
  <c r="BK787" i="2"/>
  <c r="J787" i="2"/>
  <c r="J81" i="2" s="1"/>
  <c r="T787" i="2"/>
  <c r="R792" i="2"/>
  <c r="R799" i="2"/>
  <c r="T105" i="2"/>
  <c r="BK135" i="2"/>
  <c r="J135" i="2"/>
  <c r="J63" i="2"/>
  <c r="T149" i="2"/>
  <c r="BK289" i="2"/>
  <c r="J289" i="2"/>
  <c r="J65" i="2"/>
  <c r="BK346" i="2"/>
  <c r="J346" i="2"/>
  <c r="J69" i="2"/>
  <c r="T354" i="2"/>
  <c r="T342" i="2" s="1"/>
  <c r="T448" i="2"/>
  <c r="R458" i="2"/>
  <c r="R487" i="2"/>
  <c r="R578" i="2"/>
  <c r="P694" i="2"/>
  <c r="R769" i="2"/>
  <c r="T778" i="2"/>
  <c r="R787" i="2"/>
  <c r="T792" i="2"/>
  <c r="T799" i="2"/>
  <c r="BK126" i="2"/>
  <c r="J126" i="2"/>
  <c r="J62" i="2" s="1"/>
  <c r="BK343" i="2"/>
  <c r="J343" i="2"/>
  <c r="J68" i="2"/>
  <c r="BK578" i="2"/>
  <c r="J578" i="2"/>
  <c r="J74" i="2"/>
  <c r="BK694" i="2"/>
  <c r="J694" i="2" s="1"/>
  <c r="J76" i="2" s="1"/>
  <c r="BK339" i="2"/>
  <c r="J339" i="2"/>
  <c r="J66" i="2" s="1"/>
  <c r="BE166" i="2"/>
  <c r="BE355" i="2"/>
  <c r="BE434" i="2"/>
  <c r="BE449" i="2"/>
  <c r="BE639" i="2"/>
  <c r="BE783" i="2"/>
  <c r="BE785" i="2"/>
  <c r="BE788" i="2"/>
  <c r="BE790" i="2"/>
  <c r="BE793" i="2"/>
  <c r="BE795" i="2"/>
  <c r="BE802" i="2"/>
  <c r="E93" i="2"/>
  <c r="BE118" i="2"/>
  <c r="BE140" i="2"/>
  <c r="BE158" i="2"/>
  <c r="BE160" i="2"/>
  <c r="BE174" i="2"/>
  <c r="BE230" i="2"/>
  <c r="BE265" i="2"/>
  <c r="BE269" i="2"/>
  <c r="BE296" i="2"/>
  <c r="BE375" i="2"/>
  <c r="BE437" i="2"/>
  <c r="BE440" i="2"/>
  <c r="BE443" i="2"/>
  <c r="BE465" i="2"/>
  <c r="BE469" i="2"/>
  <c r="BE474" i="2"/>
  <c r="BE492" i="2"/>
  <c r="BE502" i="2"/>
  <c r="BE641" i="2"/>
  <c r="BE695" i="2"/>
  <c r="BE761" i="2"/>
  <c r="F55" i="2"/>
  <c r="J97" i="2"/>
  <c r="BE136" i="2"/>
  <c r="BE144" i="2"/>
  <c r="BE150" i="2"/>
  <c r="BE259" i="2"/>
  <c r="BE277" i="2"/>
  <c r="BE294" i="2"/>
  <c r="BE307" i="2"/>
  <c r="BE315" i="2"/>
  <c r="BE319" i="2"/>
  <c r="BE350" i="2"/>
  <c r="BE427" i="2"/>
  <c r="BE488" i="2"/>
  <c r="BE781" i="2"/>
  <c r="BE106" i="2"/>
  <c r="BE114" i="2"/>
  <c r="BE127" i="2"/>
  <c r="BE153" i="2"/>
  <c r="BE155" i="2"/>
  <c r="BE163" i="2"/>
  <c r="BE240" i="2"/>
  <c r="BE256" i="2"/>
  <c r="BE282" i="2"/>
  <c r="BE290" i="2"/>
  <c r="BE292" i="2"/>
  <c r="BE299" i="2"/>
  <c r="BE303" i="2"/>
  <c r="BE311" i="2"/>
  <c r="BE323" i="2"/>
  <c r="BE329" i="2"/>
  <c r="BE340" i="2"/>
  <c r="BE344" i="2"/>
  <c r="BE347" i="2"/>
  <c r="BE403" i="2"/>
  <c r="BE408" i="2"/>
  <c r="BE452" i="2"/>
  <c r="BE459" i="2"/>
  <c r="BE480" i="2"/>
  <c r="BE499" i="2"/>
  <c r="BE579" i="2"/>
  <c r="BE770" i="2"/>
  <c r="BE772" i="2"/>
  <c r="BE779" i="2"/>
  <c r="BE800" i="2"/>
  <c r="F35" i="2"/>
  <c r="BB55" i="1" s="1"/>
  <c r="BB54" i="1" s="1"/>
  <c r="W31" i="1" s="1"/>
  <c r="F36" i="2"/>
  <c r="BC55" i="1" s="1"/>
  <c r="BC54" i="1" s="1"/>
  <c r="W32" i="1" s="1"/>
  <c r="J34" i="2"/>
  <c r="AW55" i="1" s="1"/>
  <c r="F37" i="2"/>
  <c r="BD55" i="1"/>
  <c r="BD54" i="1" s="1"/>
  <c r="W33" i="1" s="1"/>
  <c r="F34" i="2"/>
  <c r="BA55" i="1"/>
  <c r="BA54" i="1" s="1"/>
  <c r="AW54" i="1" s="1"/>
  <c r="AK30" i="1" s="1"/>
  <c r="T777" i="2" l="1"/>
  <c r="R777" i="2"/>
  <c r="R103" i="2"/>
  <c r="P103" i="2"/>
  <c r="AU55" i="1" s="1"/>
  <c r="AU54" i="1" s="1"/>
  <c r="T104" i="2"/>
  <c r="T103" i="2"/>
  <c r="BK104" i="2"/>
  <c r="J105" i="2"/>
  <c r="J61" i="2" s="1"/>
  <c r="BK342" i="2"/>
  <c r="J342" i="2"/>
  <c r="J67" i="2" s="1"/>
  <c r="BK777" i="2"/>
  <c r="J777" i="2"/>
  <c r="J79" i="2"/>
  <c r="AY54" i="1"/>
  <c r="AX54" i="1"/>
  <c r="W30" i="1"/>
  <c r="J33" i="2"/>
  <c r="AV55" i="1" s="1"/>
  <c r="AT55" i="1" s="1"/>
  <c r="F33" i="2"/>
  <c r="AZ55" i="1" s="1"/>
  <c r="AZ54" i="1" s="1"/>
  <c r="AV54" i="1" s="1"/>
  <c r="AK29" i="1" s="1"/>
  <c r="BK103" i="2" l="1"/>
  <c r="J103" i="2"/>
  <c r="J30" i="2" s="1"/>
  <c r="AG55" i="1" s="1"/>
  <c r="AG54" i="1" s="1"/>
  <c r="AK26" i="1" s="1"/>
  <c r="AK35" i="1" s="1"/>
  <c r="J104" i="2"/>
  <c r="J60" i="2"/>
  <c r="AT54" i="1"/>
  <c r="W29" i="1"/>
  <c r="J39" i="2" l="1"/>
  <c r="J59" i="2"/>
  <c r="AN54" i="1"/>
  <c r="AN55" i="1"/>
</calcChain>
</file>

<file path=xl/sharedStrings.xml><?xml version="1.0" encoding="utf-8"?>
<sst xmlns="http://schemas.openxmlformats.org/spreadsheetml/2006/main" count="6609" uniqueCount="1031">
  <si>
    <t>Export Komplet</t>
  </si>
  <si>
    <t>VZ</t>
  </si>
  <si>
    <t>2.0</t>
  </si>
  <si>
    <t>ZAMOK</t>
  </si>
  <si>
    <t>False</t>
  </si>
  <si>
    <t>{68f81398-d7cc-4138-a501-c365d532becd}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</si>
  <si>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</si>
  <si>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</si>
  <si>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</si>
  <si>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</si>
  <si>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</si>
  <si>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</si>
  <si>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</si>
  <si>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</si>
  <si>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2536/DPS_I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</si>
  <si>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</si>
  <si>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</si>
  <si>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lůžkové stanice v 7.NP - Etapa I - bourací práce a demontáže</t>
  </si>
  <si>
    <t>KSO:</t>
  </si>
  <si>
    <t>801 11</t>
  </si>
  <si>
    <t>CC-CZ:</t>
  </si>
  <si>
    <t>1264</t>
  </si>
  <si>
    <t>Místo:</t>
  </si>
  <si>
    <t>Areál Nemocnice s poliklinikou Česká Lípa</t>
  </si>
  <si>
    <t>Datum:</t>
  </si>
  <si>
    <t>20. 11. 2025</t>
  </si>
  <si>
    <t>CZ-CPV:</t>
  </si>
  <si>
    <t>45000000-7</t>
  </si>
  <si>
    <t>CZ-CPA:</t>
  </si>
  <si>
    <t>41.00.48</t>
  </si>
  <si>
    <t>Zadavatel:</t>
  </si>
  <si>
    <t>IČ:</t>
  </si>
  <si>
    <t>27283518</t>
  </si>
  <si>
    <t>Nemocnice s poliklinikou Česká Lípa</t>
  </si>
  <si>
    <t>DIČ:</t>
  </si>
  <si>
    <t>CZ27283518</t>
  </si>
  <si>
    <t>Účastník:</t>
  </si>
  <si>
    <t>Vyplň údaj</t>
  </si>
  <si>
    <t>Projektant:</t>
  </si>
  <si>
    <t>25410482</t>
  </si>
  <si>
    <t>STORING spol. s r.o.</t>
  </si>
  <si>
    <t>CZ25410482</t>
  </si>
  <si>
    <t>True</t>
  </si>
  <si>
    <t>Zpracovatel:</t>
  </si>
  <si>
    <t/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</si>
  <si>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</si>
  <si>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</si>
  <si>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</si>
  <si>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</si>
  <si>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</si>
  <si>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</si>
  <si>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</si>
  <si>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</si>
  <si>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</si>
  <si>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</si>
  <si>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</si>
  <si>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</si>
  <si>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</si>
  <si>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</si>
  <si>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</si>
  <si>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</si>
  <si>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</si>
  <si>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</si>
  <si>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</si>
  <si>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</si>
  <si>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</si>
  <si>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</si>
  <si>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</si>
  <si>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</si>
  <si>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</si>
  <si>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</si>
  <si>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</si>
  <si>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</si>
  <si>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</si>
  <si>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</si>
  <si>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</si>
  <si>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</si>
  <si>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</si>
  <si>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</si>
  <si>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</si>
  <si>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</si>
  <si>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</si>
  <si>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</si>
  <si>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</si>
  <si>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</si>
  <si>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</si>
  <si>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</si>
  <si>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D.1.1.2.1</t>
  </si>
  <si>
    <t>Bourací práce</t>
  </si>
  <si>
    <t>STA</t>
  </si>
  <si>
    <t>1</t>
  </si>
  <si>
    <t>{7a835d42-4a35-470e-88cf-67d468f3bd48}</t>
  </si>
  <si>
    <t>2</t>
  </si>
  <si>
    <t>KRYCÍ LIST SOUPISU PRACÍ</t>
  </si>
  <si>
    <t>Objekt:</t>
  </si>
  <si>
    <t>D.1.1.2.1 - Bourací práce</t>
  </si>
  <si>
    <t>REKAPITULACE ČLENĚNÍ SOUPISU PRACÍ</t>
  </si>
  <si>
    <t>Kód dílu - Popis</t>
  </si>
  <si>
    <t>Cena celkem [CZK]</t>
  </si>
  <si>
    <t>-1</t>
  </si>
  <si>
    <t>HSV -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</si>
  <si>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</si>
  <si>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</si>
  <si>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</si>
  <si>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</si>
  <si>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</si>
  <si>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</si>
  <si>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</si>
  <si>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</si>
  <si>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</si>
  <si>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</si>
  <si>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</si>
  <si>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</si>
  <si>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</si>
  <si>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</si>
  <si>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</si>
  <si>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</si>
  <si>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</si>
  <si>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</si>
  <si>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VORN - Vedlejší  ostatní rozpočtové náklady</t>
  </si>
  <si>
    <t xml:space="preserve">    030000 - Zařízení staveniště</t>
  </si>
  <si>
    <t xml:space="preserve">    060000 - Územní vlivy</t>
  </si>
  <si>
    <t xml:space="preserve">    070000 - Provozní vlivy</t>
  </si>
  <si>
    <t xml:space="preserve">    090000 -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</si>
  <si>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</si>
  <si>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</si>
  <si>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</si>
  <si>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</si>
  <si>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</si>
  <si>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</si>
  <si>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</si>
  <si>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</si>
  <si>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</si>
  <si>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</si>
  <si>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</si>
  <si>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</si>
  <si>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</si>
  <si>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</si>
  <si>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</si>
  <si>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3</t>
  </si>
  <si>
    <t>Svislé a kompletní konstrukce</t>
  </si>
  <si>
    <t>K</t>
  </si>
  <si>
    <t>317234410</t>
  </si>
  <si>
    <t>Vyzdívka mezi nosníky cihlami pálenými na maltu cementovou</t>
  </si>
  <si>
    <t>m3</t>
  </si>
  <si>
    <t>CS ÚRS 2025 02</t>
  </si>
  <si>
    <t>4</t>
  </si>
  <si>
    <t>675068809</t>
  </si>
  <si>
    <t>Online PSC</t>
  </si>
  <si>
    <t>https://podminky.urs.cz/item/CS_URS_2025_02/317234410</t>
  </si>
  <si>
    <t>VV</t>
  </si>
  <si>
    <t>"PŘEKLADY"</t>
  </si>
  <si>
    <t>"2x UPN65   dl. 1,10m   2ks" 0,10*0,10*1,10*2*2</t>
  </si>
  <si>
    <t>"2x UPN65   dl.1,20m    4ks"  0,10*0,10* 1,20*2*4</t>
  </si>
  <si>
    <t>"2x UPN65   dl. 1,40m    2ks"   0,10*0,10*1,40*2*2</t>
  </si>
  <si>
    <t>"2x UPN65    dl. 1,50m  14ks" 0,10*0,10*1,50*2*14</t>
  </si>
  <si>
    <t>Součet</t>
  </si>
  <si>
    <t>340239211</t>
  </si>
  <si>
    <t>Zazdívka otvorů v příčkách nebo stěnách cihlami pálenými plnými plochy přes 1 m2 do 4 m2, tloušťky do 100 mm</t>
  </si>
  <si>
    <t>m2</t>
  </si>
  <si>
    <t>-143383206</t>
  </si>
  <si>
    <t>https://podminky.urs.cz/item/CS_URS_2025_02/340239211</t>
  </si>
  <si>
    <t>"II-709b/II-710"   0,90*2,05</t>
  </si>
  <si>
    <t>615142012</t>
  </si>
  <si>
    <t>Pletivo rabicové vnitřních nosníků provizorně přichycené</t>
  </si>
  <si>
    <t>528012803</t>
  </si>
  <si>
    <t>https://podminky.urs.cz/item/CS_URS_2025_02/615142012</t>
  </si>
  <si>
    <t>"2x UPN65   dl. 1,10m   2ks"  0,25*1,10*2</t>
  </si>
  <si>
    <t>"2x UPN65   dl.1,20m    4ks"   0,25*1,20*4</t>
  </si>
  <si>
    <t>"2x UPN65   dl. 1,40m    2ks"  0,25*1,40*2</t>
  </si>
  <si>
    <t>"2x UPN65    dl. 1,50m  14ks" 0,25*1,50*14</t>
  </si>
  <si>
    <t>Vodorovné konstrukce</t>
  </si>
  <si>
    <t>317944321</t>
  </si>
  <si>
    <t>Válcované nosníky dodatečně osazované do připravených otvorů bez zazdění hlav, výšky do 120 mm</t>
  </si>
  <si>
    <t>t</t>
  </si>
  <si>
    <t>-1322230892</t>
  </si>
  <si>
    <t>https://podminky.urs.cz/item/CS_URS_2025_02/317944321</t>
  </si>
  <si>
    <t>"2x UPN65   dl. 1,10m   2ks"   7,09*1,10*2*2/1000</t>
  </si>
  <si>
    <t>"2x UPN65   dl.1,20m    4ks"   7,09*1,20*2*4/1000</t>
  </si>
  <si>
    <t>"2x UPN65   dl. 1,40m    2ks"   7,09*1,40*2*2/1000</t>
  </si>
  <si>
    <t>"2x UPN65    dl. 1,50m  14ks" 7,09*1,50*2*14/1000</t>
  </si>
  <si>
    <t>6</t>
  </si>
  <si>
    <t>Úpravy povrchů, podlahy a osazování výplní</t>
  </si>
  <si>
    <t>5</t>
  </si>
  <si>
    <t>612142001</t>
  </si>
  <si>
    <t>Pletivo sklovláknité vnitřních stěn vtlačené do tmelu</t>
  </si>
  <si>
    <t>2007953826</t>
  </si>
  <si>
    <t>https://podminky.urs.cz/item/CS_URS_2025_02/612142001</t>
  </si>
  <si>
    <t>"II-709b/II-710 vč přesahu"   2,00*3,00</t>
  </si>
  <si>
    <t>612325225</t>
  </si>
  <si>
    <t>Vápenocementová štuková omítka malých ploch přes 1 do 4 m2 na stěnách</t>
  </si>
  <si>
    <t>kus</t>
  </si>
  <si>
    <t>-356762329</t>
  </si>
  <si>
    <t>https://podminky.urs.cz/item/CS_URS_2025_02/612325225</t>
  </si>
  <si>
    <t>"II-709b/II-710"  5,00</t>
  </si>
  <si>
    <t>7</t>
  </si>
  <si>
    <t>633811111</t>
  </si>
  <si>
    <t>Broušení nerovností betonových podlah do 2 mm - stržení šlemu</t>
  </si>
  <si>
    <t>-222573481</t>
  </si>
  <si>
    <t>https://podminky.urs.cz/item/CS_URS_2025_02/633811111</t>
  </si>
  <si>
    <t>"dlažba"  242,49</t>
  </si>
  <si>
    <t>"povlaky" 1017,140</t>
  </si>
  <si>
    <t>9</t>
  </si>
  <si>
    <t>Ostatní konstrukce a práce, bourání</t>
  </si>
  <si>
    <t>8</t>
  </si>
  <si>
    <t>949101111</t>
  </si>
  <si>
    <t>Lešení pomocné pro objekty pozemních staveb s lešeňovou podlahou v do 1,9 m zatížení do 150 kg/m2</t>
  </si>
  <si>
    <t>1167668307</t>
  </si>
  <si>
    <t>https://podminky.urs.cz/item/CS_URS_2025_02/949101111</t>
  </si>
  <si>
    <t>"PODHLEDY"   500,00</t>
  </si>
  <si>
    <t>949121114</t>
  </si>
  <si>
    <t>Montáž lešení lehkého kozového dílcového v přes 2,5 do 3,5 m</t>
  </si>
  <si>
    <t>sada</t>
  </si>
  <si>
    <t>826931725</t>
  </si>
  <si>
    <t>https://podminky.urs.cz/item/CS_URS_2025_02/949121114</t>
  </si>
  <si>
    <t>10</t>
  </si>
  <si>
    <t>949121214</t>
  </si>
  <si>
    <t>Příplatek k lešení lehkému kozovému dílcovému v přes 2,5 do 3,5 m za každý den použití</t>
  </si>
  <si>
    <t>1945251125</t>
  </si>
  <si>
    <t>https://podminky.urs.cz/item/CS_URS_2025_02/949121214</t>
  </si>
  <si>
    <t xml:space="preserve">  3,00*90</t>
  </si>
  <si>
    <t>11</t>
  </si>
  <si>
    <t>949121814</t>
  </si>
  <si>
    <t>Demontáž lešení lehkého kozového dílcového v přes 2,5 do 3,5 m</t>
  </si>
  <si>
    <t>1238685880</t>
  </si>
  <si>
    <t>https://podminky.urs.cz/item/CS_URS_2025_02/949121814</t>
  </si>
  <si>
    <t>952901111</t>
  </si>
  <si>
    <t>Vyčištění budov bytové a občanské výstavby při výšce podlaží do 4 m</t>
  </si>
  <si>
    <t>247951476</t>
  </si>
  <si>
    <t>https://podminky.urs.cz/item/CS_URS_2025_02/952901111</t>
  </si>
  <si>
    <t xml:space="preserve">   54,00*31,00</t>
  </si>
  <si>
    <t>13</t>
  </si>
  <si>
    <t>962031132</t>
  </si>
  <si>
    <t>Bourání příček nebo přizdívek z cihel pálených plných tl do 100 mm</t>
  </si>
  <si>
    <t>-1781057707</t>
  </si>
  <si>
    <t>https://podminky.urs.cz/item/CS_URS_2025_02/962031132</t>
  </si>
  <si>
    <t>"I-704+I-705" 1,80*3,10*2</t>
  </si>
  <si>
    <t>14</t>
  </si>
  <si>
    <t>962031132.1</t>
  </si>
  <si>
    <t>Bourání šachtových příček nebo přizdívek z cihel pálených plných, tl. do 100 mm</t>
  </si>
  <si>
    <t>-1568545761</t>
  </si>
  <si>
    <t>"I-703+I-702+I-723+I-724" 0,90*3,10*4</t>
  </si>
  <si>
    <t>"I-709" 2,00*3,10</t>
  </si>
  <si>
    <t>"I-749" 2*2,00*3,10</t>
  </si>
  <si>
    <t>"I-701+I-744 rozvaděče" 2,00*3,10*2</t>
  </si>
  <si>
    <t>"II-717" 2,00*3,10*2</t>
  </si>
  <si>
    <t>"II-715" 0,90*3,10</t>
  </si>
  <si>
    <t>15</t>
  </si>
  <si>
    <t>962031133</t>
  </si>
  <si>
    <t>Bourání příček nebo přizdívek z cihel pálených plných, tl. přes 100 do 150 mm</t>
  </si>
  <si>
    <t>-786267832</t>
  </si>
  <si>
    <t>https://podminky.urs.cz/item/CS_URS_2025_02/962031133</t>
  </si>
  <si>
    <t>"I-702 -I-703 "   5,40*3,10   -0,70*1,97</t>
  </si>
  <si>
    <t>"I-704 "  (3,00+1,30+1,40+1,80)*3,10   -(0,70+1,10)*1,97*2</t>
  </si>
  <si>
    <t>"I-705 "  (3,20+1,30+1,40+1,80)*3,10   -(0,70+1,10)*1,97*2</t>
  </si>
  <si>
    <t>"I-706    POKOJ  1L"   0,60*2*3,10</t>
  </si>
  <si>
    <t>"I-707    POKOJ  1L "  0,60*2*3,10</t>
  </si>
  <si>
    <t>"I-708  "  (1,70+1,30+1,83*2)*3,10   -(0,70*3+1,10)*1,97</t>
  </si>
  <si>
    <t>"I-709 "  14,342</t>
  </si>
  <si>
    <t>"I-710 "  14,342</t>
  </si>
  <si>
    <t>"I-711"  14,342</t>
  </si>
  <si>
    <t>"I-712 "  (1,77+1,30+1,83*2)*3,10   -(0,70*3+1,10)*1,97</t>
  </si>
  <si>
    <t>"I-713    POKOJ  3L "  (0,60+1,70)*3,10</t>
  </si>
  <si>
    <t>"I-714    POKOJ  3L   " 0,60*3,10</t>
  </si>
  <si>
    <t>"I-715    POKOJ  3L   " 7,13</t>
  </si>
  <si>
    <t>"I-716    POKOJ  3L  " 1,86</t>
  </si>
  <si>
    <t>"I-717   POKOJ  3L  "   7,13</t>
  </si>
  <si>
    <t>"I-718   POKOJ  3L   " 1,86</t>
  </si>
  <si>
    <t>"I-719    POKOJ  3L "  7,13</t>
  </si>
  <si>
    <t>"I-720   POKOJ  3L  "  1,86</t>
  </si>
  <si>
    <t>"I-721   POKOJ   "      7,13</t>
  </si>
  <si>
    <t>"I-722   POKOJ  "       1,86</t>
  </si>
  <si>
    <t>"I-723 - I-724"    5,375*3,10   -0,80*1,97</t>
  </si>
  <si>
    <t>"I-725   PŘEDSÍŇ  "   (3,05+1,30+1,40+1,83)*3,10   -(0,70+1,10)*1,97*2</t>
  </si>
  <si>
    <t>"I-726   PŘEDSÍŇ  "  16,406</t>
  </si>
  <si>
    <t>"I-727    POKOJ  1L  "   0,60*3,10*2</t>
  </si>
  <si>
    <t>"I-728    POKOJ  1L  "   3,72</t>
  </si>
  <si>
    <t>"I-729   PŘEDSÍŇ  "   (1,72+1,30+1,83*2)*3,10   -(0,70*3+1,10)*1,97</t>
  </si>
  <si>
    <t>"I-730   PŘEDSÍŇ "   14,404</t>
  </si>
  <si>
    <t>"I-731   PŘEDSÍŇ "   14,404</t>
  </si>
  <si>
    <t>"I-732   PŘEDSÍŇ "  14,404</t>
  </si>
  <si>
    <t>"I-733   PŘEDSÍŇ "  14,404</t>
  </si>
  <si>
    <t>"I-734    POKOJ  3L "   (0,60+1,70)*3,10</t>
  </si>
  <si>
    <t>"I-735   POKOJ  3L  "  0,60*3,10</t>
  </si>
  <si>
    <t>"I-736  POKOJ  3L   "   7,13</t>
  </si>
  <si>
    <t>"I-737    POKOJ  3L  "  1,86</t>
  </si>
  <si>
    <t>"I-738   POKOJ  3L   "  7,13</t>
  </si>
  <si>
    <t>"I-739   POKOJ  3L "    1,86</t>
  </si>
  <si>
    <t>"I-740  POKOJ  3L  "    7,13</t>
  </si>
  <si>
    <t>"I-741    POKOJ  3L "   1,86</t>
  </si>
  <si>
    <t>"I-742   POKOJ  3L  "   7,13</t>
  </si>
  <si>
    <t>"I-743   POKOJ  3L "    1,86</t>
  </si>
  <si>
    <t>"I-744    CHODBA   "    2,05*3,10</t>
  </si>
  <si>
    <t>"I-748   ÚKLID  "  1,00*3,10   -0,70*1,97</t>
  </si>
  <si>
    <t>"I-749   ČISTÍCÍ MÍSTN. "  1,30*3,10 -0,70*1,97</t>
  </si>
  <si>
    <t>"I-750  - I-751 "   (2,75+2,00*2+6,70)*3,10   -(0,70+1,10)*1,97</t>
  </si>
  <si>
    <t>"I-752 - I-757"   (1,40+1,32*2+6,60+1,50+6,70*2)*3,10   -0,70*1,97*4</t>
  </si>
  <si>
    <t>"I-758  UMÝVÁRNA "  1,67*3,10   -1,10*1,97</t>
  </si>
  <si>
    <t>"I-759  UMÝVÁRNA"   1,50*3,10   -1,10*1,97</t>
  </si>
  <si>
    <t>"I-760  SPRCHA "         1,10*3,10   -0,70*1,97</t>
  </si>
  <si>
    <t>"I-761  SPRCHA  "        1,10*3,10   -0,70*1,97</t>
  </si>
  <si>
    <t>"I-762  - I-764"    (1,74+5,60*2+3,30+6,70)*3,10   -(0,90+1,10*3)*1,97</t>
  </si>
  <si>
    <t>"II-707 + II-715"  (3,00*3+0,25*2)*3,10  -0,90*1,97*2</t>
  </si>
  <si>
    <t>"II-708  LÉKAŘ. POKOJ "   (2,50+0,25)*3,10   -0,90*1,97</t>
  </si>
  <si>
    <t>"II-716  VYŠETŘOVNA  "   (2,50+0,25)*3,10   -0,90*1,97</t>
  </si>
  <si>
    <t>16</t>
  </si>
  <si>
    <t>962031133.1</t>
  </si>
  <si>
    <t>Bourání šachtových příček nebo přizdívek z cihel pálených plných, tl. přes 100 do 150 mm</t>
  </si>
  <si>
    <t>1906855359</t>
  </si>
  <si>
    <t>"I-708+I-709+I-710+I-711+I-712" 2,20*3,10*2*5</t>
  </si>
  <si>
    <t>"I-763+I-764" 2,00*3,10*2</t>
  </si>
  <si>
    <t>"I-759" 0,90*3,10*2+2,20*3,10</t>
  </si>
  <si>
    <t>"I-758" 1,80*3,10+0,90*3,10</t>
  </si>
  <si>
    <t>"I-750+I-751" (2,80+1,00)*3,10</t>
  </si>
  <si>
    <t>"I-725+I-726" 1,80*3,10*2</t>
  </si>
  <si>
    <t>"I-729+I-730+I-731+I-732+I-733" 2,20*3,10*2*5</t>
  </si>
  <si>
    <t>17</t>
  </si>
  <si>
    <t>965043331</t>
  </si>
  <si>
    <t>Bourání mazanin betonových s potěrem nebo teracem tl. do 100 mm, plochy do 4 m2</t>
  </si>
  <si>
    <t>313908341</t>
  </si>
  <si>
    <t>https://podminky.urs.cz/item/CS_URS_2025_02/965043331</t>
  </si>
  <si>
    <t>"I-704+706" 3,00*2,50*0,10</t>
  </si>
  <si>
    <t>"I-705+I-707" 3,20*2,50*0,10</t>
  </si>
  <si>
    <t>"I-708+713+714 + další shodné pokoje" 6,50*2,50*0,10*5</t>
  </si>
  <si>
    <t>"I-759" 20,47*0,10</t>
  </si>
  <si>
    <t>"I-758" 18,79*0,10</t>
  </si>
  <si>
    <t>"I-760+761" (1,77-2,08)*0,10</t>
  </si>
  <si>
    <t>"I-756+757" (9,00+8,85)*0,10</t>
  </si>
  <si>
    <t>"I-754+755" (6,80+8,85)*0,10</t>
  </si>
  <si>
    <t>"I-752+I-753" (4,36+4,33)*0,10</t>
  </si>
  <si>
    <t>"I-748-751" 5,60*6,70*0,10</t>
  </si>
  <si>
    <t>"I-727+725" 3,00*2,50*0,10</t>
  </si>
  <si>
    <t>"I-728+726" 3,00*2,50*0,10</t>
  </si>
  <si>
    <t>"I-729+734+735 + další shodné pokoje" 6,50*2,50*0,10*5</t>
  </si>
  <si>
    <t>18</t>
  </si>
  <si>
    <t>967031132</t>
  </si>
  <si>
    <t>Přisekání rovných ostění v cihelném zdivu na MV nebo MVC</t>
  </si>
  <si>
    <t>705603165</t>
  </si>
  <si>
    <t>https://podminky.urs.cz/item/CS_URS_2025_02/967031132</t>
  </si>
  <si>
    <t>"odhad"   20,00</t>
  </si>
  <si>
    <t>19</t>
  </si>
  <si>
    <t>968072455</t>
  </si>
  <si>
    <t>Vybourání kovových dveřních zárubní pl do 2 m2</t>
  </si>
  <si>
    <t>1593564606</t>
  </si>
  <si>
    <t>https://podminky.urs.cz/item/CS_URS_2025_02/968072455</t>
  </si>
  <si>
    <t>"dveře 700" 19+9+19</t>
  </si>
  <si>
    <t>"dveře 800" 1+1</t>
  </si>
  <si>
    <t>"dveře 900" 7</t>
  </si>
  <si>
    <t>20</t>
  </si>
  <si>
    <t>968072456</t>
  </si>
  <si>
    <t>Vybourání kovových dveřních zárubní pl přes 2 m2</t>
  </si>
  <si>
    <t>-1549269598</t>
  </si>
  <si>
    <t>https://podminky.urs.cz/item/CS_URS_2025_02/968072456</t>
  </si>
  <si>
    <t>"dveře 1100" 19+10+19</t>
  </si>
  <si>
    <t>974031664</t>
  </si>
  <si>
    <t>Vysekání rýh ve zdivu cihelném pro vtahování nosníků hl do 150 mm v do 150 mm</t>
  </si>
  <si>
    <t>m</t>
  </si>
  <si>
    <t>-546906936</t>
  </si>
  <si>
    <t>https://podminky.urs.cz/item/CS_URS_2025_02/974031664</t>
  </si>
  <si>
    <t>"2x UPN65   dl. 1,10m   2ks"  1,10*2*2</t>
  </si>
  <si>
    <t>"2x UPN65   dl.1,20m    4ks" 1,20*2*4</t>
  </si>
  <si>
    <t>"2x UPN65   dl. 1,40m    2ks"  1,40*2*2</t>
  </si>
  <si>
    <t>"2x UPN65    dl. 1,50m  14ks" 1,50*2*14</t>
  </si>
  <si>
    <t>22</t>
  </si>
  <si>
    <t>978013191</t>
  </si>
  <si>
    <t>Otlučení (osekání) vnitřní vápenné nebo vápenocementové omítky stěn v rozsahu přes 50 do 100 %</t>
  </si>
  <si>
    <t>1947030669</t>
  </si>
  <si>
    <t>https://podminky.urs.cz/item/CS_URS_2025_02/978013191</t>
  </si>
  <si>
    <t>"II-709b"  1,00*3,10*2+5*3,10</t>
  </si>
  <si>
    <t>"II-710" 0,50*(2,00*2+0,80)</t>
  </si>
  <si>
    <t>23</t>
  </si>
  <si>
    <t>988-01</t>
  </si>
  <si>
    <t>D + M Provizorní utěsnění kanalizačního potrubí po vybouraných zařizovacích předmětech</t>
  </si>
  <si>
    <t>-784569749</t>
  </si>
  <si>
    <t>"WC"               17,00</t>
  </si>
  <si>
    <t>"UMYVADLA" 37,00</t>
  </si>
  <si>
    <t>"DŘEZY"          5,00</t>
  </si>
  <si>
    <t>"SPRCHY"     16,00</t>
  </si>
  <si>
    <t>"OSTATNÍ"   20,00</t>
  </si>
  <si>
    <t>997</t>
  </si>
  <si>
    <t>Doprava suti a vybouraných hmot</t>
  </si>
  <si>
    <t>24</t>
  </si>
  <si>
    <t>997013156</t>
  </si>
  <si>
    <t>Vnitrostaveništní doprava suti a vybouraných hmot pro budovy v přes 18 do 21 m s omezením mechanizace</t>
  </si>
  <si>
    <t>-1519500585</t>
  </si>
  <si>
    <t>https://podminky.urs.cz/item/CS_URS_2025_02/997013156</t>
  </si>
  <si>
    <t>25</t>
  </si>
  <si>
    <t>997013219</t>
  </si>
  <si>
    <t>Příplatek k vnitrostaveništní dopravě suti a vybouraných hmot za zvětšenou dopravu suti ZKD 10 m</t>
  </si>
  <si>
    <t>-1613174406</t>
  </si>
  <si>
    <t>https://podminky.urs.cz/item/CS_URS_2025_02/997013219</t>
  </si>
  <si>
    <t>26</t>
  </si>
  <si>
    <t>997013501</t>
  </si>
  <si>
    <t>Odvoz suti a vybouraných hmot na skládku nebo meziskládku do 1 km se složením</t>
  </si>
  <si>
    <t>1963011961</t>
  </si>
  <si>
    <t>https://podminky.urs.cz/item/CS_URS_2025_02/997013501</t>
  </si>
  <si>
    <t>27</t>
  </si>
  <si>
    <t>997013509</t>
  </si>
  <si>
    <t>Příplatek k odvozu suti a vybouraných hmot na skládku ZKD 1 km přes 1 km do vzdálenosti 15 km</t>
  </si>
  <si>
    <t>-587557514</t>
  </si>
  <si>
    <t>https://podminky.urs.cz/item/CS_URS_2025_02/997013509</t>
  </si>
  <si>
    <t>404,122*15 'Přepočtené koeficientem množství</t>
  </si>
  <si>
    <t>28</t>
  </si>
  <si>
    <t>997013804</t>
  </si>
  <si>
    <t>Poplatek za uložení stavebního odpadu na skládce (skládkovné) ze skla zatříděného do Katalogu odpadů pod kódem 17 02 02</t>
  </si>
  <si>
    <t>1593413091</t>
  </si>
  <si>
    <t>https://podminky.urs.cz/item/CS_URS_2025_02/997013804</t>
  </si>
  <si>
    <t>"prosklenné konstrukce" 1,611/2</t>
  </si>
  <si>
    <t>29</t>
  </si>
  <si>
    <t>997013811</t>
  </si>
  <si>
    <t>Poplatek za uložení stavebního odpadu na skládce (skládkovné) dřevěného zatříděného do Katalogu odpadů pod kódem 17 02 01</t>
  </si>
  <si>
    <t>-1628856205</t>
  </si>
  <si>
    <t>https://podminky.urs.cz/item/CS_URS_2025_02/997013811</t>
  </si>
  <si>
    <t>"truhlářské" 9,284</t>
  </si>
  <si>
    <t>30</t>
  </si>
  <si>
    <t>997013812</t>
  </si>
  <si>
    <t>Poplatek za uložení na skládce (skládkovné) stavebního odpadu na bázi sádry kód odpadu 17 08 02</t>
  </si>
  <si>
    <t>1186564120</t>
  </si>
  <si>
    <t>https://podminky.urs.cz/item/CS_URS_2025_02/997013812</t>
  </si>
  <si>
    <t>"SDK" 1,826</t>
  </si>
  <si>
    <t>31</t>
  </si>
  <si>
    <t>997013813</t>
  </si>
  <si>
    <t>Poplatek za uložení na skládce (skládkovné) stavebního odpadu z plastických hmot kód odpadu 17 02 03</t>
  </si>
  <si>
    <t>-1595467067</t>
  </si>
  <si>
    <t>https://podminky.urs.cz/item/CS_URS_2025_02/997013813</t>
  </si>
  <si>
    <t>"PVC podlahoviny" 2,543</t>
  </si>
  <si>
    <t>32</t>
  </si>
  <si>
    <t>997013861</t>
  </si>
  <si>
    <t>Poplatek za uložení stavebního odpadu na recyklační skládce (skládkovné) z prostého betonu kód odpadu 17 01 01</t>
  </si>
  <si>
    <t>2128497774</t>
  </si>
  <si>
    <t>https://podminky.urs.cz/item/CS_URS_2025_02/997013861</t>
  </si>
  <si>
    <t>"mazaniny" 68,565</t>
  </si>
  <si>
    <t>33</t>
  </si>
  <si>
    <t>997013863</t>
  </si>
  <si>
    <t>Poplatek za uložení stavebního odpadu na recyklační skládce (skládkovné) cihelného kód odpadu 17 01 02</t>
  </si>
  <si>
    <t>670844698</t>
  </si>
  <si>
    <t>https://podminky.urs.cz/item/CS_URS_2025_02/997013863</t>
  </si>
  <si>
    <t>"cihly, keramika" 2,231+11,929+178,412+62,730+1,100+2,587</t>
  </si>
  <si>
    <t>34</t>
  </si>
  <si>
    <t>997013869</t>
  </si>
  <si>
    <t>Poplatek za uložení stavebního odpadu na recyklační skládce (skládkovné) ze směsí betonu, cihel a keramických výrobků kód odpadu 17 01 07</t>
  </si>
  <si>
    <t>-948049543</t>
  </si>
  <si>
    <t>https://podminky.urs.cz/item/CS_URS_2025_02/997013869</t>
  </si>
  <si>
    <t>"omítky" 1,109</t>
  </si>
  <si>
    <t>"dlažby" 20,168</t>
  </si>
  <si>
    <t>"obklady" 28,523</t>
  </si>
  <si>
    <t>35</t>
  </si>
  <si>
    <t>997013871</t>
  </si>
  <si>
    <t>Poplatek za uložení stavebního odpadu na recyklační skládce (skládkovné) směsného stavebního a demoličního kód odpadu 17 09 04</t>
  </si>
  <si>
    <t>209945775</t>
  </si>
  <si>
    <t>https://podminky.urs.cz/item/CS_URS_2025_02/997013871</t>
  </si>
  <si>
    <t>"celkem" 404,122</t>
  </si>
  <si>
    <t>"sklo" -0,806</t>
  </si>
  <si>
    <t>"dřevo" -9,284</t>
  </si>
  <si>
    <t>"sádra" -1,826</t>
  </si>
  <si>
    <t>"plasty" -2,543</t>
  </si>
  <si>
    <t>"betony" -68,565</t>
  </si>
  <si>
    <t>"cihly" -258,989</t>
  </si>
  <si>
    <t>998</t>
  </si>
  <si>
    <t>Přesun hmot</t>
  </si>
  <si>
    <t>36</t>
  </si>
  <si>
    <t>998018003</t>
  </si>
  <si>
    <t>Přesun hmot pro budovy ruční pro budovy v přes 12 do 24 m</t>
  </si>
  <si>
    <t>397843829</t>
  </si>
  <si>
    <t>https://podminky.urs.cz/item/CS_URS_2025_02/998018003</t>
  </si>
  <si>
    <t>PSV</t>
  </si>
  <si>
    <t>Práce a dodávky PSV</t>
  </si>
  <si>
    <t>721</t>
  </si>
  <si>
    <t>Zdravotechnika - vnitřní kanalizace</t>
  </si>
  <si>
    <t>37</t>
  </si>
  <si>
    <t>721210812</t>
  </si>
  <si>
    <t>Demontáž vpustí podlahových z kyselinovzdorné kameniny DN 70</t>
  </si>
  <si>
    <t>1923795894</t>
  </si>
  <si>
    <t>https://podminky.urs.cz/item/CS_URS_2025_02/721210812</t>
  </si>
  <si>
    <t>722</t>
  </si>
  <si>
    <t>Zdravotechnika - vnitřní vodovod</t>
  </si>
  <si>
    <t>38</t>
  </si>
  <si>
    <t>722130901</t>
  </si>
  <si>
    <t>Potrubí pozinkované závitové zazátkování vývodu</t>
  </si>
  <si>
    <t>380698666</t>
  </si>
  <si>
    <t>https://podminky.urs.cz/item/CS_URS_2025_02/722130901</t>
  </si>
  <si>
    <t xml:space="preserve">   95,00*2</t>
  </si>
  <si>
    <t>39</t>
  </si>
  <si>
    <t>722190901</t>
  </si>
  <si>
    <t>Uzavření a otevření vodovodního potrubí při opravách</t>
  </si>
  <si>
    <t>100441663</t>
  </si>
  <si>
    <t>https://podminky.urs.cz/item/CS_URS_2025_02/722190901</t>
  </si>
  <si>
    <t>"stoupačky" 30</t>
  </si>
  <si>
    <t>725</t>
  </si>
  <si>
    <t>Zdravotechnika - zařizovací předměty</t>
  </si>
  <si>
    <t>40</t>
  </si>
  <si>
    <t>725110811</t>
  </si>
  <si>
    <t>Demontáž klozetů splachovacích s nádrží nebo tlakovým splachovačem</t>
  </si>
  <si>
    <t>soubor</t>
  </si>
  <si>
    <t>366773652</t>
  </si>
  <si>
    <t>https://podminky.urs.cz/item/CS_URS_2025_02/725110811</t>
  </si>
  <si>
    <t>"I-704b  WC  "   1,00</t>
  </si>
  <si>
    <t>"I-705b  WC "   1,00</t>
  </si>
  <si>
    <t>"I-708b  WC  "  1,00</t>
  </si>
  <si>
    <t>"I-709b  WC "   1,00</t>
  </si>
  <si>
    <t>"I-710b  WC "   1,00</t>
  </si>
  <si>
    <t>"I-711b  WC  "  1,00</t>
  </si>
  <si>
    <t>"I-712b  WC "   1,00</t>
  </si>
  <si>
    <t>"I-725b  WC "   1,00</t>
  </si>
  <si>
    <t>"I-726b  WC"   1,00</t>
  </si>
  <si>
    <t>"I-729b  WC"   1,00</t>
  </si>
  <si>
    <t>"I-730b  WC "   1,00</t>
  </si>
  <si>
    <t>"I-731b  WC  "   1,00</t>
  </si>
  <si>
    <t>"I-732b  WC "   1,00</t>
  </si>
  <si>
    <t>"I-733b  WC"   1,00</t>
  </si>
  <si>
    <t>"I-752  WC  PERSONÁL  "   1,00</t>
  </si>
  <si>
    <t>"I-753  WC  PERSONÁL "   1,00</t>
  </si>
  <si>
    <t>"II-709b  UMÝVÁRNA"   1,00</t>
  </si>
  <si>
    <t>41</t>
  </si>
  <si>
    <t>725210821</t>
  </si>
  <si>
    <t>Demontáž umyvadel bez výtokových armatur umyvadel</t>
  </si>
  <si>
    <t>1327949654</t>
  </si>
  <si>
    <t>https://podminky.urs.cz/item/CS_URS_2025_02/725210821</t>
  </si>
  <si>
    <t>"I-702    VYŠETŘOVNA"   1,00</t>
  </si>
  <si>
    <t>"I-706    POKOJ  1L   "      1,00</t>
  </si>
  <si>
    <t>"I-707    POKOJ  1L "        1,00</t>
  </si>
  <si>
    <t>"I-708a  UMÝVÁRNA"    2,00</t>
  </si>
  <si>
    <t>"I-709a  UMÝVÁRNA"   2,00</t>
  </si>
  <si>
    <t>"I-710a  UMÝVÁRNA "   2,00</t>
  </si>
  <si>
    <t>"I-711a  UMÝVÁRNA "   2,00</t>
  </si>
  <si>
    <t>"I-712a  UMÝVÁRNA"   2,00</t>
  </si>
  <si>
    <t>"I-723   DENNÍ M. PAC."1,00</t>
  </si>
  <si>
    <t>"I-724   LÉKAŘ. POKOJ " 1,00</t>
  </si>
  <si>
    <t>"I-727    POKOJ  1L "        1,00</t>
  </si>
  <si>
    <t>"I-728    POKOJ  1L "       1,00</t>
  </si>
  <si>
    <t>"I-729a  UMÝVÁRNA"   2,00</t>
  </si>
  <si>
    <t>"I-730a  UMÝVÁRNA"  2,00</t>
  </si>
  <si>
    <t>"I-731a  UMÝVÁRNA"  2,00</t>
  </si>
  <si>
    <t>"I-732a  UMÝVÁRNA"  2,00</t>
  </si>
  <si>
    <t>"I-733a  UMÝVÁRNA"  2,00</t>
  </si>
  <si>
    <t>"I-749   ČISTÍCÍ MÍSTN. " 2,00</t>
  </si>
  <si>
    <t>"I-750   ČISTÍCÍ MÍSTN. " 2,00</t>
  </si>
  <si>
    <t>"I-752  WC  PERSONÁL "  1,00</t>
  </si>
  <si>
    <t>"I-753  WC  PERSONÁL"   1,00</t>
  </si>
  <si>
    <t>"I-756  DENNÍ MÍSTN. "   1,00</t>
  </si>
  <si>
    <t>"I-758  UMÝVÁRNA "     1,00</t>
  </si>
  <si>
    <t>"I-759  UMÝVÁRNA "   1,00</t>
  </si>
  <si>
    <t>"II-709b  UMÝVÁRNA" 1,00</t>
  </si>
  <si>
    <t>42</t>
  </si>
  <si>
    <t>725220832</t>
  </si>
  <si>
    <t>Demontáž van litinových volně stojících</t>
  </si>
  <si>
    <t>-593241668</t>
  </si>
  <si>
    <t>https://podminky.urs.cz/item/CS_URS_2025_02/725220832</t>
  </si>
  <si>
    <t>"I-758  UMÝVÁRNA"   1,00</t>
  </si>
  <si>
    <t>"I-759  UMÝVÁRNA "  1,00</t>
  </si>
  <si>
    <t>43</t>
  </si>
  <si>
    <t>725240812</t>
  </si>
  <si>
    <t>Demontáž sprchových kabin a vaniček bez výtokových armatur vaniček</t>
  </si>
  <si>
    <t>-2027388243</t>
  </si>
  <si>
    <t>https://podminky.urs.cz/item/CS_URS_2025_02/725240812</t>
  </si>
  <si>
    <t>"I-704a  SPRCHA "   1,00</t>
  </si>
  <si>
    <t>"I-705a  SPRCHA "  1,00</t>
  </si>
  <si>
    <t>"I-708c  SPRCHA"   1,00</t>
  </si>
  <si>
    <t>"I-709c  SPRCHA"   1,00</t>
  </si>
  <si>
    <t>"I-710c  SPRCHA"   1,00</t>
  </si>
  <si>
    <t>"I-711c  SPRCHA"   1,00</t>
  </si>
  <si>
    <t>"I-712c  SPRCHA"   1,00</t>
  </si>
  <si>
    <t>"I-725a SPRCHA"   1,00</t>
  </si>
  <si>
    <t>"I-726a SPRCHA"   1,00</t>
  </si>
  <si>
    <t>"I-729c SPRCHA"   1,00</t>
  </si>
  <si>
    <t>"I-730c SPRCHA "  1,00</t>
  </si>
  <si>
    <t>"I-731c SPRCHA"   1,00</t>
  </si>
  <si>
    <t>"I-732c SPRCHA "   1,00</t>
  </si>
  <si>
    <t>"I-733c SPRCHA "   1,00</t>
  </si>
  <si>
    <t>"I-760  SPRCHA"   1,00</t>
  </si>
  <si>
    <t>"I-761  SPRCHA"   1,00</t>
  </si>
  <si>
    <t>44</t>
  </si>
  <si>
    <t>725330820-R</t>
  </si>
  <si>
    <t>Demontáž výlevka diturvitová</t>
  </si>
  <si>
    <t>-1287182936</t>
  </si>
  <si>
    <t>P</t>
  </si>
  <si>
    <t>Poznámka k položce:_x000D_
demontáž včetně splachovací nádrže a příslušenství</t>
  </si>
  <si>
    <t>"I-748   ÚKLID                   " 1,00</t>
  </si>
  <si>
    <t>"I-749   ČISTÍCÍ MÍSTN. " 1,00</t>
  </si>
  <si>
    <t>"I-750   ČISTÍCÍ MÍSTN. " 1,00</t>
  </si>
  <si>
    <t>"I-751   ÚKLID  "                 1,00</t>
  </si>
  <si>
    <t>45</t>
  </si>
  <si>
    <t>725810811</t>
  </si>
  <si>
    <t>Demontáž ventilů výtokových nástěnných</t>
  </si>
  <si>
    <t>310081050</t>
  </si>
  <si>
    <t>https://podminky.urs.cz/item/CS_URS_2025_02/725810811</t>
  </si>
  <si>
    <t>"výlevky"   4,00</t>
  </si>
  <si>
    <t>46</t>
  </si>
  <si>
    <t>725820801</t>
  </si>
  <si>
    <t>Demontáž baterií nástěnných do G 3/4</t>
  </si>
  <si>
    <t>6348264</t>
  </si>
  <si>
    <t>https://podminky.urs.cz/item/CS_URS_2025_02/725820801</t>
  </si>
  <si>
    <t>"dle umyvadel+ 2 vany"   37,00+2,00</t>
  </si>
  <si>
    <t>47</t>
  </si>
  <si>
    <t>725840850</t>
  </si>
  <si>
    <t>Demontáž baterií sprchových diferenciálních do G 3/4 x 1</t>
  </si>
  <si>
    <t>-1924335065</t>
  </si>
  <si>
    <t>https://podminky.urs.cz/item/CS_URS_2025_02/725840850</t>
  </si>
  <si>
    <t>"sprchy"   16,00</t>
  </si>
  <si>
    <t>48</t>
  </si>
  <si>
    <t>725860811</t>
  </si>
  <si>
    <t>Demontáž zápachových uzávěrek pro zařizovací předměty jednoduchých</t>
  </si>
  <si>
    <t>-1880714500</t>
  </si>
  <si>
    <t>https://podminky.urs.cz/item/CS_URS_2025_02/725860811</t>
  </si>
  <si>
    <t>"umyvadla"  37,00</t>
  </si>
  <si>
    <t>763</t>
  </si>
  <si>
    <t>Konstrukce suché výstavby</t>
  </si>
  <si>
    <t>49</t>
  </si>
  <si>
    <t>763111821</t>
  </si>
  <si>
    <t>Demontáž SDK příčky se zdvojenou ocelovou nosnou konstrukcí opláštění dvojité</t>
  </si>
  <si>
    <t>465115027</t>
  </si>
  <si>
    <t>https://podminky.urs.cz/item/CS_URS_2025_02/763111821</t>
  </si>
  <si>
    <t>"II-709-II-709b"   3,54*3,10</t>
  </si>
  <si>
    <t>50</t>
  </si>
  <si>
    <t>763131831</t>
  </si>
  <si>
    <t>Demontáž SDK podhledu s jednovrstvou nosnou kcí z ocelových profilů opláštění jednoduché</t>
  </si>
  <si>
    <t>-1516174956</t>
  </si>
  <si>
    <t>https://podminky.urs.cz/item/CS_URS_2025_02/763131831</t>
  </si>
  <si>
    <t xml:space="preserve">"KASTLÍKY"   </t>
  </si>
  <si>
    <t>"I-708 - I-712"   1,72*(0,60+0,30)*10</t>
  </si>
  <si>
    <t>"I-734 - I-743"   1,72*(0,60+0,30)*10</t>
  </si>
  <si>
    <t>766</t>
  </si>
  <si>
    <t>Konstrukce truhlářské</t>
  </si>
  <si>
    <t>51</t>
  </si>
  <si>
    <t>766691914</t>
  </si>
  <si>
    <t>Vyvěšení nebo zavěšení dřevěných křídel dveří pl do 2 m2</t>
  </si>
  <si>
    <t>-97301410</t>
  </si>
  <si>
    <t>https://podminky.urs.cz/item/CS_URS_2025_02/766691914</t>
  </si>
  <si>
    <t>"0,700"   47</t>
  </si>
  <si>
    <t>"0,800"  2</t>
  </si>
  <si>
    <t>"0,900"  7+2</t>
  </si>
  <si>
    <t>52</t>
  </si>
  <si>
    <t>766691915</t>
  </si>
  <si>
    <t>Vyvěšení nebo zavěšení dřevěných křídel dveří pl přes 2 m2</t>
  </si>
  <si>
    <t>-1411929489</t>
  </si>
  <si>
    <t>https://podminky.urs.cz/item/CS_URS_2025_02/766691915</t>
  </si>
  <si>
    <t>"1,100"   48,00+2</t>
  </si>
  <si>
    <t>53</t>
  </si>
  <si>
    <t>766812830</t>
  </si>
  <si>
    <t>Demontáž kuchyňských linek dřevěných nebo kovových dl přes 1,5 do 1,8 m</t>
  </si>
  <si>
    <t>1494512456</t>
  </si>
  <si>
    <t>https://podminky.urs.cz/item/CS_URS_2025_02/766812830</t>
  </si>
  <si>
    <t>"I-703    SESTERNA      "  1,00</t>
  </si>
  <si>
    <t>"II-716  VYŠETŘOVNA " 1,00</t>
  </si>
  <si>
    <t>54</t>
  </si>
  <si>
    <t>766812840</t>
  </si>
  <si>
    <t>Demontáž kuchyňských linek dřevěných nebo kovových dl přes 1,8 do 2,1 m</t>
  </si>
  <si>
    <t>-1454251622</t>
  </si>
  <si>
    <t>https://podminky.urs.cz/item/CS_URS_2025_02/766812840</t>
  </si>
  <si>
    <t>"I-757  DENNÍ MÍSTN.   "   1,00</t>
  </si>
  <si>
    <t>"II-707  ČAJOVÁ KUCH."   1,00</t>
  </si>
  <si>
    <t>"II-717  SESTERNA "         1,00</t>
  </si>
  <si>
    <t>55</t>
  </si>
  <si>
    <t>766825811</t>
  </si>
  <si>
    <t>Demontáž truhlářských vestavěných skříní jednokřídlových</t>
  </si>
  <si>
    <t>1020420951</t>
  </si>
  <si>
    <t>https://podminky.urs.cz/item/CS_URS_2025_02/766825811</t>
  </si>
  <si>
    <t>"I-706 + I-707"  2,00</t>
  </si>
  <si>
    <t>"I-708 - I-712"  3*10</t>
  </si>
  <si>
    <t>"I-727 + I-728"  2,00</t>
  </si>
  <si>
    <t>"I-734 - I-743"   3*10</t>
  </si>
  <si>
    <t>767</t>
  </si>
  <si>
    <t>Konstrukce zámečnické</t>
  </si>
  <si>
    <t>56</t>
  </si>
  <si>
    <t>767-01</t>
  </si>
  <si>
    <t>Demontáž kastlík - plech</t>
  </si>
  <si>
    <t>2146218227</t>
  </si>
  <si>
    <t>"I-723   DENNÍ M. PAC. "   1,00</t>
  </si>
  <si>
    <t>"I-724   LÉKAŘ. POKOJ  "    1,00</t>
  </si>
  <si>
    <t>57</t>
  </si>
  <si>
    <t>767114813</t>
  </si>
  <si>
    <t>Demontáž stěn a příček rámových zasklených z hliníkových nebo ocelových profilů vnitřních přes 9 do 12 m2</t>
  </si>
  <si>
    <t>-206750929</t>
  </si>
  <si>
    <t>https://podminky.urs.cz/item/CS_URS_2025_02/767114813</t>
  </si>
  <si>
    <t>"I-756  DENNÍ MÍSTN.  "   2,975*3,10</t>
  </si>
  <si>
    <t>"I-757  DENNÍ MÍSTN. "  2,975*3,10</t>
  </si>
  <si>
    <t>"II-709  PRACOVNA  "     3,54*3,10</t>
  </si>
  <si>
    <t>"II-717  SESTERNA  "      3,50*3,10</t>
  </si>
  <si>
    <t>58</t>
  </si>
  <si>
    <t>767114813.1</t>
  </si>
  <si>
    <t>Demontáž PO dveří</t>
  </si>
  <si>
    <t>-54289416</t>
  </si>
  <si>
    <t>"POŽÁRNÍ DVEŘE"       2,50*2,50*2</t>
  </si>
  <si>
    <t>59</t>
  </si>
  <si>
    <t>767581802</t>
  </si>
  <si>
    <t>Demontáž podhledů lamel</t>
  </si>
  <si>
    <t>1911179185</t>
  </si>
  <si>
    <t>https://podminky.urs.cz/item/CS_URS_2025_02/767581802</t>
  </si>
  <si>
    <t>"I-701     CHODBA "   123,55</t>
  </si>
  <si>
    <t xml:space="preserve">"I-704    PŘEDSÍŇ "   2,80 </t>
  </si>
  <si>
    <t>"I-704a  SPRCHA "   1,15</t>
  </si>
  <si>
    <t>"I-704b  WC  "           1,16</t>
  </si>
  <si>
    <t>"I-705    PŘEDSÍŇ  "   3,10</t>
  </si>
  <si>
    <t>"I-705a  SPRCHA "     1,18</t>
  </si>
  <si>
    <t>"I-705b  WC  "             1,20</t>
  </si>
  <si>
    <t>"I-708    PŘEDSÍŇ "      5,34</t>
  </si>
  <si>
    <t>"I-708a  UMÝVÁRNA" 3,15</t>
  </si>
  <si>
    <t>"I-708b  WC  "                1,48</t>
  </si>
  <si>
    <t>"I-708c  SPRCHA "        1,46</t>
  </si>
  <si>
    <t>"I-709    PŘEDSÍŇ "       5,34</t>
  </si>
  <si>
    <t>"I-709a  UMÝVÁRNA"  3,15</t>
  </si>
  <si>
    <t>"I-709b  WC   "               1,48</t>
  </si>
  <si>
    <t>"I-709c  SPRCHA "       1,46</t>
  </si>
  <si>
    <t>"I-710    PŘEDSÍŇ  "   5,34</t>
  </si>
  <si>
    <t>"I-710a  UMÝVÁRNA" 3,15</t>
  </si>
  <si>
    <t>"I-710b  WC  "              1,48</t>
  </si>
  <si>
    <t>"I-710c  SPRCHA "      1,46</t>
  </si>
  <si>
    <t>"I-711    PŘEDSÍŇ"      5,34</t>
  </si>
  <si>
    <t>"I-711a  UMÝVÁRNA" 3,15</t>
  </si>
  <si>
    <t>"I-711b  WC "                1,48</t>
  </si>
  <si>
    <t>"I-711c  SPRCHA "      1,46</t>
  </si>
  <si>
    <t>"I-712    PŘEDSÍŇ  "   5,34</t>
  </si>
  <si>
    <t>"I-712a  UMÝVÁRNA"3,15</t>
  </si>
  <si>
    <t>"I-712b  WC   "             1,48</t>
  </si>
  <si>
    <t>"I-712c  SPRCHA   "    1,46</t>
  </si>
  <si>
    <t>"I-725   PŘEDSÍŇ  "   2,89</t>
  </si>
  <si>
    <t>"I-725a SPRCHA "    1,15</t>
  </si>
  <si>
    <t>"I-725b  WC  "          1,16</t>
  </si>
  <si>
    <t>"I-726   PŘEDSÍŇ  "   3,11</t>
  </si>
  <si>
    <t>"I-726a SPRCHA  "    1,15</t>
  </si>
  <si>
    <t>"I-726b  WC  "            1,16</t>
  </si>
  <si>
    <t>"I-729   PŘEDSÍŇ  "   5,34</t>
  </si>
  <si>
    <t>"I-729a  UMÝVÁRNA " 3,15</t>
  </si>
  <si>
    <t>"I-729b  WC "             1,48</t>
  </si>
  <si>
    <t>"I-729c SPRCHA "    1,46</t>
  </si>
  <si>
    <t>"I-730   PŘEDSÍŇ  "   5,34</t>
  </si>
  <si>
    <t>"I-730a  UMÝVÁRNA"3,15</t>
  </si>
  <si>
    <t>"I-730b  WC  "            1,48</t>
  </si>
  <si>
    <t>"I-730c SPRCHA  "    1,46</t>
  </si>
  <si>
    <t>"I-731   PŘEDSÍŇ   "   5,34</t>
  </si>
  <si>
    <t>"I-731a  UMÝVÁRNA "3,15</t>
  </si>
  <si>
    <t>"I-731b  WC   "             1,48</t>
  </si>
  <si>
    <t>"I-731c SPRCHA  "      1,46</t>
  </si>
  <si>
    <t>"I-732   PŘEDSÍŇ "      5,34</t>
  </si>
  <si>
    <t>"I-732a  UMÝVÁRNA"  3,15</t>
  </si>
  <si>
    <t>"I-732b  WC    "            1,48</t>
  </si>
  <si>
    <t>"I-732c SPRCHA  "    1,46</t>
  </si>
  <si>
    <t>"I-733   PŘEDSÍŇ  "   5,34</t>
  </si>
  <si>
    <t>"I-733a  UMÝVÁRNA " 3,15</t>
  </si>
  <si>
    <t>"I-733b  WC  "            1,48</t>
  </si>
  <si>
    <t>"I-733c SPRCHA  "    1,46</t>
  </si>
  <si>
    <t>"I-744    CHODBA "   123,65</t>
  </si>
  <si>
    <t>"I-748   ÚKLID  "        4,32</t>
  </si>
  <si>
    <t>"I-749   ČISTÍCÍ MÍSTN."   13,50</t>
  </si>
  <si>
    <t>"I-750   ČISTÍCÍ MÍSTN."   13,76</t>
  </si>
  <si>
    <t>"I-751   ÚKLID  "          4,53</t>
  </si>
  <si>
    <t>"I-752  WC  PERSONÁL "    4,36</t>
  </si>
  <si>
    <t>"I-753  WC  PERSONÁL "    4,33</t>
  </si>
  <si>
    <t>"I-754 SKLAD "         6,80</t>
  </si>
  <si>
    <t>"I-755 SKLAD "         6,76</t>
  </si>
  <si>
    <t>"I-756  DENNÍ MÍSTN. "  9,00</t>
  </si>
  <si>
    <t>"I-757  DENNÍ MÍSTN. " 8,85</t>
  </si>
  <si>
    <t>"I-758  UMÝVÁRNA  "  18,79</t>
  </si>
  <si>
    <t>"I-759  UMÝVÁRNA  " 20,47</t>
  </si>
  <si>
    <t>"I-760  SPRCHA  "     1,77</t>
  </si>
  <si>
    <t>"I-761  SPRCHA "     2,08</t>
  </si>
  <si>
    <t>"I-762  SPOJOVACÍ M.  "    25,20</t>
  </si>
  <si>
    <t>"I-763  SKLAD PRÁDLA "   5,66</t>
  </si>
  <si>
    <t>"I-764  SKLAD PRÁDLA "   5,74</t>
  </si>
  <si>
    <t>"II-707  ČAJOVÁ KUCH."   9,89</t>
  </si>
  <si>
    <t>"II-715  ČAJOVÁ KUCH. "   9,73</t>
  </si>
  <si>
    <t>771</t>
  </si>
  <si>
    <t>Podlahy z dlaždic</t>
  </si>
  <si>
    <t>60</t>
  </si>
  <si>
    <t>771571810</t>
  </si>
  <si>
    <t>Demontáž podlah z dlaždic keramických kladených do malty</t>
  </si>
  <si>
    <t>-1779061929</t>
  </si>
  <si>
    <t>https://podminky.urs.cz/item/CS_URS_2025_02/771571810</t>
  </si>
  <si>
    <t>"I-704a  SPRCHA   "   1,15</t>
  </si>
  <si>
    <t>"I-704b  WC     "          1,16</t>
  </si>
  <si>
    <t>"I-705a  SPRCHA   "   1,18</t>
  </si>
  <si>
    <t>"I-705b  WC   "           1,20</t>
  </si>
  <si>
    <t>"I-708b  WC    "          1,48</t>
  </si>
  <si>
    <t>"I-708c  SPRCHA  "    1,46</t>
  </si>
  <si>
    <t>"I-709a  UMÝVÁRNA " 3,15</t>
  </si>
  <si>
    <t>"I-709b  WC   "             1,48</t>
  </si>
  <si>
    <t>"I-709c  SPRCHA  "    1,46</t>
  </si>
  <si>
    <t>"I-710b  WC    "          1,48</t>
  </si>
  <si>
    <t>"I-710c  SPRCHA "    1,46</t>
  </si>
  <si>
    <t>"I-711a  UMÝVÁRNA  "    3,15</t>
  </si>
  <si>
    <t>"I-711b  WC     "        1,48</t>
  </si>
  <si>
    <t>"I-711c  SPRCHA   "    1,46</t>
  </si>
  <si>
    <t>"I-712a  UMÝVÁRNA"  3,15</t>
  </si>
  <si>
    <t>"I-712b  WC    "          1,48</t>
  </si>
  <si>
    <t>"I-712c  SPRCHA "    1,46</t>
  </si>
  <si>
    <t>"I-725a SPRCHA  "    1,15</t>
  </si>
  <si>
    <t>"I-725b  WC   "          1,16</t>
  </si>
  <si>
    <t>"I-726b  WC   "          1,16</t>
  </si>
  <si>
    <t>"I-729a  UMÝVÁRNA" 3,15</t>
  </si>
  <si>
    <t>"I-729b  WC     "       1,48</t>
  </si>
  <si>
    <t>"I-729c SPRCHA   "  1,46</t>
  </si>
  <si>
    <t>"I-730a  UMÝVÁRNA" 3,15</t>
  </si>
  <si>
    <t>"I-730b  WC   "        1,48</t>
  </si>
  <si>
    <t>"I-730c SPRCHA  " 1,46</t>
  </si>
  <si>
    <t>"I-731a  UMÝVÁRNA"3,15</t>
  </si>
  <si>
    <t>"I-731b  WC   "       1,48</t>
  </si>
  <si>
    <t>"I-731c SPRCHA  " 1,46</t>
  </si>
  <si>
    <t>"I-732a  UMÝVÁRNA"    3,15</t>
  </si>
  <si>
    <t xml:space="preserve">"I-732b  WC   "      1,48 </t>
  </si>
  <si>
    <t>"I-732c SPRCHA " 1,46</t>
  </si>
  <si>
    <t>"I-733a  UMÝVÁRNA" 3,15</t>
  </si>
  <si>
    <t>"I-733b  WC  "        1,48</t>
  </si>
  <si>
    <t>"I-733c SPRCHA "  1,46</t>
  </si>
  <si>
    <t>"I-748   ÚKLID "       4,32</t>
  </si>
  <si>
    <t>"I-750   ČISTÍCÍ MÍSTN. "  13,76</t>
  </si>
  <si>
    <t>"I-751   ÚKLID "      4,53</t>
  </si>
  <si>
    <t>"I-752  WC  PERSONÁL " 4,36</t>
  </si>
  <si>
    <t>"I-753  WC  PERSONÁL "  4,33</t>
  </si>
  <si>
    <t>"I-754 SKLAD  "    6,80</t>
  </si>
  <si>
    <t>"I-755 SKLAD "    6,76</t>
  </si>
  <si>
    <t>"I-758  UMÝVÁRNA  "     18,79</t>
  </si>
  <si>
    <t>"I-759  UMÝVÁRNA "     20,47</t>
  </si>
  <si>
    <t>"I-762  SPOJOVACÍ M. "    25,20</t>
  </si>
  <si>
    <t>"I-764  SKLAD PRÁDLA  "   5,74</t>
  </si>
  <si>
    <t>"II-707  ČAJOVÁ KUCH.  "   9,89</t>
  </si>
  <si>
    <t>"II-709b  UMÝVÁRNA  "   14,59</t>
  </si>
  <si>
    <t>"II-715  ČAJOVÁ KUCH."   9,73</t>
  </si>
  <si>
    <t>776</t>
  </si>
  <si>
    <t>Podlahy povlakové</t>
  </si>
  <si>
    <t>61</t>
  </si>
  <si>
    <t>776111116</t>
  </si>
  <si>
    <t>Odstranění zbytků lepidla z podkladu povlakových podlah broušením</t>
  </si>
  <si>
    <t>1049868567</t>
  </si>
  <si>
    <t>https://podminky.urs.cz/item/CS_URS_2025_02/776111116</t>
  </si>
  <si>
    <t>62</t>
  </si>
  <si>
    <t>776201811</t>
  </si>
  <si>
    <t>Demontáž povlakových podlahovin lepených ručně bez podložky</t>
  </si>
  <si>
    <t>-1576350924</t>
  </si>
  <si>
    <t>https://podminky.urs.cz/item/CS_URS_2025_02/776201811</t>
  </si>
  <si>
    <t>"I-701     CHODBA   "  123,55</t>
  </si>
  <si>
    <t>"I-702    VYŠETŘOVNA"  19,02</t>
  </si>
  <si>
    <t>"I-703    SESTERNA " 14,65</t>
  </si>
  <si>
    <t>"I-704    PŘEDSÍŇ "    2,80</t>
  </si>
  <si>
    <t>"I-706    POKOJ  1L "   13,83</t>
  </si>
  <si>
    <t>"I-707    POKOJ  1L "   14,67</t>
  </si>
  <si>
    <t>"I-708    PŘEDSÍŇ"      5,34</t>
  </si>
  <si>
    <t>"I-709    PŘEDSÍŇ "     5,34</t>
  </si>
  <si>
    <t>"I-710    PŘEDSÍŇ "     5,34</t>
  </si>
  <si>
    <t>"I-711    PŘEDSÍŇ  "    5,34</t>
  </si>
  <si>
    <t>"I-712    PŘEDSÍŇ "     5,34</t>
  </si>
  <si>
    <t>"I-713    POKOJ  3L "   24,19</t>
  </si>
  <si>
    <t>"I-714    POKOJ  3L "   24,19</t>
  </si>
  <si>
    <t>"I-715    POKOJ  3L"   24,19</t>
  </si>
  <si>
    <t>"I-716    POKOJ  3L "   24,06</t>
  </si>
  <si>
    <t>"I-717   POKOJ  3L "   24,06</t>
  </si>
  <si>
    <t>"I-718   POKOJ  3L "   24,06</t>
  </si>
  <si>
    <t>"I-719    POKOJ  3L"   24,06</t>
  </si>
  <si>
    <t>"I-720   POKOJ  3L "   24,06</t>
  </si>
  <si>
    <t>"I-721   POKOJ   "   24,06</t>
  </si>
  <si>
    <t>"I-722   POKOJ   "   23,40</t>
  </si>
  <si>
    <t>"I-723   DENNÍ M. PAC."   19,02</t>
  </si>
  <si>
    <t>"I-724   LÉKAŘ. POKOJ "   14,74</t>
  </si>
  <si>
    <t>"I-725   PŘEDSÍŇ "   2,89</t>
  </si>
  <si>
    <t>"I-726   PŘEDSÍŇ "   3,11</t>
  </si>
  <si>
    <t>"I-727    POKOJ  1L  "   13,90</t>
  </si>
  <si>
    <t>"I-728    POKOJ  1L "   14,60</t>
  </si>
  <si>
    <t>"I-730   PŘEDSÍŇ "   5,34</t>
  </si>
  <si>
    <t>"I-731   PŘEDSÍŇ "   5,34</t>
  </si>
  <si>
    <t>"I-732   PŘEDSÍŇ  "   5,34</t>
  </si>
  <si>
    <t>"I-734    POKOJ  3L "   24,06</t>
  </si>
  <si>
    <t>"I-735   POKOJ  3L  "   24,06</t>
  </si>
  <si>
    <t>"I-736  POKOJ  3L "   24,06</t>
  </si>
  <si>
    <t>"I-737    POKOJ  3L  "   24,06</t>
  </si>
  <si>
    <t>"I-738   POKOJ  3L "   24,06</t>
  </si>
  <si>
    <t>"I-739   POKOJ  3L  "   24,06</t>
  </si>
  <si>
    <t>"I-740  POKOJ  3L "   24,06</t>
  </si>
  <si>
    <t>"I-741    POKOJ  3L "   24,06</t>
  </si>
  <si>
    <t>"I-742   POKOJ  3L "   24,06</t>
  </si>
  <si>
    <t>"I-743   POKOJ  3L "   22,99</t>
  </si>
  <si>
    <t>"I-756  DENNÍ MÍSTN."    9,00</t>
  </si>
  <si>
    <t>"I-757  DENNÍ MÍSTN. "    8,85</t>
  </si>
  <si>
    <t>"II-708  LÉKAŘ. POKOJ"   22,61</t>
  </si>
  <si>
    <t>"II-709  PRACOVNA "   10,71</t>
  </si>
  <si>
    <t>"II-716  VYŠETŘOVNA"   22,85</t>
  </si>
  <si>
    <t>"II-717  SESTERNA "   26,33</t>
  </si>
  <si>
    <t>781</t>
  </si>
  <si>
    <t>Dokončovací práce - obklady</t>
  </si>
  <si>
    <t>63</t>
  </si>
  <si>
    <t>781471810</t>
  </si>
  <si>
    <t>Demontáž obkladů z dlaždic keramických kladených do malty</t>
  </si>
  <si>
    <t>2079847541</t>
  </si>
  <si>
    <t>https://podminky.urs.cz/item/CS_URS_2025_02/781471810</t>
  </si>
  <si>
    <t>"I-702    VYŠETŘOVNA "  0,90*1,50</t>
  </si>
  <si>
    <t>"I-704a  SPRCHA  "   (1,41+0,85)*2,00</t>
  </si>
  <si>
    <t>"I-704b  WC  "            0,86*2,00</t>
  </si>
  <si>
    <t>"I-705a  SPRCHA "    (1,41+0,85)*2,00</t>
  </si>
  <si>
    <t>"I-705b  WC  "           0,86*2,00</t>
  </si>
  <si>
    <t>"I-706    POKOJ  1L "  0,60*1,50</t>
  </si>
  <si>
    <t>"I-707    POKOJ  1L "  0,60*1,50</t>
  </si>
  <si>
    <t>"I-708a  UMÝVÁRNA  "  (1,72+1,83+0,50)*2,00</t>
  </si>
  <si>
    <t>"I-708b  WC   "       (1,70+0,86)*2,00</t>
  </si>
  <si>
    <t>"I-708c  SPRCHA  "  0,85*2,00</t>
  </si>
  <si>
    <t>"I-709a  UMÝVÁRNA "   (1,70+1,83)*2,00</t>
  </si>
  <si>
    <t>"I-709b  WC     "     (1,70+0,86)*2,00</t>
  </si>
  <si>
    <t>"I-709c  SPRCHA  "  0,85*2,00</t>
  </si>
  <si>
    <t>"I-710a  UMÝVÁRNA "    (1,70+1,83)*2,00</t>
  </si>
  <si>
    <t>"I-710b  WC    "       (1,70+0,86)*2,00</t>
  </si>
  <si>
    <t>"I-710c  SPRCHA   "    0,85*2,00</t>
  </si>
  <si>
    <t>"I-711a  UMÝVÁRNA "      (1,70+1,83)*2,00</t>
  </si>
  <si>
    <t>"I-711b  WC    "               5,12</t>
  </si>
  <si>
    <t>"I-711c  SPRCHA  "         1,70</t>
  </si>
  <si>
    <t>"I-712a  UMÝVÁRNA "  7,06</t>
  </si>
  <si>
    <t>"I-712b  WC   "                5,12</t>
  </si>
  <si>
    <t>"I-712c  SPRCHA  "        1,70</t>
  </si>
  <si>
    <t>"I-723   DENNÍ M. PAC. "   0,80*1,50</t>
  </si>
  <si>
    <t>"I-724   LÉKAŘ. POKOJ  "   0,30*1,50</t>
  </si>
  <si>
    <t>"I-725a SPRCHA "   (1,35+0,85)*2,00</t>
  </si>
  <si>
    <t>"I-725b  WC  "         0,86*2,00</t>
  </si>
  <si>
    <t>"I-726a SPRCHA   "   4,40</t>
  </si>
  <si>
    <t>"I-726b  WC   "          1,72</t>
  </si>
  <si>
    <t>"I-727    POKOJ  1L  "   0,60*1,50</t>
  </si>
  <si>
    <t>"I-728    POKOJ  1L  "   0,60*1,50</t>
  </si>
  <si>
    <t>"I-729a  UMÝVÁRNA" (1,72+1,83)*2,00</t>
  </si>
  <si>
    <t>"I-729b  WC   "              (1,72+0,86)*2,00</t>
  </si>
  <si>
    <t>"I-729c SPRCHA  "      0,85*2,00</t>
  </si>
  <si>
    <t>"I-730a  UMÝVÁRNA"   7,10</t>
  </si>
  <si>
    <t>"I-730b  WC    "               5,16</t>
  </si>
  <si>
    <t>"I-730c SPRCHA  "         1,70</t>
  </si>
  <si>
    <t>"I-731a  UMÝVÁRNA  "  7,10</t>
  </si>
  <si>
    <t>"I-731b  WC  "                 5,16</t>
  </si>
  <si>
    <t>"I-731c SPRCHA  "        1,70</t>
  </si>
  <si>
    <t>"I-732a  UMÝVÁRNA " 7,10</t>
  </si>
  <si>
    <t>"I-732b  WC  "                  5,16</t>
  </si>
  <si>
    <t>"I-732c SPRCHA   "          1,70</t>
  </si>
  <si>
    <t>"I-733a  UMÝVÁRNA  "  7,10</t>
  </si>
  <si>
    <t>"I-733b  WC "                   5,16</t>
  </si>
  <si>
    <t>"I-733c SPRCHA "          1,70</t>
  </si>
  <si>
    <t>"I-748   ÚKLID "   (2,82+1,60)*2,00   -0,70*1,97</t>
  </si>
  <si>
    <t>"I-749   ČISTÍCÍ MÍSTN.   " (2,85+5,00)*2,00   -0,90*1,97</t>
  </si>
  <si>
    <t>"I-750   ČISTÍCÍ MÍSTN."  (0,80+4,95)*2,00</t>
  </si>
  <si>
    <t>"I-751   ÚKLID   "   (1,00+1,63)*2,00</t>
  </si>
  <si>
    <t>"I-752  WC  PERSONÁL" (0,30+3,30)*2,00</t>
  </si>
  <si>
    <t>"I-753  WC  PERSONÁL " (0,30+3,28)*2,00</t>
  </si>
  <si>
    <t>"I-756  DENNÍ MÍSTN. " 0,60*1,50</t>
  </si>
  <si>
    <t>"I-758  UMÝVÁRNA  "   (1,40+1,10+5,70+6,40)*2,00</t>
  </si>
  <si>
    <t>"I-759  UMÝVÁRNA "   (2,00+1,20+6,40+2,40)*2,00</t>
  </si>
  <si>
    <t>"I-760  SPRCHA "   (0,80+0,87+0,50)*2,00</t>
  </si>
  <si>
    <t>"I-761  SPRCHA "   (2,39+0,87+0,30)*2,00   -0,70*1,97</t>
  </si>
  <si>
    <t>"I-762  SPOJOVACÍ M. "   (1,40+2,00)*2,00</t>
  </si>
  <si>
    <t>"I-763  SKLAD PRÁDLA  KD  "  3,25*2,00</t>
  </si>
  <si>
    <t>"I-764  SKLAD PRÁDLA  KD "   3,30*2,00</t>
  </si>
  <si>
    <t>"II-707  ČAJOVÁ KUCH.  KD  "  (0,20+3,04)*2*2,00</t>
  </si>
  <si>
    <t>"II-709b  UMÝVÁRNA"   (0,50+4,12*2)*2,00   -0,80*1,97</t>
  </si>
  <si>
    <t>"II-715  ČAJOVÁ KUCH. "  (0,20+3,04)*2*2,00</t>
  </si>
  <si>
    <t>783</t>
  </si>
  <si>
    <t>Dokončovací práce - nátěry</t>
  </si>
  <si>
    <t>64</t>
  </si>
  <si>
    <t>783314201</t>
  </si>
  <si>
    <t>Základní antikorozní nátěr zámečnických konstrukcí jednonásobný syntetický standardní</t>
  </si>
  <si>
    <t>-409836642</t>
  </si>
  <si>
    <t>https://podminky.urs.cz/item/CS_URS_2025_02/783314201</t>
  </si>
  <si>
    <t>"2x UPN65   dl. 1,10m   2ks"  0,273*1,10*2*2</t>
  </si>
  <si>
    <t>"2x UPN65   dl.1,20m    4ks"   0,273*1,20*2*4</t>
  </si>
  <si>
    <t>"2x UPN65   dl. 1,40m    2ks"  0,273*1,40*2*2</t>
  </si>
  <si>
    <t>"2x UPN65    dl. 1,50m  14ks"0,273*1,50*2*14</t>
  </si>
  <si>
    <t>784</t>
  </si>
  <si>
    <t>Dokončovací práce - malby a tapety</t>
  </si>
  <si>
    <t>65</t>
  </si>
  <si>
    <t>784181101</t>
  </si>
  <si>
    <t>Penetrace podkladu jednonásobná základní akrylátová bezbarvá v místnostech výšky do 3,80 m</t>
  </si>
  <si>
    <t>1314440977</t>
  </si>
  <si>
    <t>https://podminky.urs.cz/item/CS_URS_2025_02/784181101</t>
  </si>
  <si>
    <t>66</t>
  </si>
  <si>
    <t>784221121</t>
  </si>
  <si>
    <t>Dvojnásobné bílé malby ze směsí za sucha minimálně otěruvzdorných v místnostech do 3,80 m</t>
  </si>
  <si>
    <t>-387360573</t>
  </si>
  <si>
    <t>https://podminky.urs.cz/item/CS_URS_2025_02/784221121</t>
  </si>
  <si>
    <t>"II-709b"   4,20*3,50*3,10   +4,20*3,50</t>
  </si>
  <si>
    <t>"II-710" 120</t>
  </si>
  <si>
    <t>VORN</t>
  </si>
  <si>
    <t>Vedlejší  ostatní rozpočtové náklady</t>
  </si>
  <si>
    <t>030000</t>
  </si>
  <si>
    <t>Zařízení staveniště</t>
  </si>
  <si>
    <t>67</t>
  </si>
  <si>
    <t>032002000-02</t>
  </si>
  <si>
    <t>Zařízení staveniště v minimální skladbě 1 ks buňky kancelářské, 1 ks buňky šatní pro zaměstnance, 1ks buňky sociální s WC a sprchou, 1 ks skladového kontejneru po celou dobu stavby.</t>
  </si>
  <si>
    <t>1024</t>
  </si>
  <si>
    <t>-848572863</t>
  </si>
  <si>
    <t xml:space="preserve">Poznámka k položce:_x000D_
Položka obsahuje výstavbu zařízení staveniště, pronájem zařízení a jeho demontáž včetně dovozu, odvozu a montážních prostředků a zařízení. Součástí je i vyrovnání podkladu, montáž, pronájem a demontáž silničních panelů pod zařízení  a doprava. </t>
  </si>
  <si>
    <t>68</t>
  </si>
  <si>
    <t>033002000-01</t>
  </si>
  <si>
    <t>Přípojky vody, elektro a dalších IS nutných pro realizaci zakázky včetně měření spotřeby, přičemž spotřebu těchto energií v průběhu provádění prací hradí uchazeč.</t>
  </si>
  <si>
    <t>-667170682</t>
  </si>
  <si>
    <t>Poznámka k položce:_x000D_
Připojení zařízení staveniště včetně měření a úhrady spotřeby. Položka obsahuje i dokumentaci přípojek, ochranných opatření a případné přeložky nebo úpravy pro zřízení napojovacích bodů. Odevzdání v digitální i tištěné formě.</t>
  </si>
  <si>
    <t>69</t>
  </si>
  <si>
    <t>039002000-02</t>
  </si>
  <si>
    <t>Vyklizení a provedení celkového úklidu staveniště a likvidace všech zařízení používaných k plnění zakázky.</t>
  </si>
  <si>
    <t>-1103645418</t>
  </si>
  <si>
    <t>Poznámka k položce:_x000D_
Vyklizení staveniště a jeho úklid po dokončení, bude prováděno vždy po dokončení jednotlivých etap.</t>
  </si>
  <si>
    <t>70</t>
  </si>
  <si>
    <t>039002000-03</t>
  </si>
  <si>
    <t>Uvedení pozemků, jejichž úpravy nejsou součástí zakázky, ale budou prováděním zakázky dotčeny, do původního stavu</t>
  </si>
  <si>
    <t>2026315444</t>
  </si>
  <si>
    <t>Poznámka k položce:_x000D_
Úklid, vyčištění, případně oprava stávajících zpevněných ploch, ozelenění vegetačních ploch, ošetření zeleně.</t>
  </si>
  <si>
    <t>060000</t>
  </si>
  <si>
    <t>Územní vlivy</t>
  </si>
  <si>
    <t>71</t>
  </si>
  <si>
    <t>060001-01</t>
  </si>
  <si>
    <t>Zajištění bezpečnosti při plnění předmětu zakázky a zajištění ochrany životního prostředí zhotovitelem v průběhu realizace bez ovlivnění a nepříznivých dopadů na životní prostředí a okolí</t>
  </si>
  <si>
    <t>-1073019579</t>
  </si>
  <si>
    <t>Poznámka k položce:_x000D_
0</t>
  </si>
  <si>
    <t>72</t>
  </si>
  <si>
    <t>060001-02</t>
  </si>
  <si>
    <t>Zajištění čistoty staveniště a zejména okolí, v případě potřeby zajištění čištění komunikací dotčených provozem zhotovitele, zejména výjezd a příjezd na staveniště a obslužné plochy</t>
  </si>
  <si>
    <t>682197557</t>
  </si>
  <si>
    <t>Poznámka k položce:_x000D_
Pravidelný úklid staveniště a přístupových a příjezdových tras.</t>
  </si>
  <si>
    <t>070000</t>
  </si>
  <si>
    <t>Provozní vlivy</t>
  </si>
  <si>
    <t>73</t>
  </si>
  <si>
    <t>071002000-01</t>
  </si>
  <si>
    <t>Ztížené výrobní podmínky související s umístěním stavby a provozními omezeními z důvodu zajištění provozu investora.</t>
  </si>
  <si>
    <t>-322378409</t>
  </si>
  <si>
    <t>Poznámka k položce:_x000D_
Omezení prací v době mimořádných situací - akutní operační výkony, nepřekonatelné negativní vlivy v průběhu stavebních prací, atd…</t>
  </si>
  <si>
    <t>74</t>
  </si>
  <si>
    <t>071002000-05</t>
  </si>
  <si>
    <t>Průběžný a pravidelný úklid po celou dobu realizace stavby - transportní cesty, navazující a dotčené části stavby.</t>
  </si>
  <si>
    <t>-1897702686</t>
  </si>
  <si>
    <t>"veřejné prostory - chodby, čekárny" 100*2</t>
  </si>
  <si>
    <t>"dílčí prostory" 150</t>
  </si>
  <si>
    <t>090000</t>
  </si>
  <si>
    <t>Ostatní náklady stavby</t>
  </si>
  <si>
    <t>75</t>
  </si>
  <si>
    <t>094002000-01</t>
  </si>
  <si>
    <t>Průběžná fotodokumentace z průběhu provádění zakázky (digitální forma) v počtu min. 40 ks fotek měsíčně. Soubory fotodokumentace řazené po datech jejich provedení.</t>
  </si>
  <si>
    <t>262144</t>
  </si>
  <si>
    <t>1643108268</t>
  </si>
  <si>
    <t>Poznámka k položce:_x000D_
Řazení fotodokumentace do adresářů po jednotlivých datech s popisem zachycených stavů stavby.</t>
  </si>
  <si>
    <t>76</t>
  </si>
  <si>
    <t>094002000-03</t>
  </si>
  <si>
    <t>Předání dokladů související s plněním předmětu zakázky, které jsou nezbytné k převzetí a předání díla (likvidace odpadů v souladu s platnou legislativou atd.).</t>
  </si>
  <si>
    <t>-1614000562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</si>
</sst>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361315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44</xdr:row>
      <xdr:rowOff>301625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47</xdr:row>
      <xdr:rowOff>210185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89</xdr:row>
      <xdr:rowOff>0</xdr:rowOff>
    </xdr:from>
    <xdr:to>
      <xdr:col>9</xdr:col>
      <xdr:colOff>1215390</xdr:colOff>
      <xdr:row>92</xdr:row>
      <xdr:rowOff>210185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962031132" TargetMode="External"/><Relationship Id="rId18" Type="http://schemas.openxmlformats.org/officeDocument/2006/relationships/hyperlink" Target="https://podminky.urs.cz/item/CS_URS_2025_02/968072456" TargetMode="External"/><Relationship Id="rId26" Type="http://schemas.openxmlformats.org/officeDocument/2006/relationships/hyperlink" Target="https://podminky.urs.cz/item/CS_URS_2025_02/997013811" TargetMode="External"/><Relationship Id="rId39" Type="http://schemas.openxmlformats.org/officeDocument/2006/relationships/hyperlink" Target="https://podminky.urs.cz/item/CS_URS_2025_02/725220832" TargetMode="External"/><Relationship Id="rId21" Type="http://schemas.openxmlformats.org/officeDocument/2006/relationships/hyperlink" Target="https://podminky.urs.cz/item/CS_URS_2025_02/997013156" TargetMode="External"/><Relationship Id="rId34" Type="http://schemas.openxmlformats.org/officeDocument/2006/relationships/hyperlink" Target="https://podminky.urs.cz/item/CS_URS_2025_02/721210812" TargetMode="External"/><Relationship Id="rId42" Type="http://schemas.openxmlformats.org/officeDocument/2006/relationships/hyperlink" Target="https://podminky.urs.cz/item/CS_URS_2025_02/725820801" TargetMode="External"/><Relationship Id="rId47" Type="http://schemas.openxmlformats.org/officeDocument/2006/relationships/hyperlink" Target="https://podminky.urs.cz/item/CS_URS_2025_02/766691914" TargetMode="External"/><Relationship Id="rId50" Type="http://schemas.openxmlformats.org/officeDocument/2006/relationships/hyperlink" Target="https://podminky.urs.cz/item/CS_URS_2025_02/766812840" TargetMode="External"/><Relationship Id="rId55" Type="http://schemas.openxmlformats.org/officeDocument/2006/relationships/hyperlink" Target="https://podminky.urs.cz/item/CS_URS_2025_02/776111116" TargetMode="External"/><Relationship Id="rId7" Type="http://schemas.openxmlformats.org/officeDocument/2006/relationships/hyperlink" Target="https://podminky.urs.cz/item/CS_URS_2025_02/633811111" TargetMode="External"/><Relationship Id="rId2" Type="http://schemas.openxmlformats.org/officeDocument/2006/relationships/hyperlink" Target="https://podminky.urs.cz/item/CS_URS_2025_02/340239211" TargetMode="External"/><Relationship Id="rId16" Type="http://schemas.openxmlformats.org/officeDocument/2006/relationships/hyperlink" Target="https://podminky.urs.cz/item/CS_URS_2025_02/967031132" TargetMode="External"/><Relationship Id="rId29" Type="http://schemas.openxmlformats.org/officeDocument/2006/relationships/hyperlink" Target="https://podminky.urs.cz/item/CS_URS_2025_02/997013861" TargetMode="External"/><Relationship Id="rId11" Type="http://schemas.openxmlformats.org/officeDocument/2006/relationships/hyperlink" Target="https://podminky.urs.cz/item/CS_URS_2025_02/949121814" TargetMode="External"/><Relationship Id="rId24" Type="http://schemas.openxmlformats.org/officeDocument/2006/relationships/hyperlink" Target="https://podminky.urs.cz/item/CS_URS_2025_02/997013509" TargetMode="External"/><Relationship Id="rId32" Type="http://schemas.openxmlformats.org/officeDocument/2006/relationships/hyperlink" Target="https://podminky.urs.cz/item/CS_URS_2025_02/997013871" TargetMode="External"/><Relationship Id="rId37" Type="http://schemas.openxmlformats.org/officeDocument/2006/relationships/hyperlink" Target="https://podminky.urs.cz/item/CS_URS_2025_02/725110811" TargetMode="External"/><Relationship Id="rId40" Type="http://schemas.openxmlformats.org/officeDocument/2006/relationships/hyperlink" Target="https://podminky.urs.cz/item/CS_URS_2025_02/725240812" TargetMode="External"/><Relationship Id="rId45" Type="http://schemas.openxmlformats.org/officeDocument/2006/relationships/hyperlink" Target="https://podminky.urs.cz/item/CS_URS_2025_02/763111821" TargetMode="External"/><Relationship Id="rId53" Type="http://schemas.openxmlformats.org/officeDocument/2006/relationships/hyperlink" Target="https://podminky.urs.cz/item/CS_URS_2025_02/767581802" TargetMode="External"/><Relationship Id="rId58" Type="http://schemas.openxmlformats.org/officeDocument/2006/relationships/hyperlink" Target="https://podminky.urs.cz/item/CS_URS_2025_02/783314201" TargetMode="External"/><Relationship Id="rId5" Type="http://schemas.openxmlformats.org/officeDocument/2006/relationships/hyperlink" Target="https://podminky.urs.cz/item/CS_URS_2025_02/612142001" TargetMode="External"/><Relationship Id="rId61" Type="http://schemas.openxmlformats.org/officeDocument/2006/relationships/printerSettings" Target="../printerSettings/printerSettings2.bin"/><Relationship Id="rId19" Type="http://schemas.openxmlformats.org/officeDocument/2006/relationships/hyperlink" Target="https://podminky.urs.cz/item/CS_URS_2025_02/974031664" TargetMode="External"/><Relationship Id="rId14" Type="http://schemas.openxmlformats.org/officeDocument/2006/relationships/hyperlink" Target="https://podminky.urs.cz/item/CS_URS_2025_02/962031133" TargetMode="External"/><Relationship Id="rId22" Type="http://schemas.openxmlformats.org/officeDocument/2006/relationships/hyperlink" Target="https://podminky.urs.cz/item/CS_URS_2025_02/997013219" TargetMode="External"/><Relationship Id="rId27" Type="http://schemas.openxmlformats.org/officeDocument/2006/relationships/hyperlink" Target="https://podminky.urs.cz/item/CS_URS_2025_02/997013812" TargetMode="External"/><Relationship Id="rId30" Type="http://schemas.openxmlformats.org/officeDocument/2006/relationships/hyperlink" Target="https://podminky.urs.cz/item/CS_URS_2025_02/997013863" TargetMode="External"/><Relationship Id="rId35" Type="http://schemas.openxmlformats.org/officeDocument/2006/relationships/hyperlink" Target="https://podminky.urs.cz/item/CS_URS_2025_02/722130901" TargetMode="External"/><Relationship Id="rId43" Type="http://schemas.openxmlformats.org/officeDocument/2006/relationships/hyperlink" Target="https://podminky.urs.cz/item/CS_URS_2025_02/725840850" TargetMode="External"/><Relationship Id="rId48" Type="http://schemas.openxmlformats.org/officeDocument/2006/relationships/hyperlink" Target="https://podminky.urs.cz/item/CS_URS_2025_02/766691915" TargetMode="External"/><Relationship Id="rId56" Type="http://schemas.openxmlformats.org/officeDocument/2006/relationships/hyperlink" Target="https://podminky.urs.cz/item/CS_URS_2025_02/776201811" TargetMode="External"/><Relationship Id="rId8" Type="http://schemas.openxmlformats.org/officeDocument/2006/relationships/hyperlink" Target="https://podminky.urs.cz/item/CS_URS_2025_02/949101111" TargetMode="External"/><Relationship Id="rId51" Type="http://schemas.openxmlformats.org/officeDocument/2006/relationships/hyperlink" Target="https://podminky.urs.cz/item/CS_URS_2025_02/766825811" TargetMode="External"/><Relationship Id="rId3" Type="http://schemas.openxmlformats.org/officeDocument/2006/relationships/hyperlink" Target="https://podminky.urs.cz/item/CS_URS_2025_02/615142012" TargetMode="External"/><Relationship Id="rId12" Type="http://schemas.openxmlformats.org/officeDocument/2006/relationships/hyperlink" Target="https://podminky.urs.cz/item/CS_URS_2025_02/952901111" TargetMode="External"/><Relationship Id="rId17" Type="http://schemas.openxmlformats.org/officeDocument/2006/relationships/hyperlink" Target="https://podminky.urs.cz/item/CS_URS_2025_02/968072455" TargetMode="External"/><Relationship Id="rId25" Type="http://schemas.openxmlformats.org/officeDocument/2006/relationships/hyperlink" Target="https://podminky.urs.cz/item/CS_URS_2025_02/997013804" TargetMode="External"/><Relationship Id="rId33" Type="http://schemas.openxmlformats.org/officeDocument/2006/relationships/hyperlink" Target="https://podminky.urs.cz/item/CS_URS_2025_02/998018003" TargetMode="External"/><Relationship Id="rId38" Type="http://schemas.openxmlformats.org/officeDocument/2006/relationships/hyperlink" Target="https://podminky.urs.cz/item/CS_URS_2025_02/725210821" TargetMode="External"/><Relationship Id="rId46" Type="http://schemas.openxmlformats.org/officeDocument/2006/relationships/hyperlink" Target="https://podminky.urs.cz/item/CS_URS_2025_02/763131831" TargetMode="External"/><Relationship Id="rId59" Type="http://schemas.openxmlformats.org/officeDocument/2006/relationships/hyperlink" Target="https://podminky.urs.cz/item/CS_URS_2025_02/784181101" TargetMode="External"/><Relationship Id="rId20" Type="http://schemas.openxmlformats.org/officeDocument/2006/relationships/hyperlink" Target="https://podminky.urs.cz/item/CS_URS_2025_02/978013191" TargetMode="External"/><Relationship Id="rId41" Type="http://schemas.openxmlformats.org/officeDocument/2006/relationships/hyperlink" Target="https://podminky.urs.cz/item/CS_URS_2025_02/725810811" TargetMode="External"/><Relationship Id="rId54" Type="http://schemas.openxmlformats.org/officeDocument/2006/relationships/hyperlink" Target="https://podminky.urs.cz/item/CS_URS_2025_02/771571810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317234410" TargetMode="External"/><Relationship Id="rId6" Type="http://schemas.openxmlformats.org/officeDocument/2006/relationships/hyperlink" Target="https://podminky.urs.cz/item/CS_URS_2025_02/612325225" TargetMode="External"/><Relationship Id="rId15" Type="http://schemas.openxmlformats.org/officeDocument/2006/relationships/hyperlink" Target="https://podminky.urs.cz/item/CS_URS_2025_02/965043331" TargetMode="External"/><Relationship Id="rId23" Type="http://schemas.openxmlformats.org/officeDocument/2006/relationships/hyperlink" Target="https://podminky.urs.cz/item/CS_URS_2025_02/997013501" TargetMode="External"/><Relationship Id="rId28" Type="http://schemas.openxmlformats.org/officeDocument/2006/relationships/hyperlink" Target="https://podminky.urs.cz/item/CS_URS_2025_02/997013813" TargetMode="External"/><Relationship Id="rId36" Type="http://schemas.openxmlformats.org/officeDocument/2006/relationships/hyperlink" Target="https://podminky.urs.cz/item/CS_URS_2025_02/722190901" TargetMode="External"/><Relationship Id="rId49" Type="http://schemas.openxmlformats.org/officeDocument/2006/relationships/hyperlink" Target="https://podminky.urs.cz/item/CS_URS_2025_02/766812830" TargetMode="External"/><Relationship Id="rId57" Type="http://schemas.openxmlformats.org/officeDocument/2006/relationships/hyperlink" Target="https://podminky.urs.cz/item/CS_URS_2025_02/781471810" TargetMode="External"/><Relationship Id="rId10" Type="http://schemas.openxmlformats.org/officeDocument/2006/relationships/hyperlink" Target="https://podminky.urs.cz/item/CS_URS_2025_02/949121214" TargetMode="External"/><Relationship Id="rId31" Type="http://schemas.openxmlformats.org/officeDocument/2006/relationships/hyperlink" Target="https://podminky.urs.cz/item/CS_URS_2025_02/997013869" TargetMode="External"/><Relationship Id="rId44" Type="http://schemas.openxmlformats.org/officeDocument/2006/relationships/hyperlink" Target="https://podminky.urs.cz/item/CS_URS_2025_02/725860811" TargetMode="External"/><Relationship Id="rId52" Type="http://schemas.openxmlformats.org/officeDocument/2006/relationships/hyperlink" Target="https://podminky.urs.cz/item/CS_URS_2025_02/767114813" TargetMode="External"/><Relationship Id="rId60" Type="http://schemas.openxmlformats.org/officeDocument/2006/relationships/hyperlink" Target="https://podminky.urs.cz/item/CS_URS_2025_02/784221121" TargetMode="External"/><Relationship Id="rId4" Type="http://schemas.openxmlformats.org/officeDocument/2006/relationships/hyperlink" Target="https://podminky.urs.cz/item/CS_URS_2025_02/317944321" TargetMode="External"/><Relationship Id="rId9" Type="http://schemas.openxmlformats.org/officeDocument/2006/relationships/hyperlink" Target="https://podminky.urs.cz/item/CS_URS_2025_02/949121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8" workbookViewId="0"/>
  </sheetViews>
  <sheetFormatPr defaultRowHeight="16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0" t="s">
        <v>14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R5" s="19"/>
      <c r="BE5" s="16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72" t="s">
        <v>17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R6" s="19"/>
      <c r="BE6" s="168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21</v>
      </c>
      <c r="AR7" s="19"/>
      <c r="BE7" s="168"/>
      <c r="BS7" s="16" t="s">
        <v>6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168"/>
      <c r="BS8" s="16" t="s">
        <v>6</v>
      </c>
    </row>
    <row r="9" spans="1:74" ht="29.25" customHeight="1">
      <c r="B9" s="19"/>
      <c r="D9" s="23" t="s">
        <v>26</v>
      </c>
      <c r="K9" s="28" t="s">
        <v>27</v>
      </c>
      <c r="AK9" s="23" t="s">
        <v>28</v>
      </c>
      <c r="AN9" s="28" t="s">
        <v>29</v>
      </c>
      <c r="AR9" s="19"/>
      <c r="BE9" s="168"/>
      <c r="BS9" s="16" t="s">
        <v>6</v>
      </c>
    </row>
    <row r="10" spans="1:74" ht="12" customHeight="1">
      <c r="B10" s="19"/>
      <c r="D10" s="26" t="s">
        <v>30</v>
      </c>
      <c r="AK10" s="26" t="s">
        <v>31</v>
      </c>
      <c r="AN10" s="24" t="s">
        <v>32</v>
      </c>
      <c r="AR10" s="19"/>
      <c r="BE10" s="168"/>
      <c r="BS10" s="16" t="s">
        <v>6</v>
      </c>
    </row>
    <row r="11" spans="1:74" ht="18.399999999999999" customHeight="1">
      <c r="B11" s="19"/>
      <c r="E11" s="24" t="s">
        <v>33</v>
      </c>
      <c r="AK11" s="26" t="s">
        <v>34</v>
      </c>
      <c r="AN11" s="24" t="s">
        <v>35</v>
      </c>
      <c r="AR11" s="19"/>
      <c r="BE11" s="168"/>
      <c r="BS11" s="16" t="s">
        <v>6</v>
      </c>
    </row>
    <row r="12" spans="1:74" ht="6.95" customHeight="1">
      <c r="B12" s="19"/>
      <c r="AR12" s="19"/>
      <c r="BE12" s="168"/>
      <c r="BS12" s="16" t="s">
        <v>6</v>
      </c>
    </row>
    <row r="13" spans="1:74" ht="12" customHeight="1">
      <c r="B13" s="19"/>
      <c r="D13" s="26" t="s">
        <v>36</v>
      </c>
      <c r="AK13" s="26" t="s">
        <v>31</v>
      </c>
      <c r="AN13" s="29" t="s">
        <v>37</v>
      </c>
      <c r="AR13" s="19"/>
      <c r="BE13" s="168"/>
      <c r="BS13" s="16" t="s">
        <v>6</v>
      </c>
    </row>
    <row r="14" spans="1:74" ht="12.75">
      <c r="B14" s="19"/>
      <c r="E14" s="173" t="s">
        <v>37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26" t="s">
        <v>34</v>
      </c>
      <c r="AN14" s="29" t="s">
        <v>37</v>
      </c>
      <c r="AR14" s="19"/>
      <c r="BE14" s="168"/>
      <c r="BS14" s="16" t="s">
        <v>6</v>
      </c>
    </row>
    <row r="15" spans="1:74" ht="6.95" customHeight="1">
      <c r="B15" s="19"/>
      <c r="AR15" s="19"/>
      <c r="BE15" s="168"/>
      <c r="BS15" s="16" t="s">
        <v>4</v>
      </c>
    </row>
    <row r="16" spans="1:74" ht="12" customHeight="1">
      <c r="B16" s="19"/>
      <c r="D16" s="26" t="s">
        <v>38</v>
      </c>
      <c r="AK16" s="26" t="s">
        <v>31</v>
      </c>
      <c r="AN16" s="24" t="s">
        <v>39</v>
      </c>
      <c r="AR16" s="19"/>
      <c r="BE16" s="168"/>
      <c r="BS16" s="16" t="s">
        <v>4</v>
      </c>
    </row>
    <row r="17" spans="2:71" ht="18.399999999999999" customHeight="1">
      <c r="B17" s="19"/>
      <c r="E17" s="24" t="s">
        <v>40</v>
      </c>
      <c r="AK17" s="26" t="s">
        <v>34</v>
      </c>
      <c r="AN17" s="24" t="s">
        <v>41</v>
      </c>
      <c r="AR17" s="19"/>
      <c r="BE17" s="168"/>
      <c r="BS17" s="16" t="s">
        <v>42</v>
      </c>
    </row>
    <row r="18" spans="2:71" ht="6.95" customHeight="1">
      <c r="B18" s="19"/>
      <c r="AR18" s="19"/>
      <c r="BE18" s="168"/>
      <c r="BS18" s="16" t="s">
        <v>6</v>
      </c>
    </row>
    <row r="19" spans="2:71" ht="12" customHeight="1">
      <c r="B19" s="19"/>
      <c r="D19" s="26" t="s">
        <v>43</v>
      </c>
      <c r="AK19" s="26" t="s">
        <v>31</v>
      </c>
      <c r="AN19" s="24" t="s">
        <v>44</v>
      </c>
      <c r="AR19" s="19"/>
      <c r="BE19" s="168"/>
      <c r="BS19" s="16" t="s">
        <v>6</v>
      </c>
    </row>
    <row r="20" spans="2:71" ht="18.399999999999999" customHeight="1">
      <c r="B20" s="19"/>
      <c r="E20" s="24" t="s">
        <v>45</v>
      </c>
      <c r="AK20" s="26" t="s">
        <v>34</v>
      </c>
      <c r="AN20" s="24" t="s">
        <v>44</v>
      </c>
      <c r="AR20" s="19"/>
      <c r="BE20" s="168"/>
      <c r="BS20" s="16" t="s">
        <v>4</v>
      </c>
    </row>
    <row r="21" spans="2:71" ht="6.95" customHeight="1">
      <c r="B21" s="19"/>
      <c r="AR21" s="19"/>
      <c r="BE21" s="168"/>
    </row>
    <row r="22" spans="2:71" ht="12" customHeight="1">
      <c r="B22" s="19"/>
      <c r="D22" s="26" t="s">
        <v>46</v>
      </c>
      <c r="AR22" s="19"/>
      <c r="BE22" s="168"/>
    </row>
    <row r="23" spans="2:71" ht="47.25" customHeight="1">
      <c r="B23" s="19"/>
      <c r="E23" s="175" t="s">
        <v>47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9"/>
      <c r="BE23" s="168"/>
    </row>
    <row r="24" spans="2:71" ht="6.95" customHeight="1">
      <c r="B24" s="19"/>
      <c r="AR24" s="19"/>
      <c r="BE24" s="168"/>
    </row>
    <row r="25" spans="2:71" ht="6.95" customHeight="1">
      <c r="B25" s="19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19"/>
      <c r="BE25" s="168"/>
    </row>
    <row r="26" spans="2:71" s="1" customFormat="1" ht="25.9" customHeight="1">
      <c r="B26" s="32"/>
      <c r="D26" s="33" t="s">
        <v>48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76">
        <f>ROUND(AG54,2)</f>
        <v>0</v>
      </c>
      <c r="AL26" s="177"/>
      <c r="AM26" s="177"/>
      <c r="AN26" s="177"/>
      <c r="AO26" s="177"/>
      <c r="AR26" s="32"/>
      <c r="BE26" s="168"/>
    </row>
    <row r="27" spans="2:71" s="1" customFormat="1" ht="6.95" customHeight="1">
      <c r="B27" s="32"/>
      <c r="AR27" s="32"/>
      <c r="BE27" s="168"/>
    </row>
    <row r="28" spans="2:71" s="1" customFormat="1" ht="12.75">
      <c r="B28" s="32"/>
      <c r="L28" s="178" t="s">
        <v>49</v>
      </c>
      <c r="M28" s="178"/>
      <c r="N28" s="178"/>
      <c r="O28" s="178"/>
      <c r="P28" s="178"/>
      <c r="W28" s="178" t="s">
        <v>50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51</v>
      </c>
      <c r="AL28" s="178"/>
      <c r="AM28" s="178"/>
      <c r="AN28" s="178"/>
      <c r="AO28" s="178"/>
      <c r="AR28" s="32"/>
      <c r="BE28" s="168"/>
    </row>
    <row r="29" spans="2:71" s="2" customFormat="1" ht="14.45" customHeight="1">
      <c r="B29" s="36"/>
      <c r="D29" s="26" t="s">
        <v>52</v>
      </c>
      <c r="F29" s="26" t="s">
        <v>53</v>
      </c>
      <c r="L29" s="181">
        <v>0.21</v>
      </c>
      <c r="M29" s="180"/>
      <c r="N29" s="180"/>
      <c r="O29" s="180"/>
      <c r="P29" s="180"/>
      <c r="W29" s="179">
        <f>ROUND(AZ54,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ROUND(AV54, 2)</f>
        <v>0</v>
      </c>
      <c r="AL29" s="180"/>
      <c r="AM29" s="180"/>
      <c r="AN29" s="180"/>
      <c r="AO29" s="180"/>
      <c r="AR29" s="36"/>
      <c r="BE29" s="169"/>
    </row>
    <row r="30" spans="2:71" s="2" customFormat="1" ht="14.45" customHeight="1">
      <c r="B30" s="36"/>
      <c r="F30" s="26" t="s">
        <v>54</v>
      </c>
      <c r="L30" s="181">
        <v>0.12</v>
      </c>
      <c r="M30" s="180"/>
      <c r="N30" s="180"/>
      <c r="O30" s="180"/>
      <c r="P30" s="180"/>
      <c r="W30" s="179">
        <f>ROUND(BA54,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ROUND(AW54, 2)</f>
        <v>0</v>
      </c>
      <c r="AL30" s="180"/>
      <c r="AM30" s="180"/>
      <c r="AN30" s="180"/>
      <c r="AO30" s="180"/>
      <c r="AR30" s="36"/>
      <c r="BE30" s="169"/>
    </row>
    <row r="31" spans="2:71" s="2" customFormat="1" ht="14.45" hidden="1" customHeight="1">
      <c r="B31" s="36"/>
      <c r="F31" s="26" t="s">
        <v>55</v>
      </c>
      <c r="L31" s="181">
        <v>0.21</v>
      </c>
      <c r="M31" s="180"/>
      <c r="N31" s="180"/>
      <c r="O31" s="180"/>
      <c r="P31" s="180"/>
      <c r="W31" s="179">
        <f>ROUND(BB54,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6"/>
      <c r="BE31" s="169"/>
    </row>
    <row r="32" spans="2:71" s="2" customFormat="1" ht="14.45" hidden="1" customHeight="1">
      <c r="B32" s="36"/>
      <c r="F32" s="26" t="s">
        <v>56</v>
      </c>
      <c r="L32" s="181">
        <v>0.12</v>
      </c>
      <c r="M32" s="180"/>
      <c r="N32" s="180"/>
      <c r="O32" s="180"/>
      <c r="P32" s="180"/>
      <c r="W32" s="179">
        <f>ROUND(BC54,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6"/>
      <c r="BE32" s="169"/>
    </row>
    <row r="33" spans="2:44" s="2" customFormat="1" ht="14.45" hidden="1" customHeight="1">
      <c r="B33" s="36"/>
      <c r="F33" s="26" t="s">
        <v>57</v>
      </c>
      <c r="L33" s="181">
        <v>0</v>
      </c>
      <c r="M33" s="180"/>
      <c r="N33" s="180"/>
      <c r="O33" s="180"/>
      <c r="P33" s="180"/>
      <c r="W33" s="179">
        <f>ROUND(BD54,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59</v>
      </c>
      <c r="U35" s="39"/>
      <c r="V35" s="39"/>
      <c r="W35" s="39"/>
      <c r="X35" s="182" t="s">
        <v>60</v>
      </c>
      <c r="Y35" s="183"/>
      <c r="Z35" s="183"/>
      <c r="AA35" s="183"/>
      <c r="AB35" s="183"/>
      <c r="AC35" s="39"/>
      <c r="AD35" s="39"/>
      <c r="AE35" s="39"/>
      <c r="AF35" s="39"/>
      <c r="AG35" s="39"/>
      <c r="AH35" s="39"/>
      <c r="AI35" s="39"/>
      <c r="AJ35" s="39"/>
      <c r="AK35" s="184">
        <f>SUM(AK26:AK33)</f>
        <v>0</v>
      </c>
      <c r="AL35" s="183"/>
      <c r="AM35" s="183"/>
      <c r="AN35" s="183"/>
      <c r="AO35" s="185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0" t="s">
        <v>61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6" t="s">
        <v>13</v>
      </c>
      <c r="L44" s="3" t="str">
        <f>K5</f>
        <v>2536/DPS_I</v>
      </c>
      <c r="AR44" s="45"/>
    </row>
    <row r="45" spans="2:44" s="4" customFormat="1" ht="36.950000000000003" customHeight="1">
      <c r="B45" s="46"/>
      <c r="C45" s="47" t="s">
        <v>16</v>
      </c>
      <c r="L45" s="186" t="str">
        <f>K6</f>
        <v>Modernizace lůžkové stanice v 7.NP - Etapa I - bourací práce a demontáže</v>
      </c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6" t="s">
        <v>22</v>
      </c>
      <c r="L47" s="48" t="str">
        <f>IF(K8="","",K8)</f>
        <v>Areál Nemocnice s poliklinikou Česká Lípa</v>
      </c>
      <c r="AI47" s="26" t="s">
        <v>24</v>
      </c>
      <c r="AM47" s="188" t="str">
        <f>IF(AN8= "","",AN8)</f>
        <v>20. 11. 2025</v>
      </c>
      <c r="AN47" s="188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6" t="s">
        <v>30</v>
      </c>
      <c r="L49" s="3" t="str">
        <f>IF(E11= "","",E11)</f>
        <v>Nemocnice s poliklinikou Česká Lípa</v>
      </c>
      <c r="AI49" s="26" t="s">
        <v>38</v>
      </c>
      <c r="AM49" s="189" t="str">
        <f>IF(E17="","",E17)</f>
        <v>STORING spol. s r.o.</v>
      </c>
      <c r="AN49" s="190"/>
      <c r="AO49" s="190"/>
      <c r="AP49" s="190"/>
      <c r="AR49" s="32"/>
      <c r="AS49" s="191" t="s">
        <v>62</v>
      </c>
      <c r="AT49" s="192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6" t="s">
        <v>36</v>
      </c>
      <c r="L50" s="3" t="str">
        <f>IF(E14= "Vyplň údaj","",E14)</f>
        <v/>
      </c>
      <c r="AI50" s="26" t="s">
        <v>43</v>
      </c>
      <c r="AM50" s="189" t="str">
        <f>IF(E20="","",E20)</f>
        <v>Zuzana Morávková</v>
      </c>
      <c r="AN50" s="190"/>
      <c r="AO50" s="190"/>
      <c r="AP50" s="190"/>
      <c r="AR50" s="32"/>
      <c r="AS50" s="193"/>
      <c r="AT50" s="194"/>
      <c r="BD50" s="53"/>
    </row>
    <row r="51" spans="1:91" s="1" customFormat="1" ht="10.9" customHeight="1">
      <c r="B51" s="32"/>
      <c r="AR51" s="32"/>
      <c r="AS51" s="193"/>
      <c r="AT51" s="194"/>
      <c r="BD51" s="53"/>
    </row>
    <row r="52" spans="1:91" s="1" customFormat="1" ht="29.25" customHeight="1">
      <c r="B52" s="32"/>
      <c r="C52" s="195" t="s">
        <v>63</v>
      </c>
      <c r="D52" s="196"/>
      <c r="E52" s="196"/>
      <c r="F52" s="196"/>
      <c r="G52" s="196"/>
      <c r="H52" s="54"/>
      <c r="I52" s="197" t="s">
        <v>64</v>
      </c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8" t="s">
        <v>65</v>
      </c>
      <c r="AH52" s="196"/>
      <c r="AI52" s="196"/>
      <c r="AJ52" s="196"/>
      <c r="AK52" s="196"/>
      <c r="AL52" s="196"/>
      <c r="AM52" s="196"/>
      <c r="AN52" s="197" t="s">
        <v>66</v>
      </c>
      <c r="AO52" s="196"/>
      <c r="AP52" s="196"/>
      <c r="AQ52" s="55" t="s">
        <v>67</v>
      </c>
      <c r="AR52" s="32"/>
      <c r="AS52" s="56" t="s">
        <v>68</v>
      </c>
      <c r="AT52" s="57" t="s">
        <v>69</v>
      </c>
      <c r="AU52" s="57" t="s">
        <v>70</v>
      </c>
      <c r="AV52" s="57" t="s">
        <v>71</v>
      </c>
      <c r="AW52" s="57" t="s">
        <v>72</v>
      </c>
      <c r="AX52" s="57" t="s">
        <v>73</v>
      </c>
      <c r="AY52" s="57" t="s">
        <v>74</v>
      </c>
      <c r="AZ52" s="57" t="s">
        <v>75</v>
      </c>
      <c r="BA52" s="57" t="s">
        <v>76</v>
      </c>
      <c r="BB52" s="57" t="s">
        <v>77</v>
      </c>
      <c r="BC52" s="57" t="s">
        <v>78</v>
      </c>
      <c r="BD52" s="58" t="s">
        <v>79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80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02">
        <f>ROUND(AG55,2)</f>
        <v>0</v>
      </c>
      <c r="AH54" s="202"/>
      <c r="AI54" s="202"/>
      <c r="AJ54" s="202"/>
      <c r="AK54" s="202"/>
      <c r="AL54" s="202"/>
      <c r="AM54" s="202"/>
      <c r="AN54" s="203">
        <f>SUM(AG54,AT54)</f>
        <v>0</v>
      </c>
      <c r="AO54" s="203"/>
      <c r="AP54" s="203"/>
      <c r="AQ54" s="64" t="s">
        <v>44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81</v>
      </c>
      <c r="BT54" s="69" t="s">
        <v>82</v>
      </c>
      <c r="BU54" s="70" t="s">
        <v>83</v>
      </c>
      <c r="BV54" s="69" t="s">
        <v>84</v>
      </c>
      <c r="BW54" s="69" t="s">
        <v>5</v>
      </c>
      <c r="BX54" s="69" t="s">
        <v>85</v>
      </c>
      <c r="CL54" s="69" t="s">
        <v>19</v>
      </c>
    </row>
    <row r="55" spans="1:91" s="6" customFormat="1" ht="24.75" customHeight="1">
      <c r="A55" s="71" t="s">
        <v>86</v>
      </c>
      <c r="B55" s="72"/>
      <c r="C55" s="73"/>
      <c r="D55" s="201" t="s">
        <v>87</v>
      </c>
      <c r="E55" s="201"/>
      <c r="F55" s="201"/>
      <c r="G55" s="201"/>
      <c r="H55" s="201"/>
      <c r="I55" s="74"/>
      <c r="J55" s="201" t="s">
        <v>88</v>
      </c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1"/>
      <c r="AF55" s="201"/>
      <c r="AG55" s="199">
        <f>'D.1.1.2.1 - Bourací práce'!J30</f>
        <v>0</v>
      </c>
      <c r="AH55" s="200"/>
      <c r="AI55" s="200"/>
      <c r="AJ55" s="200"/>
      <c r="AK55" s="200"/>
      <c r="AL55" s="200"/>
      <c r="AM55" s="200"/>
      <c r="AN55" s="199">
        <f>SUM(AG55,AT55)</f>
        <v>0</v>
      </c>
      <c r="AO55" s="200"/>
      <c r="AP55" s="200"/>
      <c r="AQ55" s="75" t="s">
        <v>89</v>
      </c>
      <c r="AR55" s="72"/>
      <c r="AS55" s="76">
        <v>0</v>
      </c>
      <c r="AT55" s="77">
        <f>ROUND(SUM(AV55:AW55),2)</f>
        <v>0</v>
      </c>
      <c r="AU55" s="78">
        <f>'D.1.1.2.1 - Bourací práce'!P103</f>
        <v>0</v>
      </c>
      <c r="AV55" s="77">
        <f>'D.1.1.2.1 - Bourací práce'!J33</f>
        <v>0</v>
      </c>
      <c r="AW55" s="77">
        <f>'D.1.1.2.1 - Bourací práce'!J34</f>
        <v>0</v>
      </c>
      <c r="AX55" s="77">
        <f>'D.1.1.2.1 - Bourací práce'!J35</f>
        <v>0</v>
      </c>
      <c r="AY55" s="77">
        <f>'D.1.1.2.1 - Bourací práce'!J36</f>
        <v>0</v>
      </c>
      <c r="AZ55" s="77">
        <f>'D.1.1.2.1 - Bourací práce'!F33</f>
        <v>0</v>
      </c>
      <c r="BA55" s="77">
        <f>'D.1.1.2.1 - Bourací práce'!F34</f>
        <v>0</v>
      </c>
      <c r="BB55" s="77">
        <f>'D.1.1.2.1 - Bourací práce'!F35</f>
        <v>0</v>
      </c>
      <c r="BC55" s="77">
        <f>'D.1.1.2.1 - Bourací práce'!F36</f>
        <v>0</v>
      </c>
      <c r="BD55" s="79">
        <f>'D.1.1.2.1 - Bourací práce'!F37</f>
        <v>0</v>
      </c>
      <c r="BT55" s="80" t="s">
        <v>90</v>
      </c>
      <c r="BV55" s="80" t="s">
        <v>84</v>
      </c>
      <c r="BW55" s="80" t="s">
        <v>91</v>
      </c>
      <c r="BX55" s="80" t="s">
        <v>5</v>
      </c>
      <c r="CL55" s="80" t="s">
        <v>44</v>
      </c>
      <c r="CM55" s="80" t="s">
        <v>92</v>
      </c>
    </row>
    <row r="56" spans="1:91" s="1" customFormat="1" ht="30" customHeight="1">
      <c r="B56" s="32"/>
      <c r="AR56" s="32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ZotPAZqSJS2pswD+ocT2La8R/jdosarkQZuqSMTOGckvp95xNOcaoYVZN6sbI1wHuIKWGTeTkTinPiYM6csV8A==" saltValue="LduzyVpKQojv0SV2RNkdK+6e/W8xf9dxc0akBX+eVyuPw+tZNAkXAkfa9VHJW8yH6Ri90KN/yyYbsw74YH/KM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J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.1.1.2.1 - Bourací práce'!C2" display="/" xr:uid="{00000000-0004-0000-0000-000000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03"/>
  <sheetViews>
    <sheetView showGridLines="0" workbookViewId="0"/>
  </sheetViews>
  <sheetFormatPr defaultRowHeight="16.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6" t="s">
        <v>91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92</v>
      </c>
    </row>
    <row r="4" spans="2:46" ht="24.95" hidden="1" customHeight="1">
      <c r="B4" s="19"/>
      <c r="D4" s="20" t="s">
        <v>93</v>
      </c>
      <c r="L4" s="19"/>
      <c r="M4" s="81" t="s">
        <v>10</v>
      </c>
      <c r="AT4" s="16" t="s">
        <v>4</v>
      </c>
    </row>
    <row r="5" spans="2:46" ht="6.95" hidden="1" customHeight="1">
      <c r="B5" s="19"/>
      <c r="L5" s="19"/>
    </row>
    <row r="6" spans="2:46" ht="12" hidden="1" customHeight="1">
      <c r="B6" s="19"/>
      <c r="D6" s="26" t="s">
        <v>16</v>
      </c>
      <c r="L6" s="19"/>
    </row>
    <row r="7" spans="2:46" ht="26.25" hidden="1" customHeight="1">
      <c r="B7" s="19"/>
      <c r="E7" s="204" t="str">
        <f>'Rekapitulace stavby'!K6</f>
        <v>Modernizace lůžkové stanice v 7.NP - Etapa I - bourací práce a demontáže</v>
      </c>
      <c r="F7" s="205"/>
      <c r="G7" s="205"/>
      <c r="H7" s="205"/>
      <c r="L7" s="19"/>
    </row>
    <row r="8" spans="2:46" s="1" customFormat="1" ht="12" hidden="1" customHeight="1">
      <c r="B8" s="32"/>
      <c r="D8" s="26" t="s">
        <v>94</v>
      </c>
      <c r="L8" s="32"/>
    </row>
    <row r="9" spans="2:46" s="1" customFormat="1" ht="16.5" hidden="1" customHeight="1">
      <c r="B9" s="32"/>
      <c r="E9" s="186" t="s">
        <v>95</v>
      </c>
      <c r="F9" s="206"/>
      <c r="G9" s="206"/>
      <c r="H9" s="20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6" t="s">
        <v>18</v>
      </c>
      <c r="F11" s="24" t="s">
        <v>44</v>
      </c>
      <c r="I11" s="26" t="s">
        <v>20</v>
      </c>
      <c r="J11" s="24" t="s">
        <v>44</v>
      </c>
      <c r="L11" s="32"/>
    </row>
    <row r="12" spans="2:46" s="1" customFormat="1" ht="12" hidden="1" customHeight="1">
      <c r="B12" s="32"/>
      <c r="D12" s="26" t="s">
        <v>22</v>
      </c>
      <c r="F12" s="24" t="s">
        <v>23</v>
      </c>
      <c r="I12" s="26" t="s">
        <v>24</v>
      </c>
      <c r="J12" s="49" t="str">
        <f>'Rekapitulace stavby'!AN8</f>
        <v>20. 11. 2025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6" t="s">
        <v>30</v>
      </c>
      <c r="I14" s="26" t="s">
        <v>31</v>
      </c>
      <c r="J14" s="24" t="s">
        <v>32</v>
      </c>
      <c r="L14" s="32"/>
    </row>
    <row r="15" spans="2:46" s="1" customFormat="1" ht="18" hidden="1" customHeight="1">
      <c r="B15" s="32"/>
      <c r="E15" s="24" t="s">
        <v>33</v>
      </c>
      <c r="I15" s="26" t="s">
        <v>34</v>
      </c>
      <c r="J15" s="24" t="s">
        <v>35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6" t="s">
        <v>36</v>
      </c>
      <c r="I17" s="26" t="s">
        <v>31</v>
      </c>
      <c r="J17" s="27" t="str">
        <f>'Rekapitulace stavby'!AN13</f>
        <v>Vyplň údaj</v>
      </c>
      <c r="L17" s="32"/>
    </row>
    <row r="18" spans="2:12" s="1" customFormat="1" ht="18" hidden="1" customHeight="1">
      <c r="B18" s="32"/>
      <c r="E18" s="207" t="str">
        <f>'Rekapitulace stavby'!E14</f>
        <v>Vyplň údaj</v>
      </c>
      <c r="F18" s="170"/>
      <c r="G18" s="170"/>
      <c r="H18" s="170"/>
      <c r="I18" s="26" t="s">
        <v>34</v>
      </c>
      <c r="J18" s="27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6" t="s">
        <v>38</v>
      </c>
      <c r="I20" s="26" t="s">
        <v>31</v>
      </c>
      <c r="J20" s="24" t="s">
        <v>39</v>
      </c>
      <c r="L20" s="32"/>
    </row>
    <row r="21" spans="2:12" s="1" customFormat="1" ht="18" hidden="1" customHeight="1">
      <c r="B21" s="32"/>
      <c r="E21" s="24" t="s">
        <v>40</v>
      </c>
      <c r="I21" s="26" t="s">
        <v>34</v>
      </c>
      <c r="J21" s="24" t="s">
        <v>41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6" t="s">
        <v>43</v>
      </c>
      <c r="I23" s="26" t="s">
        <v>31</v>
      </c>
      <c r="J23" s="24" t="s">
        <v>44</v>
      </c>
      <c r="L23" s="32"/>
    </row>
    <row r="24" spans="2:12" s="1" customFormat="1" ht="18" hidden="1" customHeight="1">
      <c r="B24" s="32"/>
      <c r="E24" s="24" t="s">
        <v>45</v>
      </c>
      <c r="I24" s="26" t="s">
        <v>34</v>
      </c>
      <c r="J24" s="24" t="s">
        <v>44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6" t="s">
        <v>46</v>
      </c>
      <c r="L26" s="32"/>
    </row>
    <row r="27" spans="2:12" s="7" customFormat="1" ht="71.25" hidden="1" customHeight="1">
      <c r="B27" s="82"/>
      <c r="E27" s="175" t="s">
        <v>47</v>
      </c>
      <c r="F27" s="175"/>
      <c r="G27" s="175"/>
      <c r="H27" s="175"/>
      <c r="L27" s="8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hidden="1" customHeight="1">
      <c r="B30" s="32"/>
      <c r="D30" s="83" t="s">
        <v>48</v>
      </c>
      <c r="J30" s="63">
        <f>ROUND(J103, 2)</f>
        <v>0</v>
      </c>
      <c r="L30" s="32"/>
    </row>
    <row r="31" spans="2:12" s="1" customFormat="1" ht="6.95" hidden="1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hidden="1" customHeight="1">
      <c r="B32" s="32"/>
      <c r="F32" s="35" t="s">
        <v>50</v>
      </c>
      <c r="I32" s="35" t="s">
        <v>49</v>
      </c>
      <c r="J32" s="35" t="s">
        <v>51</v>
      </c>
      <c r="L32" s="32"/>
    </row>
    <row r="33" spans="2:12" s="1" customFormat="1" ht="14.45" hidden="1" customHeight="1">
      <c r="B33" s="32"/>
      <c r="D33" s="52" t="s">
        <v>52</v>
      </c>
      <c r="E33" s="26" t="s">
        <v>53</v>
      </c>
      <c r="F33" s="84">
        <f>ROUND((SUM(BE103:BE802)),  2)</f>
        <v>0</v>
      </c>
      <c r="I33" s="85">
        <v>0.21</v>
      </c>
      <c r="J33" s="84">
        <f>ROUND(((SUM(BE103:BE802))*I33),  2)</f>
        <v>0</v>
      </c>
      <c r="L33" s="32"/>
    </row>
    <row r="34" spans="2:12" s="1" customFormat="1" ht="14.45" hidden="1" customHeight="1">
      <c r="B34" s="32"/>
      <c r="E34" s="26" t="s">
        <v>54</v>
      </c>
      <c r="F34" s="84">
        <f>ROUND((SUM(BF103:BF802)),  2)</f>
        <v>0</v>
      </c>
      <c r="I34" s="85">
        <v>0.12</v>
      </c>
      <c r="J34" s="84">
        <f>ROUND(((SUM(BF103:BF802))*I34),  2)</f>
        <v>0</v>
      </c>
      <c r="L34" s="32"/>
    </row>
    <row r="35" spans="2:12" s="1" customFormat="1" ht="14.45" hidden="1" customHeight="1">
      <c r="B35" s="32"/>
      <c r="E35" s="26" t="s">
        <v>55</v>
      </c>
      <c r="F35" s="84">
        <f>ROUND((SUM(BG103:BG802)),  2)</f>
        <v>0</v>
      </c>
      <c r="I35" s="85">
        <v>0.21</v>
      </c>
      <c r="J35" s="84">
        <f>0</f>
        <v>0</v>
      </c>
      <c r="L35" s="32"/>
    </row>
    <row r="36" spans="2:12" s="1" customFormat="1" ht="14.45" hidden="1" customHeight="1">
      <c r="B36" s="32"/>
      <c r="E36" s="26" t="s">
        <v>56</v>
      </c>
      <c r="F36" s="84">
        <f>ROUND((SUM(BH103:BH802)),  2)</f>
        <v>0</v>
      </c>
      <c r="I36" s="85">
        <v>0.12</v>
      </c>
      <c r="J36" s="84">
        <f>0</f>
        <v>0</v>
      </c>
      <c r="L36" s="32"/>
    </row>
    <row r="37" spans="2:12" s="1" customFormat="1" ht="14.45" hidden="1" customHeight="1">
      <c r="B37" s="32"/>
      <c r="E37" s="26" t="s">
        <v>57</v>
      </c>
      <c r="F37" s="84">
        <f>ROUND((SUM(BI103:BI802)),  2)</f>
        <v>0</v>
      </c>
      <c r="I37" s="85">
        <v>0</v>
      </c>
      <c r="J37" s="8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86"/>
      <c r="D39" s="87" t="s">
        <v>58</v>
      </c>
      <c r="E39" s="54"/>
      <c r="F39" s="54"/>
      <c r="G39" s="88" t="s">
        <v>59</v>
      </c>
      <c r="H39" s="89" t="s">
        <v>60</v>
      </c>
      <c r="I39" s="54"/>
      <c r="J39" s="90">
        <f>SUM(J30:J37)</f>
        <v>0</v>
      </c>
      <c r="K39" s="91"/>
      <c r="L39" s="32"/>
    </row>
    <row r="40" spans="2:12" s="1" customFormat="1" ht="14.45" hidden="1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1" spans="2:12" ht="11.25" hidden="1"/>
    <row r="42" spans="2:12" ht="11.25" hidden="1"/>
    <row r="43" spans="2:12" ht="11.25" hidden="1"/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0" t="s">
        <v>96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6" t="s">
        <v>16</v>
      </c>
      <c r="L47" s="32"/>
    </row>
    <row r="48" spans="2:12" s="1" customFormat="1" ht="26.25" customHeight="1">
      <c r="B48" s="32"/>
      <c r="E48" s="204" t="str">
        <f>E7</f>
        <v>Modernizace lůžkové stanice v 7.NP - Etapa I - bourací práce a demontáže</v>
      </c>
      <c r="F48" s="205"/>
      <c r="G48" s="205"/>
      <c r="H48" s="205"/>
      <c r="L48" s="32"/>
    </row>
    <row r="49" spans="2:47" s="1" customFormat="1" ht="12" customHeight="1">
      <c r="B49" s="32"/>
      <c r="C49" s="26" t="s">
        <v>94</v>
      </c>
      <c r="L49" s="32"/>
    </row>
    <row r="50" spans="2:47" s="1" customFormat="1" ht="16.5" customHeight="1">
      <c r="B50" s="32"/>
      <c r="E50" s="186" t="str">
        <f>E9</f>
        <v>D.1.1.2.1 - Bourací práce</v>
      </c>
      <c r="F50" s="206"/>
      <c r="G50" s="206"/>
      <c r="H50" s="206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6" t="s">
        <v>22</v>
      </c>
      <c r="F52" s="24" t="str">
        <f>F12</f>
        <v>Areál Nemocnice s poliklinikou Česká Lípa</v>
      </c>
      <c r="I52" s="26" t="s">
        <v>24</v>
      </c>
      <c r="J52" s="49" t="str">
        <f>IF(J12="","",J12)</f>
        <v>20. 11. 2025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6" t="s">
        <v>30</v>
      </c>
      <c r="F54" s="24" t="str">
        <f>E15</f>
        <v>Nemocnice s poliklinikou Česká Lípa</v>
      </c>
      <c r="I54" s="26" t="s">
        <v>38</v>
      </c>
      <c r="J54" s="30" t="str">
        <f>E21</f>
        <v>STORING spol. s r.o.</v>
      </c>
      <c r="L54" s="32"/>
    </row>
    <row r="55" spans="2:47" s="1" customFormat="1" ht="15.2" customHeight="1">
      <c r="B55" s="32"/>
      <c r="C55" s="26" t="s">
        <v>36</v>
      </c>
      <c r="F55" s="24" t="str">
        <f>IF(E18="","",E18)</f>
        <v>Vyplň údaj</v>
      </c>
      <c r="I55" s="26" t="s">
        <v>43</v>
      </c>
      <c r="J55" s="30" t="str">
        <f>E24</f>
        <v>Zuzana Morávková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97</v>
      </c>
      <c r="D57" s="86"/>
      <c r="E57" s="86"/>
      <c r="F57" s="86"/>
      <c r="G57" s="86"/>
      <c r="H57" s="86"/>
      <c r="I57" s="86"/>
      <c r="J57" s="93" t="s">
        <v>98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4" t="s">
        <v>80</v>
      </c>
      <c r="J59" s="63">
        <f>J103</f>
        <v>0</v>
      </c>
      <c r="L59" s="32"/>
      <c r="AU59" s="16" t="s">
        <v>99</v>
      </c>
    </row>
    <row r="60" spans="2:47" s="8" customFormat="1" ht="24.95" customHeight="1">
      <c r="B60" s="95"/>
      <c r="D60" s="96" t="s">
        <v>100</v>
      </c>
      <c r="E60" s="97"/>
      <c r="F60" s="97"/>
      <c r="G60" s="97"/>
      <c r="H60" s="97"/>
      <c r="I60" s="97"/>
      <c r="J60" s="98">
        <f>J104</f>
        <v>0</v>
      </c>
      <c r="L60" s="95"/>
    </row>
    <row r="61" spans="2:47" s="9" customFormat="1" ht="19.899999999999999" customHeight="1">
      <c r="B61" s="99"/>
      <c r="D61" s="100" t="s">
        <v>101</v>
      </c>
      <c r="E61" s="101"/>
      <c r="F61" s="101"/>
      <c r="G61" s="101"/>
      <c r="H61" s="101"/>
      <c r="I61" s="101"/>
      <c r="J61" s="102">
        <f>J105</f>
        <v>0</v>
      </c>
      <c r="L61" s="99"/>
    </row>
    <row r="62" spans="2:47" s="9" customFormat="1" ht="19.899999999999999" customHeight="1">
      <c r="B62" s="99"/>
      <c r="D62" s="100" t="s">
        <v>102</v>
      </c>
      <c r="E62" s="101"/>
      <c r="F62" s="101"/>
      <c r="G62" s="101"/>
      <c r="H62" s="101"/>
      <c r="I62" s="101"/>
      <c r="J62" s="102">
        <f>J126</f>
        <v>0</v>
      </c>
      <c r="L62" s="99"/>
    </row>
    <row r="63" spans="2:47" s="9" customFormat="1" ht="19.899999999999999" customHeight="1">
      <c r="B63" s="99"/>
      <c r="D63" s="100" t="s">
        <v>103</v>
      </c>
      <c r="E63" s="101"/>
      <c r="F63" s="101"/>
      <c r="G63" s="101"/>
      <c r="H63" s="101"/>
      <c r="I63" s="101"/>
      <c r="J63" s="102">
        <f>J135</f>
        <v>0</v>
      </c>
      <c r="L63" s="99"/>
    </row>
    <row r="64" spans="2:47" s="9" customFormat="1" ht="19.899999999999999" customHeight="1">
      <c r="B64" s="99"/>
      <c r="D64" s="100" t="s">
        <v>104</v>
      </c>
      <c r="E64" s="101"/>
      <c r="F64" s="101"/>
      <c r="G64" s="101"/>
      <c r="H64" s="101"/>
      <c r="I64" s="101"/>
      <c r="J64" s="102">
        <f>J149</f>
        <v>0</v>
      </c>
      <c r="L64" s="99"/>
    </row>
    <row r="65" spans="2:12" s="9" customFormat="1" ht="19.899999999999999" customHeight="1">
      <c r="B65" s="99"/>
      <c r="D65" s="100" t="s">
        <v>105</v>
      </c>
      <c r="E65" s="101"/>
      <c r="F65" s="101"/>
      <c r="G65" s="101"/>
      <c r="H65" s="101"/>
      <c r="I65" s="101"/>
      <c r="J65" s="102">
        <f>J289</f>
        <v>0</v>
      </c>
      <c r="L65" s="99"/>
    </row>
    <row r="66" spans="2:12" s="9" customFormat="1" ht="19.899999999999999" customHeight="1">
      <c r="B66" s="99"/>
      <c r="D66" s="100" t="s">
        <v>106</v>
      </c>
      <c r="E66" s="101"/>
      <c r="F66" s="101"/>
      <c r="G66" s="101"/>
      <c r="H66" s="101"/>
      <c r="I66" s="101"/>
      <c r="J66" s="102">
        <f>J339</f>
        <v>0</v>
      </c>
      <c r="L66" s="99"/>
    </row>
    <row r="67" spans="2:12" s="8" customFormat="1" ht="24.95" customHeight="1">
      <c r="B67" s="95"/>
      <c r="D67" s="96" t="s">
        <v>107</v>
      </c>
      <c r="E67" s="97"/>
      <c r="F67" s="97"/>
      <c r="G67" s="97"/>
      <c r="H67" s="97"/>
      <c r="I67" s="97"/>
      <c r="J67" s="98">
        <f>J342</f>
        <v>0</v>
      </c>
      <c r="L67" s="95"/>
    </row>
    <row r="68" spans="2:12" s="9" customFormat="1" ht="19.899999999999999" customHeight="1">
      <c r="B68" s="99"/>
      <c r="D68" s="100" t="s">
        <v>108</v>
      </c>
      <c r="E68" s="101"/>
      <c r="F68" s="101"/>
      <c r="G68" s="101"/>
      <c r="H68" s="101"/>
      <c r="I68" s="101"/>
      <c r="J68" s="102">
        <f>J343</f>
        <v>0</v>
      </c>
      <c r="L68" s="99"/>
    </row>
    <row r="69" spans="2:12" s="9" customFormat="1" ht="19.899999999999999" customHeight="1">
      <c r="B69" s="99"/>
      <c r="D69" s="100" t="s">
        <v>109</v>
      </c>
      <c r="E69" s="101"/>
      <c r="F69" s="101"/>
      <c r="G69" s="101"/>
      <c r="H69" s="101"/>
      <c r="I69" s="101"/>
      <c r="J69" s="102">
        <f>J346</f>
        <v>0</v>
      </c>
      <c r="L69" s="99"/>
    </row>
    <row r="70" spans="2:12" s="9" customFormat="1" ht="19.899999999999999" customHeight="1">
      <c r="B70" s="99"/>
      <c r="D70" s="100" t="s">
        <v>110</v>
      </c>
      <c r="E70" s="101"/>
      <c r="F70" s="101"/>
      <c r="G70" s="101"/>
      <c r="H70" s="101"/>
      <c r="I70" s="101"/>
      <c r="J70" s="102">
        <f>J354</f>
        <v>0</v>
      </c>
      <c r="L70" s="99"/>
    </row>
    <row r="71" spans="2:12" s="9" customFormat="1" ht="19.899999999999999" customHeight="1">
      <c r="B71" s="99"/>
      <c r="D71" s="100" t="s">
        <v>111</v>
      </c>
      <c r="E71" s="101"/>
      <c r="F71" s="101"/>
      <c r="G71" s="101"/>
      <c r="H71" s="101"/>
      <c r="I71" s="101"/>
      <c r="J71" s="102">
        <f>J448</f>
        <v>0</v>
      </c>
      <c r="L71" s="99"/>
    </row>
    <row r="72" spans="2:12" s="9" customFormat="1" ht="19.899999999999999" customHeight="1">
      <c r="B72" s="99"/>
      <c r="D72" s="100" t="s">
        <v>112</v>
      </c>
      <c r="E72" s="101"/>
      <c r="F72" s="101"/>
      <c r="G72" s="101"/>
      <c r="H72" s="101"/>
      <c r="I72" s="101"/>
      <c r="J72" s="102">
        <f>J458</f>
        <v>0</v>
      </c>
      <c r="L72" s="99"/>
    </row>
    <row r="73" spans="2:12" s="9" customFormat="1" ht="19.899999999999999" customHeight="1">
      <c r="B73" s="99"/>
      <c r="D73" s="100" t="s">
        <v>113</v>
      </c>
      <c r="E73" s="101"/>
      <c r="F73" s="101"/>
      <c r="G73" s="101"/>
      <c r="H73" s="101"/>
      <c r="I73" s="101"/>
      <c r="J73" s="102">
        <f>J487</f>
        <v>0</v>
      </c>
      <c r="L73" s="99"/>
    </row>
    <row r="74" spans="2:12" s="9" customFormat="1" ht="19.899999999999999" customHeight="1">
      <c r="B74" s="99"/>
      <c r="D74" s="100" t="s">
        <v>114</v>
      </c>
      <c r="E74" s="101"/>
      <c r="F74" s="101"/>
      <c r="G74" s="101"/>
      <c r="H74" s="101"/>
      <c r="I74" s="101"/>
      <c r="J74" s="102">
        <f>J578</f>
        <v>0</v>
      </c>
      <c r="L74" s="99"/>
    </row>
    <row r="75" spans="2:12" s="9" customFormat="1" ht="19.899999999999999" customHeight="1">
      <c r="B75" s="99"/>
      <c r="D75" s="100" t="s">
        <v>115</v>
      </c>
      <c r="E75" s="101"/>
      <c r="F75" s="101"/>
      <c r="G75" s="101"/>
      <c r="H75" s="101"/>
      <c r="I75" s="101"/>
      <c r="J75" s="102">
        <f>J638</f>
        <v>0</v>
      </c>
      <c r="L75" s="99"/>
    </row>
    <row r="76" spans="2:12" s="9" customFormat="1" ht="19.899999999999999" customHeight="1">
      <c r="B76" s="99"/>
      <c r="D76" s="100" t="s">
        <v>116</v>
      </c>
      <c r="E76" s="101"/>
      <c r="F76" s="101"/>
      <c r="G76" s="101"/>
      <c r="H76" s="101"/>
      <c r="I76" s="101"/>
      <c r="J76" s="102">
        <f>J694</f>
        <v>0</v>
      </c>
      <c r="L76" s="99"/>
    </row>
    <row r="77" spans="2:12" s="9" customFormat="1" ht="19.899999999999999" customHeight="1">
      <c r="B77" s="99"/>
      <c r="D77" s="100" t="s">
        <v>117</v>
      </c>
      <c r="E77" s="101"/>
      <c r="F77" s="101"/>
      <c r="G77" s="101"/>
      <c r="H77" s="101"/>
      <c r="I77" s="101"/>
      <c r="J77" s="102">
        <f>J760</f>
        <v>0</v>
      </c>
      <c r="L77" s="99"/>
    </row>
    <row r="78" spans="2:12" s="9" customFormat="1" ht="19.899999999999999" customHeight="1">
      <c r="B78" s="99"/>
      <c r="D78" s="100" t="s">
        <v>118</v>
      </c>
      <c r="E78" s="101"/>
      <c r="F78" s="101"/>
      <c r="G78" s="101"/>
      <c r="H78" s="101"/>
      <c r="I78" s="101"/>
      <c r="J78" s="102">
        <f>J769</f>
        <v>0</v>
      </c>
      <c r="L78" s="99"/>
    </row>
    <row r="79" spans="2:12" s="8" customFormat="1" ht="24.95" customHeight="1">
      <c r="B79" s="95"/>
      <c r="D79" s="96" t="s">
        <v>119</v>
      </c>
      <c r="E79" s="97"/>
      <c r="F79" s="97"/>
      <c r="G79" s="97"/>
      <c r="H79" s="97"/>
      <c r="I79" s="97"/>
      <c r="J79" s="98">
        <f>J777</f>
        <v>0</v>
      </c>
      <c r="L79" s="95"/>
    </row>
    <row r="80" spans="2:12" s="9" customFormat="1" ht="19.899999999999999" customHeight="1">
      <c r="B80" s="99"/>
      <c r="D80" s="100" t="s">
        <v>120</v>
      </c>
      <c r="E80" s="101"/>
      <c r="F80" s="101"/>
      <c r="G80" s="101"/>
      <c r="H80" s="101"/>
      <c r="I80" s="101"/>
      <c r="J80" s="102">
        <f>J778</f>
        <v>0</v>
      </c>
      <c r="L80" s="99"/>
    </row>
    <row r="81" spans="2:12" s="9" customFormat="1" ht="19.899999999999999" customHeight="1">
      <c r="B81" s="99"/>
      <c r="D81" s="100" t="s">
        <v>121</v>
      </c>
      <c r="E81" s="101"/>
      <c r="F81" s="101"/>
      <c r="G81" s="101"/>
      <c r="H81" s="101"/>
      <c r="I81" s="101"/>
      <c r="J81" s="102">
        <f>J787</f>
        <v>0</v>
      </c>
      <c r="L81" s="99"/>
    </row>
    <row r="82" spans="2:12" s="9" customFormat="1" ht="19.899999999999999" customHeight="1">
      <c r="B82" s="99"/>
      <c r="D82" s="100" t="s">
        <v>122</v>
      </c>
      <c r="E82" s="101"/>
      <c r="F82" s="101"/>
      <c r="G82" s="101"/>
      <c r="H82" s="101"/>
      <c r="I82" s="101"/>
      <c r="J82" s="102">
        <f>J792</f>
        <v>0</v>
      </c>
      <c r="L82" s="99"/>
    </row>
    <row r="83" spans="2:12" s="9" customFormat="1" ht="19.899999999999999" customHeight="1">
      <c r="B83" s="99"/>
      <c r="D83" s="100" t="s">
        <v>123</v>
      </c>
      <c r="E83" s="101"/>
      <c r="F83" s="101"/>
      <c r="G83" s="101"/>
      <c r="H83" s="101"/>
      <c r="I83" s="101"/>
      <c r="J83" s="102">
        <f>J799</f>
        <v>0</v>
      </c>
      <c r="L83" s="99"/>
    </row>
    <row r="84" spans="2:12" s="1" customFormat="1" ht="21.75" customHeight="1">
      <c r="B84" s="32"/>
      <c r="L84" s="32"/>
    </row>
    <row r="85" spans="2:12" s="1" customFormat="1" ht="6.95" customHeight="1"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32"/>
    </row>
    <row r="89" spans="2:12" s="1" customFormat="1" ht="6.95" customHeight="1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32"/>
    </row>
    <row r="90" spans="2:12" s="1" customFormat="1" ht="24.95" customHeight="1">
      <c r="B90" s="32"/>
      <c r="C90" s="20" t="s">
        <v>124</v>
      </c>
      <c r="L90" s="32"/>
    </row>
    <row r="91" spans="2:12" s="1" customFormat="1" ht="6.95" customHeight="1">
      <c r="B91" s="32"/>
      <c r="L91" s="32"/>
    </row>
    <row r="92" spans="2:12" s="1" customFormat="1" ht="12" customHeight="1">
      <c r="B92" s="32"/>
      <c r="C92" s="26" t="s">
        <v>16</v>
      </c>
      <c r="L92" s="32"/>
    </row>
    <row r="93" spans="2:12" s="1" customFormat="1" ht="26.25" customHeight="1">
      <c r="B93" s="32"/>
      <c r="E93" s="204" t="str">
        <f>E7</f>
        <v>Modernizace lůžkové stanice v 7.NP - Etapa I - bourací práce a demontáže</v>
      </c>
      <c r="F93" s="205"/>
      <c r="G93" s="205"/>
      <c r="H93" s="205"/>
      <c r="L93" s="32"/>
    </row>
    <row r="94" spans="2:12" s="1" customFormat="1" ht="12" customHeight="1">
      <c r="B94" s="32"/>
      <c r="C94" s="26" t="s">
        <v>94</v>
      </c>
      <c r="L94" s="32"/>
    </row>
    <row r="95" spans="2:12" s="1" customFormat="1" ht="16.5" customHeight="1">
      <c r="B95" s="32"/>
      <c r="E95" s="186" t="str">
        <f>E9</f>
        <v>D.1.1.2.1 - Bourací práce</v>
      </c>
      <c r="F95" s="206"/>
      <c r="G95" s="206"/>
      <c r="H95" s="206"/>
      <c r="L95" s="32"/>
    </row>
    <row r="96" spans="2:12" s="1" customFormat="1" ht="6.95" customHeight="1">
      <c r="B96" s="32"/>
      <c r="L96" s="32"/>
    </row>
    <row r="97" spans="2:65" s="1" customFormat="1" ht="12" customHeight="1">
      <c r="B97" s="32"/>
      <c r="C97" s="26" t="s">
        <v>22</v>
      </c>
      <c r="F97" s="24" t="str">
        <f>F12</f>
        <v>Areál Nemocnice s poliklinikou Česká Lípa</v>
      </c>
      <c r="I97" s="26" t="s">
        <v>24</v>
      </c>
      <c r="J97" s="49" t="str">
        <f>IF(J12="","",J12)</f>
        <v>20. 11. 2025</v>
      </c>
      <c r="L97" s="32"/>
    </row>
    <row r="98" spans="2:65" s="1" customFormat="1" ht="6.95" customHeight="1">
      <c r="B98" s="32"/>
      <c r="L98" s="32"/>
    </row>
    <row r="99" spans="2:65" s="1" customFormat="1" ht="15.2" customHeight="1">
      <c r="B99" s="32"/>
      <c r="C99" s="26" t="s">
        <v>30</v>
      </c>
      <c r="F99" s="24" t="str">
        <f>E15</f>
        <v>Nemocnice s poliklinikou Česká Lípa</v>
      </c>
      <c r="I99" s="26" t="s">
        <v>38</v>
      </c>
      <c r="J99" s="30" t="str">
        <f>E21</f>
        <v>STORING spol. s r.o.</v>
      </c>
      <c r="L99" s="32"/>
    </row>
    <row r="100" spans="2:65" s="1" customFormat="1" ht="15.2" customHeight="1">
      <c r="B100" s="32"/>
      <c r="C100" s="26" t="s">
        <v>36</v>
      </c>
      <c r="F100" s="24" t="str">
        <f>IF(E18="","",E18)</f>
        <v>Vyplň údaj</v>
      </c>
      <c r="I100" s="26" t="s">
        <v>43</v>
      </c>
      <c r="J100" s="30" t="str">
        <f>E24</f>
        <v>Zuzana Morávková</v>
      </c>
      <c r="L100" s="32"/>
    </row>
    <row r="101" spans="2:65" s="1" customFormat="1" ht="10.35" customHeight="1">
      <c r="B101" s="32"/>
      <c r="L101" s="32"/>
    </row>
    <row r="102" spans="2:65" s="10" customFormat="1" ht="29.25" customHeight="1">
      <c r="B102" s="103"/>
      <c r="C102" s="104" t="s">
        <v>125</v>
      </c>
      <c r="D102" s="105" t="s">
        <v>67</v>
      </c>
      <c r="E102" s="105" t="s">
        <v>63</v>
      </c>
      <c r="F102" s="105" t="s">
        <v>64</v>
      </c>
      <c r="G102" s="105" t="s">
        <v>126</v>
      </c>
      <c r="H102" s="105" t="s">
        <v>127</v>
      </c>
      <c r="I102" s="105" t="s">
        <v>128</v>
      </c>
      <c r="J102" s="105" t="s">
        <v>98</v>
      </c>
      <c r="K102" s="106" t="s">
        <v>129</v>
      </c>
      <c r="L102" s="103"/>
      <c r="M102" s="56" t="s">
        <v>44</v>
      </c>
      <c r="N102" s="57" t="s">
        <v>52</v>
      </c>
      <c r="O102" s="57" t="s">
        <v>130</v>
      </c>
      <c r="P102" s="57" t="s">
        <v>131</v>
      </c>
      <c r="Q102" s="57" t="s">
        <v>132</v>
      </c>
      <c r="R102" s="57" t="s">
        <v>133</v>
      </c>
      <c r="S102" s="57" t="s">
        <v>134</v>
      </c>
      <c r="T102" s="58" t="s">
        <v>135</v>
      </c>
    </row>
    <row r="103" spans="2:65" s="1" customFormat="1" ht="22.9" customHeight="1">
      <c r="B103" s="32"/>
      <c r="C103" s="61" t="s">
        <v>136</v>
      </c>
      <c r="J103" s="107">
        <f>BK103</f>
        <v>0</v>
      </c>
      <c r="L103" s="32"/>
      <c r="M103" s="59"/>
      <c r="N103" s="50"/>
      <c r="O103" s="50"/>
      <c r="P103" s="108">
        <f>P104+P342+P777</f>
        <v>0</v>
      </c>
      <c r="Q103" s="50"/>
      <c r="R103" s="108">
        <f>R104+R342+R777</f>
        <v>2.9381123599999999</v>
      </c>
      <c r="S103" s="50"/>
      <c r="T103" s="109">
        <f>T104+T342+T777</f>
        <v>404.12236814000005</v>
      </c>
      <c r="AT103" s="16" t="s">
        <v>81</v>
      </c>
      <c r="AU103" s="16" t="s">
        <v>99</v>
      </c>
      <c r="BK103" s="110">
        <f>BK104+BK342+BK777</f>
        <v>0</v>
      </c>
    </row>
    <row r="104" spans="2:65" s="11" customFormat="1" ht="25.9" customHeight="1">
      <c r="B104" s="111"/>
      <c r="D104" s="112" t="s">
        <v>81</v>
      </c>
      <c r="E104" s="113" t="s">
        <v>137</v>
      </c>
      <c r="F104" s="113" t="s">
        <v>137</v>
      </c>
      <c r="I104" s="114"/>
      <c r="J104" s="115">
        <f>BK104</f>
        <v>0</v>
      </c>
      <c r="L104" s="111"/>
      <c r="M104" s="116"/>
      <c r="P104" s="117">
        <f>P105+P126+P135+P149+P289+P339</f>
        <v>0</v>
      </c>
      <c r="R104" s="117">
        <f>R105+R126+R135+R149+R289+R339</f>
        <v>2.84775087</v>
      </c>
      <c r="T104" s="118">
        <f>T105+T126+T135+T149+T289+T339</f>
        <v>336.03352000000001</v>
      </c>
      <c r="AR104" s="112" t="s">
        <v>90</v>
      </c>
      <c r="AT104" s="119" t="s">
        <v>81</v>
      </c>
      <c r="AU104" s="119" t="s">
        <v>82</v>
      </c>
      <c r="AY104" s="112" t="s">
        <v>138</v>
      </c>
      <c r="BK104" s="120">
        <f>BK105+BK126+BK135+BK149+BK289+BK339</f>
        <v>0</v>
      </c>
    </row>
    <row r="105" spans="2:65" s="11" customFormat="1" ht="22.9" customHeight="1">
      <c r="B105" s="111"/>
      <c r="D105" s="112" t="s">
        <v>81</v>
      </c>
      <c r="E105" s="121" t="s">
        <v>139</v>
      </c>
      <c r="F105" s="121" t="s">
        <v>140</v>
      </c>
      <c r="I105" s="114"/>
      <c r="J105" s="122">
        <f>BK105</f>
        <v>0</v>
      </c>
      <c r="L105" s="111"/>
      <c r="M105" s="116"/>
      <c r="P105" s="117">
        <f>SUM(P106:P125)</f>
        <v>0</v>
      </c>
      <c r="R105" s="117">
        <f>SUM(R106:R125)</f>
        <v>1.44918087</v>
      </c>
      <c r="T105" s="118">
        <f>SUM(T106:T125)</f>
        <v>0</v>
      </c>
      <c r="AR105" s="112" t="s">
        <v>90</v>
      </c>
      <c r="AT105" s="119" t="s">
        <v>81</v>
      </c>
      <c r="AU105" s="119" t="s">
        <v>90</v>
      </c>
      <c r="AY105" s="112" t="s">
        <v>138</v>
      </c>
      <c r="BK105" s="120">
        <f>SUM(BK106:BK125)</f>
        <v>0</v>
      </c>
    </row>
    <row r="106" spans="2:65" s="1" customFormat="1" ht="24.2" customHeight="1">
      <c r="B106" s="32"/>
      <c r="C106" s="123" t="s">
        <v>90</v>
      </c>
      <c r="D106" s="123" t="s">
        <v>141</v>
      </c>
      <c r="E106" s="124" t="s">
        <v>142</v>
      </c>
      <c r="F106" s="125" t="s">
        <v>143</v>
      </c>
      <c r="G106" s="126" t="s">
        <v>144</v>
      </c>
      <c r="H106" s="127">
        <v>0.61599999999999999</v>
      </c>
      <c r="I106" s="128"/>
      <c r="J106" s="129">
        <f>ROUND(I106*H106,2)</f>
        <v>0</v>
      </c>
      <c r="K106" s="125" t="s">
        <v>145</v>
      </c>
      <c r="L106" s="32"/>
      <c r="M106" s="130" t="s">
        <v>44</v>
      </c>
      <c r="N106" s="131" t="s">
        <v>53</v>
      </c>
      <c r="P106" s="132">
        <f>O106*H106</f>
        <v>0</v>
      </c>
      <c r="Q106" s="132">
        <v>1.94302</v>
      </c>
      <c r="R106" s="132">
        <f>Q106*H106</f>
        <v>1.1969003199999999</v>
      </c>
      <c r="S106" s="132">
        <v>0</v>
      </c>
      <c r="T106" s="133">
        <f>S106*H106</f>
        <v>0</v>
      </c>
      <c r="AR106" s="134" t="s">
        <v>146</v>
      </c>
      <c r="AT106" s="134" t="s">
        <v>141</v>
      </c>
      <c r="AU106" s="134" t="s">
        <v>92</v>
      </c>
      <c r="AY106" s="16" t="s">
        <v>138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6" t="s">
        <v>90</v>
      </c>
      <c r="BK106" s="135">
        <f>ROUND(I106*H106,2)</f>
        <v>0</v>
      </c>
      <c r="BL106" s="16" t="s">
        <v>146</v>
      </c>
      <c r="BM106" s="134" t="s">
        <v>147</v>
      </c>
    </row>
    <row r="107" spans="2:65" s="1" customFormat="1" ht="11.25">
      <c r="B107" s="32"/>
      <c r="D107" s="136" t="s">
        <v>148</v>
      </c>
      <c r="F107" s="137" t="s">
        <v>149</v>
      </c>
      <c r="I107" s="138"/>
      <c r="L107" s="32"/>
      <c r="M107" s="139"/>
      <c r="T107" s="53"/>
      <c r="AT107" s="16" t="s">
        <v>148</v>
      </c>
      <c r="AU107" s="16" t="s">
        <v>92</v>
      </c>
    </row>
    <row r="108" spans="2:65" s="12" customFormat="1" ht="11.25">
      <c r="B108" s="140"/>
      <c r="D108" s="141" t="s">
        <v>150</v>
      </c>
      <c r="E108" s="142" t="s">
        <v>44</v>
      </c>
      <c r="F108" s="143" t="s">
        <v>151</v>
      </c>
      <c r="H108" s="142" t="s">
        <v>44</v>
      </c>
      <c r="I108" s="144"/>
      <c r="L108" s="140"/>
      <c r="M108" s="145"/>
      <c r="T108" s="146"/>
      <c r="AT108" s="142" t="s">
        <v>150</v>
      </c>
      <c r="AU108" s="142" t="s">
        <v>92</v>
      </c>
      <c r="AV108" s="12" t="s">
        <v>90</v>
      </c>
      <c r="AW108" s="12" t="s">
        <v>42</v>
      </c>
      <c r="AX108" s="12" t="s">
        <v>82</v>
      </c>
      <c r="AY108" s="142" t="s">
        <v>138</v>
      </c>
    </row>
    <row r="109" spans="2:65" s="13" customFormat="1" ht="11.25">
      <c r="B109" s="147"/>
      <c r="D109" s="141" t="s">
        <v>150</v>
      </c>
      <c r="E109" s="148" t="s">
        <v>44</v>
      </c>
      <c r="F109" s="149" t="s">
        <v>152</v>
      </c>
      <c r="H109" s="150">
        <v>4.3999999999999997E-2</v>
      </c>
      <c r="I109" s="151"/>
      <c r="L109" s="147"/>
      <c r="M109" s="152"/>
      <c r="T109" s="153"/>
      <c r="AT109" s="148" t="s">
        <v>150</v>
      </c>
      <c r="AU109" s="148" t="s">
        <v>92</v>
      </c>
      <c r="AV109" s="13" t="s">
        <v>92</v>
      </c>
      <c r="AW109" s="13" t="s">
        <v>42</v>
      </c>
      <c r="AX109" s="13" t="s">
        <v>82</v>
      </c>
      <c r="AY109" s="148" t="s">
        <v>138</v>
      </c>
    </row>
    <row r="110" spans="2:65" s="13" customFormat="1" ht="11.25">
      <c r="B110" s="147"/>
      <c r="D110" s="141" t="s">
        <v>150</v>
      </c>
      <c r="E110" s="148" t="s">
        <v>44</v>
      </c>
      <c r="F110" s="149" t="s">
        <v>153</v>
      </c>
      <c r="H110" s="150">
        <v>9.6000000000000002E-2</v>
      </c>
      <c r="I110" s="151"/>
      <c r="L110" s="147"/>
      <c r="M110" s="152"/>
      <c r="T110" s="153"/>
      <c r="AT110" s="148" t="s">
        <v>150</v>
      </c>
      <c r="AU110" s="148" t="s">
        <v>92</v>
      </c>
      <c r="AV110" s="13" t="s">
        <v>92</v>
      </c>
      <c r="AW110" s="13" t="s">
        <v>42</v>
      </c>
      <c r="AX110" s="13" t="s">
        <v>82</v>
      </c>
      <c r="AY110" s="148" t="s">
        <v>138</v>
      </c>
    </row>
    <row r="111" spans="2:65" s="13" customFormat="1" ht="11.25">
      <c r="B111" s="147"/>
      <c r="D111" s="141" t="s">
        <v>150</v>
      </c>
      <c r="E111" s="148" t="s">
        <v>44</v>
      </c>
      <c r="F111" s="149" t="s">
        <v>154</v>
      </c>
      <c r="H111" s="150">
        <v>5.6000000000000001E-2</v>
      </c>
      <c r="I111" s="151"/>
      <c r="L111" s="147"/>
      <c r="M111" s="152"/>
      <c r="T111" s="153"/>
      <c r="AT111" s="148" t="s">
        <v>150</v>
      </c>
      <c r="AU111" s="148" t="s">
        <v>92</v>
      </c>
      <c r="AV111" s="13" t="s">
        <v>92</v>
      </c>
      <c r="AW111" s="13" t="s">
        <v>42</v>
      </c>
      <c r="AX111" s="13" t="s">
        <v>82</v>
      </c>
      <c r="AY111" s="148" t="s">
        <v>138</v>
      </c>
    </row>
    <row r="112" spans="2:65" s="13" customFormat="1" ht="11.25">
      <c r="B112" s="147"/>
      <c r="D112" s="141" t="s">
        <v>150</v>
      </c>
      <c r="E112" s="148" t="s">
        <v>44</v>
      </c>
      <c r="F112" s="149" t="s">
        <v>155</v>
      </c>
      <c r="H112" s="150">
        <v>0.42</v>
      </c>
      <c r="I112" s="151"/>
      <c r="L112" s="147"/>
      <c r="M112" s="152"/>
      <c r="T112" s="153"/>
      <c r="AT112" s="148" t="s">
        <v>150</v>
      </c>
      <c r="AU112" s="148" t="s">
        <v>92</v>
      </c>
      <c r="AV112" s="13" t="s">
        <v>92</v>
      </c>
      <c r="AW112" s="13" t="s">
        <v>42</v>
      </c>
      <c r="AX112" s="13" t="s">
        <v>82</v>
      </c>
      <c r="AY112" s="148" t="s">
        <v>138</v>
      </c>
    </row>
    <row r="113" spans="2:65" s="14" customFormat="1" ht="11.25">
      <c r="B113" s="154"/>
      <c r="D113" s="141" t="s">
        <v>150</v>
      </c>
      <c r="E113" s="155" t="s">
        <v>44</v>
      </c>
      <c r="F113" s="156" t="s">
        <v>156</v>
      </c>
      <c r="H113" s="157">
        <v>0.61599999999999999</v>
      </c>
      <c r="I113" s="158"/>
      <c r="L113" s="154"/>
      <c r="M113" s="159"/>
      <c r="T113" s="160"/>
      <c r="AT113" s="155" t="s">
        <v>150</v>
      </c>
      <c r="AU113" s="155" t="s">
        <v>92</v>
      </c>
      <c r="AV113" s="14" t="s">
        <v>146</v>
      </c>
      <c r="AW113" s="14" t="s">
        <v>42</v>
      </c>
      <c r="AX113" s="14" t="s">
        <v>90</v>
      </c>
      <c r="AY113" s="155" t="s">
        <v>138</v>
      </c>
    </row>
    <row r="114" spans="2:65" s="1" customFormat="1" ht="37.9" customHeight="1">
      <c r="B114" s="32"/>
      <c r="C114" s="123" t="s">
        <v>92</v>
      </c>
      <c r="D114" s="123" t="s">
        <v>141</v>
      </c>
      <c r="E114" s="124" t="s">
        <v>157</v>
      </c>
      <c r="F114" s="125" t="s">
        <v>158</v>
      </c>
      <c r="G114" s="126" t="s">
        <v>159</v>
      </c>
      <c r="H114" s="127">
        <v>1.845</v>
      </c>
      <c r="I114" s="128"/>
      <c r="J114" s="129">
        <f>ROUND(I114*H114,2)</f>
        <v>0</v>
      </c>
      <c r="K114" s="125" t="s">
        <v>145</v>
      </c>
      <c r="L114" s="32"/>
      <c r="M114" s="130" t="s">
        <v>44</v>
      </c>
      <c r="N114" s="131" t="s">
        <v>53</v>
      </c>
      <c r="P114" s="132">
        <f>O114*H114</f>
        <v>0</v>
      </c>
      <c r="Q114" s="132">
        <v>0.13319</v>
      </c>
      <c r="R114" s="132">
        <f>Q114*H114</f>
        <v>0.24573555</v>
      </c>
      <c r="S114" s="132">
        <v>0</v>
      </c>
      <c r="T114" s="133">
        <f>S114*H114</f>
        <v>0</v>
      </c>
      <c r="AR114" s="134" t="s">
        <v>146</v>
      </c>
      <c r="AT114" s="134" t="s">
        <v>141</v>
      </c>
      <c r="AU114" s="134" t="s">
        <v>92</v>
      </c>
      <c r="AY114" s="16" t="s">
        <v>138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6" t="s">
        <v>90</v>
      </c>
      <c r="BK114" s="135">
        <f>ROUND(I114*H114,2)</f>
        <v>0</v>
      </c>
      <c r="BL114" s="16" t="s">
        <v>146</v>
      </c>
      <c r="BM114" s="134" t="s">
        <v>160</v>
      </c>
    </row>
    <row r="115" spans="2:65" s="1" customFormat="1" ht="11.25">
      <c r="B115" s="32"/>
      <c r="D115" s="136" t="s">
        <v>148</v>
      </c>
      <c r="F115" s="137" t="s">
        <v>161</v>
      </c>
      <c r="I115" s="138"/>
      <c r="L115" s="32"/>
      <c r="M115" s="139"/>
      <c r="T115" s="53"/>
      <c r="AT115" s="16" t="s">
        <v>148</v>
      </c>
      <c r="AU115" s="16" t="s">
        <v>92</v>
      </c>
    </row>
    <row r="116" spans="2:65" s="13" customFormat="1" ht="11.25">
      <c r="B116" s="147"/>
      <c r="D116" s="141" t="s">
        <v>150</v>
      </c>
      <c r="E116" s="148" t="s">
        <v>44</v>
      </c>
      <c r="F116" s="149" t="s">
        <v>162</v>
      </c>
      <c r="H116" s="150">
        <v>1.845</v>
      </c>
      <c r="I116" s="151"/>
      <c r="L116" s="147"/>
      <c r="M116" s="152"/>
      <c r="T116" s="153"/>
      <c r="AT116" s="148" t="s">
        <v>150</v>
      </c>
      <c r="AU116" s="148" t="s">
        <v>92</v>
      </c>
      <c r="AV116" s="13" t="s">
        <v>92</v>
      </c>
      <c r="AW116" s="13" t="s">
        <v>42</v>
      </c>
      <c r="AX116" s="13" t="s">
        <v>82</v>
      </c>
      <c r="AY116" s="148" t="s">
        <v>138</v>
      </c>
    </row>
    <row r="117" spans="2:65" s="14" customFormat="1" ht="11.25">
      <c r="B117" s="154"/>
      <c r="D117" s="141" t="s">
        <v>150</v>
      </c>
      <c r="E117" s="155" t="s">
        <v>44</v>
      </c>
      <c r="F117" s="156" t="s">
        <v>156</v>
      </c>
      <c r="H117" s="157">
        <v>1.845</v>
      </c>
      <c r="I117" s="158"/>
      <c r="L117" s="154"/>
      <c r="M117" s="159"/>
      <c r="T117" s="160"/>
      <c r="AT117" s="155" t="s">
        <v>150</v>
      </c>
      <c r="AU117" s="155" t="s">
        <v>92</v>
      </c>
      <c r="AV117" s="14" t="s">
        <v>146</v>
      </c>
      <c r="AW117" s="14" t="s">
        <v>42</v>
      </c>
      <c r="AX117" s="14" t="s">
        <v>90</v>
      </c>
      <c r="AY117" s="155" t="s">
        <v>138</v>
      </c>
    </row>
    <row r="118" spans="2:65" s="1" customFormat="1" ht="24.2" customHeight="1">
      <c r="B118" s="32"/>
      <c r="C118" s="123" t="s">
        <v>139</v>
      </c>
      <c r="D118" s="123" t="s">
        <v>141</v>
      </c>
      <c r="E118" s="124" t="s">
        <v>163</v>
      </c>
      <c r="F118" s="125" t="s">
        <v>164</v>
      </c>
      <c r="G118" s="126" t="s">
        <v>159</v>
      </c>
      <c r="H118" s="127">
        <v>7.7</v>
      </c>
      <c r="I118" s="128"/>
      <c r="J118" s="129">
        <f>ROUND(I118*H118,2)</f>
        <v>0</v>
      </c>
      <c r="K118" s="125" t="s">
        <v>145</v>
      </c>
      <c r="L118" s="32"/>
      <c r="M118" s="130" t="s">
        <v>44</v>
      </c>
      <c r="N118" s="131" t="s">
        <v>53</v>
      </c>
      <c r="P118" s="132">
        <f>O118*H118</f>
        <v>0</v>
      </c>
      <c r="Q118" s="132">
        <v>8.4999999999999995E-4</v>
      </c>
      <c r="R118" s="132">
        <f>Q118*H118</f>
        <v>6.5449999999999996E-3</v>
      </c>
      <c r="S118" s="132">
        <v>0</v>
      </c>
      <c r="T118" s="133">
        <f>S118*H118</f>
        <v>0</v>
      </c>
      <c r="AR118" s="134" t="s">
        <v>146</v>
      </c>
      <c r="AT118" s="134" t="s">
        <v>141</v>
      </c>
      <c r="AU118" s="134" t="s">
        <v>92</v>
      </c>
      <c r="AY118" s="16" t="s">
        <v>138</v>
      </c>
      <c r="BE118" s="135">
        <f>IF(N118="základní",J118,0)</f>
        <v>0</v>
      </c>
      <c r="BF118" s="135">
        <f>IF(N118="snížená",J118,0)</f>
        <v>0</v>
      </c>
      <c r="BG118" s="135">
        <f>IF(N118="zákl. přenesená",J118,0)</f>
        <v>0</v>
      </c>
      <c r="BH118" s="135">
        <f>IF(N118="sníž. přenesená",J118,0)</f>
        <v>0</v>
      </c>
      <c r="BI118" s="135">
        <f>IF(N118="nulová",J118,0)</f>
        <v>0</v>
      </c>
      <c r="BJ118" s="16" t="s">
        <v>90</v>
      </c>
      <c r="BK118" s="135">
        <f>ROUND(I118*H118,2)</f>
        <v>0</v>
      </c>
      <c r="BL118" s="16" t="s">
        <v>146</v>
      </c>
      <c r="BM118" s="134" t="s">
        <v>165</v>
      </c>
    </row>
    <row r="119" spans="2:65" s="1" customFormat="1" ht="11.25">
      <c r="B119" s="32"/>
      <c r="D119" s="136" t="s">
        <v>148</v>
      </c>
      <c r="F119" s="137" t="s">
        <v>166</v>
      </c>
      <c r="I119" s="138"/>
      <c r="L119" s="32"/>
      <c r="M119" s="139"/>
      <c r="T119" s="53"/>
      <c r="AT119" s="16" t="s">
        <v>148</v>
      </c>
      <c r="AU119" s="16" t="s">
        <v>92</v>
      </c>
    </row>
    <row r="120" spans="2:65" s="12" customFormat="1" ht="11.25">
      <c r="B120" s="140"/>
      <c r="D120" s="141" t="s">
        <v>150</v>
      </c>
      <c r="E120" s="142" t="s">
        <v>44</v>
      </c>
      <c r="F120" s="143" t="s">
        <v>151</v>
      </c>
      <c r="H120" s="142" t="s">
        <v>44</v>
      </c>
      <c r="I120" s="144"/>
      <c r="L120" s="140"/>
      <c r="M120" s="145"/>
      <c r="T120" s="146"/>
      <c r="AT120" s="142" t="s">
        <v>150</v>
      </c>
      <c r="AU120" s="142" t="s">
        <v>92</v>
      </c>
      <c r="AV120" s="12" t="s">
        <v>90</v>
      </c>
      <c r="AW120" s="12" t="s">
        <v>42</v>
      </c>
      <c r="AX120" s="12" t="s">
        <v>82</v>
      </c>
      <c r="AY120" s="142" t="s">
        <v>138</v>
      </c>
    </row>
    <row r="121" spans="2:65" s="13" customFormat="1" ht="11.25">
      <c r="B121" s="147"/>
      <c r="D121" s="141" t="s">
        <v>150</v>
      </c>
      <c r="E121" s="148" t="s">
        <v>44</v>
      </c>
      <c r="F121" s="149" t="s">
        <v>167</v>
      </c>
      <c r="H121" s="150">
        <v>0.55000000000000004</v>
      </c>
      <c r="I121" s="151"/>
      <c r="L121" s="147"/>
      <c r="M121" s="152"/>
      <c r="T121" s="153"/>
      <c r="AT121" s="148" t="s">
        <v>150</v>
      </c>
      <c r="AU121" s="148" t="s">
        <v>92</v>
      </c>
      <c r="AV121" s="13" t="s">
        <v>92</v>
      </c>
      <c r="AW121" s="13" t="s">
        <v>42</v>
      </c>
      <c r="AX121" s="13" t="s">
        <v>82</v>
      </c>
      <c r="AY121" s="148" t="s">
        <v>138</v>
      </c>
    </row>
    <row r="122" spans="2:65" s="13" customFormat="1" ht="11.25">
      <c r="B122" s="147"/>
      <c r="D122" s="141" t="s">
        <v>150</v>
      </c>
      <c r="E122" s="148" t="s">
        <v>44</v>
      </c>
      <c r="F122" s="149" t="s">
        <v>168</v>
      </c>
      <c r="H122" s="150">
        <v>1.2</v>
      </c>
      <c r="I122" s="151"/>
      <c r="L122" s="147"/>
      <c r="M122" s="152"/>
      <c r="T122" s="153"/>
      <c r="AT122" s="148" t="s">
        <v>150</v>
      </c>
      <c r="AU122" s="148" t="s">
        <v>92</v>
      </c>
      <c r="AV122" s="13" t="s">
        <v>92</v>
      </c>
      <c r="AW122" s="13" t="s">
        <v>42</v>
      </c>
      <c r="AX122" s="13" t="s">
        <v>82</v>
      </c>
      <c r="AY122" s="148" t="s">
        <v>138</v>
      </c>
    </row>
    <row r="123" spans="2:65" s="13" customFormat="1" ht="11.25">
      <c r="B123" s="147"/>
      <c r="D123" s="141" t="s">
        <v>150</v>
      </c>
      <c r="E123" s="148" t="s">
        <v>44</v>
      </c>
      <c r="F123" s="149" t="s">
        <v>169</v>
      </c>
      <c r="H123" s="150">
        <v>0.7</v>
      </c>
      <c r="I123" s="151"/>
      <c r="L123" s="147"/>
      <c r="M123" s="152"/>
      <c r="T123" s="153"/>
      <c r="AT123" s="148" t="s">
        <v>150</v>
      </c>
      <c r="AU123" s="148" t="s">
        <v>92</v>
      </c>
      <c r="AV123" s="13" t="s">
        <v>92</v>
      </c>
      <c r="AW123" s="13" t="s">
        <v>42</v>
      </c>
      <c r="AX123" s="13" t="s">
        <v>82</v>
      </c>
      <c r="AY123" s="148" t="s">
        <v>138</v>
      </c>
    </row>
    <row r="124" spans="2:65" s="13" customFormat="1" ht="11.25">
      <c r="B124" s="147"/>
      <c r="D124" s="141" t="s">
        <v>150</v>
      </c>
      <c r="E124" s="148" t="s">
        <v>44</v>
      </c>
      <c r="F124" s="149" t="s">
        <v>170</v>
      </c>
      <c r="H124" s="150">
        <v>5.25</v>
      </c>
      <c r="I124" s="151"/>
      <c r="L124" s="147"/>
      <c r="M124" s="152"/>
      <c r="T124" s="153"/>
      <c r="AT124" s="148" t="s">
        <v>150</v>
      </c>
      <c r="AU124" s="148" t="s">
        <v>92</v>
      </c>
      <c r="AV124" s="13" t="s">
        <v>92</v>
      </c>
      <c r="AW124" s="13" t="s">
        <v>42</v>
      </c>
      <c r="AX124" s="13" t="s">
        <v>82</v>
      </c>
      <c r="AY124" s="148" t="s">
        <v>138</v>
      </c>
    </row>
    <row r="125" spans="2:65" s="14" customFormat="1" ht="11.25">
      <c r="B125" s="154"/>
      <c r="D125" s="141" t="s">
        <v>150</v>
      </c>
      <c r="E125" s="155" t="s">
        <v>44</v>
      </c>
      <c r="F125" s="156" t="s">
        <v>156</v>
      </c>
      <c r="H125" s="157">
        <v>7.7</v>
      </c>
      <c r="I125" s="158"/>
      <c r="L125" s="154"/>
      <c r="M125" s="159"/>
      <c r="T125" s="160"/>
      <c r="AT125" s="155" t="s">
        <v>150</v>
      </c>
      <c r="AU125" s="155" t="s">
        <v>92</v>
      </c>
      <c r="AV125" s="14" t="s">
        <v>146</v>
      </c>
      <c r="AW125" s="14" t="s">
        <v>42</v>
      </c>
      <c r="AX125" s="14" t="s">
        <v>90</v>
      </c>
      <c r="AY125" s="155" t="s">
        <v>138</v>
      </c>
    </row>
    <row r="126" spans="2:65" s="11" customFormat="1" ht="22.9" customHeight="1">
      <c r="B126" s="111"/>
      <c r="D126" s="112" t="s">
        <v>81</v>
      </c>
      <c r="E126" s="121" t="s">
        <v>146</v>
      </c>
      <c r="F126" s="121" t="s">
        <v>171</v>
      </c>
      <c r="I126" s="114"/>
      <c r="J126" s="122">
        <f>BK126</f>
        <v>0</v>
      </c>
      <c r="L126" s="111"/>
      <c r="M126" s="116"/>
      <c r="P126" s="117">
        <f>SUM(P127:P134)</f>
        <v>0</v>
      </c>
      <c r="R126" s="117">
        <f>SUM(R127:R134)</f>
        <v>0.47633000000000003</v>
      </c>
      <c r="T126" s="118">
        <f>SUM(T127:T134)</f>
        <v>0</v>
      </c>
      <c r="AR126" s="112" t="s">
        <v>90</v>
      </c>
      <c r="AT126" s="119" t="s">
        <v>81</v>
      </c>
      <c r="AU126" s="119" t="s">
        <v>90</v>
      </c>
      <c r="AY126" s="112" t="s">
        <v>138</v>
      </c>
      <c r="BK126" s="120">
        <f>SUM(BK127:BK134)</f>
        <v>0</v>
      </c>
    </row>
    <row r="127" spans="2:65" s="1" customFormat="1" ht="33" customHeight="1">
      <c r="B127" s="32"/>
      <c r="C127" s="123" t="s">
        <v>146</v>
      </c>
      <c r="D127" s="123" t="s">
        <v>141</v>
      </c>
      <c r="E127" s="124" t="s">
        <v>172</v>
      </c>
      <c r="F127" s="125" t="s">
        <v>173</v>
      </c>
      <c r="G127" s="126" t="s">
        <v>174</v>
      </c>
      <c r="H127" s="127">
        <v>0.437</v>
      </c>
      <c r="I127" s="128"/>
      <c r="J127" s="129">
        <f>ROUND(I127*H127,2)</f>
        <v>0</v>
      </c>
      <c r="K127" s="125" t="s">
        <v>145</v>
      </c>
      <c r="L127" s="32"/>
      <c r="M127" s="130" t="s">
        <v>44</v>
      </c>
      <c r="N127" s="131" t="s">
        <v>53</v>
      </c>
      <c r="P127" s="132">
        <f>O127*H127</f>
        <v>0</v>
      </c>
      <c r="Q127" s="132">
        <v>1.0900000000000001</v>
      </c>
      <c r="R127" s="132">
        <f>Q127*H127</f>
        <v>0.47633000000000003</v>
      </c>
      <c r="S127" s="132">
        <v>0</v>
      </c>
      <c r="T127" s="133">
        <f>S127*H127</f>
        <v>0</v>
      </c>
      <c r="AR127" s="134" t="s">
        <v>146</v>
      </c>
      <c r="AT127" s="134" t="s">
        <v>141</v>
      </c>
      <c r="AU127" s="134" t="s">
        <v>92</v>
      </c>
      <c r="AY127" s="16" t="s">
        <v>138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6" t="s">
        <v>90</v>
      </c>
      <c r="BK127" s="135">
        <f>ROUND(I127*H127,2)</f>
        <v>0</v>
      </c>
      <c r="BL127" s="16" t="s">
        <v>146</v>
      </c>
      <c r="BM127" s="134" t="s">
        <v>175</v>
      </c>
    </row>
    <row r="128" spans="2:65" s="1" customFormat="1" ht="11.25">
      <c r="B128" s="32"/>
      <c r="D128" s="136" t="s">
        <v>148</v>
      </c>
      <c r="F128" s="137" t="s">
        <v>176</v>
      </c>
      <c r="I128" s="138"/>
      <c r="L128" s="32"/>
      <c r="M128" s="139"/>
      <c r="T128" s="53"/>
      <c r="AT128" s="16" t="s">
        <v>148</v>
      </c>
      <c r="AU128" s="16" t="s">
        <v>92</v>
      </c>
    </row>
    <row r="129" spans="2:65" s="12" customFormat="1" ht="11.25">
      <c r="B129" s="140"/>
      <c r="D129" s="141" t="s">
        <v>150</v>
      </c>
      <c r="E129" s="142" t="s">
        <v>44</v>
      </c>
      <c r="F129" s="143" t="s">
        <v>151</v>
      </c>
      <c r="H129" s="142" t="s">
        <v>44</v>
      </c>
      <c r="I129" s="144"/>
      <c r="L129" s="140"/>
      <c r="M129" s="145"/>
      <c r="T129" s="146"/>
      <c r="AT129" s="142" t="s">
        <v>150</v>
      </c>
      <c r="AU129" s="142" t="s">
        <v>92</v>
      </c>
      <c r="AV129" s="12" t="s">
        <v>90</v>
      </c>
      <c r="AW129" s="12" t="s">
        <v>42</v>
      </c>
      <c r="AX129" s="12" t="s">
        <v>82</v>
      </c>
      <c r="AY129" s="142" t="s">
        <v>138</v>
      </c>
    </row>
    <row r="130" spans="2:65" s="13" customFormat="1" ht="11.25">
      <c r="B130" s="147"/>
      <c r="D130" s="141" t="s">
        <v>150</v>
      </c>
      <c r="E130" s="148" t="s">
        <v>44</v>
      </c>
      <c r="F130" s="149" t="s">
        <v>177</v>
      </c>
      <c r="H130" s="150">
        <v>3.1E-2</v>
      </c>
      <c r="I130" s="151"/>
      <c r="L130" s="147"/>
      <c r="M130" s="152"/>
      <c r="T130" s="153"/>
      <c r="AT130" s="148" t="s">
        <v>150</v>
      </c>
      <c r="AU130" s="148" t="s">
        <v>92</v>
      </c>
      <c r="AV130" s="13" t="s">
        <v>92</v>
      </c>
      <c r="AW130" s="13" t="s">
        <v>42</v>
      </c>
      <c r="AX130" s="13" t="s">
        <v>82</v>
      </c>
      <c r="AY130" s="148" t="s">
        <v>138</v>
      </c>
    </row>
    <row r="131" spans="2:65" s="13" customFormat="1" ht="11.25">
      <c r="B131" s="147"/>
      <c r="D131" s="141" t="s">
        <v>150</v>
      </c>
      <c r="E131" s="148" t="s">
        <v>44</v>
      </c>
      <c r="F131" s="149" t="s">
        <v>178</v>
      </c>
      <c r="H131" s="150">
        <v>6.8000000000000005E-2</v>
      </c>
      <c r="I131" s="151"/>
      <c r="L131" s="147"/>
      <c r="M131" s="152"/>
      <c r="T131" s="153"/>
      <c r="AT131" s="148" t="s">
        <v>150</v>
      </c>
      <c r="AU131" s="148" t="s">
        <v>92</v>
      </c>
      <c r="AV131" s="13" t="s">
        <v>92</v>
      </c>
      <c r="AW131" s="13" t="s">
        <v>42</v>
      </c>
      <c r="AX131" s="13" t="s">
        <v>82</v>
      </c>
      <c r="AY131" s="148" t="s">
        <v>138</v>
      </c>
    </row>
    <row r="132" spans="2:65" s="13" customFormat="1" ht="11.25">
      <c r="B132" s="147"/>
      <c r="D132" s="141" t="s">
        <v>150</v>
      </c>
      <c r="E132" s="148" t="s">
        <v>44</v>
      </c>
      <c r="F132" s="149" t="s">
        <v>179</v>
      </c>
      <c r="H132" s="150">
        <v>0.04</v>
      </c>
      <c r="I132" s="151"/>
      <c r="L132" s="147"/>
      <c r="M132" s="152"/>
      <c r="T132" s="153"/>
      <c r="AT132" s="148" t="s">
        <v>150</v>
      </c>
      <c r="AU132" s="148" t="s">
        <v>92</v>
      </c>
      <c r="AV132" s="13" t="s">
        <v>92</v>
      </c>
      <c r="AW132" s="13" t="s">
        <v>42</v>
      </c>
      <c r="AX132" s="13" t="s">
        <v>82</v>
      </c>
      <c r="AY132" s="148" t="s">
        <v>138</v>
      </c>
    </row>
    <row r="133" spans="2:65" s="13" customFormat="1" ht="11.25">
      <c r="B133" s="147"/>
      <c r="D133" s="141" t="s">
        <v>150</v>
      </c>
      <c r="E133" s="148" t="s">
        <v>44</v>
      </c>
      <c r="F133" s="149" t="s">
        <v>180</v>
      </c>
      <c r="H133" s="150">
        <v>0.29799999999999999</v>
      </c>
      <c r="I133" s="151"/>
      <c r="L133" s="147"/>
      <c r="M133" s="152"/>
      <c r="T133" s="153"/>
      <c r="AT133" s="148" t="s">
        <v>150</v>
      </c>
      <c r="AU133" s="148" t="s">
        <v>92</v>
      </c>
      <c r="AV133" s="13" t="s">
        <v>92</v>
      </c>
      <c r="AW133" s="13" t="s">
        <v>42</v>
      </c>
      <c r="AX133" s="13" t="s">
        <v>82</v>
      </c>
      <c r="AY133" s="148" t="s">
        <v>138</v>
      </c>
    </row>
    <row r="134" spans="2:65" s="14" customFormat="1" ht="11.25">
      <c r="B134" s="154"/>
      <c r="D134" s="141" t="s">
        <v>150</v>
      </c>
      <c r="E134" s="155" t="s">
        <v>44</v>
      </c>
      <c r="F134" s="156" t="s">
        <v>156</v>
      </c>
      <c r="H134" s="157">
        <v>0.437</v>
      </c>
      <c r="I134" s="158"/>
      <c r="L134" s="154"/>
      <c r="M134" s="159"/>
      <c r="T134" s="160"/>
      <c r="AT134" s="155" t="s">
        <v>150</v>
      </c>
      <c r="AU134" s="155" t="s">
        <v>92</v>
      </c>
      <c r="AV134" s="14" t="s">
        <v>146</v>
      </c>
      <c r="AW134" s="14" t="s">
        <v>42</v>
      </c>
      <c r="AX134" s="14" t="s">
        <v>90</v>
      </c>
      <c r="AY134" s="155" t="s">
        <v>138</v>
      </c>
    </row>
    <row r="135" spans="2:65" s="11" customFormat="1" ht="22.9" customHeight="1">
      <c r="B135" s="111"/>
      <c r="D135" s="112" t="s">
        <v>81</v>
      </c>
      <c r="E135" s="121" t="s">
        <v>181</v>
      </c>
      <c r="F135" s="121" t="s">
        <v>182</v>
      </c>
      <c r="I135" s="114"/>
      <c r="J135" s="122">
        <f>BK135</f>
        <v>0</v>
      </c>
      <c r="L135" s="111"/>
      <c r="M135" s="116"/>
      <c r="P135" s="117">
        <f>SUM(P136:P148)</f>
        <v>0</v>
      </c>
      <c r="R135" s="117">
        <f>SUM(R136:R148)</f>
        <v>0.85527999999999993</v>
      </c>
      <c r="T135" s="118">
        <f>SUM(T136:T148)</f>
        <v>0</v>
      </c>
      <c r="AR135" s="112" t="s">
        <v>90</v>
      </c>
      <c r="AT135" s="119" t="s">
        <v>81</v>
      </c>
      <c r="AU135" s="119" t="s">
        <v>90</v>
      </c>
      <c r="AY135" s="112" t="s">
        <v>138</v>
      </c>
      <c r="BK135" s="120">
        <f>SUM(BK136:BK148)</f>
        <v>0</v>
      </c>
    </row>
    <row r="136" spans="2:65" s="1" customFormat="1" ht="21.75" customHeight="1">
      <c r="B136" s="32"/>
      <c r="C136" s="123" t="s">
        <v>183</v>
      </c>
      <c r="D136" s="123" t="s">
        <v>141</v>
      </c>
      <c r="E136" s="124" t="s">
        <v>184</v>
      </c>
      <c r="F136" s="125" t="s">
        <v>185</v>
      </c>
      <c r="G136" s="126" t="s">
        <v>159</v>
      </c>
      <c r="H136" s="127">
        <v>6</v>
      </c>
      <c r="I136" s="128"/>
      <c r="J136" s="129">
        <f>ROUND(I136*H136,2)</f>
        <v>0</v>
      </c>
      <c r="K136" s="125" t="s">
        <v>145</v>
      </c>
      <c r="L136" s="32"/>
      <c r="M136" s="130" t="s">
        <v>44</v>
      </c>
      <c r="N136" s="131" t="s">
        <v>53</v>
      </c>
      <c r="P136" s="132">
        <f>O136*H136</f>
        <v>0</v>
      </c>
      <c r="Q136" s="132">
        <v>4.3800000000000002E-3</v>
      </c>
      <c r="R136" s="132">
        <f>Q136*H136</f>
        <v>2.6280000000000001E-2</v>
      </c>
      <c r="S136" s="132">
        <v>0</v>
      </c>
      <c r="T136" s="133">
        <f>S136*H136</f>
        <v>0</v>
      </c>
      <c r="AR136" s="134" t="s">
        <v>146</v>
      </c>
      <c r="AT136" s="134" t="s">
        <v>141</v>
      </c>
      <c r="AU136" s="134" t="s">
        <v>92</v>
      </c>
      <c r="AY136" s="16" t="s">
        <v>138</v>
      </c>
      <c r="BE136" s="135">
        <f>IF(N136="základní",J136,0)</f>
        <v>0</v>
      </c>
      <c r="BF136" s="135">
        <f>IF(N136="snížená",J136,0)</f>
        <v>0</v>
      </c>
      <c r="BG136" s="135">
        <f>IF(N136="zákl. přenesená",J136,0)</f>
        <v>0</v>
      </c>
      <c r="BH136" s="135">
        <f>IF(N136="sníž. přenesená",J136,0)</f>
        <v>0</v>
      </c>
      <c r="BI136" s="135">
        <f>IF(N136="nulová",J136,0)</f>
        <v>0</v>
      </c>
      <c r="BJ136" s="16" t="s">
        <v>90</v>
      </c>
      <c r="BK136" s="135">
        <f>ROUND(I136*H136,2)</f>
        <v>0</v>
      </c>
      <c r="BL136" s="16" t="s">
        <v>146</v>
      </c>
      <c r="BM136" s="134" t="s">
        <v>186</v>
      </c>
    </row>
    <row r="137" spans="2:65" s="1" customFormat="1" ht="11.25">
      <c r="B137" s="32"/>
      <c r="D137" s="136" t="s">
        <v>148</v>
      </c>
      <c r="F137" s="137" t="s">
        <v>187</v>
      </c>
      <c r="I137" s="138"/>
      <c r="L137" s="32"/>
      <c r="M137" s="139"/>
      <c r="T137" s="53"/>
      <c r="AT137" s="16" t="s">
        <v>148</v>
      </c>
      <c r="AU137" s="16" t="s">
        <v>92</v>
      </c>
    </row>
    <row r="138" spans="2:65" s="13" customFormat="1" ht="11.25">
      <c r="B138" s="147"/>
      <c r="D138" s="141" t="s">
        <v>150</v>
      </c>
      <c r="E138" s="148" t="s">
        <v>44</v>
      </c>
      <c r="F138" s="149" t="s">
        <v>188</v>
      </c>
      <c r="H138" s="150">
        <v>6</v>
      </c>
      <c r="I138" s="151"/>
      <c r="L138" s="147"/>
      <c r="M138" s="152"/>
      <c r="T138" s="153"/>
      <c r="AT138" s="148" t="s">
        <v>150</v>
      </c>
      <c r="AU138" s="148" t="s">
        <v>92</v>
      </c>
      <c r="AV138" s="13" t="s">
        <v>92</v>
      </c>
      <c r="AW138" s="13" t="s">
        <v>42</v>
      </c>
      <c r="AX138" s="13" t="s">
        <v>82</v>
      </c>
      <c r="AY138" s="148" t="s">
        <v>138</v>
      </c>
    </row>
    <row r="139" spans="2:65" s="14" customFormat="1" ht="11.25">
      <c r="B139" s="154"/>
      <c r="D139" s="141" t="s">
        <v>150</v>
      </c>
      <c r="E139" s="155" t="s">
        <v>44</v>
      </c>
      <c r="F139" s="156" t="s">
        <v>156</v>
      </c>
      <c r="H139" s="157">
        <v>6</v>
      </c>
      <c r="I139" s="158"/>
      <c r="L139" s="154"/>
      <c r="M139" s="159"/>
      <c r="T139" s="160"/>
      <c r="AT139" s="155" t="s">
        <v>150</v>
      </c>
      <c r="AU139" s="155" t="s">
        <v>92</v>
      </c>
      <c r="AV139" s="14" t="s">
        <v>146</v>
      </c>
      <c r="AW139" s="14" t="s">
        <v>42</v>
      </c>
      <c r="AX139" s="14" t="s">
        <v>90</v>
      </c>
      <c r="AY139" s="155" t="s">
        <v>138</v>
      </c>
    </row>
    <row r="140" spans="2:65" s="1" customFormat="1" ht="24.2" customHeight="1">
      <c r="B140" s="32"/>
      <c r="C140" s="123" t="s">
        <v>181</v>
      </c>
      <c r="D140" s="123" t="s">
        <v>141</v>
      </c>
      <c r="E140" s="124" t="s">
        <v>189</v>
      </c>
      <c r="F140" s="125" t="s">
        <v>190</v>
      </c>
      <c r="G140" s="126" t="s">
        <v>191</v>
      </c>
      <c r="H140" s="127">
        <v>5</v>
      </c>
      <c r="I140" s="128"/>
      <c r="J140" s="129">
        <f>ROUND(I140*H140,2)</f>
        <v>0</v>
      </c>
      <c r="K140" s="125" t="s">
        <v>145</v>
      </c>
      <c r="L140" s="32"/>
      <c r="M140" s="130" t="s">
        <v>44</v>
      </c>
      <c r="N140" s="131" t="s">
        <v>53</v>
      </c>
      <c r="P140" s="132">
        <f>O140*H140</f>
        <v>0</v>
      </c>
      <c r="Q140" s="132">
        <v>0.1658</v>
      </c>
      <c r="R140" s="132">
        <f>Q140*H140</f>
        <v>0.82899999999999996</v>
      </c>
      <c r="S140" s="132">
        <v>0</v>
      </c>
      <c r="T140" s="133">
        <f>S140*H140</f>
        <v>0</v>
      </c>
      <c r="AR140" s="134" t="s">
        <v>146</v>
      </c>
      <c r="AT140" s="134" t="s">
        <v>141</v>
      </c>
      <c r="AU140" s="134" t="s">
        <v>92</v>
      </c>
      <c r="AY140" s="16" t="s">
        <v>138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6" t="s">
        <v>90</v>
      </c>
      <c r="BK140" s="135">
        <f>ROUND(I140*H140,2)</f>
        <v>0</v>
      </c>
      <c r="BL140" s="16" t="s">
        <v>146</v>
      </c>
      <c r="BM140" s="134" t="s">
        <v>192</v>
      </c>
    </row>
    <row r="141" spans="2:65" s="1" customFormat="1" ht="11.25">
      <c r="B141" s="32"/>
      <c r="D141" s="136" t="s">
        <v>148</v>
      </c>
      <c r="F141" s="137" t="s">
        <v>193</v>
      </c>
      <c r="I141" s="138"/>
      <c r="L141" s="32"/>
      <c r="M141" s="139"/>
      <c r="T141" s="53"/>
      <c r="AT141" s="16" t="s">
        <v>148</v>
      </c>
      <c r="AU141" s="16" t="s">
        <v>92</v>
      </c>
    </row>
    <row r="142" spans="2:65" s="13" customFormat="1" ht="11.25">
      <c r="B142" s="147"/>
      <c r="D142" s="141" t="s">
        <v>150</v>
      </c>
      <c r="E142" s="148" t="s">
        <v>44</v>
      </c>
      <c r="F142" s="149" t="s">
        <v>194</v>
      </c>
      <c r="H142" s="150">
        <v>5</v>
      </c>
      <c r="I142" s="151"/>
      <c r="L142" s="147"/>
      <c r="M142" s="152"/>
      <c r="T142" s="153"/>
      <c r="AT142" s="148" t="s">
        <v>150</v>
      </c>
      <c r="AU142" s="148" t="s">
        <v>92</v>
      </c>
      <c r="AV142" s="13" t="s">
        <v>92</v>
      </c>
      <c r="AW142" s="13" t="s">
        <v>42</v>
      </c>
      <c r="AX142" s="13" t="s">
        <v>82</v>
      </c>
      <c r="AY142" s="148" t="s">
        <v>138</v>
      </c>
    </row>
    <row r="143" spans="2:65" s="14" customFormat="1" ht="11.25">
      <c r="B143" s="154"/>
      <c r="D143" s="141" t="s">
        <v>150</v>
      </c>
      <c r="E143" s="155" t="s">
        <v>44</v>
      </c>
      <c r="F143" s="156" t="s">
        <v>156</v>
      </c>
      <c r="H143" s="157">
        <v>5</v>
      </c>
      <c r="I143" s="158"/>
      <c r="L143" s="154"/>
      <c r="M143" s="159"/>
      <c r="T143" s="160"/>
      <c r="AT143" s="155" t="s">
        <v>150</v>
      </c>
      <c r="AU143" s="155" t="s">
        <v>92</v>
      </c>
      <c r="AV143" s="14" t="s">
        <v>146</v>
      </c>
      <c r="AW143" s="14" t="s">
        <v>42</v>
      </c>
      <c r="AX143" s="14" t="s">
        <v>90</v>
      </c>
      <c r="AY143" s="155" t="s">
        <v>138</v>
      </c>
    </row>
    <row r="144" spans="2:65" s="1" customFormat="1" ht="24.2" customHeight="1">
      <c r="B144" s="32"/>
      <c r="C144" s="123" t="s">
        <v>195</v>
      </c>
      <c r="D144" s="123" t="s">
        <v>141</v>
      </c>
      <c r="E144" s="124" t="s">
        <v>196</v>
      </c>
      <c r="F144" s="125" t="s">
        <v>197</v>
      </c>
      <c r="G144" s="126" t="s">
        <v>159</v>
      </c>
      <c r="H144" s="127">
        <v>1259.6300000000001</v>
      </c>
      <c r="I144" s="128"/>
      <c r="J144" s="129">
        <f>ROUND(I144*H144,2)</f>
        <v>0</v>
      </c>
      <c r="K144" s="125" t="s">
        <v>145</v>
      </c>
      <c r="L144" s="32"/>
      <c r="M144" s="130" t="s">
        <v>44</v>
      </c>
      <c r="N144" s="131" t="s">
        <v>53</v>
      </c>
      <c r="P144" s="132">
        <f>O144*H144</f>
        <v>0</v>
      </c>
      <c r="Q144" s="132">
        <v>0</v>
      </c>
      <c r="R144" s="132">
        <f>Q144*H144</f>
        <v>0</v>
      </c>
      <c r="S144" s="132">
        <v>0</v>
      </c>
      <c r="T144" s="133">
        <f>S144*H144</f>
        <v>0</v>
      </c>
      <c r="AR144" s="134" t="s">
        <v>146</v>
      </c>
      <c r="AT144" s="134" t="s">
        <v>141</v>
      </c>
      <c r="AU144" s="134" t="s">
        <v>92</v>
      </c>
      <c r="AY144" s="16" t="s">
        <v>138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6" t="s">
        <v>90</v>
      </c>
      <c r="BK144" s="135">
        <f>ROUND(I144*H144,2)</f>
        <v>0</v>
      </c>
      <c r="BL144" s="16" t="s">
        <v>146</v>
      </c>
      <c r="BM144" s="134" t="s">
        <v>198</v>
      </c>
    </row>
    <row r="145" spans="2:65" s="1" customFormat="1" ht="11.25">
      <c r="B145" s="32"/>
      <c r="D145" s="136" t="s">
        <v>148</v>
      </c>
      <c r="F145" s="137" t="s">
        <v>199</v>
      </c>
      <c r="I145" s="138"/>
      <c r="L145" s="32"/>
      <c r="M145" s="139"/>
      <c r="T145" s="53"/>
      <c r="AT145" s="16" t="s">
        <v>148</v>
      </c>
      <c r="AU145" s="16" t="s">
        <v>92</v>
      </c>
    </row>
    <row r="146" spans="2:65" s="13" customFormat="1" ht="11.25">
      <c r="B146" s="147"/>
      <c r="D146" s="141" t="s">
        <v>150</v>
      </c>
      <c r="E146" s="148" t="s">
        <v>44</v>
      </c>
      <c r="F146" s="149" t="s">
        <v>200</v>
      </c>
      <c r="H146" s="150">
        <v>242.49</v>
      </c>
      <c r="I146" s="151"/>
      <c r="L146" s="147"/>
      <c r="M146" s="152"/>
      <c r="T146" s="153"/>
      <c r="AT146" s="148" t="s">
        <v>150</v>
      </c>
      <c r="AU146" s="148" t="s">
        <v>92</v>
      </c>
      <c r="AV146" s="13" t="s">
        <v>92</v>
      </c>
      <c r="AW146" s="13" t="s">
        <v>42</v>
      </c>
      <c r="AX146" s="13" t="s">
        <v>82</v>
      </c>
      <c r="AY146" s="148" t="s">
        <v>138</v>
      </c>
    </row>
    <row r="147" spans="2:65" s="13" customFormat="1" ht="11.25">
      <c r="B147" s="147"/>
      <c r="D147" s="141" t="s">
        <v>150</v>
      </c>
      <c r="E147" s="148" t="s">
        <v>44</v>
      </c>
      <c r="F147" s="149" t="s">
        <v>201</v>
      </c>
      <c r="H147" s="150">
        <v>1017.14</v>
      </c>
      <c r="I147" s="151"/>
      <c r="L147" s="147"/>
      <c r="M147" s="152"/>
      <c r="T147" s="153"/>
      <c r="AT147" s="148" t="s">
        <v>150</v>
      </c>
      <c r="AU147" s="148" t="s">
        <v>92</v>
      </c>
      <c r="AV147" s="13" t="s">
        <v>92</v>
      </c>
      <c r="AW147" s="13" t="s">
        <v>42</v>
      </c>
      <c r="AX147" s="13" t="s">
        <v>82</v>
      </c>
      <c r="AY147" s="148" t="s">
        <v>138</v>
      </c>
    </row>
    <row r="148" spans="2:65" s="14" customFormat="1" ht="11.25">
      <c r="B148" s="154"/>
      <c r="D148" s="141" t="s">
        <v>150</v>
      </c>
      <c r="E148" s="155" t="s">
        <v>44</v>
      </c>
      <c r="F148" s="156" t="s">
        <v>156</v>
      </c>
      <c r="H148" s="157">
        <v>1259.6300000000001</v>
      </c>
      <c r="I148" s="158"/>
      <c r="L148" s="154"/>
      <c r="M148" s="159"/>
      <c r="T148" s="160"/>
      <c r="AT148" s="155" t="s">
        <v>150</v>
      </c>
      <c r="AU148" s="155" t="s">
        <v>92</v>
      </c>
      <c r="AV148" s="14" t="s">
        <v>146</v>
      </c>
      <c r="AW148" s="14" t="s">
        <v>42</v>
      </c>
      <c r="AX148" s="14" t="s">
        <v>90</v>
      </c>
      <c r="AY148" s="155" t="s">
        <v>138</v>
      </c>
    </row>
    <row r="149" spans="2:65" s="11" customFormat="1" ht="22.9" customHeight="1">
      <c r="B149" s="111"/>
      <c r="D149" s="112" t="s">
        <v>81</v>
      </c>
      <c r="E149" s="121" t="s">
        <v>202</v>
      </c>
      <c r="F149" s="121" t="s">
        <v>203</v>
      </c>
      <c r="I149" s="114"/>
      <c r="J149" s="122">
        <f>BK149</f>
        <v>0</v>
      </c>
      <c r="L149" s="111"/>
      <c r="M149" s="116"/>
      <c r="P149" s="117">
        <f>SUM(P150:P288)</f>
        <v>0</v>
      </c>
      <c r="R149" s="117">
        <f>SUM(R150:R288)</f>
        <v>6.6960000000000006E-2</v>
      </c>
      <c r="T149" s="118">
        <f>SUM(T150:T288)</f>
        <v>336.03352000000001</v>
      </c>
      <c r="AR149" s="112" t="s">
        <v>90</v>
      </c>
      <c r="AT149" s="119" t="s">
        <v>81</v>
      </c>
      <c r="AU149" s="119" t="s">
        <v>90</v>
      </c>
      <c r="AY149" s="112" t="s">
        <v>138</v>
      </c>
      <c r="BK149" s="120">
        <f>SUM(BK150:BK288)</f>
        <v>0</v>
      </c>
    </row>
    <row r="150" spans="2:65" s="1" customFormat="1" ht="33" customHeight="1">
      <c r="B150" s="32"/>
      <c r="C150" s="123" t="s">
        <v>204</v>
      </c>
      <c r="D150" s="123" t="s">
        <v>141</v>
      </c>
      <c r="E150" s="124" t="s">
        <v>205</v>
      </c>
      <c r="F150" s="125" t="s">
        <v>206</v>
      </c>
      <c r="G150" s="126" t="s">
        <v>159</v>
      </c>
      <c r="H150" s="127">
        <v>500</v>
      </c>
      <c r="I150" s="128"/>
      <c r="J150" s="129">
        <f>ROUND(I150*H150,2)</f>
        <v>0</v>
      </c>
      <c r="K150" s="125" t="s">
        <v>145</v>
      </c>
      <c r="L150" s="32"/>
      <c r="M150" s="130" t="s">
        <v>44</v>
      </c>
      <c r="N150" s="131" t="s">
        <v>53</v>
      </c>
      <c r="P150" s="132">
        <f>O150*H150</f>
        <v>0</v>
      </c>
      <c r="Q150" s="132">
        <v>0</v>
      </c>
      <c r="R150" s="132">
        <f>Q150*H150</f>
        <v>0</v>
      </c>
      <c r="S150" s="132">
        <v>0</v>
      </c>
      <c r="T150" s="133">
        <f>S150*H150</f>
        <v>0</v>
      </c>
      <c r="AR150" s="134" t="s">
        <v>146</v>
      </c>
      <c r="AT150" s="134" t="s">
        <v>141</v>
      </c>
      <c r="AU150" s="134" t="s">
        <v>92</v>
      </c>
      <c r="AY150" s="16" t="s">
        <v>138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6" t="s">
        <v>90</v>
      </c>
      <c r="BK150" s="135">
        <f>ROUND(I150*H150,2)</f>
        <v>0</v>
      </c>
      <c r="BL150" s="16" t="s">
        <v>146</v>
      </c>
      <c r="BM150" s="134" t="s">
        <v>207</v>
      </c>
    </row>
    <row r="151" spans="2:65" s="1" customFormat="1" ht="11.25">
      <c r="B151" s="32"/>
      <c r="D151" s="136" t="s">
        <v>148</v>
      </c>
      <c r="F151" s="137" t="s">
        <v>208</v>
      </c>
      <c r="I151" s="138"/>
      <c r="L151" s="32"/>
      <c r="M151" s="139"/>
      <c r="T151" s="53"/>
      <c r="AT151" s="16" t="s">
        <v>148</v>
      </c>
      <c r="AU151" s="16" t="s">
        <v>92</v>
      </c>
    </row>
    <row r="152" spans="2:65" s="13" customFormat="1" ht="11.25">
      <c r="B152" s="147"/>
      <c r="D152" s="141" t="s">
        <v>150</v>
      </c>
      <c r="E152" s="148" t="s">
        <v>44</v>
      </c>
      <c r="F152" s="149" t="s">
        <v>209</v>
      </c>
      <c r="H152" s="150">
        <v>500</v>
      </c>
      <c r="I152" s="151"/>
      <c r="L152" s="147"/>
      <c r="M152" s="152"/>
      <c r="T152" s="153"/>
      <c r="AT152" s="148" t="s">
        <v>150</v>
      </c>
      <c r="AU152" s="148" t="s">
        <v>92</v>
      </c>
      <c r="AV152" s="13" t="s">
        <v>92</v>
      </c>
      <c r="AW152" s="13" t="s">
        <v>42</v>
      </c>
      <c r="AX152" s="13" t="s">
        <v>90</v>
      </c>
      <c r="AY152" s="148" t="s">
        <v>138</v>
      </c>
    </row>
    <row r="153" spans="2:65" s="1" customFormat="1" ht="24.2" customHeight="1">
      <c r="B153" s="32"/>
      <c r="C153" s="123" t="s">
        <v>202</v>
      </c>
      <c r="D153" s="123" t="s">
        <v>141</v>
      </c>
      <c r="E153" s="124" t="s">
        <v>210</v>
      </c>
      <c r="F153" s="125" t="s">
        <v>211</v>
      </c>
      <c r="G153" s="126" t="s">
        <v>212</v>
      </c>
      <c r="H153" s="127">
        <v>3</v>
      </c>
      <c r="I153" s="128"/>
      <c r="J153" s="129">
        <f>ROUND(I153*H153,2)</f>
        <v>0</v>
      </c>
      <c r="K153" s="125" t="s">
        <v>145</v>
      </c>
      <c r="L153" s="32"/>
      <c r="M153" s="130" t="s">
        <v>44</v>
      </c>
      <c r="N153" s="131" t="s">
        <v>53</v>
      </c>
      <c r="P153" s="132">
        <f>O153*H153</f>
        <v>0</v>
      </c>
      <c r="Q153" s="132">
        <v>0</v>
      </c>
      <c r="R153" s="132">
        <f>Q153*H153</f>
        <v>0</v>
      </c>
      <c r="S153" s="132">
        <v>0</v>
      </c>
      <c r="T153" s="133">
        <f>S153*H153</f>
        <v>0</v>
      </c>
      <c r="AR153" s="134" t="s">
        <v>146</v>
      </c>
      <c r="AT153" s="134" t="s">
        <v>141</v>
      </c>
      <c r="AU153" s="134" t="s">
        <v>92</v>
      </c>
      <c r="AY153" s="16" t="s">
        <v>138</v>
      </c>
      <c r="BE153" s="135">
        <f>IF(N153="základní",J153,0)</f>
        <v>0</v>
      </c>
      <c r="BF153" s="135">
        <f>IF(N153="snížená",J153,0)</f>
        <v>0</v>
      </c>
      <c r="BG153" s="135">
        <f>IF(N153="zákl. přenesená",J153,0)</f>
        <v>0</v>
      </c>
      <c r="BH153" s="135">
        <f>IF(N153="sníž. přenesená",J153,0)</f>
        <v>0</v>
      </c>
      <c r="BI153" s="135">
        <f>IF(N153="nulová",J153,0)</f>
        <v>0</v>
      </c>
      <c r="BJ153" s="16" t="s">
        <v>90</v>
      </c>
      <c r="BK153" s="135">
        <f>ROUND(I153*H153,2)</f>
        <v>0</v>
      </c>
      <c r="BL153" s="16" t="s">
        <v>146</v>
      </c>
      <c r="BM153" s="134" t="s">
        <v>213</v>
      </c>
    </row>
    <row r="154" spans="2:65" s="1" customFormat="1" ht="11.25">
      <c r="B154" s="32"/>
      <c r="D154" s="136" t="s">
        <v>148</v>
      </c>
      <c r="F154" s="137" t="s">
        <v>214</v>
      </c>
      <c r="I154" s="138"/>
      <c r="L154" s="32"/>
      <c r="M154" s="139"/>
      <c r="T154" s="53"/>
      <c r="AT154" s="16" t="s">
        <v>148</v>
      </c>
      <c r="AU154" s="16" t="s">
        <v>92</v>
      </c>
    </row>
    <row r="155" spans="2:65" s="1" customFormat="1" ht="24.2" customHeight="1">
      <c r="B155" s="32"/>
      <c r="C155" s="123" t="s">
        <v>215</v>
      </c>
      <c r="D155" s="123" t="s">
        <v>141</v>
      </c>
      <c r="E155" s="124" t="s">
        <v>216</v>
      </c>
      <c r="F155" s="125" t="s">
        <v>217</v>
      </c>
      <c r="G155" s="126" t="s">
        <v>212</v>
      </c>
      <c r="H155" s="127">
        <v>270</v>
      </c>
      <c r="I155" s="128"/>
      <c r="J155" s="129">
        <f>ROUND(I155*H155,2)</f>
        <v>0</v>
      </c>
      <c r="K155" s="125" t="s">
        <v>145</v>
      </c>
      <c r="L155" s="32"/>
      <c r="M155" s="130" t="s">
        <v>44</v>
      </c>
      <c r="N155" s="131" t="s">
        <v>53</v>
      </c>
      <c r="P155" s="132">
        <f>O155*H155</f>
        <v>0</v>
      </c>
      <c r="Q155" s="132">
        <v>0</v>
      </c>
      <c r="R155" s="132">
        <f>Q155*H155</f>
        <v>0</v>
      </c>
      <c r="S155" s="132">
        <v>0</v>
      </c>
      <c r="T155" s="133">
        <f>S155*H155</f>
        <v>0</v>
      </c>
      <c r="AR155" s="134" t="s">
        <v>146</v>
      </c>
      <c r="AT155" s="134" t="s">
        <v>141</v>
      </c>
      <c r="AU155" s="134" t="s">
        <v>92</v>
      </c>
      <c r="AY155" s="16" t="s">
        <v>138</v>
      </c>
      <c r="BE155" s="135">
        <f>IF(N155="základní",J155,0)</f>
        <v>0</v>
      </c>
      <c r="BF155" s="135">
        <f>IF(N155="snížená",J155,0)</f>
        <v>0</v>
      </c>
      <c r="BG155" s="135">
        <f>IF(N155="zákl. přenesená",J155,0)</f>
        <v>0</v>
      </c>
      <c r="BH155" s="135">
        <f>IF(N155="sníž. přenesená",J155,0)</f>
        <v>0</v>
      </c>
      <c r="BI155" s="135">
        <f>IF(N155="nulová",J155,0)</f>
        <v>0</v>
      </c>
      <c r="BJ155" s="16" t="s">
        <v>90</v>
      </c>
      <c r="BK155" s="135">
        <f>ROUND(I155*H155,2)</f>
        <v>0</v>
      </c>
      <c r="BL155" s="16" t="s">
        <v>146</v>
      </c>
      <c r="BM155" s="134" t="s">
        <v>218</v>
      </c>
    </row>
    <row r="156" spans="2:65" s="1" customFormat="1" ht="11.25">
      <c r="B156" s="32"/>
      <c r="D156" s="136" t="s">
        <v>148</v>
      </c>
      <c r="F156" s="137" t="s">
        <v>219</v>
      </c>
      <c r="I156" s="138"/>
      <c r="L156" s="32"/>
      <c r="M156" s="139"/>
      <c r="T156" s="53"/>
      <c r="AT156" s="16" t="s">
        <v>148</v>
      </c>
      <c r="AU156" s="16" t="s">
        <v>92</v>
      </c>
    </row>
    <row r="157" spans="2:65" s="13" customFormat="1" ht="11.25">
      <c r="B157" s="147"/>
      <c r="D157" s="141" t="s">
        <v>150</v>
      </c>
      <c r="E157" s="148" t="s">
        <v>44</v>
      </c>
      <c r="F157" s="149" t="s">
        <v>220</v>
      </c>
      <c r="H157" s="150">
        <v>270</v>
      </c>
      <c r="I157" s="151"/>
      <c r="L157" s="147"/>
      <c r="M157" s="152"/>
      <c r="T157" s="153"/>
      <c r="AT157" s="148" t="s">
        <v>150</v>
      </c>
      <c r="AU157" s="148" t="s">
        <v>92</v>
      </c>
      <c r="AV157" s="13" t="s">
        <v>92</v>
      </c>
      <c r="AW157" s="13" t="s">
        <v>42</v>
      </c>
      <c r="AX157" s="13" t="s">
        <v>90</v>
      </c>
      <c r="AY157" s="148" t="s">
        <v>138</v>
      </c>
    </row>
    <row r="158" spans="2:65" s="1" customFormat="1" ht="24.2" customHeight="1">
      <c r="B158" s="32"/>
      <c r="C158" s="123" t="s">
        <v>221</v>
      </c>
      <c r="D158" s="123" t="s">
        <v>141</v>
      </c>
      <c r="E158" s="124" t="s">
        <v>222</v>
      </c>
      <c r="F158" s="125" t="s">
        <v>223</v>
      </c>
      <c r="G158" s="126" t="s">
        <v>212</v>
      </c>
      <c r="H158" s="127">
        <v>3</v>
      </c>
      <c r="I158" s="128"/>
      <c r="J158" s="129">
        <f>ROUND(I158*H158,2)</f>
        <v>0</v>
      </c>
      <c r="K158" s="125" t="s">
        <v>145</v>
      </c>
      <c r="L158" s="32"/>
      <c r="M158" s="130" t="s">
        <v>44</v>
      </c>
      <c r="N158" s="131" t="s">
        <v>53</v>
      </c>
      <c r="P158" s="132">
        <f>O158*H158</f>
        <v>0</v>
      </c>
      <c r="Q158" s="132">
        <v>0</v>
      </c>
      <c r="R158" s="132">
        <f>Q158*H158</f>
        <v>0</v>
      </c>
      <c r="S158" s="132">
        <v>0</v>
      </c>
      <c r="T158" s="133">
        <f>S158*H158</f>
        <v>0</v>
      </c>
      <c r="AR158" s="134" t="s">
        <v>146</v>
      </c>
      <c r="AT158" s="134" t="s">
        <v>141</v>
      </c>
      <c r="AU158" s="134" t="s">
        <v>92</v>
      </c>
      <c r="AY158" s="16" t="s">
        <v>138</v>
      </c>
      <c r="BE158" s="135">
        <f>IF(N158="základní",J158,0)</f>
        <v>0</v>
      </c>
      <c r="BF158" s="135">
        <f>IF(N158="snížená",J158,0)</f>
        <v>0</v>
      </c>
      <c r="BG158" s="135">
        <f>IF(N158="zákl. přenesená",J158,0)</f>
        <v>0</v>
      </c>
      <c r="BH158" s="135">
        <f>IF(N158="sníž. přenesená",J158,0)</f>
        <v>0</v>
      </c>
      <c r="BI158" s="135">
        <f>IF(N158="nulová",J158,0)</f>
        <v>0</v>
      </c>
      <c r="BJ158" s="16" t="s">
        <v>90</v>
      </c>
      <c r="BK158" s="135">
        <f>ROUND(I158*H158,2)</f>
        <v>0</v>
      </c>
      <c r="BL158" s="16" t="s">
        <v>146</v>
      </c>
      <c r="BM158" s="134" t="s">
        <v>224</v>
      </c>
    </row>
    <row r="159" spans="2:65" s="1" customFormat="1" ht="11.25">
      <c r="B159" s="32"/>
      <c r="D159" s="136" t="s">
        <v>148</v>
      </c>
      <c r="F159" s="137" t="s">
        <v>225</v>
      </c>
      <c r="I159" s="138"/>
      <c r="L159" s="32"/>
      <c r="M159" s="139"/>
      <c r="T159" s="53"/>
      <c r="AT159" s="16" t="s">
        <v>148</v>
      </c>
      <c r="AU159" s="16" t="s">
        <v>92</v>
      </c>
    </row>
    <row r="160" spans="2:65" s="1" customFormat="1" ht="24.2" customHeight="1">
      <c r="B160" s="32"/>
      <c r="C160" s="123" t="s">
        <v>8</v>
      </c>
      <c r="D160" s="123" t="s">
        <v>141</v>
      </c>
      <c r="E160" s="124" t="s">
        <v>226</v>
      </c>
      <c r="F160" s="125" t="s">
        <v>227</v>
      </c>
      <c r="G160" s="126" t="s">
        <v>159</v>
      </c>
      <c r="H160" s="127">
        <v>1674</v>
      </c>
      <c r="I160" s="128"/>
      <c r="J160" s="129">
        <f>ROUND(I160*H160,2)</f>
        <v>0</v>
      </c>
      <c r="K160" s="125" t="s">
        <v>145</v>
      </c>
      <c r="L160" s="32"/>
      <c r="M160" s="130" t="s">
        <v>44</v>
      </c>
      <c r="N160" s="131" t="s">
        <v>53</v>
      </c>
      <c r="P160" s="132">
        <f>O160*H160</f>
        <v>0</v>
      </c>
      <c r="Q160" s="132">
        <v>4.0000000000000003E-5</v>
      </c>
      <c r="R160" s="132">
        <f>Q160*H160</f>
        <v>6.6960000000000006E-2</v>
      </c>
      <c r="S160" s="132">
        <v>0</v>
      </c>
      <c r="T160" s="133">
        <f>S160*H160</f>
        <v>0</v>
      </c>
      <c r="AR160" s="134" t="s">
        <v>146</v>
      </c>
      <c r="AT160" s="134" t="s">
        <v>141</v>
      </c>
      <c r="AU160" s="134" t="s">
        <v>92</v>
      </c>
      <c r="AY160" s="16" t="s">
        <v>138</v>
      </c>
      <c r="BE160" s="135">
        <f>IF(N160="základní",J160,0)</f>
        <v>0</v>
      </c>
      <c r="BF160" s="135">
        <f>IF(N160="snížená",J160,0)</f>
        <v>0</v>
      </c>
      <c r="BG160" s="135">
        <f>IF(N160="zákl. přenesená",J160,0)</f>
        <v>0</v>
      </c>
      <c r="BH160" s="135">
        <f>IF(N160="sníž. přenesená",J160,0)</f>
        <v>0</v>
      </c>
      <c r="BI160" s="135">
        <f>IF(N160="nulová",J160,0)</f>
        <v>0</v>
      </c>
      <c r="BJ160" s="16" t="s">
        <v>90</v>
      </c>
      <c r="BK160" s="135">
        <f>ROUND(I160*H160,2)</f>
        <v>0</v>
      </c>
      <c r="BL160" s="16" t="s">
        <v>146</v>
      </c>
      <c r="BM160" s="134" t="s">
        <v>228</v>
      </c>
    </row>
    <row r="161" spans="2:65" s="1" customFormat="1" ht="11.25">
      <c r="B161" s="32"/>
      <c r="D161" s="136" t="s">
        <v>148</v>
      </c>
      <c r="F161" s="137" t="s">
        <v>229</v>
      </c>
      <c r="I161" s="138"/>
      <c r="L161" s="32"/>
      <c r="M161" s="139"/>
      <c r="T161" s="53"/>
      <c r="AT161" s="16" t="s">
        <v>148</v>
      </c>
      <c r="AU161" s="16" t="s">
        <v>92</v>
      </c>
    </row>
    <row r="162" spans="2:65" s="13" customFormat="1" ht="11.25">
      <c r="B162" s="147"/>
      <c r="D162" s="141" t="s">
        <v>150</v>
      </c>
      <c r="E162" s="148" t="s">
        <v>44</v>
      </c>
      <c r="F162" s="149" t="s">
        <v>230</v>
      </c>
      <c r="H162" s="150">
        <v>1674</v>
      </c>
      <c r="I162" s="151"/>
      <c r="L162" s="147"/>
      <c r="M162" s="152"/>
      <c r="T162" s="153"/>
      <c r="AT162" s="148" t="s">
        <v>150</v>
      </c>
      <c r="AU162" s="148" t="s">
        <v>92</v>
      </c>
      <c r="AV162" s="13" t="s">
        <v>92</v>
      </c>
      <c r="AW162" s="13" t="s">
        <v>42</v>
      </c>
      <c r="AX162" s="13" t="s">
        <v>90</v>
      </c>
      <c r="AY162" s="148" t="s">
        <v>138</v>
      </c>
    </row>
    <row r="163" spans="2:65" s="1" customFormat="1" ht="24.2" customHeight="1">
      <c r="B163" s="32"/>
      <c r="C163" s="123" t="s">
        <v>231</v>
      </c>
      <c r="D163" s="123" t="s">
        <v>141</v>
      </c>
      <c r="E163" s="124" t="s">
        <v>232</v>
      </c>
      <c r="F163" s="125" t="s">
        <v>233</v>
      </c>
      <c r="G163" s="126" t="s">
        <v>159</v>
      </c>
      <c r="H163" s="127">
        <v>11.16</v>
      </c>
      <c r="I163" s="128"/>
      <c r="J163" s="129">
        <f>ROUND(I163*H163,2)</f>
        <v>0</v>
      </c>
      <c r="K163" s="125" t="s">
        <v>145</v>
      </c>
      <c r="L163" s="32"/>
      <c r="M163" s="130" t="s">
        <v>44</v>
      </c>
      <c r="N163" s="131" t="s">
        <v>53</v>
      </c>
      <c r="P163" s="132">
        <f>O163*H163</f>
        <v>0</v>
      </c>
      <c r="Q163" s="132">
        <v>0</v>
      </c>
      <c r="R163" s="132">
        <f>Q163*H163</f>
        <v>0</v>
      </c>
      <c r="S163" s="132">
        <v>0.20799999999999999</v>
      </c>
      <c r="T163" s="133">
        <f>S163*H163</f>
        <v>2.3212799999999998</v>
      </c>
      <c r="AR163" s="134" t="s">
        <v>146</v>
      </c>
      <c r="AT163" s="134" t="s">
        <v>141</v>
      </c>
      <c r="AU163" s="134" t="s">
        <v>92</v>
      </c>
      <c r="AY163" s="16" t="s">
        <v>138</v>
      </c>
      <c r="BE163" s="135">
        <f>IF(N163="základní",J163,0)</f>
        <v>0</v>
      </c>
      <c r="BF163" s="135">
        <f>IF(N163="snížená",J163,0)</f>
        <v>0</v>
      </c>
      <c r="BG163" s="135">
        <f>IF(N163="zákl. přenesená",J163,0)</f>
        <v>0</v>
      </c>
      <c r="BH163" s="135">
        <f>IF(N163="sníž. přenesená",J163,0)</f>
        <v>0</v>
      </c>
      <c r="BI163" s="135">
        <f>IF(N163="nulová",J163,0)</f>
        <v>0</v>
      </c>
      <c r="BJ163" s="16" t="s">
        <v>90</v>
      </c>
      <c r="BK163" s="135">
        <f>ROUND(I163*H163,2)</f>
        <v>0</v>
      </c>
      <c r="BL163" s="16" t="s">
        <v>146</v>
      </c>
      <c r="BM163" s="134" t="s">
        <v>234</v>
      </c>
    </row>
    <row r="164" spans="2:65" s="1" customFormat="1" ht="11.25">
      <c r="B164" s="32"/>
      <c r="D164" s="136" t="s">
        <v>148</v>
      </c>
      <c r="F164" s="137" t="s">
        <v>235</v>
      </c>
      <c r="I164" s="138"/>
      <c r="L164" s="32"/>
      <c r="M164" s="139"/>
      <c r="T164" s="53"/>
      <c r="AT164" s="16" t="s">
        <v>148</v>
      </c>
      <c r="AU164" s="16" t="s">
        <v>92</v>
      </c>
    </row>
    <row r="165" spans="2:65" s="13" customFormat="1" ht="11.25">
      <c r="B165" s="147"/>
      <c r="D165" s="141" t="s">
        <v>150</v>
      </c>
      <c r="E165" s="148" t="s">
        <v>44</v>
      </c>
      <c r="F165" s="149" t="s">
        <v>236</v>
      </c>
      <c r="H165" s="150">
        <v>11.16</v>
      </c>
      <c r="I165" s="151"/>
      <c r="L165" s="147"/>
      <c r="M165" s="152"/>
      <c r="T165" s="153"/>
      <c r="AT165" s="148" t="s">
        <v>150</v>
      </c>
      <c r="AU165" s="148" t="s">
        <v>92</v>
      </c>
      <c r="AV165" s="13" t="s">
        <v>92</v>
      </c>
      <c r="AW165" s="13" t="s">
        <v>42</v>
      </c>
      <c r="AX165" s="13" t="s">
        <v>90</v>
      </c>
      <c r="AY165" s="148" t="s">
        <v>138</v>
      </c>
    </row>
    <row r="166" spans="2:65" s="1" customFormat="1" ht="24.2" customHeight="1">
      <c r="B166" s="32"/>
      <c r="C166" s="123" t="s">
        <v>237</v>
      </c>
      <c r="D166" s="123" t="s">
        <v>141</v>
      </c>
      <c r="E166" s="124" t="s">
        <v>238</v>
      </c>
      <c r="F166" s="125" t="s">
        <v>239</v>
      </c>
      <c r="G166" s="126" t="s">
        <v>159</v>
      </c>
      <c r="H166" s="127">
        <v>57.35</v>
      </c>
      <c r="I166" s="128"/>
      <c r="J166" s="129">
        <f>ROUND(I166*H166,2)</f>
        <v>0</v>
      </c>
      <c r="K166" s="125" t="s">
        <v>44</v>
      </c>
      <c r="L166" s="32"/>
      <c r="M166" s="130" t="s">
        <v>44</v>
      </c>
      <c r="N166" s="131" t="s">
        <v>53</v>
      </c>
      <c r="P166" s="132">
        <f>O166*H166</f>
        <v>0</v>
      </c>
      <c r="Q166" s="132">
        <v>0</v>
      </c>
      <c r="R166" s="132">
        <f>Q166*H166</f>
        <v>0</v>
      </c>
      <c r="S166" s="132">
        <v>0.20799999999999999</v>
      </c>
      <c r="T166" s="133">
        <f>S166*H166</f>
        <v>11.928799999999999</v>
      </c>
      <c r="AR166" s="134" t="s">
        <v>146</v>
      </c>
      <c r="AT166" s="134" t="s">
        <v>141</v>
      </c>
      <c r="AU166" s="134" t="s">
        <v>92</v>
      </c>
      <c r="AY166" s="16" t="s">
        <v>138</v>
      </c>
      <c r="BE166" s="135">
        <f>IF(N166="základní",J166,0)</f>
        <v>0</v>
      </c>
      <c r="BF166" s="135">
        <f>IF(N166="snížená",J166,0)</f>
        <v>0</v>
      </c>
      <c r="BG166" s="135">
        <f>IF(N166="zákl. přenesená",J166,0)</f>
        <v>0</v>
      </c>
      <c r="BH166" s="135">
        <f>IF(N166="sníž. přenesená",J166,0)</f>
        <v>0</v>
      </c>
      <c r="BI166" s="135">
        <f>IF(N166="nulová",J166,0)</f>
        <v>0</v>
      </c>
      <c r="BJ166" s="16" t="s">
        <v>90</v>
      </c>
      <c r="BK166" s="135">
        <f>ROUND(I166*H166,2)</f>
        <v>0</v>
      </c>
      <c r="BL166" s="16" t="s">
        <v>146</v>
      </c>
      <c r="BM166" s="134" t="s">
        <v>240</v>
      </c>
    </row>
    <row r="167" spans="2:65" s="13" customFormat="1" ht="11.25">
      <c r="B167" s="147"/>
      <c r="D167" s="141" t="s">
        <v>150</v>
      </c>
      <c r="E167" s="148" t="s">
        <v>44</v>
      </c>
      <c r="F167" s="149" t="s">
        <v>241</v>
      </c>
      <c r="H167" s="150">
        <v>11.16</v>
      </c>
      <c r="I167" s="151"/>
      <c r="L167" s="147"/>
      <c r="M167" s="152"/>
      <c r="T167" s="153"/>
      <c r="AT167" s="148" t="s">
        <v>150</v>
      </c>
      <c r="AU167" s="148" t="s">
        <v>92</v>
      </c>
      <c r="AV167" s="13" t="s">
        <v>92</v>
      </c>
      <c r="AW167" s="13" t="s">
        <v>42</v>
      </c>
      <c r="AX167" s="13" t="s">
        <v>82</v>
      </c>
      <c r="AY167" s="148" t="s">
        <v>138</v>
      </c>
    </row>
    <row r="168" spans="2:65" s="13" customFormat="1" ht="11.25">
      <c r="B168" s="147"/>
      <c r="D168" s="141" t="s">
        <v>150</v>
      </c>
      <c r="E168" s="148" t="s">
        <v>44</v>
      </c>
      <c r="F168" s="149" t="s">
        <v>242</v>
      </c>
      <c r="H168" s="150">
        <v>6.2</v>
      </c>
      <c r="I168" s="151"/>
      <c r="L168" s="147"/>
      <c r="M168" s="152"/>
      <c r="T168" s="153"/>
      <c r="AT168" s="148" t="s">
        <v>150</v>
      </c>
      <c r="AU168" s="148" t="s">
        <v>92</v>
      </c>
      <c r="AV168" s="13" t="s">
        <v>92</v>
      </c>
      <c r="AW168" s="13" t="s">
        <v>42</v>
      </c>
      <c r="AX168" s="13" t="s">
        <v>82</v>
      </c>
      <c r="AY168" s="148" t="s">
        <v>138</v>
      </c>
    </row>
    <row r="169" spans="2:65" s="13" customFormat="1" ht="11.25">
      <c r="B169" s="147"/>
      <c r="D169" s="141" t="s">
        <v>150</v>
      </c>
      <c r="E169" s="148" t="s">
        <v>44</v>
      </c>
      <c r="F169" s="149" t="s">
        <v>243</v>
      </c>
      <c r="H169" s="150">
        <v>12.4</v>
      </c>
      <c r="I169" s="151"/>
      <c r="L169" s="147"/>
      <c r="M169" s="152"/>
      <c r="T169" s="153"/>
      <c r="AT169" s="148" t="s">
        <v>150</v>
      </c>
      <c r="AU169" s="148" t="s">
        <v>92</v>
      </c>
      <c r="AV169" s="13" t="s">
        <v>92</v>
      </c>
      <c r="AW169" s="13" t="s">
        <v>42</v>
      </c>
      <c r="AX169" s="13" t="s">
        <v>82</v>
      </c>
      <c r="AY169" s="148" t="s">
        <v>138</v>
      </c>
    </row>
    <row r="170" spans="2:65" s="13" customFormat="1" ht="11.25">
      <c r="B170" s="147"/>
      <c r="D170" s="141" t="s">
        <v>150</v>
      </c>
      <c r="E170" s="148" t="s">
        <v>44</v>
      </c>
      <c r="F170" s="149" t="s">
        <v>244</v>
      </c>
      <c r="H170" s="150">
        <v>12.4</v>
      </c>
      <c r="I170" s="151"/>
      <c r="L170" s="147"/>
      <c r="M170" s="152"/>
      <c r="T170" s="153"/>
      <c r="AT170" s="148" t="s">
        <v>150</v>
      </c>
      <c r="AU170" s="148" t="s">
        <v>92</v>
      </c>
      <c r="AV170" s="13" t="s">
        <v>92</v>
      </c>
      <c r="AW170" s="13" t="s">
        <v>42</v>
      </c>
      <c r="AX170" s="13" t="s">
        <v>82</v>
      </c>
      <c r="AY170" s="148" t="s">
        <v>138</v>
      </c>
    </row>
    <row r="171" spans="2:65" s="13" customFormat="1" ht="11.25">
      <c r="B171" s="147"/>
      <c r="D171" s="141" t="s">
        <v>150</v>
      </c>
      <c r="E171" s="148" t="s">
        <v>44</v>
      </c>
      <c r="F171" s="149" t="s">
        <v>245</v>
      </c>
      <c r="H171" s="150">
        <v>12.4</v>
      </c>
      <c r="I171" s="151"/>
      <c r="L171" s="147"/>
      <c r="M171" s="152"/>
      <c r="T171" s="153"/>
      <c r="AT171" s="148" t="s">
        <v>150</v>
      </c>
      <c r="AU171" s="148" t="s">
        <v>92</v>
      </c>
      <c r="AV171" s="13" t="s">
        <v>92</v>
      </c>
      <c r="AW171" s="13" t="s">
        <v>42</v>
      </c>
      <c r="AX171" s="13" t="s">
        <v>82</v>
      </c>
      <c r="AY171" s="148" t="s">
        <v>138</v>
      </c>
    </row>
    <row r="172" spans="2:65" s="13" customFormat="1" ht="11.25">
      <c r="B172" s="147"/>
      <c r="D172" s="141" t="s">
        <v>150</v>
      </c>
      <c r="E172" s="148" t="s">
        <v>44</v>
      </c>
      <c r="F172" s="149" t="s">
        <v>246</v>
      </c>
      <c r="H172" s="150">
        <v>2.79</v>
      </c>
      <c r="I172" s="151"/>
      <c r="L172" s="147"/>
      <c r="M172" s="152"/>
      <c r="T172" s="153"/>
      <c r="AT172" s="148" t="s">
        <v>150</v>
      </c>
      <c r="AU172" s="148" t="s">
        <v>92</v>
      </c>
      <c r="AV172" s="13" t="s">
        <v>92</v>
      </c>
      <c r="AW172" s="13" t="s">
        <v>42</v>
      </c>
      <c r="AX172" s="13" t="s">
        <v>82</v>
      </c>
      <c r="AY172" s="148" t="s">
        <v>138</v>
      </c>
    </row>
    <row r="173" spans="2:65" s="14" customFormat="1" ht="11.25">
      <c r="B173" s="154"/>
      <c r="D173" s="141" t="s">
        <v>150</v>
      </c>
      <c r="E173" s="155" t="s">
        <v>44</v>
      </c>
      <c r="F173" s="156" t="s">
        <v>156</v>
      </c>
      <c r="H173" s="157">
        <v>57.35</v>
      </c>
      <c r="I173" s="158"/>
      <c r="L173" s="154"/>
      <c r="M173" s="159"/>
      <c r="T173" s="160"/>
      <c r="AT173" s="155" t="s">
        <v>150</v>
      </c>
      <c r="AU173" s="155" t="s">
        <v>92</v>
      </c>
      <c r="AV173" s="14" t="s">
        <v>146</v>
      </c>
      <c r="AW173" s="14" t="s">
        <v>42</v>
      </c>
      <c r="AX173" s="14" t="s">
        <v>90</v>
      </c>
      <c r="AY173" s="155" t="s">
        <v>138</v>
      </c>
    </row>
    <row r="174" spans="2:65" s="1" customFormat="1" ht="24.2" customHeight="1">
      <c r="B174" s="32"/>
      <c r="C174" s="123" t="s">
        <v>247</v>
      </c>
      <c r="D174" s="123" t="s">
        <v>141</v>
      </c>
      <c r="E174" s="124" t="s">
        <v>248</v>
      </c>
      <c r="F174" s="125" t="s">
        <v>249</v>
      </c>
      <c r="G174" s="126" t="s">
        <v>159</v>
      </c>
      <c r="H174" s="127">
        <v>579.26</v>
      </c>
      <c r="I174" s="128"/>
      <c r="J174" s="129">
        <f>ROUND(I174*H174,2)</f>
        <v>0</v>
      </c>
      <c r="K174" s="125" t="s">
        <v>145</v>
      </c>
      <c r="L174" s="32"/>
      <c r="M174" s="130" t="s">
        <v>44</v>
      </c>
      <c r="N174" s="131" t="s">
        <v>53</v>
      </c>
      <c r="P174" s="132">
        <f>O174*H174</f>
        <v>0</v>
      </c>
      <c r="Q174" s="132">
        <v>0</v>
      </c>
      <c r="R174" s="132">
        <f>Q174*H174</f>
        <v>0</v>
      </c>
      <c r="S174" s="132">
        <v>0.308</v>
      </c>
      <c r="T174" s="133">
        <f>S174*H174</f>
        <v>178.41208</v>
      </c>
      <c r="AR174" s="134" t="s">
        <v>146</v>
      </c>
      <c r="AT174" s="134" t="s">
        <v>141</v>
      </c>
      <c r="AU174" s="134" t="s">
        <v>92</v>
      </c>
      <c r="AY174" s="16" t="s">
        <v>138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6" t="s">
        <v>90</v>
      </c>
      <c r="BK174" s="135">
        <f>ROUND(I174*H174,2)</f>
        <v>0</v>
      </c>
      <c r="BL174" s="16" t="s">
        <v>146</v>
      </c>
      <c r="BM174" s="134" t="s">
        <v>250</v>
      </c>
    </row>
    <row r="175" spans="2:65" s="1" customFormat="1" ht="11.25">
      <c r="B175" s="32"/>
      <c r="D175" s="136" t="s">
        <v>148</v>
      </c>
      <c r="F175" s="137" t="s">
        <v>251</v>
      </c>
      <c r="I175" s="138"/>
      <c r="L175" s="32"/>
      <c r="M175" s="139"/>
      <c r="T175" s="53"/>
      <c r="AT175" s="16" t="s">
        <v>148</v>
      </c>
      <c r="AU175" s="16" t="s">
        <v>92</v>
      </c>
    </row>
    <row r="176" spans="2:65" s="13" customFormat="1" ht="11.25">
      <c r="B176" s="147"/>
      <c r="D176" s="141" t="s">
        <v>150</v>
      </c>
      <c r="E176" s="148" t="s">
        <v>44</v>
      </c>
      <c r="F176" s="149" t="s">
        <v>252</v>
      </c>
      <c r="H176" s="150">
        <v>15.361000000000001</v>
      </c>
      <c r="I176" s="151"/>
      <c r="L176" s="147"/>
      <c r="M176" s="152"/>
      <c r="T176" s="153"/>
      <c r="AT176" s="148" t="s">
        <v>150</v>
      </c>
      <c r="AU176" s="148" t="s">
        <v>92</v>
      </c>
      <c r="AV176" s="13" t="s">
        <v>92</v>
      </c>
      <c r="AW176" s="13" t="s">
        <v>42</v>
      </c>
      <c r="AX176" s="13" t="s">
        <v>82</v>
      </c>
      <c r="AY176" s="148" t="s">
        <v>138</v>
      </c>
    </row>
    <row r="177" spans="2:51" s="13" customFormat="1" ht="11.25">
      <c r="B177" s="147"/>
      <c r="D177" s="141" t="s">
        <v>150</v>
      </c>
      <c r="E177" s="148" t="s">
        <v>44</v>
      </c>
      <c r="F177" s="149" t="s">
        <v>253</v>
      </c>
      <c r="H177" s="150">
        <v>16.158000000000001</v>
      </c>
      <c r="I177" s="151"/>
      <c r="L177" s="147"/>
      <c r="M177" s="152"/>
      <c r="T177" s="153"/>
      <c r="AT177" s="148" t="s">
        <v>150</v>
      </c>
      <c r="AU177" s="148" t="s">
        <v>92</v>
      </c>
      <c r="AV177" s="13" t="s">
        <v>92</v>
      </c>
      <c r="AW177" s="13" t="s">
        <v>42</v>
      </c>
      <c r="AX177" s="13" t="s">
        <v>82</v>
      </c>
      <c r="AY177" s="148" t="s">
        <v>138</v>
      </c>
    </row>
    <row r="178" spans="2:51" s="13" customFormat="1" ht="11.25">
      <c r="B178" s="147"/>
      <c r="D178" s="141" t="s">
        <v>150</v>
      </c>
      <c r="E178" s="148" t="s">
        <v>44</v>
      </c>
      <c r="F178" s="149" t="s">
        <v>254</v>
      </c>
      <c r="H178" s="150">
        <v>16.777999999999999</v>
      </c>
      <c r="I178" s="151"/>
      <c r="L178" s="147"/>
      <c r="M178" s="152"/>
      <c r="T178" s="153"/>
      <c r="AT178" s="148" t="s">
        <v>150</v>
      </c>
      <c r="AU178" s="148" t="s">
        <v>92</v>
      </c>
      <c r="AV178" s="13" t="s">
        <v>92</v>
      </c>
      <c r="AW178" s="13" t="s">
        <v>42</v>
      </c>
      <c r="AX178" s="13" t="s">
        <v>82</v>
      </c>
      <c r="AY178" s="148" t="s">
        <v>138</v>
      </c>
    </row>
    <row r="179" spans="2:51" s="13" customFormat="1" ht="11.25">
      <c r="B179" s="147"/>
      <c r="D179" s="141" t="s">
        <v>150</v>
      </c>
      <c r="E179" s="148" t="s">
        <v>44</v>
      </c>
      <c r="F179" s="149" t="s">
        <v>255</v>
      </c>
      <c r="H179" s="150">
        <v>3.72</v>
      </c>
      <c r="I179" s="151"/>
      <c r="L179" s="147"/>
      <c r="M179" s="152"/>
      <c r="T179" s="153"/>
      <c r="AT179" s="148" t="s">
        <v>150</v>
      </c>
      <c r="AU179" s="148" t="s">
        <v>92</v>
      </c>
      <c r="AV179" s="13" t="s">
        <v>92</v>
      </c>
      <c r="AW179" s="13" t="s">
        <v>42</v>
      </c>
      <c r="AX179" s="13" t="s">
        <v>82</v>
      </c>
      <c r="AY179" s="148" t="s">
        <v>138</v>
      </c>
    </row>
    <row r="180" spans="2:51" s="13" customFormat="1" ht="11.25">
      <c r="B180" s="147"/>
      <c r="D180" s="141" t="s">
        <v>150</v>
      </c>
      <c r="E180" s="148" t="s">
        <v>44</v>
      </c>
      <c r="F180" s="149" t="s">
        <v>256</v>
      </c>
      <c r="H180" s="150">
        <v>3.72</v>
      </c>
      <c r="I180" s="151"/>
      <c r="L180" s="147"/>
      <c r="M180" s="152"/>
      <c r="T180" s="153"/>
      <c r="AT180" s="148" t="s">
        <v>150</v>
      </c>
      <c r="AU180" s="148" t="s">
        <v>92</v>
      </c>
      <c r="AV180" s="13" t="s">
        <v>92</v>
      </c>
      <c r="AW180" s="13" t="s">
        <v>42</v>
      </c>
      <c r="AX180" s="13" t="s">
        <v>82</v>
      </c>
      <c r="AY180" s="148" t="s">
        <v>138</v>
      </c>
    </row>
    <row r="181" spans="2:51" s="13" customFormat="1" ht="11.25">
      <c r="B181" s="147"/>
      <c r="D181" s="141" t="s">
        <v>150</v>
      </c>
      <c r="E181" s="148" t="s">
        <v>44</v>
      </c>
      <c r="F181" s="149" t="s">
        <v>257</v>
      </c>
      <c r="H181" s="150">
        <v>14.342000000000001</v>
      </c>
      <c r="I181" s="151"/>
      <c r="L181" s="147"/>
      <c r="M181" s="152"/>
      <c r="T181" s="153"/>
      <c r="AT181" s="148" t="s">
        <v>150</v>
      </c>
      <c r="AU181" s="148" t="s">
        <v>92</v>
      </c>
      <c r="AV181" s="13" t="s">
        <v>92</v>
      </c>
      <c r="AW181" s="13" t="s">
        <v>42</v>
      </c>
      <c r="AX181" s="13" t="s">
        <v>82</v>
      </c>
      <c r="AY181" s="148" t="s">
        <v>138</v>
      </c>
    </row>
    <row r="182" spans="2:51" s="13" customFormat="1" ht="11.25">
      <c r="B182" s="147"/>
      <c r="D182" s="141" t="s">
        <v>150</v>
      </c>
      <c r="E182" s="148" t="s">
        <v>44</v>
      </c>
      <c r="F182" s="149" t="s">
        <v>258</v>
      </c>
      <c r="H182" s="150">
        <v>14.342000000000001</v>
      </c>
      <c r="I182" s="151"/>
      <c r="L182" s="147"/>
      <c r="M182" s="152"/>
      <c r="T182" s="153"/>
      <c r="AT182" s="148" t="s">
        <v>150</v>
      </c>
      <c r="AU182" s="148" t="s">
        <v>92</v>
      </c>
      <c r="AV182" s="13" t="s">
        <v>92</v>
      </c>
      <c r="AW182" s="13" t="s">
        <v>42</v>
      </c>
      <c r="AX182" s="13" t="s">
        <v>82</v>
      </c>
      <c r="AY182" s="148" t="s">
        <v>138</v>
      </c>
    </row>
    <row r="183" spans="2:51" s="13" customFormat="1" ht="11.25">
      <c r="B183" s="147"/>
      <c r="D183" s="141" t="s">
        <v>150</v>
      </c>
      <c r="E183" s="148" t="s">
        <v>44</v>
      </c>
      <c r="F183" s="149" t="s">
        <v>259</v>
      </c>
      <c r="H183" s="150">
        <v>14.342000000000001</v>
      </c>
      <c r="I183" s="151"/>
      <c r="L183" s="147"/>
      <c r="M183" s="152"/>
      <c r="T183" s="153"/>
      <c r="AT183" s="148" t="s">
        <v>150</v>
      </c>
      <c r="AU183" s="148" t="s">
        <v>92</v>
      </c>
      <c r="AV183" s="13" t="s">
        <v>92</v>
      </c>
      <c r="AW183" s="13" t="s">
        <v>42</v>
      </c>
      <c r="AX183" s="13" t="s">
        <v>82</v>
      </c>
      <c r="AY183" s="148" t="s">
        <v>138</v>
      </c>
    </row>
    <row r="184" spans="2:51" s="13" customFormat="1" ht="11.25">
      <c r="B184" s="147"/>
      <c r="D184" s="141" t="s">
        <v>150</v>
      </c>
      <c r="E184" s="148" t="s">
        <v>44</v>
      </c>
      <c r="F184" s="149" t="s">
        <v>260</v>
      </c>
      <c r="H184" s="150">
        <v>14.342000000000001</v>
      </c>
      <c r="I184" s="151"/>
      <c r="L184" s="147"/>
      <c r="M184" s="152"/>
      <c r="T184" s="153"/>
      <c r="AT184" s="148" t="s">
        <v>150</v>
      </c>
      <c r="AU184" s="148" t="s">
        <v>92</v>
      </c>
      <c r="AV184" s="13" t="s">
        <v>92</v>
      </c>
      <c r="AW184" s="13" t="s">
        <v>42</v>
      </c>
      <c r="AX184" s="13" t="s">
        <v>82</v>
      </c>
      <c r="AY184" s="148" t="s">
        <v>138</v>
      </c>
    </row>
    <row r="185" spans="2:51" s="13" customFormat="1" ht="11.25">
      <c r="B185" s="147"/>
      <c r="D185" s="141" t="s">
        <v>150</v>
      </c>
      <c r="E185" s="148" t="s">
        <v>44</v>
      </c>
      <c r="F185" s="149" t="s">
        <v>261</v>
      </c>
      <c r="H185" s="150">
        <v>14.558999999999999</v>
      </c>
      <c r="I185" s="151"/>
      <c r="L185" s="147"/>
      <c r="M185" s="152"/>
      <c r="T185" s="153"/>
      <c r="AT185" s="148" t="s">
        <v>150</v>
      </c>
      <c r="AU185" s="148" t="s">
        <v>92</v>
      </c>
      <c r="AV185" s="13" t="s">
        <v>92</v>
      </c>
      <c r="AW185" s="13" t="s">
        <v>42</v>
      </c>
      <c r="AX185" s="13" t="s">
        <v>82</v>
      </c>
      <c r="AY185" s="148" t="s">
        <v>138</v>
      </c>
    </row>
    <row r="186" spans="2:51" s="13" customFormat="1" ht="11.25">
      <c r="B186" s="147"/>
      <c r="D186" s="141" t="s">
        <v>150</v>
      </c>
      <c r="E186" s="148" t="s">
        <v>44</v>
      </c>
      <c r="F186" s="149" t="s">
        <v>262</v>
      </c>
      <c r="H186" s="150">
        <v>7.13</v>
      </c>
      <c r="I186" s="151"/>
      <c r="L186" s="147"/>
      <c r="M186" s="152"/>
      <c r="T186" s="153"/>
      <c r="AT186" s="148" t="s">
        <v>150</v>
      </c>
      <c r="AU186" s="148" t="s">
        <v>92</v>
      </c>
      <c r="AV186" s="13" t="s">
        <v>92</v>
      </c>
      <c r="AW186" s="13" t="s">
        <v>42</v>
      </c>
      <c r="AX186" s="13" t="s">
        <v>82</v>
      </c>
      <c r="AY186" s="148" t="s">
        <v>138</v>
      </c>
    </row>
    <row r="187" spans="2:51" s="13" customFormat="1" ht="11.25">
      <c r="B187" s="147"/>
      <c r="D187" s="141" t="s">
        <v>150</v>
      </c>
      <c r="E187" s="148" t="s">
        <v>44</v>
      </c>
      <c r="F187" s="149" t="s">
        <v>263</v>
      </c>
      <c r="H187" s="150">
        <v>1.86</v>
      </c>
      <c r="I187" s="151"/>
      <c r="L187" s="147"/>
      <c r="M187" s="152"/>
      <c r="T187" s="153"/>
      <c r="AT187" s="148" t="s">
        <v>150</v>
      </c>
      <c r="AU187" s="148" t="s">
        <v>92</v>
      </c>
      <c r="AV187" s="13" t="s">
        <v>92</v>
      </c>
      <c r="AW187" s="13" t="s">
        <v>42</v>
      </c>
      <c r="AX187" s="13" t="s">
        <v>82</v>
      </c>
      <c r="AY187" s="148" t="s">
        <v>138</v>
      </c>
    </row>
    <row r="188" spans="2:51" s="13" customFormat="1" ht="11.25">
      <c r="B188" s="147"/>
      <c r="D188" s="141" t="s">
        <v>150</v>
      </c>
      <c r="E188" s="148" t="s">
        <v>44</v>
      </c>
      <c r="F188" s="149" t="s">
        <v>264</v>
      </c>
      <c r="H188" s="150">
        <v>7.13</v>
      </c>
      <c r="I188" s="151"/>
      <c r="L188" s="147"/>
      <c r="M188" s="152"/>
      <c r="T188" s="153"/>
      <c r="AT188" s="148" t="s">
        <v>150</v>
      </c>
      <c r="AU188" s="148" t="s">
        <v>92</v>
      </c>
      <c r="AV188" s="13" t="s">
        <v>92</v>
      </c>
      <c r="AW188" s="13" t="s">
        <v>42</v>
      </c>
      <c r="AX188" s="13" t="s">
        <v>82</v>
      </c>
      <c r="AY188" s="148" t="s">
        <v>138</v>
      </c>
    </row>
    <row r="189" spans="2:51" s="13" customFormat="1" ht="11.25">
      <c r="B189" s="147"/>
      <c r="D189" s="141" t="s">
        <v>150</v>
      </c>
      <c r="E189" s="148" t="s">
        <v>44</v>
      </c>
      <c r="F189" s="149" t="s">
        <v>265</v>
      </c>
      <c r="H189" s="150">
        <v>1.86</v>
      </c>
      <c r="I189" s="151"/>
      <c r="L189" s="147"/>
      <c r="M189" s="152"/>
      <c r="T189" s="153"/>
      <c r="AT189" s="148" t="s">
        <v>150</v>
      </c>
      <c r="AU189" s="148" t="s">
        <v>92</v>
      </c>
      <c r="AV189" s="13" t="s">
        <v>92</v>
      </c>
      <c r="AW189" s="13" t="s">
        <v>42</v>
      </c>
      <c r="AX189" s="13" t="s">
        <v>82</v>
      </c>
      <c r="AY189" s="148" t="s">
        <v>138</v>
      </c>
    </row>
    <row r="190" spans="2:51" s="13" customFormat="1" ht="11.25">
      <c r="B190" s="147"/>
      <c r="D190" s="141" t="s">
        <v>150</v>
      </c>
      <c r="E190" s="148" t="s">
        <v>44</v>
      </c>
      <c r="F190" s="149" t="s">
        <v>266</v>
      </c>
      <c r="H190" s="150">
        <v>7.13</v>
      </c>
      <c r="I190" s="151"/>
      <c r="L190" s="147"/>
      <c r="M190" s="152"/>
      <c r="T190" s="153"/>
      <c r="AT190" s="148" t="s">
        <v>150</v>
      </c>
      <c r="AU190" s="148" t="s">
        <v>92</v>
      </c>
      <c r="AV190" s="13" t="s">
        <v>92</v>
      </c>
      <c r="AW190" s="13" t="s">
        <v>42</v>
      </c>
      <c r="AX190" s="13" t="s">
        <v>82</v>
      </c>
      <c r="AY190" s="148" t="s">
        <v>138</v>
      </c>
    </row>
    <row r="191" spans="2:51" s="13" customFormat="1" ht="11.25">
      <c r="B191" s="147"/>
      <c r="D191" s="141" t="s">
        <v>150</v>
      </c>
      <c r="E191" s="148" t="s">
        <v>44</v>
      </c>
      <c r="F191" s="149" t="s">
        <v>267</v>
      </c>
      <c r="H191" s="150">
        <v>1.86</v>
      </c>
      <c r="I191" s="151"/>
      <c r="L191" s="147"/>
      <c r="M191" s="152"/>
      <c r="T191" s="153"/>
      <c r="AT191" s="148" t="s">
        <v>150</v>
      </c>
      <c r="AU191" s="148" t="s">
        <v>92</v>
      </c>
      <c r="AV191" s="13" t="s">
        <v>92</v>
      </c>
      <c r="AW191" s="13" t="s">
        <v>42</v>
      </c>
      <c r="AX191" s="13" t="s">
        <v>82</v>
      </c>
      <c r="AY191" s="148" t="s">
        <v>138</v>
      </c>
    </row>
    <row r="192" spans="2:51" s="13" customFormat="1" ht="11.25">
      <c r="B192" s="147"/>
      <c r="D192" s="141" t="s">
        <v>150</v>
      </c>
      <c r="E192" s="148" t="s">
        <v>44</v>
      </c>
      <c r="F192" s="149" t="s">
        <v>268</v>
      </c>
      <c r="H192" s="150">
        <v>7.13</v>
      </c>
      <c r="I192" s="151"/>
      <c r="L192" s="147"/>
      <c r="M192" s="152"/>
      <c r="T192" s="153"/>
      <c r="AT192" s="148" t="s">
        <v>150</v>
      </c>
      <c r="AU192" s="148" t="s">
        <v>92</v>
      </c>
      <c r="AV192" s="13" t="s">
        <v>92</v>
      </c>
      <c r="AW192" s="13" t="s">
        <v>42</v>
      </c>
      <c r="AX192" s="13" t="s">
        <v>82</v>
      </c>
      <c r="AY192" s="148" t="s">
        <v>138</v>
      </c>
    </row>
    <row r="193" spans="2:51" s="13" customFormat="1" ht="11.25">
      <c r="B193" s="147"/>
      <c r="D193" s="141" t="s">
        <v>150</v>
      </c>
      <c r="E193" s="148" t="s">
        <v>44</v>
      </c>
      <c r="F193" s="149" t="s">
        <v>269</v>
      </c>
      <c r="H193" s="150">
        <v>1.86</v>
      </c>
      <c r="I193" s="151"/>
      <c r="L193" s="147"/>
      <c r="M193" s="152"/>
      <c r="T193" s="153"/>
      <c r="AT193" s="148" t="s">
        <v>150</v>
      </c>
      <c r="AU193" s="148" t="s">
        <v>92</v>
      </c>
      <c r="AV193" s="13" t="s">
        <v>92</v>
      </c>
      <c r="AW193" s="13" t="s">
        <v>42</v>
      </c>
      <c r="AX193" s="13" t="s">
        <v>82</v>
      </c>
      <c r="AY193" s="148" t="s">
        <v>138</v>
      </c>
    </row>
    <row r="194" spans="2:51" s="13" customFormat="1" ht="11.25">
      <c r="B194" s="147"/>
      <c r="D194" s="141" t="s">
        <v>150</v>
      </c>
      <c r="E194" s="148" t="s">
        <v>44</v>
      </c>
      <c r="F194" s="149" t="s">
        <v>270</v>
      </c>
      <c r="H194" s="150">
        <v>7.13</v>
      </c>
      <c r="I194" s="151"/>
      <c r="L194" s="147"/>
      <c r="M194" s="152"/>
      <c r="T194" s="153"/>
      <c r="AT194" s="148" t="s">
        <v>150</v>
      </c>
      <c r="AU194" s="148" t="s">
        <v>92</v>
      </c>
      <c r="AV194" s="13" t="s">
        <v>92</v>
      </c>
      <c r="AW194" s="13" t="s">
        <v>42</v>
      </c>
      <c r="AX194" s="13" t="s">
        <v>82</v>
      </c>
      <c r="AY194" s="148" t="s">
        <v>138</v>
      </c>
    </row>
    <row r="195" spans="2:51" s="13" customFormat="1" ht="11.25">
      <c r="B195" s="147"/>
      <c r="D195" s="141" t="s">
        <v>150</v>
      </c>
      <c r="E195" s="148" t="s">
        <v>44</v>
      </c>
      <c r="F195" s="149" t="s">
        <v>271</v>
      </c>
      <c r="H195" s="150">
        <v>1.86</v>
      </c>
      <c r="I195" s="151"/>
      <c r="L195" s="147"/>
      <c r="M195" s="152"/>
      <c r="T195" s="153"/>
      <c r="AT195" s="148" t="s">
        <v>150</v>
      </c>
      <c r="AU195" s="148" t="s">
        <v>92</v>
      </c>
      <c r="AV195" s="13" t="s">
        <v>92</v>
      </c>
      <c r="AW195" s="13" t="s">
        <v>42</v>
      </c>
      <c r="AX195" s="13" t="s">
        <v>82</v>
      </c>
      <c r="AY195" s="148" t="s">
        <v>138</v>
      </c>
    </row>
    <row r="196" spans="2:51" s="13" customFormat="1" ht="11.25">
      <c r="B196" s="147"/>
      <c r="D196" s="141" t="s">
        <v>150</v>
      </c>
      <c r="E196" s="148" t="s">
        <v>44</v>
      </c>
      <c r="F196" s="149" t="s">
        <v>272</v>
      </c>
      <c r="H196" s="150">
        <v>15.087</v>
      </c>
      <c r="I196" s="151"/>
      <c r="L196" s="147"/>
      <c r="M196" s="152"/>
      <c r="T196" s="153"/>
      <c r="AT196" s="148" t="s">
        <v>150</v>
      </c>
      <c r="AU196" s="148" t="s">
        <v>92</v>
      </c>
      <c r="AV196" s="13" t="s">
        <v>92</v>
      </c>
      <c r="AW196" s="13" t="s">
        <v>42</v>
      </c>
      <c r="AX196" s="13" t="s">
        <v>82</v>
      </c>
      <c r="AY196" s="148" t="s">
        <v>138</v>
      </c>
    </row>
    <row r="197" spans="2:51" s="13" customFormat="1" ht="22.5">
      <c r="B197" s="147"/>
      <c r="D197" s="141" t="s">
        <v>150</v>
      </c>
      <c r="E197" s="148" t="s">
        <v>44</v>
      </c>
      <c r="F197" s="149" t="s">
        <v>273</v>
      </c>
      <c r="H197" s="150">
        <v>16.405999999999999</v>
      </c>
      <c r="I197" s="151"/>
      <c r="L197" s="147"/>
      <c r="M197" s="152"/>
      <c r="T197" s="153"/>
      <c r="AT197" s="148" t="s">
        <v>150</v>
      </c>
      <c r="AU197" s="148" t="s">
        <v>92</v>
      </c>
      <c r="AV197" s="13" t="s">
        <v>92</v>
      </c>
      <c r="AW197" s="13" t="s">
        <v>42</v>
      </c>
      <c r="AX197" s="13" t="s">
        <v>82</v>
      </c>
      <c r="AY197" s="148" t="s">
        <v>138</v>
      </c>
    </row>
    <row r="198" spans="2:51" s="13" customFormat="1" ht="11.25">
      <c r="B198" s="147"/>
      <c r="D198" s="141" t="s">
        <v>150</v>
      </c>
      <c r="E198" s="148" t="s">
        <v>44</v>
      </c>
      <c r="F198" s="149" t="s">
        <v>274</v>
      </c>
      <c r="H198" s="150">
        <v>16.405999999999999</v>
      </c>
      <c r="I198" s="151"/>
      <c r="L198" s="147"/>
      <c r="M198" s="152"/>
      <c r="T198" s="153"/>
      <c r="AT198" s="148" t="s">
        <v>150</v>
      </c>
      <c r="AU198" s="148" t="s">
        <v>92</v>
      </c>
      <c r="AV198" s="13" t="s">
        <v>92</v>
      </c>
      <c r="AW198" s="13" t="s">
        <v>42</v>
      </c>
      <c r="AX198" s="13" t="s">
        <v>82</v>
      </c>
      <c r="AY198" s="148" t="s">
        <v>138</v>
      </c>
    </row>
    <row r="199" spans="2:51" s="13" customFormat="1" ht="11.25">
      <c r="B199" s="147"/>
      <c r="D199" s="141" t="s">
        <v>150</v>
      </c>
      <c r="E199" s="148" t="s">
        <v>44</v>
      </c>
      <c r="F199" s="149" t="s">
        <v>275</v>
      </c>
      <c r="H199" s="150">
        <v>3.72</v>
      </c>
      <c r="I199" s="151"/>
      <c r="L199" s="147"/>
      <c r="M199" s="152"/>
      <c r="T199" s="153"/>
      <c r="AT199" s="148" t="s">
        <v>150</v>
      </c>
      <c r="AU199" s="148" t="s">
        <v>92</v>
      </c>
      <c r="AV199" s="13" t="s">
        <v>92</v>
      </c>
      <c r="AW199" s="13" t="s">
        <v>42</v>
      </c>
      <c r="AX199" s="13" t="s">
        <v>82</v>
      </c>
      <c r="AY199" s="148" t="s">
        <v>138</v>
      </c>
    </row>
    <row r="200" spans="2:51" s="13" customFormat="1" ht="11.25">
      <c r="B200" s="147"/>
      <c r="D200" s="141" t="s">
        <v>150</v>
      </c>
      <c r="E200" s="148" t="s">
        <v>44</v>
      </c>
      <c r="F200" s="149" t="s">
        <v>276</v>
      </c>
      <c r="H200" s="150">
        <v>3.72</v>
      </c>
      <c r="I200" s="151"/>
      <c r="L200" s="147"/>
      <c r="M200" s="152"/>
      <c r="T200" s="153"/>
      <c r="AT200" s="148" t="s">
        <v>150</v>
      </c>
      <c r="AU200" s="148" t="s">
        <v>92</v>
      </c>
      <c r="AV200" s="13" t="s">
        <v>92</v>
      </c>
      <c r="AW200" s="13" t="s">
        <v>42</v>
      </c>
      <c r="AX200" s="13" t="s">
        <v>82</v>
      </c>
      <c r="AY200" s="148" t="s">
        <v>138</v>
      </c>
    </row>
    <row r="201" spans="2:51" s="13" customFormat="1" ht="22.5">
      <c r="B201" s="147"/>
      <c r="D201" s="141" t="s">
        <v>150</v>
      </c>
      <c r="E201" s="148" t="s">
        <v>44</v>
      </c>
      <c r="F201" s="149" t="s">
        <v>277</v>
      </c>
      <c r="H201" s="150">
        <v>14.404</v>
      </c>
      <c r="I201" s="151"/>
      <c r="L201" s="147"/>
      <c r="M201" s="152"/>
      <c r="T201" s="153"/>
      <c r="AT201" s="148" t="s">
        <v>150</v>
      </c>
      <c r="AU201" s="148" t="s">
        <v>92</v>
      </c>
      <c r="AV201" s="13" t="s">
        <v>92</v>
      </c>
      <c r="AW201" s="13" t="s">
        <v>42</v>
      </c>
      <c r="AX201" s="13" t="s">
        <v>82</v>
      </c>
      <c r="AY201" s="148" t="s">
        <v>138</v>
      </c>
    </row>
    <row r="202" spans="2:51" s="13" customFormat="1" ht="11.25">
      <c r="B202" s="147"/>
      <c r="D202" s="141" t="s">
        <v>150</v>
      </c>
      <c r="E202" s="148" t="s">
        <v>44</v>
      </c>
      <c r="F202" s="149" t="s">
        <v>278</v>
      </c>
      <c r="H202" s="150">
        <v>14.404</v>
      </c>
      <c r="I202" s="151"/>
      <c r="L202" s="147"/>
      <c r="M202" s="152"/>
      <c r="T202" s="153"/>
      <c r="AT202" s="148" t="s">
        <v>150</v>
      </c>
      <c r="AU202" s="148" t="s">
        <v>92</v>
      </c>
      <c r="AV202" s="13" t="s">
        <v>92</v>
      </c>
      <c r="AW202" s="13" t="s">
        <v>42</v>
      </c>
      <c r="AX202" s="13" t="s">
        <v>82</v>
      </c>
      <c r="AY202" s="148" t="s">
        <v>138</v>
      </c>
    </row>
    <row r="203" spans="2:51" s="13" customFormat="1" ht="11.25">
      <c r="B203" s="147"/>
      <c r="D203" s="141" t="s">
        <v>150</v>
      </c>
      <c r="E203" s="148" t="s">
        <v>44</v>
      </c>
      <c r="F203" s="149" t="s">
        <v>279</v>
      </c>
      <c r="H203" s="150">
        <v>14.404</v>
      </c>
      <c r="I203" s="151"/>
      <c r="L203" s="147"/>
      <c r="M203" s="152"/>
      <c r="T203" s="153"/>
      <c r="AT203" s="148" t="s">
        <v>150</v>
      </c>
      <c r="AU203" s="148" t="s">
        <v>92</v>
      </c>
      <c r="AV203" s="13" t="s">
        <v>92</v>
      </c>
      <c r="AW203" s="13" t="s">
        <v>42</v>
      </c>
      <c r="AX203" s="13" t="s">
        <v>82</v>
      </c>
      <c r="AY203" s="148" t="s">
        <v>138</v>
      </c>
    </row>
    <row r="204" spans="2:51" s="13" customFormat="1" ht="11.25">
      <c r="B204" s="147"/>
      <c r="D204" s="141" t="s">
        <v>150</v>
      </c>
      <c r="E204" s="148" t="s">
        <v>44</v>
      </c>
      <c r="F204" s="149" t="s">
        <v>280</v>
      </c>
      <c r="H204" s="150">
        <v>14.404</v>
      </c>
      <c r="I204" s="151"/>
      <c r="L204" s="147"/>
      <c r="M204" s="152"/>
      <c r="T204" s="153"/>
      <c r="AT204" s="148" t="s">
        <v>150</v>
      </c>
      <c r="AU204" s="148" t="s">
        <v>92</v>
      </c>
      <c r="AV204" s="13" t="s">
        <v>92</v>
      </c>
      <c r="AW204" s="13" t="s">
        <v>42</v>
      </c>
      <c r="AX204" s="13" t="s">
        <v>82</v>
      </c>
      <c r="AY204" s="148" t="s">
        <v>138</v>
      </c>
    </row>
    <row r="205" spans="2:51" s="13" customFormat="1" ht="11.25">
      <c r="B205" s="147"/>
      <c r="D205" s="141" t="s">
        <v>150</v>
      </c>
      <c r="E205" s="148" t="s">
        <v>44</v>
      </c>
      <c r="F205" s="149" t="s">
        <v>281</v>
      </c>
      <c r="H205" s="150">
        <v>14.404</v>
      </c>
      <c r="I205" s="151"/>
      <c r="L205" s="147"/>
      <c r="M205" s="152"/>
      <c r="T205" s="153"/>
      <c r="AT205" s="148" t="s">
        <v>150</v>
      </c>
      <c r="AU205" s="148" t="s">
        <v>92</v>
      </c>
      <c r="AV205" s="13" t="s">
        <v>92</v>
      </c>
      <c r="AW205" s="13" t="s">
        <v>42</v>
      </c>
      <c r="AX205" s="13" t="s">
        <v>82</v>
      </c>
      <c r="AY205" s="148" t="s">
        <v>138</v>
      </c>
    </row>
    <row r="206" spans="2:51" s="13" customFormat="1" ht="11.25">
      <c r="B206" s="147"/>
      <c r="D206" s="141" t="s">
        <v>150</v>
      </c>
      <c r="E206" s="148" t="s">
        <v>44</v>
      </c>
      <c r="F206" s="149" t="s">
        <v>282</v>
      </c>
      <c r="H206" s="150">
        <v>7.13</v>
      </c>
      <c r="I206" s="151"/>
      <c r="L206" s="147"/>
      <c r="M206" s="152"/>
      <c r="T206" s="153"/>
      <c r="AT206" s="148" t="s">
        <v>150</v>
      </c>
      <c r="AU206" s="148" t="s">
        <v>92</v>
      </c>
      <c r="AV206" s="13" t="s">
        <v>92</v>
      </c>
      <c r="AW206" s="13" t="s">
        <v>42</v>
      </c>
      <c r="AX206" s="13" t="s">
        <v>82</v>
      </c>
      <c r="AY206" s="148" t="s">
        <v>138</v>
      </c>
    </row>
    <row r="207" spans="2:51" s="13" customFormat="1" ht="11.25">
      <c r="B207" s="147"/>
      <c r="D207" s="141" t="s">
        <v>150</v>
      </c>
      <c r="E207" s="148" t="s">
        <v>44</v>
      </c>
      <c r="F207" s="149" t="s">
        <v>283</v>
      </c>
      <c r="H207" s="150">
        <v>1.86</v>
      </c>
      <c r="I207" s="151"/>
      <c r="L207" s="147"/>
      <c r="M207" s="152"/>
      <c r="T207" s="153"/>
      <c r="AT207" s="148" t="s">
        <v>150</v>
      </c>
      <c r="AU207" s="148" t="s">
        <v>92</v>
      </c>
      <c r="AV207" s="13" t="s">
        <v>92</v>
      </c>
      <c r="AW207" s="13" t="s">
        <v>42</v>
      </c>
      <c r="AX207" s="13" t="s">
        <v>82</v>
      </c>
      <c r="AY207" s="148" t="s">
        <v>138</v>
      </c>
    </row>
    <row r="208" spans="2:51" s="13" customFormat="1" ht="11.25">
      <c r="B208" s="147"/>
      <c r="D208" s="141" t="s">
        <v>150</v>
      </c>
      <c r="E208" s="148" t="s">
        <v>44</v>
      </c>
      <c r="F208" s="149" t="s">
        <v>284</v>
      </c>
      <c r="H208" s="150">
        <v>7.13</v>
      </c>
      <c r="I208" s="151"/>
      <c r="L208" s="147"/>
      <c r="M208" s="152"/>
      <c r="T208" s="153"/>
      <c r="AT208" s="148" t="s">
        <v>150</v>
      </c>
      <c r="AU208" s="148" t="s">
        <v>92</v>
      </c>
      <c r="AV208" s="13" t="s">
        <v>92</v>
      </c>
      <c r="AW208" s="13" t="s">
        <v>42</v>
      </c>
      <c r="AX208" s="13" t="s">
        <v>82</v>
      </c>
      <c r="AY208" s="148" t="s">
        <v>138</v>
      </c>
    </row>
    <row r="209" spans="2:51" s="13" customFormat="1" ht="11.25">
      <c r="B209" s="147"/>
      <c r="D209" s="141" t="s">
        <v>150</v>
      </c>
      <c r="E209" s="148" t="s">
        <v>44</v>
      </c>
      <c r="F209" s="149" t="s">
        <v>285</v>
      </c>
      <c r="H209" s="150">
        <v>1.86</v>
      </c>
      <c r="I209" s="151"/>
      <c r="L209" s="147"/>
      <c r="M209" s="152"/>
      <c r="T209" s="153"/>
      <c r="AT209" s="148" t="s">
        <v>150</v>
      </c>
      <c r="AU209" s="148" t="s">
        <v>92</v>
      </c>
      <c r="AV209" s="13" t="s">
        <v>92</v>
      </c>
      <c r="AW209" s="13" t="s">
        <v>42</v>
      </c>
      <c r="AX209" s="13" t="s">
        <v>82</v>
      </c>
      <c r="AY209" s="148" t="s">
        <v>138</v>
      </c>
    </row>
    <row r="210" spans="2:51" s="13" customFormat="1" ht="11.25">
      <c r="B210" s="147"/>
      <c r="D210" s="141" t="s">
        <v>150</v>
      </c>
      <c r="E210" s="148" t="s">
        <v>44</v>
      </c>
      <c r="F210" s="149" t="s">
        <v>286</v>
      </c>
      <c r="H210" s="150">
        <v>7.13</v>
      </c>
      <c r="I210" s="151"/>
      <c r="L210" s="147"/>
      <c r="M210" s="152"/>
      <c r="T210" s="153"/>
      <c r="AT210" s="148" t="s">
        <v>150</v>
      </c>
      <c r="AU210" s="148" t="s">
        <v>92</v>
      </c>
      <c r="AV210" s="13" t="s">
        <v>92</v>
      </c>
      <c r="AW210" s="13" t="s">
        <v>42</v>
      </c>
      <c r="AX210" s="13" t="s">
        <v>82</v>
      </c>
      <c r="AY210" s="148" t="s">
        <v>138</v>
      </c>
    </row>
    <row r="211" spans="2:51" s="13" customFormat="1" ht="11.25">
      <c r="B211" s="147"/>
      <c r="D211" s="141" t="s">
        <v>150</v>
      </c>
      <c r="E211" s="148" t="s">
        <v>44</v>
      </c>
      <c r="F211" s="149" t="s">
        <v>287</v>
      </c>
      <c r="H211" s="150">
        <v>1.86</v>
      </c>
      <c r="I211" s="151"/>
      <c r="L211" s="147"/>
      <c r="M211" s="152"/>
      <c r="T211" s="153"/>
      <c r="AT211" s="148" t="s">
        <v>150</v>
      </c>
      <c r="AU211" s="148" t="s">
        <v>92</v>
      </c>
      <c r="AV211" s="13" t="s">
        <v>92</v>
      </c>
      <c r="AW211" s="13" t="s">
        <v>42</v>
      </c>
      <c r="AX211" s="13" t="s">
        <v>82</v>
      </c>
      <c r="AY211" s="148" t="s">
        <v>138</v>
      </c>
    </row>
    <row r="212" spans="2:51" s="13" customFormat="1" ht="11.25">
      <c r="B212" s="147"/>
      <c r="D212" s="141" t="s">
        <v>150</v>
      </c>
      <c r="E212" s="148" t="s">
        <v>44</v>
      </c>
      <c r="F212" s="149" t="s">
        <v>288</v>
      </c>
      <c r="H212" s="150">
        <v>7.13</v>
      </c>
      <c r="I212" s="151"/>
      <c r="L212" s="147"/>
      <c r="M212" s="152"/>
      <c r="T212" s="153"/>
      <c r="AT212" s="148" t="s">
        <v>150</v>
      </c>
      <c r="AU212" s="148" t="s">
        <v>92</v>
      </c>
      <c r="AV212" s="13" t="s">
        <v>92</v>
      </c>
      <c r="AW212" s="13" t="s">
        <v>42</v>
      </c>
      <c r="AX212" s="13" t="s">
        <v>82</v>
      </c>
      <c r="AY212" s="148" t="s">
        <v>138</v>
      </c>
    </row>
    <row r="213" spans="2:51" s="13" customFormat="1" ht="11.25">
      <c r="B213" s="147"/>
      <c r="D213" s="141" t="s">
        <v>150</v>
      </c>
      <c r="E213" s="148" t="s">
        <v>44</v>
      </c>
      <c r="F213" s="149" t="s">
        <v>289</v>
      </c>
      <c r="H213" s="150">
        <v>1.86</v>
      </c>
      <c r="I213" s="151"/>
      <c r="L213" s="147"/>
      <c r="M213" s="152"/>
      <c r="T213" s="153"/>
      <c r="AT213" s="148" t="s">
        <v>150</v>
      </c>
      <c r="AU213" s="148" t="s">
        <v>92</v>
      </c>
      <c r="AV213" s="13" t="s">
        <v>92</v>
      </c>
      <c r="AW213" s="13" t="s">
        <v>42</v>
      </c>
      <c r="AX213" s="13" t="s">
        <v>82</v>
      </c>
      <c r="AY213" s="148" t="s">
        <v>138</v>
      </c>
    </row>
    <row r="214" spans="2:51" s="13" customFormat="1" ht="11.25">
      <c r="B214" s="147"/>
      <c r="D214" s="141" t="s">
        <v>150</v>
      </c>
      <c r="E214" s="148" t="s">
        <v>44</v>
      </c>
      <c r="F214" s="149" t="s">
        <v>290</v>
      </c>
      <c r="H214" s="150">
        <v>7.13</v>
      </c>
      <c r="I214" s="151"/>
      <c r="L214" s="147"/>
      <c r="M214" s="152"/>
      <c r="T214" s="153"/>
      <c r="AT214" s="148" t="s">
        <v>150</v>
      </c>
      <c r="AU214" s="148" t="s">
        <v>92</v>
      </c>
      <c r="AV214" s="13" t="s">
        <v>92</v>
      </c>
      <c r="AW214" s="13" t="s">
        <v>42</v>
      </c>
      <c r="AX214" s="13" t="s">
        <v>82</v>
      </c>
      <c r="AY214" s="148" t="s">
        <v>138</v>
      </c>
    </row>
    <row r="215" spans="2:51" s="13" customFormat="1" ht="11.25">
      <c r="B215" s="147"/>
      <c r="D215" s="141" t="s">
        <v>150</v>
      </c>
      <c r="E215" s="148" t="s">
        <v>44</v>
      </c>
      <c r="F215" s="149" t="s">
        <v>291</v>
      </c>
      <c r="H215" s="150">
        <v>1.86</v>
      </c>
      <c r="I215" s="151"/>
      <c r="L215" s="147"/>
      <c r="M215" s="152"/>
      <c r="T215" s="153"/>
      <c r="AT215" s="148" t="s">
        <v>150</v>
      </c>
      <c r="AU215" s="148" t="s">
        <v>92</v>
      </c>
      <c r="AV215" s="13" t="s">
        <v>92</v>
      </c>
      <c r="AW215" s="13" t="s">
        <v>42</v>
      </c>
      <c r="AX215" s="13" t="s">
        <v>82</v>
      </c>
      <c r="AY215" s="148" t="s">
        <v>138</v>
      </c>
    </row>
    <row r="216" spans="2:51" s="13" customFormat="1" ht="11.25">
      <c r="B216" s="147"/>
      <c r="D216" s="141" t="s">
        <v>150</v>
      </c>
      <c r="E216" s="148" t="s">
        <v>44</v>
      </c>
      <c r="F216" s="149" t="s">
        <v>292</v>
      </c>
      <c r="H216" s="150">
        <v>6.3550000000000004</v>
      </c>
      <c r="I216" s="151"/>
      <c r="L216" s="147"/>
      <c r="M216" s="152"/>
      <c r="T216" s="153"/>
      <c r="AT216" s="148" t="s">
        <v>150</v>
      </c>
      <c r="AU216" s="148" t="s">
        <v>92</v>
      </c>
      <c r="AV216" s="13" t="s">
        <v>92</v>
      </c>
      <c r="AW216" s="13" t="s">
        <v>42</v>
      </c>
      <c r="AX216" s="13" t="s">
        <v>82</v>
      </c>
      <c r="AY216" s="148" t="s">
        <v>138</v>
      </c>
    </row>
    <row r="217" spans="2:51" s="13" customFormat="1" ht="11.25">
      <c r="B217" s="147"/>
      <c r="D217" s="141" t="s">
        <v>150</v>
      </c>
      <c r="E217" s="148" t="s">
        <v>44</v>
      </c>
      <c r="F217" s="149" t="s">
        <v>293</v>
      </c>
      <c r="H217" s="150">
        <v>1.7210000000000001</v>
      </c>
      <c r="I217" s="151"/>
      <c r="L217" s="147"/>
      <c r="M217" s="152"/>
      <c r="T217" s="153"/>
      <c r="AT217" s="148" t="s">
        <v>150</v>
      </c>
      <c r="AU217" s="148" t="s">
        <v>92</v>
      </c>
      <c r="AV217" s="13" t="s">
        <v>92</v>
      </c>
      <c r="AW217" s="13" t="s">
        <v>42</v>
      </c>
      <c r="AX217" s="13" t="s">
        <v>82</v>
      </c>
      <c r="AY217" s="148" t="s">
        <v>138</v>
      </c>
    </row>
    <row r="218" spans="2:51" s="13" customFormat="1" ht="11.25">
      <c r="B218" s="147"/>
      <c r="D218" s="141" t="s">
        <v>150</v>
      </c>
      <c r="E218" s="148" t="s">
        <v>44</v>
      </c>
      <c r="F218" s="149" t="s">
        <v>294</v>
      </c>
      <c r="H218" s="150">
        <v>2.6509999999999998</v>
      </c>
      <c r="I218" s="151"/>
      <c r="L218" s="147"/>
      <c r="M218" s="152"/>
      <c r="T218" s="153"/>
      <c r="AT218" s="148" t="s">
        <v>150</v>
      </c>
      <c r="AU218" s="148" t="s">
        <v>92</v>
      </c>
      <c r="AV218" s="13" t="s">
        <v>92</v>
      </c>
      <c r="AW218" s="13" t="s">
        <v>42</v>
      </c>
      <c r="AX218" s="13" t="s">
        <v>82</v>
      </c>
      <c r="AY218" s="148" t="s">
        <v>138</v>
      </c>
    </row>
    <row r="219" spans="2:51" s="13" customFormat="1" ht="22.5">
      <c r="B219" s="147"/>
      <c r="D219" s="141" t="s">
        <v>150</v>
      </c>
      <c r="E219" s="148" t="s">
        <v>44</v>
      </c>
      <c r="F219" s="149" t="s">
        <v>295</v>
      </c>
      <c r="H219" s="150">
        <v>38.149000000000001</v>
      </c>
      <c r="I219" s="151"/>
      <c r="L219" s="147"/>
      <c r="M219" s="152"/>
      <c r="T219" s="153"/>
      <c r="AT219" s="148" t="s">
        <v>150</v>
      </c>
      <c r="AU219" s="148" t="s">
        <v>92</v>
      </c>
      <c r="AV219" s="13" t="s">
        <v>92</v>
      </c>
      <c r="AW219" s="13" t="s">
        <v>42</v>
      </c>
      <c r="AX219" s="13" t="s">
        <v>82</v>
      </c>
      <c r="AY219" s="148" t="s">
        <v>138</v>
      </c>
    </row>
    <row r="220" spans="2:51" s="13" customFormat="1" ht="22.5">
      <c r="B220" s="147"/>
      <c r="D220" s="141" t="s">
        <v>150</v>
      </c>
      <c r="E220" s="148" t="s">
        <v>44</v>
      </c>
      <c r="F220" s="149" t="s">
        <v>296</v>
      </c>
      <c r="H220" s="150">
        <v>73.658000000000001</v>
      </c>
      <c r="I220" s="151"/>
      <c r="L220" s="147"/>
      <c r="M220" s="152"/>
      <c r="T220" s="153"/>
      <c r="AT220" s="148" t="s">
        <v>150</v>
      </c>
      <c r="AU220" s="148" t="s">
        <v>92</v>
      </c>
      <c r="AV220" s="13" t="s">
        <v>92</v>
      </c>
      <c r="AW220" s="13" t="s">
        <v>42</v>
      </c>
      <c r="AX220" s="13" t="s">
        <v>82</v>
      </c>
      <c r="AY220" s="148" t="s">
        <v>138</v>
      </c>
    </row>
    <row r="221" spans="2:51" s="13" customFormat="1" ht="11.25">
      <c r="B221" s="147"/>
      <c r="D221" s="141" t="s">
        <v>150</v>
      </c>
      <c r="E221" s="148" t="s">
        <v>44</v>
      </c>
      <c r="F221" s="149" t="s">
        <v>297</v>
      </c>
      <c r="H221" s="150">
        <v>3.01</v>
      </c>
      <c r="I221" s="151"/>
      <c r="L221" s="147"/>
      <c r="M221" s="152"/>
      <c r="T221" s="153"/>
      <c r="AT221" s="148" t="s">
        <v>150</v>
      </c>
      <c r="AU221" s="148" t="s">
        <v>92</v>
      </c>
      <c r="AV221" s="13" t="s">
        <v>92</v>
      </c>
      <c r="AW221" s="13" t="s">
        <v>42</v>
      </c>
      <c r="AX221" s="13" t="s">
        <v>82</v>
      </c>
      <c r="AY221" s="148" t="s">
        <v>138</v>
      </c>
    </row>
    <row r="222" spans="2:51" s="13" customFormat="1" ht="11.25">
      <c r="B222" s="147"/>
      <c r="D222" s="141" t="s">
        <v>150</v>
      </c>
      <c r="E222" s="148" t="s">
        <v>44</v>
      </c>
      <c r="F222" s="149" t="s">
        <v>298</v>
      </c>
      <c r="H222" s="150">
        <v>2.4830000000000001</v>
      </c>
      <c r="I222" s="151"/>
      <c r="L222" s="147"/>
      <c r="M222" s="152"/>
      <c r="T222" s="153"/>
      <c r="AT222" s="148" t="s">
        <v>150</v>
      </c>
      <c r="AU222" s="148" t="s">
        <v>92</v>
      </c>
      <c r="AV222" s="13" t="s">
        <v>92</v>
      </c>
      <c r="AW222" s="13" t="s">
        <v>42</v>
      </c>
      <c r="AX222" s="13" t="s">
        <v>82</v>
      </c>
      <c r="AY222" s="148" t="s">
        <v>138</v>
      </c>
    </row>
    <row r="223" spans="2:51" s="13" customFormat="1" ht="11.25">
      <c r="B223" s="147"/>
      <c r="D223" s="141" t="s">
        <v>150</v>
      </c>
      <c r="E223" s="148" t="s">
        <v>44</v>
      </c>
      <c r="F223" s="149" t="s">
        <v>299</v>
      </c>
      <c r="H223" s="150">
        <v>2.0310000000000001</v>
      </c>
      <c r="I223" s="151"/>
      <c r="L223" s="147"/>
      <c r="M223" s="152"/>
      <c r="T223" s="153"/>
      <c r="AT223" s="148" t="s">
        <v>150</v>
      </c>
      <c r="AU223" s="148" t="s">
        <v>92</v>
      </c>
      <c r="AV223" s="13" t="s">
        <v>92</v>
      </c>
      <c r="AW223" s="13" t="s">
        <v>42</v>
      </c>
      <c r="AX223" s="13" t="s">
        <v>82</v>
      </c>
      <c r="AY223" s="148" t="s">
        <v>138</v>
      </c>
    </row>
    <row r="224" spans="2:51" s="13" customFormat="1" ht="11.25">
      <c r="B224" s="147"/>
      <c r="D224" s="141" t="s">
        <v>150</v>
      </c>
      <c r="E224" s="148" t="s">
        <v>44</v>
      </c>
      <c r="F224" s="149" t="s">
        <v>300</v>
      </c>
      <c r="H224" s="150">
        <v>2.0310000000000001</v>
      </c>
      <c r="I224" s="151"/>
      <c r="L224" s="147"/>
      <c r="M224" s="152"/>
      <c r="T224" s="153"/>
      <c r="AT224" s="148" t="s">
        <v>150</v>
      </c>
      <c r="AU224" s="148" t="s">
        <v>92</v>
      </c>
      <c r="AV224" s="13" t="s">
        <v>92</v>
      </c>
      <c r="AW224" s="13" t="s">
        <v>42</v>
      </c>
      <c r="AX224" s="13" t="s">
        <v>82</v>
      </c>
      <c r="AY224" s="148" t="s">
        <v>138</v>
      </c>
    </row>
    <row r="225" spans="2:65" s="13" customFormat="1" ht="22.5">
      <c r="B225" s="147"/>
      <c r="D225" s="141" t="s">
        <v>150</v>
      </c>
      <c r="E225" s="148" t="s">
        <v>44</v>
      </c>
      <c r="F225" s="149" t="s">
        <v>301</v>
      </c>
      <c r="H225" s="150">
        <v>62.84</v>
      </c>
      <c r="I225" s="151"/>
      <c r="L225" s="147"/>
      <c r="M225" s="152"/>
      <c r="T225" s="153"/>
      <c r="AT225" s="148" t="s">
        <v>150</v>
      </c>
      <c r="AU225" s="148" t="s">
        <v>92</v>
      </c>
      <c r="AV225" s="13" t="s">
        <v>92</v>
      </c>
      <c r="AW225" s="13" t="s">
        <v>42</v>
      </c>
      <c r="AX225" s="13" t="s">
        <v>82</v>
      </c>
      <c r="AY225" s="148" t="s">
        <v>138</v>
      </c>
    </row>
    <row r="226" spans="2:65" s="13" customFormat="1" ht="11.25">
      <c r="B226" s="147"/>
      <c r="D226" s="141" t="s">
        <v>150</v>
      </c>
      <c r="E226" s="148" t="s">
        <v>44</v>
      </c>
      <c r="F226" s="149" t="s">
        <v>302</v>
      </c>
      <c r="H226" s="150">
        <v>25.904</v>
      </c>
      <c r="I226" s="151"/>
      <c r="L226" s="147"/>
      <c r="M226" s="152"/>
      <c r="T226" s="153"/>
      <c r="AT226" s="148" t="s">
        <v>150</v>
      </c>
      <c r="AU226" s="148" t="s">
        <v>92</v>
      </c>
      <c r="AV226" s="13" t="s">
        <v>92</v>
      </c>
      <c r="AW226" s="13" t="s">
        <v>42</v>
      </c>
      <c r="AX226" s="13" t="s">
        <v>82</v>
      </c>
      <c r="AY226" s="148" t="s">
        <v>138</v>
      </c>
    </row>
    <row r="227" spans="2:65" s="13" customFormat="1" ht="11.25">
      <c r="B227" s="147"/>
      <c r="D227" s="141" t="s">
        <v>150</v>
      </c>
      <c r="E227" s="148" t="s">
        <v>44</v>
      </c>
      <c r="F227" s="149" t="s">
        <v>303</v>
      </c>
      <c r="H227" s="150">
        <v>6.7519999999999998</v>
      </c>
      <c r="I227" s="151"/>
      <c r="L227" s="147"/>
      <c r="M227" s="152"/>
      <c r="T227" s="153"/>
      <c r="AT227" s="148" t="s">
        <v>150</v>
      </c>
      <c r="AU227" s="148" t="s">
        <v>92</v>
      </c>
      <c r="AV227" s="13" t="s">
        <v>92</v>
      </c>
      <c r="AW227" s="13" t="s">
        <v>42</v>
      </c>
      <c r="AX227" s="13" t="s">
        <v>82</v>
      </c>
      <c r="AY227" s="148" t="s">
        <v>138</v>
      </c>
    </row>
    <row r="228" spans="2:65" s="13" customFormat="1" ht="11.25">
      <c r="B228" s="147"/>
      <c r="D228" s="141" t="s">
        <v>150</v>
      </c>
      <c r="E228" s="148" t="s">
        <v>44</v>
      </c>
      <c r="F228" s="149" t="s">
        <v>304</v>
      </c>
      <c r="H228" s="150">
        <v>6.7519999999999998</v>
      </c>
      <c r="I228" s="151"/>
      <c r="L228" s="147"/>
      <c r="M228" s="152"/>
      <c r="T228" s="153"/>
      <c r="AT228" s="148" t="s">
        <v>150</v>
      </c>
      <c r="AU228" s="148" t="s">
        <v>92</v>
      </c>
      <c r="AV228" s="13" t="s">
        <v>92</v>
      </c>
      <c r="AW228" s="13" t="s">
        <v>42</v>
      </c>
      <c r="AX228" s="13" t="s">
        <v>82</v>
      </c>
      <c r="AY228" s="148" t="s">
        <v>138</v>
      </c>
    </row>
    <row r="229" spans="2:65" s="14" customFormat="1" ht="11.25">
      <c r="B229" s="154"/>
      <c r="D229" s="141" t="s">
        <v>150</v>
      </c>
      <c r="E229" s="155" t="s">
        <v>44</v>
      </c>
      <c r="F229" s="156" t="s">
        <v>156</v>
      </c>
      <c r="H229" s="157">
        <v>579.26</v>
      </c>
      <c r="I229" s="158"/>
      <c r="L229" s="154"/>
      <c r="M229" s="159"/>
      <c r="T229" s="160"/>
      <c r="AT229" s="155" t="s">
        <v>150</v>
      </c>
      <c r="AU229" s="155" t="s">
        <v>92</v>
      </c>
      <c r="AV229" s="14" t="s">
        <v>146</v>
      </c>
      <c r="AW229" s="14" t="s">
        <v>42</v>
      </c>
      <c r="AX229" s="14" t="s">
        <v>90</v>
      </c>
      <c r="AY229" s="155" t="s">
        <v>138</v>
      </c>
    </row>
    <row r="230" spans="2:65" s="1" customFormat="1" ht="24.2" customHeight="1">
      <c r="B230" s="32"/>
      <c r="C230" s="123" t="s">
        <v>305</v>
      </c>
      <c r="D230" s="123" t="s">
        <v>141</v>
      </c>
      <c r="E230" s="124" t="s">
        <v>306</v>
      </c>
      <c r="F230" s="125" t="s">
        <v>307</v>
      </c>
      <c r="G230" s="126" t="s">
        <v>159</v>
      </c>
      <c r="H230" s="127">
        <v>203.67</v>
      </c>
      <c r="I230" s="128"/>
      <c r="J230" s="129">
        <f>ROUND(I230*H230,2)</f>
        <v>0</v>
      </c>
      <c r="K230" s="125" t="s">
        <v>44</v>
      </c>
      <c r="L230" s="32"/>
      <c r="M230" s="130" t="s">
        <v>44</v>
      </c>
      <c r="N230" s="131" t="s">
        <v>53</v>
      </c>
      <c r="P230" s="132">
        <f>O230*H230</f>
        <v>0</v>
      </c>
      <c r="Q230" s="132">
        <v>0</v>
      </c>
      <c r="R230" s="132">
        <f>Q230*H230</f>
        <v>0</v>
      </c>
      <c r="S230" s="132">
        <v>0.308</v>
      </c>
      <c r="T230" s="133">
        <f>S230*H230</f>
        <v>62.730359999999997</v>
      </c>
      <c r="AR230" s="134" t="s">
        <v>146</v>
      </c>
      <c r="AT230" s="134" t="s">
        <v>141</v>
      </c>
      <c r="AU230" s="134" t="s">
        <v>92</v>
      </c>
      <c r="AY230" s="16" t="s">
        <v>138</v>
      </c>
      <c r="BE230" s="135">
        <f>IF(N230="základní",J230,0)</f>
        <v>0</v>
      </c>
      <c r="BF230" s="135">
        <f>IF(N230="snížená",J230,0)</f>
        <v>0</v>
      </c>
      <c r="BG230" s="135">
        <f>IF(N230="zákl. přenesená",J230,0)</f>
        <v>0</v>
      </c>
      <c r="BH230" s="135">
        <f>IF(N230="sníž. přenesená",J230,0)</f>
        <v>0</v>
      </c>
      <c r="BI230" s="135">
        <f>IF(N230="nulová",J230,0)</f>
        <v>0</v>
      </c>
      <c r="BJ230" s="16" t="s">
        <v>90</v>
      </c>
      <c r="BK230" s="135">
        <f>ROUND(I230*H230,2)</f>
        <v>0</v>
      </c>
      <c r="BL230" s="16" t="s">
        <v>146</v>
      </c>
      <c r="BM230" s="134" t="s">
        <v>308</v>
      </c>
    </row>
    <row r="231" spans="2:65" s="13" customFormat="1" ht="11.25">
      <c r="B231" s="147"/>
      <c r="D231" s="141" t="s">
        <v>150</v>
      </c>
      <c r="E231" s="148" t="s">
        <v>44</v>
      </c>
      <c r="F231" s="149" t="s">
        <v>236</v>
      </c>
      <c r="H231" s="150">
        <v>11.16</v>
      </c>
      <c r="I231" s="151"/>
      <c r="L231" s="147"/>
      <c r="M231" s="152"/>
      <c r="T231" s="153"/>
      <c r="AT231" s="148" t="s">
        <v>150</v>
      </c>
      <c r="AU231" s="148" t="s">
        <v>92</v>
      </c>
      <c r="AV231" s="13" t="s">
        <v>92</v>
      </c>
      <c r="AW231" s="13" t="s">
        <v>42</v>
      </c>
      <c r="AX231" s="13" t="s">
        <v>82</v>
      </c>
      <c r="AY231" s="148" t="s">
        <v>138</v>
      </c>
    </row>
    <row r="232" spans="2:65" s="13" customFormat="1" ht="11.25">
      <c r="B232" s="147"/>
      <c r="D232" s="141" t="s">
        <v>150</v>
      </c>
      <c r="E232" s="148" t="s">
        <v>44</v>
      </c>
      <c r="F232" s="149" t="s">
        <v>309</v>
      </c>
      <c r="H232" s="150">
        <v>68.2</v>
      </c>
      <c r="I232" s="151"/>
      <c r="L232" s="147"/>
      <c r="M232" s="152"/>
      <c r="T232" s="153"/>
      <c r="AT232" s="148" t="s">
        <v>150</v>
      </c>
      <c r="AU232" s="148" t="s">
        <v>92</v>
      </c>
      <c r="AV232" s="13" t="s">
        <v>92</v>
      </c>
      <c r="AW232" s="13" t="s">
        <v>42</v>
      </c>
      <c r="AX232" s="13" t="s">
        <v>82</v>
      </c>
      <c r="AY232" s="148" t="s">
        <v>138</v>
      </c>
    </row>
    <row r="233" spans="2:65" s="13" customFormat="1" ht="11.25">
      <c r="B233" s="147"/>
      <c r="D233" s="141" t="s">
        <v>150</v>
      </c>
      <c r="E233" s="148" t="s">
        <v>44</v>
      </c>
      <c r="F233" s="149" t="s">
        <v>310</v>
      </c>
      <c r="H233" s="150">
        <v>12.4</v>
      </c>
      <c r="I233" s="151"/>
      <c r="L233" s="147"/>
      <c r="M233" s="152"/>
      <c r="T233" s="153"/>
      <c r="AT233" s="148" t="s">
        <v>150</v>
      </c>
      <c r="AU233" s="148" t="s">
        <v>92</v>
      </c>
      <c r="AV233" s="13" t="s">
        <v>92</v>
      </c>
      <c r="AW233" s="13" t="s">
        <v>42</v>
      </c>
      <c r="AX233" s="13" t="s">
        <v>82</v>
      </c>
      <c r="AY233" s="148" t="s">
        <v>138</v>
      </c>
    </row>
    <row r="234" spans="2:65" s="13" customFormat="1" ht="11.25">
      <c r="B234" s="147"/>
      <c r="D234" s="141" t="s">
        <v>150</v>
      </c>
      <c r="E234" s="148" t="s">
        <v>44</v>
      </c>
      <c r="F234" s="149" t="s">
        <v>311</v>
      </c>
      <c r="H234" s="150">
        <v>12.4</v>
      </c>
      <c r="I234" s="151"/>
      <c r="L234" s="147"/>
      <c r="M234" s="152"/>
      <c r="T234" s="153"/>
      <c r="AT234" s="148" t="s">
        <v>150</v>
      </c>
      <c r="AU234" s="148" t="s">
        <v>92</v>
      </c>
      <c r="AV234" s="13" t="s">
        <v>92</v>
      </c>
      <c r="AW234" s="13" t="s">
        <v>42</v>
      </c>
      <c r="AX234" s="13" t="s">
        <v>82</v>
      </c>
      <c r="AY234" s="148" t="s">
        <v>138</v>
      </c>
    </row>
    <row r="235" spans="2:65" s="13" customFormat="1" ht="11.25">
      <c r="B235" s="147"/>
      <c r="D235" s="141" t="s">
        <v>150</v>
      </c>
      <c r="E235" s="148" t="s">
        <v>44</v>
      </c>
      <c r="F235" s="149" t="s">
        <v>312</v>
      </c>
      <c r="H235" s="150">
        <v>8.3699999999999992</v>
      </c>
      <c r="I235" s="151"/>
      <c r="L235" s="147"/>
      <c r="M235" s="152"/>
      <c r="T235" s="153"/>
      <c r="AT235" s="148" t="s">
        <v>150</v>
      </c>
      <c r="AU235" s="148" t="s">
        <v>92</v>
      </c>
      <c r="AV235" s="13" t="s">
        <v>92</v>
      </c>
      <c r="AW235" s="13" t="s">
        <v>42</v>
      </c>
      <c r="AX235" s="13" t="s">
        <v>82</v>
      </c>
      <c r="AY235" s="148" t="s">
        <v>138</v>
      </c>
    </row>
    <row r="236" spans="2:65" s="13" customFormat="1" ht="11.25">
      <c r="B236" s="147"/>
      <c r="D236" s="141" t="s">
        <v>150</v>
      </c>
      <c r="E236" s="148" t="s">
        <v>44</v>
      </c>
      <c r="F236" s="149" t="s">
        <v>313</v>
      </c>
      <c r="H236" s="150">
        <v>11.78</v>
      </c>
      <c r="I236" s="151"/>
      <c r="L236" s="147"/>
      <c r="M236" s="152"/>
      <c r="T236" s="153"/>
      <c r="AT236" s="148" t="s">
        <v>150</v>
      </c>
      <c r="AU236" s="148" t="s">
        <v>92</v>
      </c>
      <c r="AV236" s="13" t="s">
        <v>92</v>
      </c>
      <c r="AW236" s="13" t="s">
        <v>42</v>
      </c>
      <c r="AX236" s="13" t="s">
        <v>82</v>
      </c>
      <c r="AY236" s="148" t="s">
        <v>138</v>
      </c>
    </row>
    <row r="237" spans="2:65" s="13" customFormat="1" ht="11.25">
      <c r="B237" s="147"/>
      <c r="D237" s="141" t="s">
        <v>150</v>
      </c>
      <c r="E237" s="148" t="s">
        <v>44</v>
      </c>
      <c r="F237" s="149" t="s">
        <v>314</v>
      </c>
      <c r="H237" s="150">
        <v>11.16</v>
      </c>
      <c r="I237" s="151"/>
      <c r="L237" s="147"/>
      <c r="M237" s="152"/>
      <c r="T237" s="153"/>
      <c r="AT237" s="148" t="s">
        <v>150</v>
      </c>
      <c r="AU237" s="148" t="s">
        <v>92</v>
      </c>
      <c r="AV237" s="13" t="s">
        <v>92</v>
      </c>
      <c r="AW237" s="13" t="s">
        <v>42</v>
      </c>
      <c r="AX237" s="13" t="s">
        <v>82</v>
      </c>
      <c r="AY237" s="148" t="s">
        <v>138</v>
      </c>
    </row>
    <row r="238" spans="2:65" s="13" customFormat="1" ht="11.25">
      <c r="B238" s="147"/>
      <c r="D238" s="141" t="s">
        <v>150</v>
      </c>
      <c r="E238" s="148" t="s">
        <v>44</v>
      </c>
      <c r="F238" s="149" t="s">
        <v>315</v>
      </c>
      <c r="H238" s="150">
        <v>68.2</v>
      </c>
      <c r="I238" s="151"/>
      <c r="L238" s="147"/>
      <c r="M238" s="152"/>
      <c r="T238" s="153"/>
      <c r="AT238" s="148" t="s">
        <v>150</v>
      </c>
      <c r="AU238" s="148" t="s">
        <v>92</v>
      </c>
      <c r="AV238" s="13" t="s">
        <v>92</v>
      </c>
      <c r="AW238" s="13" t="s">
        <v>42</v>
      </c>
      <c r="AX238" s="13" t="s">
        <v>82</v>
      </c>
      <c r="AY238" s="148" t="s">
        <v>138</v>
      </c>
    </row>
    <row r="239" spans="2:65" s="14" customFormat="1" ht="11.25">
      <c r="B239" s="154"/>
      <c r="D239" s="141" t="s">
        <v>150</v>
      </c>
      <c r="E239" s="155" t="s">
        <v>44</v>
      </c>
      <c r="F239" s="156" t="s">
        <v>156</v>
      </c>
      <c r="H239" s="157">
        <v>203.67</v>
      </c>
      <c r="I239" s="158"/>
      <c r="L239" s="154"/>
      <c r="M239" s="159"/>
      <c r="T239" s="160"/>
      <c r="AT239" s="155" t="s">
        <v>150</v>
      </c>
      <c r="AU239" s="155" t="s">
        <v>92</v>
      </c>
      <c r="AV239" s="14" t="s">
        <v>146</v>
      </c>
      <c r="AW239" s="14" t="s">
        <v>42</v>
      </c>
      <c r="AX239" s="14" t="s">
        <v>90</v>
      </c>
      <c r="AY239" s="155" t="s">
        <v>138</v>
      </c>
    </row>
    <row r="240" spans="2:65" s="1" customFormat="1" ht="24.2" customHeight="1">
      <c r="B240" s="32"/>
      <c r="C240" s="123" t="s">
        <v>316</v>
      </c>
      <c r="D240" s="123" t="s">
        <v>141</v>
      </c>
      <c r="E240" s="124" t="s">
        <v>317</v>
      </c>
      <c r="F240" s="125" t="s">
        <v>318</v>
      </c>
      <c r="G240" s="126" t="s">
        <v>144</v>
      </c>
      <c r="H240" s="127">
        <v>31.166</v>
      </c>
      <c r="I240" s="128"/>
      <c r="J240" s="129">
        <f>ROUND(I240*H240,2)</f>
        <v>0</v>
      </c>
      <c r="K240" s="125" t="s">
        <v>145</v>
      </c>
      <c r="L240" s="32"/>
      <c r="M240" s="130" t="s">
        <v>44</v>
      </c>
      <c r="N240" s="131" t="s">
        <v>53</v>
      </c>
      <c r="P240" s="132">
        <f>O240*H240</f>
        <v>0</v>
      </c>
      <c r="Q240" s="132">
        <v>0</v>
      </c>
      <c r="R240" s="132">
        <f>Q240*H240</f>
        <v>0</v>
      </c>
      <c r="S240" s="132">
        <v>2.2000000000000002</v>
      </c>
      <c r="T240" s="133">
        <f>S240*H240</f>
        <v>68.565200000000004</v>
      </c>
      <c r="AR240" s="134" t="s">
        <v>146</v>
      </c>
      <c r="AT240" s="134" t="s">
        <v>141</v>
      </c>
      <c r="AU240" s="134" t="s">
        <v>92</v>
      </c>
      <c r="AY240" s="16" t="s">
        <v>138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6" t="s">
        <v>90</v>
      </c>
      <c r="BK240" s="135">
        <f>ROUND(I240*H240,2)</f>
        <v>0</v>
      </c>
      <c r="BL240" s="16" t="s">
        <v>146</v>
      </c>
      <c r="BM240" s="134" t="s">
        <v>319</v>
      </c>
    </row>
    <row r="241" spans="2:65" s="1" customFormat="1" ht="11.25">
      <c r="B241" s="32"/>
      <c r="D241" s="136" t="s">
        <v>148</v>
      </c>
      <c r="F241" s="137" t="s">
        <v>320</v>
      </c>
      <c r="I241" s="138"/>
      <c r="L241" s="32"/>
      <c r="M241" s="139"/>
      <c r="T241" s="53"/>
      <c r="AT241" s="16" t="s">
        <v>148</v>
      </c>
      <c r="AU241" s="16" t="s">
        <v>92</v>
      </c>
    </row>
    <row r="242" spans="2:65" s="13" customFormat="1" ht="11.25">
      <c r="B242" s="147"/>
      <c r="D242" s="141" t="s">
        <v>150</v>
      </c>
      <c r="E242" s="148" t="s">
        <v>44</v>
      </c>
      <c r="F242" s="149" t="s">
        <v>321</v>
      </c>
      <c r="H242" s="150">
        <v>0.75</v>
      </c>
      <c r="I242" s="151"/>
      <c r="L242" s="147"/>
      <c r="M242" s="152"/>
      <c r="T242" s="153"/>
      <c r="AT242" s="148" t="s">
        <v>150</v>
      </c>
      <c r="AU242" s="148" t="s">
        <v>92</v>
      </c>
      <c r="AV242" s="13" t="s">
        <v>92</v>
      </c>
      <c r="AW242" s="13" t="s">
        <v>42</v>
      </c>
      <c r="AX242" s="13" t="s">
        <v>82</v>
      </c>
      <c r="AY242" s="148" t="s">
        <v>138</v>
      </c>
    </row>
    <row r="243" spans="2:65" s="13" customFormat="1" ht="11.25">
      <c r="B243" s="147"/>
      <c r="D243" s="141" t="s">
        <v>150</v>
      </c>
      <c r="E243" s="148" t="s">
        <v>44</v>
      </c>
      <c r="F243" s="149" t="s">
        <v>322</v>
      </c>
      <c r="H243" s="150">
        <v>0.8</v>
      </c>
      <c r="I243" s="151"/>
      <c r="L243" s="147"/>
      <c r="M243" s="152"/>
      <c r="T243" s="153"/>
      <c r="AT243" s="148" t="s">
        <v>150</v>
      </c>
      <c r="AU243" s="148" t="s">
        <v>92</v>
      </c>
      <c r="AV243" s="13" t="s">
        <v>92</v>
      </c>
      <c r="AW243" s="13" t="s">
        <v>42</v>
      </c>
      <c r="AX243" s="13" t="s">
        <v>82</v>
      </c>
      <c r="AY243" s="148" t="s">
        <v>138</v>
      </c>
    </row>
    <row r="244" spans="2:65" s="13" customFormat="1" ht="11.25">
      <c r="B244" s="147"/>
      <c r="D244" s="141" t="s">
        <v>150</v>
      </c>
      <c r="E244" s="148" t="s">
        <v>44</v>
      </c>
      <c r="F244" s="149" t="s">
        <v>323</v>
      </c>
      <c r="H244" s="150">
        <v>8.125</v>
      </c>
      <c r="I244" s="151"/>
      <c r="L244" s="147"/>
      <c r="M244" s="152"/>
      <c r="T244" s="153"/>
      <c r="AT244" s="148" t="s">
        <v>150</v>
      </c>
      <c r="AU244" s="148" t="s">
        <v>92</v>
      </c>
      <c r="AV244" s="13" t="s">
        <v>92</v>
      </c>
      <c r="AW244" s="13" t="s">
        <v>42</v>
      </c>
      <c r="AX244" s="13" t="s">
        <v>82</v>
      </c>
      <c r="AY244" s="148" t="s">
        <v>138</v>
      </c>
    </row>
    <row r="245" spans="2:65" s="13" customFormat="1" ht="11.25">
      <c r="B245" s="147"/>
      <c r="D245" s="141" t="s">
        <v>150</v>
      </c>
      <c r="E245" s="148" t="s">
        <v>44</v>
      </c>
      <c r="F245" s="149" t="s">
        <v>324</v>
      </c>
      <c r="H245" s="150">
        <v>2.0470000000000002</v>
      </c>
      <c r="I245" s="151"/>
      <c r="L245" s="147"/>
      <c r="M245" s="152"/>
      <c r="T245" s="153"/>
      <c r="AT245" s="148" t="s">
        <v>150</v>
      </c>
      <c r="AU245" s="148" t="s">
        <v>92</v>
      </c>
      <c r="AV245" s="13" t="s">
        <v>92</v>
      </c>
      <c r="AW245" s="13" t="s">
        <v>42</v>
      </c>
      <c r="AX245" s="13" t="s">
        <v>82</v>
      </c>
      <c r="AY245" s="148" t="s">
        <v>138</v>
      </c>
    </row>
    <row r="246" spans="2:65" s="13" customFormat="1" ht="11.25">
      <c r="B246" s="147"/>
      <c r="D246" s="141" t="s">
        <v>150</v>
      </c>
      <c r="E246" s="148" t="s">
        <v>44</v>
      </c>
      <c r="F246" s="149" t="s">
        <v>325</v>
      </c>
      <c r="H246" s="150">
        <v>1.879</v>
      </c>
      <c r="I246" s="151"/>
      <c r="L246" s="147"/>
      <c r="M246" s="152"/>
      <c r="T246" s="153"/>
      <c r="AT246" s="148" t="s">
        <v>150</v>
      </c>
      <c r="AU246" s="148" t="s">
        <v>92</v>
      </c>
      <c r="AV246" s="13" t="s">
        <v>92</v>
      </c>
      <c r="AW246" s="13" t="s">
        <v>42</v>
      </c>
      <c r="AX246" s="13" t="s">
        <v>82</v>
      </c>
      <c r="AY246" s="148" t="s">
        <v>138</v>
      </c>
    </row>
    <row r="247" spans="2:65" s="13" customFormat="1" ht="11.25">
      <c r="B247" s="147"/>
      <c r="D247" s="141" t="s">
        <v>150</v>
      </c>
      <c r="E247" s="148" t="s">
        <v>44</v>
      </c>
      <c r="F247" s="149" t="s">
        <v>326</v>
      </c>
      <c r="H247" s="150">
        <v>-3.1E-2</v>
      </c>
      <c r="I247" s="151"/>
      <c r="L247" s="147"/>
      <c r="M247" s="152"/>
      <c r="T247" s="153"/>
      <c r="AT247" s="148" t="s">
        <v>150</v>
      </c>
      <c r="AU247" s="148" t="s">
        <v>92</v>
      </c>
      <c r="AV247" s="13" t="s">
        <v>92</v>
      </c>
      <c r="AW247" s="13" t="s">
        <v>42</v>
      </c>
      <c r="AX247" s="13" t="s">
        <v>82</v>
      </c>
      <c r="AY247" s="148" t="s">
        <v>138</v>
      </c>
    </row>
    <row r="248" spans="2:65" s="13" customFormat="1" ht="11.25">
      <c r="B248" s="147"/>
      <c r="D248" s="141" t="s">
        <v>150</v>
      </c>
      <c r="E248" s="148" t="s">
        <v>44</v>
      </c>
      <c r="F248" s="149" t="s">
        <v>327</v>
      </c>
      <c r="H248" s="150">
        <v>1.7849999999999999</v>
      </c>
      <c r="I248" s="151"/>
      <c r="L248" s="147"/>
      <c r="M248" s="152"/>
      <c r="T248" s="153"/>
      <c r="AT248" s="148" t="s">
        <v>150</v>
      </c>
      <c r="AU248" s="148" t="s">
        <v>92</v>
      </c>
      <c r="AV248" s="13" t="s">
        <v>92</v>
      </c>
      <c r="AW248" s="13" t="s">
        <v>42</v>
      </c>
      <c r="AX248" s="13" t="s">
        <v>82</v>
      </c>
      <c r="AY248" s="148" t="s">
        <v>138</v>
      </c>
    </row>
    <row r="249" spans="2:65" s="13" customFormat="1" ht="11.25">
      <c r="B249" s="147"/>
      <c r="D249" s="141" t="s">
        <v>150</v>
      </c>
      <c r="E249" s="148" t="s">
        <v>44</v>
      </c>
      <c r="F249" s="149" t="s">
        <v>328</v>
      </c>
      <c r="H249" s="150">
        <v>1.5649999999999999</v>
      </c>
      <c r="I249" s="151"/>
      <c r="L249" s="147"/>
      <c r="M249" s="152"/>
      <c r="T249" s="153"/>
      <c r="AT249" s="148" t="s">
        <v>150</v>
      </c>
      <c r="AU249" s="148" t="s">
        <v>92</v>
      </c>
      <c r="AV249" s="13" t="s">
        <v>92</v>
      </c>
      <c r="AW249" s="13" t="s">
        <v>42</v>
      </c>
      <c r="AX249" s="13" t="s">
        <v>82</v>
      </c>
      <c r="AY249" s="148" t="s">
        <v>138</v>
      </c>
    </row>
    <row r="250" spans="2:65" s="13" customFormat="1" ht="11.25">
      <c r="B250" s="147"/>
      <c r="D250" s="141" t="s">
        <v>150</v>
      </c>
      <c r="E250" s="148" t="s">
        <v>44</v>
      </c>
      <c r="F250" s="149" t="s">
        <v>329</v>
      </c>
      <c r="H250" s="150">
        <v>0.86899999999999999</v>
      </c>
      <c r="I250" s="151"/>
      <c r="L250" s="147"/>
      <c r="M250" s="152"/>
      <c r="T250" s="153"/>
      <c r="AT250" s="148" t="s">
        <v>150</v>
      </c>
      <c r="AU250" s="148" t="s">
        <v>92</v>
      </c>
      <c r="AV250" s="13" t="s">
        <v>92</v>
      </c>
      <c r="AW250" s="13" t="s">
        <v>42</v>
      </c>
      <c r="AX250" s="13" t="s">
        <v>82</v>
      </c>
      <c r="AY250" s="148" t="s">
        <v>138</v>
      </c>
    </row>
    <row r="251" spans="2:65" s="13" customFormat="1" ht="11.25">
      <c r="B251" s="147"/>
      <c r="D251" s="141" t="s">
        <v>150</v>
      </c>
      <c r="E251" s="148" t="s">
        <v>44</v>
      </c>
      <c r="F251" s="149" t="s">
        <v>330</v>
      </c>
      <c r="H251" s="150">
        <v>3.7519999999999998</v>
      </c>
      <c r="I251" s="151"/>
      <c r="L251" s="147"/>
      <c r="M251" s="152"/>
      <c r="T251" s="153"/>
      <c r="AT251" s="148" t="s">
        <v>150</v>
      </c>
      <c r="AU251" s="148" t="s">
        <v>92</v>
      </c>
      <c r="AV251" s="13" t="s">
        <v>92</v>
      </c>
      <c r="AW251" s="13" t="s">
        <v>42</v>
      </c>
      <c r="AX251" s="13" t="s">
        <v>82</v>
      </c>
      <c r="AY251" s="148" t="s">
        <v>138</v>
      </c>
    </row>
    <row r="252" spans="2:65" s="13" customFormat="1" ht="11.25">
      <c r="B252" s="147"/>
      <c r="D252" s="141" t="s">
        <v>150</v>
      </c>
      <c r="E252" s="148" t="s">
        <v>44</v>
      </c>
      <c r="F252" s="149" t="s">
        <v>331</v>
      </c>
      <c r="H252" s="150">
        <v>0.75</v>
      </c>
      <c r="I252" s="151"/>
      <c r="L252" s="147"/>
      <c r="M252" s="152"/>
      <c r="T252" s="153"/>
      <c r="AT252" s="148" t="s">
        <v>150</v>
      </c>
      <c r="AU252" s="148" t="s">
        <v>92</v>
      </c>
      <c r="AV252" s="13" t="s">
        <v>92</v>
      </c>
      <c r="AW252" s="13" t="s">
        <v>42</v>
      </c>
      <c r="AX252" s="13" t="s">
        <v>82</v>
      </c>
      <c r="AY252" s="148" t="s">
        <v>138</v>
      </c>
    </row>
    <row r="253" spans="2:65" s="13" customFormat="1" ht="11.25">
      <c r="B253" s="147"/>
      <c r="D253" s="141" t="s">
        <v>150</v>
      </c>
      <c r="E253" s="148" t="s">
        <v>44</v>
      </c>
      <c r="F253" s="149" t="s">
        <v>332</v>
      </c>
      <c r="H253" s="150">
        <v>0.75</v>
      </c>
      <c r="I253" s="151"/>
      <c r="L253" s="147"/>
      <c r="M253" s="152"/>
      <c r="T253" s="153"/>
      <c r="AT253" s="148" t="s">
        <v>150</v>
      </c>
      <c r="AU253" s="148" t="s">
        <v>92</v>
      </c>
      <c r="AV253" s="13" t="s">
        <v>92</v>
      </c>
      <c r="AW253" s="13" t="s">
        <v>42</v>
      </c>
      <c r="AX253" s="13" t="s">
        <v>82</v>
      </c>
      <c r="AY253" s="148" t="s">
        <v>138</v>
      </c>
    </row>
    <row r="254" spans="2:65" s="13" customFormat="1" ht="11.25">
      <c r="B254" s="147"/>
      <c r="D254" s="141" t="s">
        <v>150</v>
      </c>
      <c r="E254" s="148" t="s">
        <v>44</v>
      </c>
      <c r="F254" s="149" t="s">
        <v>333</v>
      </c>
      <c r="H254" s="150">
        <v>8.125</v>
      </c>
      <c r="I254" s="151"/>
      <c r="L254" s="147"/>
      <c r="M254" s="152"/>
      <c r="T254" s="153"/>
      <c r="AT254" s="148" t="s">
        <v>150</v>
      </c>
      <c r="AU254" s="148" t="s">
        <v>92</v>
      </c>
      <c r="AV254" s="13" t="s">
        <v>92</v>
      </c>
      <c r="AW254" s="13" t="s">
        <v>42</v>
      </c>
      <c r="AX254" s="13" t="s">
        <v>82</v>
      </c>
      <c r="AY254" s="148" t="s">
        <v>138</v>
      </c>
    </row>
    <row r="255" spans="2:65" s="14" customFormat="1" ht="11.25">
      <c r="B255" s="154"/>
      <c r="D255" s="141" t="s">
        <v>150</v>
      </c>
      <c r="E255" s="155" t="s">
        <v>44</v>
      </c>
      <c r="F255" s="156" t="s">
        <v>156</v>
      </c>
      <c r="H255" s="157">
        <v>31.166</v>
      </c>
      <c r="I255" s="158"/>
      <c r="L255" s="154"/>
      <c r="M255" s="159"/>
      <c r="T255" s="160"/>
      <c r="AT255" s="155" t="s">
        <v>150</v>
      </c>
      <c r="AU255" s="155" t="s">
        <v>92</v>
      </c>
      <c r="AV255" s="14" t="s">
        <v>146</v>
      </c>
      <c r="AW255" s="14" t="s">
        <v>42</v>
      </c>
      <c r="AX255" s="14" t="s">
        <v>90</v>
      </c>
      <c r="AY255" s="155" t="s">
        <v>138</v>
      </c>
    </row>
    <row r="256" spans="2:65" s="1" customFormat="1" ht="24.2" customHeight="1">
      <c r="B256" s="32"/>
      <c r="C256" s="123" t="s">
        <v>334</v>
      </c>
      <c r="D256" s="123" t="s">
        <v>141</v>
      </c>
      <c r="E256" s="124" t="s">
        <v>335</v>
      </c>
      <c r="F256" s="125" t="s">
        <v>336</v>
      </c>
      <c r="G256" s="126" t="s">
        <v>159</v>
      </c>
      <c r="H256" s="127">
        <v>20</v>
      </c>
      <c r="I256" s="128"/>
      <c r="J256" s="129">
        <f>ROUND(I256*H256,2)</f>
        <v>0</v>
      </c>
      <c r="K256" s="125" t="s">
        <v>145</v>
      </c>
      <c r="L256" s="32"/>
      <c r="M256" s="130" t="s">
        <v>44</v>
      </c>
      <c r="N256" s="131" t="s">
        <v>53</v>
      </c>
      <c r="P256" s="132">
        <f>O256*H256</f>
        <v>0</v>
      </c>
      <c r="Q256" s="132">
        <v>0</v>
      </c>
      <c r="R256" s="132">
        <f>Q256*H256</f>
        <v>0</v>
      </c>
      <c r="S256" s="132">
        <v>5.5E-2</v>
      </c>
      <c r="T256" s="133">
        <f>S256*H256</f>
        <v>1.1000000000000001</v>
      </c>
      <c r="AR256" s="134" t="s">
        <v>146</v>
      </c>
      <c r="AT256" s="134" t="s">
        <v>141</v>
      </c>
      <c r="AU256" s="134" t="s">
        <v>92</v>
      </c>
      <c r="AY256" s="16" t="s">
        <v>138</v>
      </c>
      <c r="BE256" s="135">
        <f>IF(N256="základní",J256,0)</f>
        <v>0</v>
      </c>
      <c r="BF256" s="135">
        <f>IF(N256="snížená",J256,0)</f>
        <v>0</v>
      </c>
      <c r="BG256" s="135">
        <f>IF(N256="zákl. přenesená",J256,0)</f>
        <v>0</v>
      </c>
      <c r="BH256" s="135">
        <f>IF(N256="sníž. přenesená",J256,0)</f>
        <v>0</v>
      </c>
      <c r="BI256" s="135">
        <f>IF(N256="nulová",J256,0)</f>
        <v>0</v>
      </c>
      <c r="BJ256" s="16" t="s">
        <v>90</v>
      </c>
      <c r="BK256" s="135">
        <f>ROUND(I256*H256,2)</f>
        <v>0</v>
      </c>
      <c r="BL256" s="16" t="s">
        <v>146</v>
      </c>
      <c r="BM256" s="134" t="s">
        <v>337</v>
      </c>
    </row>
    <row r="257" spans="2:65" s="1" customFormat="1" ht="11.25">
      <c r="B257" s="32"/>
      <c r="D257" s="136" t="s">
        <v>148</v>
      </c>
      <c r="F257" s="137" t="s">
        <v>338</v>
      </c>
      <c r="I257" s="138"/>
      <c r="L257" s="32"/>
      <c r="M257" s="139"/>
      <c r="T257" s="53"/>
      <c r="AT257" s="16" t="s">
        <v>148</v>
      </c>
      <c r="AU257" s="16" t="s">
        <v>92</v>
      </c>
    </row>
    <row r="258" spans="2:65" s="13" customFormat="1" ht="11.25">
      <c r="B258" s="147"/>
      <c r="D258" s="141" t="s">
        <v>150</v>
      </c>
      <c r="E258" s="148" t="s">
        <v>44</v>
      </c>
      <c r="F258" s="149" t="s">
        <v>339</v>
      </c>
      <c r="H258" s="150">
        <v>20</v>
      </c>
      <c r="I258" s="151"/>
      <c r="L258" s="147"/>
      <c r="M258" s="152"/>
      <c r="T258" s="153"/>
      <c r="AT258" s="148" t="s">
        <v>150</v>
      </c>
      <c r="AU258" s="148" t="s">
        <v>92</v>
      </c>
      <c r="AV258" s="13" t="s">
        <v>92</v>
      </c>
      <c r="AW258" s="13" t="s">
        <v>42</v>
      </c>
      <c r="AX258" s="13" t="s">
        <v>90</v>
      </c>
      <c r="AY258" s="148" t="s">
        <v>138</v>
      </c>
    </row>
    <row r="259" spans="2:65" s="1" customFormat="1" ht="21.75" customHeight="1">
      <c r="B259" s="32"/>
      <c r="C259" s="123" t="s">
        <v>340</v>
      </c>
      <c r="D259" s="123" t="s">
        <v>141</v>
      </c>
      <c r="E259" s="124" t="s">
        <v>341</v>
      </c>
      <c r="F259" s="125" t="s">
        <v>342</v>
      </c>
      <c r="G259" s="126" t="s">
        <v>159</v>
      </c>
      <c r="H259" s="127">
        <v>56</v>
      </c>
      <c r="I259" s="128"/>
      <c r="J259" s="129">
        <f>ROUND(I259*H259,2)</f>
        <v>0</v>
      </c>
      <c r="K259" s="125" t="s">
        <v>145</v>
      </c>
      <c r="L259" s="32"/>
      <c r="M259" s="130" t="s">
        <v>44</v>
      </c>
      <c r="N259" s="131" t="s">
        <v>53</v>
      </c>
      <c r="P259" s="132">
        <f>O259*H259</f>
        <v>0</v>
      </c>
      <c r="Q259" s="132">
        <v>0</v>
      </c>
      <c r="R259" s="132">
        <f>Q259*H259</f>
        <v>0</v>
      </c>
      <c r="S259" s="132">
        <v>7.5999999999999998E-2</v>
      </c>
      <c r="T259" s="133">
        <f>S259*H259</f>
        <v>4.2560000000000002</v>
      </c>
      <c r="AR259" s="134" t="s">
        <v>146</v>
      </c>
      <c r="AT259" s="134" t="s">
        <v>141</v>
      </c>
      <c r="AU259" s="134" t="s">
        <v>92</v>
      </c>
      <c r="AY259" s="16" t="s">
        <v>138</v>
      </c>
      <c r="BE259" s="135">
        <f>IF(N259="základní",J259,0)</f>
        <v>0</v>
      </c>
      <c r="BF259" s="135">
        <f>IF(N259="snížená",J259,0)</f>
        <v>0</v>
      </c>
      <c r="BG259" s="135">
        <f>IF(N259="zákl. přenesená",J259,0)</f>
        <v>0</v>
      </c>
      <c r="BH259" s="135">
        <f>IF(N259="sníž. přenesená",J259,0)</f>
        <v>0</v>
      </c>
      <c r="BI259" s="135">
        <f>IF(N259="nulová",J259,0)</f>
        <v>0</v>
      </c>
      <c r="BJ259" s="16" t="s">
        <v>90</v>
      </c>
      <c r="BK259" s="135">
        <f>ROUND(I259*H259,2)</f>
        <v>0</v>
      </c>
      <c r="BL259" s="16" t="s">
        <v>146</v>
      </c>
      <c r="BM259" s="134" t="s">
        <v>343</v>
      </c>
    </row>
    <row r="260" spans="2:65" s="1" customFormat="1" ht="11.25">
      <c r="B260" s="32"/>
      <c r="D260" s="136" t="s">
        <v>148</v>
      </c>
      <c r="F260" s="137" t="s">
        <v>344</v>
      </c>
      <c r="I260" s="138"/>
      <c r="L260" s="32"/>
      <c r="M260" s="139"/>
      <c r="T260" s="53"/>
      <c r="AT260" s="16" t="s">
        <v>148</v>
      </c>
      <c r="AU260" s="16" t="s">
        <v>92</v>
      </c>
    </row>
    <row r="261" spans="2:65" s="13" customFormat="1" ht="11.25">
      <c r="B261" s="147"/>
      <c r="D261" s="141" t="s">
        <v>150</v>
      </c>
      <c r="E261" s="148" t="s">
        <v>44</v>
      </c>
      <c r="F261" s="149" t="s">
        <v>345</v>
      </c>
      <c r="H261" s="150">
        <v>47</v>
      </c>
      <c r="I261" s="151"/>
      <c r="L261" s="147"/>
      <c r="M261" s="152"/>
      <c r="T261" s="153"/>
      <c r="AT261" s="148" t="s">
        <v>150</v>
      </c>
      <c r="AU261" s="148" t="s">
        <v>92</v>
      </c>
      <c r="AV261" s="13" t="s">
        <v>92</v>
      </c>
      <c r="AW261" s="13" t="s">
        <v>42</v>
      </c>
      <c r="AX261" s="13" t="s">
        <v>82</v>
      </c>
      <c r="AY261" s="148" t="s">
        <v>138</v>
      </c>
    </row>
    <row r="262" spans="2:65" s="13" customFormat="1" ht="11.25">
      <c r="B262" s="147"/>
      <c r="D262" s="141" t="s">
        <v>150</v>
      </c>
      <c r="E262" s="148" t="s">
        <v>44</v>
      </c>
      <c r="F262" s="149" t="s">
        <v>346</v>
      </c>
      <c r="H262" s="150">
        <v>2</v>
      </c>
      <c r="I262" s="151"/>
      <c r="L262" s="147"/>
      <c r="M262" s="152"/>
      <c r="T262" s="153"/>
      <c r="AT262" s="148" t="s">
        <v>150</v>
      </c>
      <c r="AU262" s="148" t="s">
        <v>92</v>
      </c>
      <c r="AV262" s="13" t="s">
        <v>92</v>
      </c>
      <c r="AW262" s="13" t="s">
        <v>42</v>
      </c>
      <c r="AX262" s="13" t="s">
        <v>82</v>
      </c>
      <c r="AY262" s="148" t="s">
        <v>138</v>
      </c>
    </row>
    <row r="263" spans="2:65" s="13" customFormat="1" ht="11.25">
      <c r="B263" s="147"/>
      <c r="D263" s="141" t="s">
        <v>150</v>
      </c>
      <c r="E263" s="148" t="s">
        <v>44</v>
      </c>
      <c r="F263" s="149" t="s">
        <v>347</v>
      </c>
      <c r="H263" s="150">
        <v>7</v>
      </c>
      <c r="I263" s="151"/>
      <c r="L263" s="147"/>
      <c r="M263" s="152"/>
      <c r="T263" s="153"/>
      <c r="AT263" s="148" t="s">
        <v>150</v>
      </c>
      <c r="AU263" s="148" t="s">
        <v>92</v>
      </c>
      <c r="AV263" s="13" t="s">
        <v>92</v>
      </c>
      <c r="AW263" s="13" t="s">
        <v>42</v>
      </c>
      <c r="AX263" s="13" t="s">
        <v>82</v>
      </c>
      <c r="AY263" s="148" t="s">
        <v>138</v>
      </c>
    </row>
    <row r="264" spans="2:65" s="14" customFormat="1" ht="11.25">
      <c r="B264" s="154"/>
      <c r="D264" s="141" t="s">
        <v>150</v>
      </c>
      <c r="E264" s="155" t="s">
        <v>44</v>
      </c>
      <c r="F264" s="156" t="s">
        <v>156</v>
      </c>
      <c r="H264" s="157">
        <v>56</v>
      </c>
      <c r="I264" s="158"/>
      <c r="L264" s="154"/>
      <c r="M264" s="159"/>
      <c r="T264" s="160"/>
      <c r="AT264" s="155" t="s">
        <v>150</v>
      </c>
      <c r="AU264" s="155" t="s">
        <v>92</v>
      </c>
      <c r="AV264" s="14" t="s">
        <v>146</v>
      </c>
      <c r="AW264" s="14" t="s">
        <v>42</v>
      </c>
      <c r="AX264" s="14" t="s">
        <v>90</v>
      </c>
      <c r="AY264" s="155" t="s">
        <v>138</v>
      </c>
    </row>
    <row r="265" spans="2:65" s="1" customFormat="1" ht="21.75" customHeight="1">
      <c r="B265" s="32"/>
      <c r="C265" s="123" t="s">
        <v>348</v>
      </c>
      <c r="D265" s="123" t="s">
        <v>141</v>
      </c>
      <c r="E265" s="124" t="s">
        <v>349</v>
      </c>
      <c r="F265" s="125" t="s">
        <v>350</v>
      </c>
      <c r="G265" s="126" t="s">
        <v>159</v>
      </c>
      <c r="H265" s="127">
        <v>48</v>
      </c>
      <c r="I265" s="128"/>
      <c r="J265" s="129">
        <f>ROUND(I265*H265,2)</f>
        <v>0</v>
      </c>
      <c r="K265" s="125" t="s">
        <v>145</v>
      </c>
      <c r="L265" s="32"/>
      <c r="M265" s="130" t="s">
        <v>44</v>
      </c>
      <c r="N265" s="131" t="s">
        <v>53</v>
      </c>
      <c r="P265" s="132">
        <f>O265*H265</f>
        <v>0</v>
      </c>
      <c r="Q265" s="132">
        <v>0</v>
      </c>
      <c r="R265" s="132">
        <f>Q265*H265</f>
        <v>0</v>
      </c>
      <c r="S265" s="132">
        <v>6.3E-2</v>
      </c>
      <c r="T265" s="133">
        <f>S265*H265</f>
        <v>3.024</v>
      </c>
      <c r="AR265" s="134" t="s">
        <v>146</v>
      </c>
      <c r="AT265" s="134" t="s">
        <v>141</v>
      </c>
      <c r="AU265" s="134" t="s">
        <v>92</v>
      </c>
      <c r="AY265" s="16" t="s">
        <v>138</v>
      </c>
      <c r="BE265" s="135">
        <f>IF(N265="základní",J265,0)</f>
        <v>0</v>
      </c>
      <c r="BF265" s="135">
        <f>IF(N265="snížená",J265,0)</f>
        <v>0</v>
      </c>
      <c r="BG265" s="135">
        <f>IF(N265="zákl. přenesená",J265,0)</f>
        <v>0</v>
      </c>
      <c r="BH265" s="135">
        <f>IF(N265="sníž. přenesená",J265,0)</f>
        <v>0</v>
      </c>
      <c r="BI265" s="135">
        <f>IF(N265="nulová",J265,0)</f>
        <v>0</v>
      </c>
      <c r="BJ265" s="16" t="s">
        <v>90</v>
      </c>
      <c r="BK265" s="135">
        <f>ROUND(I265*H265,2)</f>
        <v>0</v>
      </c>
      <c r="BL265" s="16" t="s">
        <v>146</v>
      </c>
      <c r="BM265" s="134" t="s">
        <v>351</v>
      </c>
    </row>
    <row r="266" spans="2:65" s="1" customFormat="1" ht="11.25">
      <c r="B266" s="32"/>
      <c r="D266" s="136" t="s">
        <v>148</v>
      </c>
      <c r="F266" s="137" t="s">
        <v>352</v>
      </c>
      <c r="I266" s="138"/>
      <c r="L266" s="32"/>
      <c r="M266" s="139"/>
      <c r="T266" s="53"/>
      <c r="AT266" s="16" t="s">
        <v>148</v>
      </c>
      <c r="AU266" s="16" t="s">
        <v>92</v>
      </c>
    </row>
    <row r="267" spans="2:65" s="13" customFormat="1" ht="11.25">
      <c r="B267" s="147"/>
      <c r="D267" s="141" t="s">
        <v>150</v>
      </c>
      <c r="E267" s="148" t="s">
        <v>44</v>
      </c>
      <c r="F267" s="149" t="s">
        <v>353</v>
      </c>
      <c r="H267" s="150">
        <v>48</v>
      </c>
      <c r="I267" s="151"/>
      <c r="L267" s="147"/>
      <c r="M267" s="152"/>
      <c r="T267" s="153"/>
      <c r="AT267" s="148" t="s">
        <v>150</v>
      </c>
      <c r="AU267" s="148" t="s">
        <v>92</v>
      </c>
      <c r="AV267" s="13" t="s">
        <v>92</v>
      </c>
      <c r="AW267" s="13" t="s">
        <v>42</v>
      </c>
      <c r="AX267" s="13" t="s">
        <v>82</v>
      </c>
      <c r="AY267" s="148" t="s">
        <v>138</v>
      </c>
    </row>
    <row r="268" spans="2:65" s="14" customFormat="1" ht="11.25">
      <c r="B268" s="154"/>
      <c r="D268" s="141" t="s">
        <v>150</v>
      </c>
      <c r="E268" s="155" t="s">
        <v>44</v>
      </c>
      <c r="F268" s="156" t="s">
        <v>156</v>
      </c>
      <c r="H268" s="157">
        <v>48</v>
      </c>
      <c r="I268" s="158"/>
      <c r="L268" s="154"/>
      <c r="M268" s="159"/>
      <c r="T268" s="160"/>
      <c r="AT268" s="155" t="s">
        <v>150</v>
      </c>
      <c r="AU268" s="155" t="s">
        <v>92</v>
      </c>
      <c r="AV268" s="14" t="s">
        <v>146</v>
      </c>
      <c r="AW268" s="14" t="s">
        <v>42</v>
      </c>
      <c r="AX268" s="14" t="s">
        <v>90</v>
      </c>
      <c r="AY268" s="155" t="s">
        <v>138</v>
      </c>
    </row>
    <row r="269" spans="2:65" s="1" customFormat="1" ht="24.2" customHeight="1">
      <c r="B269" s="32"/>
      <c r="C269" s="123" t="s">
        <v>7</v>
      </c>
      <c r="D269" s="123" t="s">
        <v>141</v>
      </c>
      <c r="E269" s="124" t="s">
        <v>354</v>
      </c>
      <c r="F269" s="125" t="s">
        <v>355</v>
      </c>
      <c r="G269" s="126" t="s">
        <v>356</v>
      </c>
      <c r="H269" s="127">
        <v>61.6</v>
      </c>
      <c r="I269" s="128"/>
      <c r="J269" s="129">
        <f>ROUND(I269*H269,2)</f>
        <v>0</v>
      </c>
      <c r="K269" s="125" t="s">
        <v>145</v>
      </c>
      <c r="L269" s="32"/>
      <c r="M269" s="130" t="s">
        <v>44</v>
      </c>
      <c r="N269" s="131" t="s">
        <v>53</v>
      </c>
      <c r="P269" s="132">
        <f>O269*H269</f>
        <v>0</v>
      </c>
      <c r="Q269" s="132">
        <v>0</v>
      </c>
      <c r="R269" s="132">
        <f>Q269*H269</f>
        <v>0</v>
      </c>
      <c r="S269" s="132">
        <v>4.2000000000000003E-2</v>
      </c>
      <c r="T269" s="133">
        <f>S269*H269</f>
        <v>2.5872000000000002</v>
      </c>
      <c r="AR269" s="134" t="s">
        <v>146</v>
      </c>
      <c r="AT269" s="134" t="s">
        <v>141</v>
      </c>
      <c r="AU269" s="134" t="s">
        <v>92</v>
      </c>
      <c r="AY269" s="16" t="s">
        <v>138</v>
      </c>
      <c r="BE269" s="135">
        <f>IF(N269="základní",J269,0)</f>
        <v>0</v>
      </c>
      <c r="BF269" s="135">
        <f>IF(N269="snížená",J269,0)</f>
        <v>0</v>
      </c>
      <c r="BG269" s="135">
        <f>IF(N269="zákl. přenesená",J269,0)</f>
        <v>0</v>
      </c>
      <c r="BH269" s="135">
        <f>IF(N269="sníž. přenesená",J269,0)</f>
        <v>0</v>
      </c>
      <c r="BI269" s="135">
        <f>IF(N269="nulová",J269,0)</f>
        <v>0</v>
      </c>
      <c r="BJ269" s="16" t="s">
        <v>90</v>
      </c>
      <c r="BK269" s="135">
        <f>ROUND(I269*H269,2)</f>
        <v>0</v>
      </c>
      <c r="BL269" s="16" t="s">
        <v>146</v>
      </c>
      <c r="BM269" s="134" t="s">
        <v>357</v>
      </c>
    </row>
    <row r="270" spans="2:65" s="1" customFormat="1" ht="11.25">
      <c r="B270" s="32"/>
      <c r="D270" s="136" t="s">
        <v>148</v>
      </c>
      <c r="F270" s="137" t="s">
        <v>358</v>
      </c>
      <c r="I270" s="138"/>
      <c r="L270" s="32"/>
      <c r="M270" s="139"/>
      <c r="T270" s="53"/>
      <c r="AT270" s="16" t="s">
        <v>148</v>
      </c>
      <c r="AU270" s="16" t="s">
        <v>92</v>
      </c>
    </row>
    <row r="271" spans="2:65" s="12" customFormat="1" ht="11.25">
      <c r="B271" s="140"/>
      <c r="D271" s="141" t="s">
        <v>150</v>
      </c>
      <c r="E271" s="142" t="s">
        <v>44</v>
      </c>
      <c r="F271" s="143" t="s">
        <v>151</v>
      </c>
      <c r="H271" s="142" t="s">
        <v>44</v>
      </c>
      <c r="I271" s="144"/>
      <c r="L271" s="140"/>
      <c r="M271" s="145"/>
      <c r="T271" s="146"/>
      <c r="AT271" s="142" t="s">
        <v>150</v>
      </c>
      <c r="AU271" s="142" t="s">
        <v>92</v>
      </c>
      <c r="AV271" s="12" t="s">
        <v>90</v>
      </c>
      <c r="AW271" s="12" t="s">
        <v>42</v>
      </c>
      <c r="AX271" s="12" t="s">
        <v>82</v>
      </c>
      <c r="AY271" s="142" t="s">
        <v>138</v>
      </c>
    </row>
    <row r="272" spans="2:65" s="13" customFormat="1" ht="11.25">
      <c r="B272" s="147"/>
      <c r="D272" s="141" t="s">
        <v>150</v>
      </c>
      <c r="E272" s="148" t="s">
        <v>44</v>
      </c>
      <c r="F272" s="149" t="s">
        <v>359</v>
      </c>
      <c r="H272" s="150">
        <v>4.4000000000000004</v>
      </c>
      <c r="I272" s="151"/>
      <c r="L272" s="147"/>
      <c r="M272" s="152"/>
      <c r="T272" s="153"/>
      <c r="AT272" s="148" t="s">
        <v>150</v>
      </c>
      <c r="AU272" s="148" t="s">
        <v>92</v>
      </c>
      <c r="AV272" s="13" t="s">
        <v>92</v>
      </c>
      <c r="AW272" s="13" t="s">
        <v>42</v>
      </c>
      <c r="AX272" s="13" t="s">
        <v>82</v>
      </c>
      <c r="AY272" s="148" t="s">
        <v>138</v>
      </c>
    </row>
    <row r="273" spans="2:65" s="13" customFormat="1" ht="11.25">
      <c r="B273" s="147"/>
      <c r="D273" s="141" t="s">
        <v>150</v>
      </c>
      <c r="E273" s="148" t="s">
        <v>44</v>
      </c>
      <c r="F273" s="149" t="s">
        <v>360</v>
      </c>
      <c r="H273" s="150">
        <v>9.6</v>
      </c>
      <c r="I273" s="151"/>
      <c r="L273" s="147"/>
      <c r="M273" s="152"/>
      <c r="T273" s="153"/>
      <c r="AT273" s="148" t="s">
        <v>150</v>
      </c>
      <c r="AU273" s="148" t="s">
        <v>92</v>
      </c>
      <c r="AV273" s="13" t="s">
        <v>92</v>
      </c>
      <c r="AW273" s="13" t="s">
        <v>42</v>
      </c>
      <c r="AX273" s="13" t="s">
        <v>82</v>
      </c>
      <c r="AY273" s="148" t="s">
        <v>138</v>
      </c>
    </row>
    <row r="274" spans="2:65" s="13" customFormat="1" ht="11.25">
      <c r="B274" s="147"/>
      <c r="D274" s="141" t="s">
        <v>150</v>
      </c>
      <c r="E274" s="148" t="s">
        <v>44</v>
      </c>
      <c r="F274" s="149" t="s">
        <v>361</v>
      </c>
      <c r="H274" s="150">
        <v>5.6</v>
      </c>
      <c r="I274" s="151"/>
      <c r="L274" s="147"/>
      <c r="M274" s="152"/>
      <c r="T274" s="153"/>
      <c r="AT274" s="148" t="s">
        <v>150</v>
      </c>
      <c r="AU274" s="148" t="s">
        <v>92</v>
      </c>
      <c r="AV274" s="13" t="s">
        <v>92</v>
      </c>
      <c r="AW274" s="13" t="s">
        <v>42</v>
      </c>
      <c r="AX274" s="13" t="s">
        <v>82</v>
      </c>
      <c r="AY274" s="148" t="s">
        <v>138</v>
      </c>
    </row>
    <row r="275" spans="2:65" s="13" customFormat="1" ht="11.25">
      <c r="B275" s="147"/>
      <c r="D275" s="141" t="s">
        <v>150</v>
      </c>
      <c r="E275" s="148" t="s">
        <v>44</v>
      </c>
      <c r="F275" s="149" t="s">
        <v>362</v>
      </c>
      <c r="H275" s="150">
        <v>42</v>
      </c>
      <c r="I275" s="151"/>
      <c r="L275" s="147"/>
      <c r="M275" s="152"/>
      <c r="T275" s="153"/>
      <c r="AT275" s="148" t="s">
        <v>150</v>
      </c>
      <c r="AU275" s="148" t="s">
        <v>92</v>
      </c>
      <c r="AV275" s="13" t="s">
        <v>92</v>
      </c>
      <c r="AW275" s="13" t="s">
        <v>42</v>
      </c>
      <c r="AX275" s="13" t="s">
        <v>82</v>
      </c>
      <c r="AY275" s="148" t="s">
        <v>138</v>
      </c>
    </row>
    <row r="276" spans="2:65" s="14" customFormat="1" ht="11.25">
      <c r="B276" s="154"/>
      <c r="D276" s="141" t="s">
        <v>150</v>
      </c>
      <c r="E276" s="155" t="s">
        <v>44</v>
      </c>
      <c r="F276" s="156" t="s">
        <v>156</v>
      </c>
      <c r="H276" s="157">
        <v>61.6</v>
      </c>
      <c r="I276" s="158"/>
      <c r="L276" s="154"/>
      <c r="M276" s="159"/>
      <c r="T276" s="160"/>
      <c r="AT276" s="155" t="s">
        <v>150</v>
      </c>
      <c r="AU276" s="155" t="s">
        <v>92</v>
      </c>
      <c r="AV276" s="14" t="s">
        <v>146</v>
      </c>
      <c r="AW276" s="14" t="s">
        <v>42</v>
      </c>
      <c r="AX276" s="14" t="s">
        <v>90</v>
      </c>
      <c r="AY276" s="155" t="s">
        <v>138</v>
      </c>
    </row>
    <row r="277" spans="2:65" s="1" customFormat="1" ht="37.9" customHeight="1">
      <c r="B277" s="32"/>
      <c r="C277" s="123" t="s">
        <v>363</v>
      </c>
      <c r="D277" s="123" t="s">
        <v>141</v>
      </c>
      <c r="E277" s="124" t="s">
        <v>364</v>
      </c>
      <c r="F277" s="125" t="s">
        <v>365</v>
      </c>
      <c r="G277" s="126" t="s">
        <v>159</v>
      </c>
      <c r="H277" s="127">
        <v>24.1</v>
      </c>
      <c r="I277" s="128"/>
      <c r="J277" s="129">
        <f>ROUND(I277*H277,2)</f>
        <v>0</v>
      </c>
      <c r="K277" s="125" t="s">
        <v>145</v>
      </c>
      <c r="L277" s="32"/>
      <c r="M277" s="130" t="s">
        <v>44</v>
      </c>
      <c r="N277" s="131" t="s">
        <v>53</v>
      </c>
      <c r="P277" s="132">
        <f>O277*H277</f>
        <v>0</v>
      </c>
      <c r="Q277" s="132">
        <v>0</v>
      </c>
      <c r="R277" s="132">
        <f>Q277*H277</f>
        <v>0</v>
      </c>
      <c r="S277" s="132">
        <v>4.5999999999999999E-2</v>
      </c>
      <c r="T277" s="133">
        <f>S277*H277</f>
        <v>1.1086</v>
      </c>
      <c r="AR277" s="134" t="s">
        <v>146</v>
      </c>
      <c r="AT277" s="134" t="s">
        <v>141</v>
      </c>
      <c r="AU277" s="134" t="s">
        <v>92</v>
      </c>
      <c r="AY277" s="16" t="s">
        <v>138</v>
      </c>
      <c r="BE277" s="135">
        <f>IF(N277="základní",J277,0)</f>
        <v>0</v>
      </c>
      <c r="BF277" s="135">
        <f>IF(N277="snížená",J277,0)</f>
        <v>0</v>
      </c>
      <c r="BG277" s="135">
        <f>IF(N277="zákl. přenesená",J277,0)</f>
        <v>0</v>
      </c>
      <c r="BH277" s="135">
        <f>IF(N277="sníž. přenesená",J277,0)</f>
        <v>0</v>
      </c>
      <c r="BI277" s="135">
        <f>IF(N277="nulová",J277,0)</f>
        <v>0</v>
      </c>
      <c r="BJ277" s="16" t="s">
        <v>90</v>
      </c>
      <c r="BK277" s="135">
        <f>ROUND(I277*H277,2)</f>
        <v>0</v>
      </c>
      <c r="BL277" s="16" t="s">
        <v>146</v>
      </c>
      <c r="BM277" s="134" t="s">
        <v>366</v>
      </c>
    </row>
    <row r="278" spans="2:65" s="1" customFormat="1" ht="11.25">
      <c r="B278" s="32"/>
      <c r="D278" s="136" t="s">
        <v>148</v>
      </c>
      <c r="F278" s="137" t="s">
        <v>367</v>
      </c>
      <c r="I278" s="138"/>
      <c r="L278" s="32"/>
      <c r="M278" s="139"/>
      <c r="T278" s="53"/>
      <c r="AT278" s="16" t="s">
        <v>148</v>
      </c>
      <c r="AU278" s="16" t="s">
        <v>92</v>
      </c>
    </row>
    <row r="279" spans="2:65" s="13" customFormat="1" ht="11.25">
      <c r="B279" s="147"/>
      <c r="D279" s="141" t="s">
        <v>150</v>
      </c>
      <c r="E279" s="148" t="s">
        <v>44</v>
      </c>
      <c r="F279" s="149" t="s">
        <v>368</v>
      </c>
      <c r="H279" s="150">
        <v>21.7</v>
      </c>
      <c r="I279" s="151"/>
      <c r="L279" s="147"/>
      <c r="M279" s="152"/>
      <c r="T279" s="153"/>
      <c r="AT279" s="148" t="s">
        <v>150</v>
      </c>
      <c r="AU279" s="148" t="s">
        <v>92</v>
      </c>
      <c r="AV279" s="13" t="s">
        <v>92</v>
      </c>
      <c r="AW279" s="13" t="s">
        <v>42</v>
      </c>
      <c r="AX279" s="13" t="s">
        <v>82</v>
      </c>
      <c r="AY279" s="148" t="s">
        <v>138</v>
      </c>
    </row>
    <row r="280" spans="2:65" s="13" customFormat="1" ht="11.25">
      <c r="B280" s="147"/>
      <c r="D280" s="141" t="s">
        <v>150</v>
      </c>
      <c r="E280" s="148" t="s">
        <v>44</v>
      </c>
      <c r="F280" s="149" t="s">
        <v>369</v>
      </c>
      <c r="H280" s="150">
        <v>2.4</v>
      </c>
      <c r="I280" s="151"/>
      <c r="L280" s="147"/>
      <c r="M280" s="152"/>
      <c r="T280" s="153"/>
      <c r="AT280" s="148" t="s">
        <v>150</v>
      </c>
      <c r="AU280" s="148" t="s">
        <v>92</v>
      </c>
      <c r="AV280" s="13" t="s">
        <v>92</v>
      </c>
      <c r="AW280" s="13" t="s">
        <v>42</v>
      </c>
      <c r="AX280" s="13" t="s">
        <v>82</v>
      </c>
      <c r="AY280" s="148" t="s">
        <v>138</v>
      </c>
    </row>
    <row r="281" spans="2:65" s="14" customFormat="1" ht="11.25">
      <c r="B281" s="154"/>
      <c r="D281" s="141" t="s">
        <v>150</v>
      </c>
      <c r="E281" s="155" t="s">
        <v>44</v>
      </c>
      <c r="F281" s="156" t="s">
        <v>156</v>
      </c>
      <c r="H281" s="157">
        <v>24.1</v>
      </c>
      <c r="I281" s="158"/>
      <c r="L281" s="154"/>
      <c r="M281" s="159"/>
      <c r="T281" s="160"/>
      <c r="AT281" s="155" t="s">
        <v>150</v>
      </c>
      <c r="AU281" s="155" t="s">
        <v>92</v>
      </c>
      <c r="AV281" s="14" t="s">
        <v>146</v>
      </c>
      <c r="AW281" s="14" t="s">
        <v>42</v>
      </c>
      <c r="AX281" s="14" t="s">
        <v>90</v>
      </c>
      <c r="AY281" s="155" t="s">
        <v>138</v>
      </c>
    </row>
    <row r="282" spans="2:65" s="1" customFormat="1" ht="24.2" customHeight="1">
      <c r="B282" s="32"/>
      <c r="C282" s="123" t="s">
        <v>370</v>
      </c>
      <c r="D282" s="123" t="s">
        <v>141</v>
      </c>
      <c r="E282" s="124" t="s">
        <v>371</v>
      </c>
      <c r="F282" s="125" t="s">
        <v>372</v>
      </c>
      <c r="G282" s="126" t="s">
        <v>191</v>
      </c>
      <c r="H282" s="127">
        <v>95</v>
      </c>
      <c r="I282" s="128"/>
      <c r="J282" s="129">
        <f>ROUND(I282*H282,2)</f>
        <v>0</v>
      </c>
      <c r="K282" s="125" t="s">
        <v>44</v>
      </c>
      <c r="L282" s="32"/>
      <c r="M282" s="130" t="s">
        <v>44</v>
      </c>
      <c r="N282" s="131" t="s">
        <v>53</v>
      </c>
      <c r="P282" s="132">
        <f>O282*H282</f>
        <v>0</v>
      </c>
      <c r="Q282" s="132">
        <v>0</v>
      </c>
      <c r="R282" s="132">
        <f>Q282*H282</f>
        <v>0</v>
      </c>
      <c r="S282" s="132">
        <v>0</v>
      </c>
      <c r="T282" s="133">
        <f>S282*H282</f>
        <v>0</v>
      </c>
      <c r="AR282" s="134" t="s">
        <v>146</v>
      </c>
      <c r="AT282" s="134" t="s">
        <v>141</v>
      </c>
      <c r="AU282" s="134" t="s">
        <v>92</v>
      </c>
      <c r="AY282" s="16" t="s">
        <v>138</v>
      </c>
      <c r="BE282" s="135">
        <f>IF(N282="základní",J282,0)</f>
        <v>0</v>
      </c>
      <c r="BF282" s="135">
        <f>IF(N282="snížená",J282,0)</f>
        <v>0</v>
      </c>
      <c r="BG282" s="135">
        <f>IF(N282="zákl. přenesená",J282,0)</f>
        <v>0</v>
      </c>
      <c r="BH282" s="135">
        <f>IF(N282="sníž. přenesená",J282,0)</f>
        <v>0</v>
      </c>
      <c r="BI282" s="135">
        <f>IF(N282="nulová",J282,0)</f>
        <v>0</v>
      </c>
      <c r="BJ282" s="16" t="s">
        <v>90</v>
      </c>
      <c r="BK282" s="135">
        <f>ROUND(I282*H282,2)</f>
        <v>0</v>
      </c>
      <c r="BL282" s="16" t="s">
        <v>146</v>
      </c>
      <c r="BM282" s="134" t="s">
        <v>373</v>
      </c>
    </row>
    <row r="283" spans="2:65" s="13" customFormat="1" ht="11.25">
      <c r="B283" s="147"/>
      <c r="D283" s="141" t="s">
        <v>150</v>
      </c>
      <c r="E283" s="148" t="s">
        <v>44</v>
      </c>
      <c r="F283" s="149" t="s">
        <v>374</v>
      </c>
      <c r="H283" s="150">
        <v>17</v>
      </c>
      <c r="I283" s="151"/>
      <c r="L283" s="147"/>
      <c r="M283" s="152"/>
      <c r="T283" s="153"/>
      <c r="AT283" s="148" t="s">
        <v>150</v>
      </c>
      <c r="AU283" s="148" t="s">
        <v>92</v>
      </c>
      <c r="AV283" s="13" t="s">
        <v>92</v>
      </c>
      <c r="AW283" s="13" t="s">
        <v>42</v>
      </c>
      <c r="AX283" s="13" t="s">
        <v>82</v>
      </c>
      <c r="AY283" s="148" t="s">
        <v>138</v>
      </c>
    </row>
    <row r="284" spans="2:65" s="13" customFormat="1" ht="11.25">
      <c r="B284" s="147"/>
      <c r="D284" s="141" t="s">
        <v>150</v>
      </c>
      <c r="E284" s="148" t="s">
        <v>44</v>
      </c>
      <c r="F284" s="149" t="s">
        <v>375</v>
      </c>
      <c r="H284" s="150">
        <v>37</v>
      </c>
      <c r="I284" s="151"/>
      <c r="L284" s="147"/>
      <c r="M284" s="152"/>
      <c r="T284" s="153"/>
      <c r="AT284" s="148" t="s">
        <v>150</v>
      </c>
      <c r="AU284" s="148" t="s">
        <v>92</v>
      </c>
      <c r="AV284" s="13" t="s">
        <v>92</v>
      </c>
      <c r="AW284" s="13" t="s">
        <v>42</v>
      </c>
      <c r="AX284" s="13" t="s">
        <v>82</v>
      </c>
      <c r="AY284" s="148" t="s">
        <v>138</v>
      </c>
    </row>
    <row r="285" spans="2:65" s="13" customFormat="1" ht="11.25">
      <c r="B285" s="147"/>
      <c r="D285" s="141" t="s">
        <v>150</v>
      </c>
      <c r="E285" s="148" t="s">
        <v>44</v>
      </c>
      <c r="F285" s="149" t="s">
        <v>376</v>
      </c>
      <c r="H285" s="150">
        <v>5</v>
      </c>
      <c r="I285" s="151"/>
      <c r="L285" s="147"/>
      <c r="M285" s="152"/>
      <c r="T285" s="153"/>
      <c r="AT285" s="148" t="s">
        <v>150</v>
      </c>
      <c r="AU285" s="148" t="s">
        <v>92</v>
      </c>
      <c r="AV285" s="13" t="s">
        <v>92</v>
      </c>
      <c r="AW285" s="13" t="s">
        <v>42</v>
      </c>
      <c r="AX285" s="13" t="s">
        <v>82</v>
      </c>
      <c r="AY285" s="148" t="s">
        <v>138</v>
      </c>
    </row>
    <row r="286" spans="2:65" s="13" customFormat="1" ht="11.25">
      <c r="B286" s="147"/>
      <c r="D286" s="141" t="s">
        <v>150</v>
      </c>
      <c r="E286" s="148" t="s">
        <v>44</v>
      </c>
      <c r="F286" s="149" t="s">
        <v>377</v>
      </c>
      <c r="H286" s="150">
        <v>16</v>
      </c>
      <c r="I286" s="151"/>
      <c r="L286" s="147"/>
      <c r="M286" s="152"/>
      <c r="T286" s="153"/>
      <c r="AT286" s="148" t="s">
        <v>150</v>
      </c>
      <c r="AU286" s="148" t="s">
        <v>92</v>
      </c>
      <c r="AV286" s="13" t="s">
        <v>92</v>
      </c>
      <c r="AW286" s="13" t="s">
        <v>42</v>
      </c>
      <c r="AX286" s="13" t="s">
        <v>82</v>
      </c>
      <c r="AY286" s="148" t="s">
        <v>138</v>
      </c>
    </row>
    <row r="287" spans="2:65" s="13" customFormat="1" ht="11.25">
      <c r="B287" s="147"/>
      <c r="D287" s="141" t="s">
        <v>150</v>
      </c>
      <c r="E287" s="148" t="s">
        <v>44</v>
      </c>
      <c r="F287" s="149" t="s">
        <v>378</v>
      </c>
      <c r="H287" s="150">
        <v>20</v>
      </c>
      <c r="I287" s="151"/>
      <c r="L287" s="147"/>
      <c r="M287" s="152"/>
      <c r="T287" s="153"/>
      <c r="AT287" s="148" t="s">
        <v>150</v>
      </c>
      <c r="AU287" s="148" t="s">
        <v>92</v>
      </c>
      <c r="AV287" s="13" t="s">
        <v>92</v>
      </c>
      <c r="AW287" s="13" t="s">
        <v>42</v>
      </c>
      <c r="AX287" s="13" t="s">
        <v>82</v>
      </c>
      <c r="AY287" s="148" t="s">
        <v>138</v>
      </c>
    </row>
    <row r="288" spans="2:65" s="14" customFormat="1" ht="11.25">
      <c r="B288" s="154"/>
      <c r="D288" s="141" t="s">
        <v>150</v>
      </c>
      <c r="E288" s="155" t="s">
        <v>44</v>
      </c>
      <c r="F288" s="156" t="s">
        <v>156</v>
      </c>
      <c r="H288" s="157">
        <v>95</v>
      </c>
      <c r="I288" s="158"/>
      <c r="L288" s="154"/>
      <c r="M288" s="159"/>
      <c r="T288" s="160"/>
      <c r="AT288" s="155" t="s">
        <v>150</v>
      </c>
      <c r="AU288" s="155" t="s">
        <v>92</v>
      </c>
      <c r="AV288" s="14" t="s">
        <v>146</v>
      </c>
      <c r="AW288" s="14" t="s">
        <v>42</v>
      </c>
      <c r="AX288" s="14" t="s">
        <v>90</v>
      </c>
      <c r="AY288" s="155" t="s">
        <v>138</v>
      </c>
    </row>
    <row r="289" spans="2:65" s="11" customFormat="1" ht="22.9" customHeight="1">
      <c r="B289" s="111"/>
      <c r="D289" s="112" t="s">
        <v>81</v>
      </c>
      <c r="E289" s="121" t="s">
        <v>379</v>
      </c>
      <c r="F289" s="121" t="s">
        <v>380</v>
      </c>
      <c r="I289" s="114"/>
      <c r="J289" s="122">
        <f>BK289</f>
        <v>0</v>
      </c>
      <c r="L289" s="111"/>
      <c r="M289" s="116"/>
      <c r="P289" s="117">
        <f>SUM(P290:P338)</f>
        <v>0</v>
      </c>
      <c r="R289" s="117">
        <f>SUM(R290:R338)</f>
        <v>0</v>
      </c>
      <c r="T289" s="118">
        <f>SUM(T290:T338)</f>
        <v>0</v>
      </c>
      <c r="AR289" s="112" t="s">
        <v>90</v>
      </c>
      <c r="AT289" s="119" t="s">
        <v>81</v>
      </c>
      <c r="AU289" s="119" t="s">
        <v>90</v>
      </c>
      <c r="AY289" s="112" t="s">
        <v>138</v>
      </c>
      <c r="BK289" s="120">
        <f>SUM(BK290:BK338)</f>
        <v>0</v>
      </c>
    </row>
    <row r="290" spans="2:65" s="1" customFormat="1" ht="33" customHeight="1">
      <c r="B290" s="32"/>
      <c r="C290" s="123" t="s">
        <v>381</v>
      </c>
      <c r="D290" s="123" t="s">
        <v>141</v>
      </c>
      <c r="E290" s="124" t="s">
        <v>382</v>
      </c>
      <c r="F290" s="125" t="s">
        <v>383</v>
      </c>
      <c r="G290" s="126" t="s">
        <v>174</v>
      </c>
      <c r="H290" s="127">
        <v>404.12200000000001</v>
      </c>
      <c r="I290" s="128"/>
      <c r="J290" s="129">
        <f>ROUND(I290*H290,2)</f>
        <v>0</v>
      </c>
      <c r="K290" s="125" t="s">
        <v>145</v>
      </c>
      <c r="L290" s="32"/>
      <c r="M290" s="130" t="s">
        <v>44</v>
      </c>
      <c r="N290" s="131" t="s">
        <v>53</v>
      </c>
      <c r="P290" s="132">
        <f>O290*H290</f>
        <v>0</v>
      </c>
      <c r="Q290" s="132">
        <v>0</v>
      </c>
      <c r="R290" s="132">
        <f>Q290*H290</f>
        <v>0</v>
      </c>
      <c r="S290" s="132">
        <v>0</v>
      </c>
      <c r="T290" s="133">
        <f>S290*H290</f>
        <v>0</v>
      </c>
      <c r="AR290" s="134" t="s">
        <v>146</v>
      </c>
      <c r="AT290" s="134" t="s">
        <v>141</v>
      </c>
      <c r="AU290" s="134" t="s">
        <v>92</v>
      </c>
      <c r="AY290" s="16" t="s">
        <v>138</v>
      </c>
      <c r="BE290" s="135">
        <f>IF(N290="základní",J290,0)</f>
        <v>0</v>
      </c>
      <c r="BF290" s="135">
        <f>IF(N290="snížená",J290,0)</f>
        <v>0</v>
      </c>
      <c r="BG290" s="135">
        <f>IF(N290="zákl. přenesená",J290,0)</f>
        <v>0</v>
      </c>
      <c r="BH290" s="135">
        <f>IF(N290="sníž. přenesená",J290,0)</f>
        <v>0</v>
      </c>
      <c r="BI290" s="135">
        <f>IF(N290="nulová",J290,0)</f>
        <v>0</v>
      </c>
      <c r="BJ290" s="16" t="s">
        <v>90</v>
      </c>
      <c r="BK290" s="135">
        <f>ROUND(I290*H290,2)</f>
        <v>0</v>
      </c>
      <c r="BL290" s="16" t="s">
        <v>146</v>
      </c>
      <c r="BM290" s="134" t="s">
        <v>384</v>
      </c>
    </row>
    <row r="291" spans="2:65" s="1" customFormat="1" ht="11.25">
      <c r="B291" s="32"/>
      <c r="D291" s="136" t="s">
        <v>148</v>
      </c>
      <c r="F291" s="137" t="s">
        <v>385</v>
      </c>
      <c r="I291" s="138"/>
      <c r="L291" s="32"/>
      <c r="M291" s="139"/>
      <c r="T291" s="53"/>
      <c r="AT291" s="16" t="s">
        <v>148</v>
      </c>
      <c r="AU291" s="16" t="s">
        <v>92</v>
      </c>
    </row>
    <row r="292" spans="2:65" s="1" customFormat="1" ht="33" customHeight="1">
      <c r="B292" s="32"/>
      <c r="C292" s="123" t="s">
        <v>386</v>
      </c>
      <c r="D292" s="123" t="s">
        <v>141</v>
      </c>
      <c r="E292" s="124" t="s">
        <v>387</v>
      </c>
      <c r="F292" s="125" t="s">
        <v>388</v>
      </c>
      <c r="G292" s="126" t="s">
        <v>174</v>
      </c>
      <c r="H292" s="127">
        <v>404.12200000000001</v>
      </c>
      <c r="I292" s="128"/>
      <c r="J292" s="129">
        <f>ROUND(I292*H292,2)</f>
        <v>0</v>
      </c>
      <c r="K292" s="125" t="s">
        <v>145</v>
      </c>
      <c r="L292" s="32"/>
      <c r="M292" s="130" t="s">
        <v>44</v>
      </c>
      <c r="N292" s="131" t="s">
        <v>53</v>
      </c>
      <c r="P292" s="132">
        <f>O292*H292</f>
        <v>0</v>
      </c>
      <c r="Q292" s="132">
        <v>0</v>
      </c>
      <c r="R292" s="132">
        <f>Q292*H292</f>
        <v>0</v>
      </c>
      <c r="S292" s="132">
        <v>0</v>
      </c>
      <c r="T292" s="133">
        <f>S292*H292</f>
        <v>0</v>
      </c>
      <c r="AR292" s="134" t="s">
        <v>146</v>
      </c>
      <c r="AT292" s="134" t="s">
        <v>141</v>
      </c>
      <c r="AU292" s="134" t="s">
        <v>92</v>
      </c>
      <c r="AY292" s="16" t="s">
        <v>138</v>
      </c>
      <c r="BE292" s="135">
        <f>IF(N292="základní",J292,0)</f>
        <v>0</v>
      </c>
      <c r="BF292" s="135">
        <f>IF(N292="snížená",J292,0)</f>
        <v>0</v>
      </c>
      <c r="BG292" s="135">
        <f>IF(N292="zákl. přenesená",J292,0)</f>
        <v>0</v>
      </c>
      <c r="BH292" s="135">
        <f>IF(N292="sníž. přenesená",J292,0)</f>
        <v>0</v>
      </c>
      <c r="BI292" s="135">
        <f>IF(N292="nulová",J292,0)</f>
        <v>0</v>
      </c>
      <c r="BJ292" s="16" t="s">
        <v>90</v>
      </c>
      <c r="BK292" s="135">
        <f>ROUND(I292*H292,2)</f>
        <v>0</v>
      </c>
      <c r="BL292" s="16" t="s">
        <v>146</v>
      </c>
      <c r="BM292" s="134" t="s">
        <v>389</v>
      </c>
    </row>
    <row r="293" spans="2:65" s="1" customFormat="1" ht="11.25">
      <c r="B293" s="32"/>
      <c r="D293" s="136" t="s">
        <v>148</v>
      </c>
      <c r="F293" s="137" t="s">
        <v>390</v>
      </c>
      <c r="I293" s="138"/>
      <c r="L293" s="32"/>
      <c r="M293" s="139"/>
      <c r="T293" s="53"/>
      <c r="AT293" s="16" t="s">
        <v>148</v>
      </c>
      <c r="AU293" s="16" t="s">
        <v>92</v>
      </c>
    </row>
    <row r="294" spans="2:65" s="1" customFormat="1" ht="24.2" customHeight="1">
      <c r="B294" s="32"/>
      <c r="C294" s="123" t="s">
        <v>391</v>
      </c>
      <c r="D294" s="123" t="s">
        <v>141</v>
      </c>
      <c r="E294" s="124" t="s">
        <v>392</v>
      </c>
      <c r="F294" s="125" t="s">
        <v>393</v>
      </c>
      <c r="G294" s="126" t="s">
        <v>174</v>
      </c>
      <c r="H294" s="127">
        <v>404.12200000000001</v>
      </c>
      <c r="I294" s="128"/>
      <c r="J294" s="129">
        <f>ROUND(I294*H294,2)</f>
        <v>0</v>
      </c>
      <c r="K294" s="125" t="s">
        <v>145</v>
      </c>
      <c r="L294" s="32"/>
      <c r="M294" s="130" t="s">
        <v>44</v>
      </c>
      <c r="N294" s="131" t="s">
        <v>53</v>
      </c>
      <c r="P294" s="132">
        <f>O294*H294</f>
        <v>0</v>
      </c>
      <c r="Q294" s="132">
        <v>0</v>
      </c>
      <c r="R294" s="132">
        <f>Q294*H294</f>
        <v>0</v>
      </c>
      <c r="S294" s="132">
        <v>0</v>
      </c>
      <c r="T294" s="133">
        <f>S294*H294</f>
        <v>0</v>
      </c>
      <c r="AR294" s="134" t="s">
        <v>146</v>
      </c>
      <c r="AT294" s="134" t="s">
        <v>141</v>
      </c>
      <c r="AU294" s="134" t="s">
        <v>92</v>
      </c>
      <c r="AY294" s="16" t="s">
        <v>138</v>
      </c>
      <c r="BE294" s="135">
        <f>IF(N294="základní",J294,0)</f>
        <v>0</v>
      </c>
      <c r="BF294" s="135">
        <f>IF(N294="snížená",J294,0)</f>
        <v>0</v>
      </c>
      <c r="BG294" s="135">
        <f>IF(N294="zákl. přenesená",J294,0)</f>
        <v>0</v>
      </c>
      <c r="BH294" s="135">
        <f>IF(N294="sníž. přenesená",J294,0)</f>
        <v>0</v>
      </c>
      <c r="BI294" s="135">
        <f>IF(N294="nulová",J294,0)</f>
        <v>0</v>
      </c>
      <c r="BJ294" s="16" t="s">
        <v>90</v>
      </c>
      <c r="BK294" s="135">
        <f>ROUND(I294*H294,2)</f>
        <v>0</v>
      </c>
      <c r="BL294" s="16" t="s">
        <v>146</v>
      </c>
      <c r="BM294" s="134" t="s">
        <v>394</v>
      </c>
    </row>
    <row r="295" spans="2:65" s="1" customFormat="1" ht="11.25">
      <c r="B295" s="32"/>
      <c r="D295" s="136" t="s">
        <v>148</v>
      </c>
      <c r="F295" s="137" t="s">
        <v>395</v>
      </c>
      <c r="I295" s="138"/>
      <c r="L295" s="32"/>
      <c r="M295" s="139"/>
      <c r="T295" s="53"/>
      <c r="AT295" s="16" t="s">
        <v>148</v>
      </c>
      <c r="AU295" s="16" t="s">
        <v>92</v>
      </c>
    </row>
    <row r="296" spans="2:65" s="1" customFormat="1" ht="33" customHeight="1">
      <c r="B296" s="32"/>
      <c r="C296" s="123" t="s">
        <v>396</v>
      </c>
      <c r="D296" s="123" t="s">
        <v>141</v>
      </c>
      <c r="E296" s="124" t="s">
        <v>397</v>
      </c>
      <c r="F296" s="125" t="s">
        <v>398</v>
      </c>
      <c r="G296" s="126" t="s">
        <v>174</v>
      </c>
      <c r="H296" s="127">
        <v>6061.83</v>
      </c>
      <c r="I296" s="128"/>
      <c r="J296" s="129">
        <f>ROUND(I296*H296,2)</f>
        <v>0</v>
      </c>
      <c r="K296" s="125" t="s">
        <v>145</v>
      </c>
      <c r="L296" s="32"/>
      <c r="M296" s="130" t="s">
        <v>44</v>
      </c>
      <c r="N296" s="131" t="s">
        <v>53</v>
      </c>
      <c r="P296" s="132">
        <f>O296*H296</f>
        <v>0</v>
      </c>
      <c r="Q296" s="132">
        <v>0</v>
      </c>
      <c r="R296" s="132">
        <f>Q296*H296</f>
        <v>0</v>
      </c>
      <c r="S296" s="132">
        <v>0</v>
      </c>
      <c r="T296" s="133">
        <f>S296*H296</f>
        <v>0</v>
      </c>
      <c r="AR296" s="134" t="s">
        <v>146</v>
      </c>
      <c r="AT296" s="134" t="s">
        <v>141</v>
      </c>
      <c r="AU296" s="134" t="s">
        <v>92</v>
      </c>
      <c r="AY296" s="16" t="s">
        <v>138</v>
      </c>
      <c r="BE296" s="135">
        <f>IF(N296="základní",J296,0)</f>
        <v>0</v>
      </c>
      <c r="BF296" s="135">
        <f>IF(N296="snížená",J296,0)</f>
        <v>0</v>
      </c>
      <c r="BG296" s="135">
        <f>IF(N296="zákl. přenesená",J296,0)</f>
        <v>0</v>
      </c>
      <c r="BH296" s="135">
        <f>IF(N296="sníž. přenesená",J296,0)</f>
        <v>0</v>
      </c>
      <c r="BI296" s="135">
        <f>IF(N296="nulová",J296,0)</f>
        <v>0</v>
      </c>
      <c r="BJ296" s="16" t="s">
        <v>90</v>
      </c>
      <c r="BK296" s="135">
        <f>ROUND(I296*H296,2)</f>
        <v>0</v>
      </c>
      <c r="BL296" s="16" t="s">
        <v>146</v>
      </c>
      <c r="BM296" s="134" t="s">
        <v>399</v>
      </c>
    </row>
    <row r="297" spans="2:65" s="1" customFormat="1" ht="11.25">
      <c r="B297" s="32"/>
      <c r="D297" s="136" t="s">
        <v>148</v>
      </c>
      <c r="F297" s="137" t="s">
        <v>400</v>
      </c>
      <c r="I297" s="138"/>
      <c r="L297" s="32"/>
      <c r="M297" s="139"/>
      <c r="T297" s="53"/>
      <c r="AT297" s="16" t="s">
        <v>148</v>
      </c>
      <c r="AU297" s="16" t="s">
        <v>92</v>
      </c>
    </row>
    <row r="298" spans="2:65" s="13" customFormat="1" ht="11.25">
      <c r="B298" s="147"/>
      <c r="D298" s="141" t="s">
        <v>150</v>
      </c>
      <c r="F298" s="149" t="s">
        <v>401</v>
      </c>
      <c r="H298" s="150">
        <v>6061.83</v>
      </c>
      <c r="I298" s="151"/>
      <c r="L298" s="147"/>
      <c r="M298" s="152"/>
      <c r="T298" s="153"/>
      <c r="AT298" s="148" t="s">
        <v>150</v>
      </c>
      <c r="AU298" s="148" t="s">
        <v>92</v>
      </c>
      <c r="AV298" s="13" t="s">
        <v>92</v>
      </c>
      <c r="AW298" s="13" t="s">
        <v>4</v>
      </c>
      <c r="AX298" s="13" t="s">
        <v>90</v>
      </c>
      <c r="AY298" s="148" t="s">
        <v>138</v>
      </c>
    </row>
    <row r="299" spans="2:65" s="1" customFormat="1" ht="37.9" customHeight="1">
      <c r="B299" s="32"/>
      <c r="C299" s="123" t="s">
        <v>402</v>
      </c>
      <c r="D299" s="123" t="s">
        <v>141</v>
      </c>
      <c r="E299" s="124" t="s">
        <v>403</v>
      </c>
      <c r="F299" s="125" t="s">
        <v>404</v>
      </c>
      <c r="G299" s="126" t="s">
        <v>174</v>
      </c>
      <c r="H299" s="127">
        <v>0.80600000000000005</v>
      </c>
      <c r="I299" s="128"/>
      <c r="J299" s="129">
        <f>ROUND(I299*H299,2)</f>
        <v>0</v>
      </c>
      <c r="K299" s="125" t="s">
        <v>145</v>
      </c>
      <c r="L299" s="32"/>
      <c r="M299" s="130" t="s">
        <v>44</v>
      </c>
      <c r="N299" s="131" t="s">
        <v>53</v>
      </c>
      <c r="P299" s="132">
        <f>O299*H299</f>
        <v>0</v>
      </c>
      <c r="Q299" s="132">
        <v>0</v>
      </c>
      <c r="R299" s="132">
        <f>Q299*H299</f>
        <v>0</v>
      </c>
      <c r="S299" s="132">
        <v>0</v>
      </c>
      <c r="T299" s="133">
        <f>S299*H299</f>
        <v>0</v>
      </c>
      <c r="AR299" s="134" t="s">
        <v>146</v>
      </c>
      <c r="AT299" s="134" t="s">
        <v>141</v>
      </c>
      <c r="AU299" s="134" t="s">
        <v>92</v>
      </c>
      <c r="AY299" s="16" t="s">
        <v>138</v>
      </c>
      <c r="BE299" s="135">
        <f>IF(N299="základní",J299,0)</f>
        <v>0</v>
      </c>
      <c r="BF299" s="135">
        <f>IF(N299="snížená",J299,0)</f>
        <v>0</v>
      </c>
      <c r="BG299" s="135">
        <f>IF(N299="zákl. přenesená",J299,0)</f>
        <v>0</v>
      </c>
      <c r="BH299" s="135">
        <f>IF(N299="sníž. přenesená",J299,0)</f>
        <v>0</v>
      </c>
      <c r="BI299" s="135">
        <f>IF(N299="nulová",J299,0)</f>
        <v>0</v>
      </c>
      <c r="BJ299" s="16" t="s">
        <v>90</v>
      </c>
      <c r="BK299" s="135">
        <f>ROUND(I299*H299,2)</f>
        <v>0</v>
      </c>
      <c r="BL299" s="16" t="s">
        <v>146</v>
      </c>
      <c r="BM299" s="134" t="s">
        <v>405</v>
      </c>
    </row>
    <row r="300" spans="2:65" s="1" customFormat="1" ht="11.25">
      <c r="B300" s="32"/>
      <c r="D300" s="136" t="s">
        <v>148</v>
      </c>
      <c r="F300" s="137" t="s">
        <v>406</v>
      </c>
      <c r="I300" s="138"/>
      <c r="L300" s="32"/>
      <c r="M300" s="139"/>
      <c r="T300" s="53"/>
      <c r="AT300" s="16" t="s">
        <v>148</v>
      </c>
      <c r="AU300" s="16" t="s">
        <v>92</v>
      </c>
    </row>
    <row r="301" spans="2:65" s="13" customFormat="1" ht="11.25">
      <c r="B301" s="147"/>
      <c r="D301" s="141" t="s">
        <v>150</v>
      </c>
      <c r="E301" s="148" t="s">
        <v>44</v>
      </c>
      <c r="F301" s="149" t="s">
        <v>407</v>
      </c>
      <c r="H301" s="150">
        <v>0.80600000000000005</v>
      </c>
      <c r="I301" s="151"/>
      <c r="L301" s="147"/>
      <c r="M301" s="152"/>
      <c r="T301" s="153"/>
      <c r="AT301" s="148" t="s">
        <v>150</v>
      </c>
      <c r="AU301" s="148" t="s">
        <v>92</v>
      </c>
      <c r="AV301" s="13" t="s">
        <v>92</v>
      </c>
      <c r="AW301" s="13" t="s">
        <v>42</v>
      </c>
      <c r="AX301" s="13" t="s">
        <v>82</v>
      </c>
      <c r="AY301" s="148" t="s">
        <v>138</v>
      </c>
    </row>
    <row r="302" spans="2:65" s="14" customFormat="1" ht="11.25">
      <c r="B302" s="154"/>
      <c r="D302" s="141" t="s">
        <v>150</v>
      </c>
      <c r="E302" s="155" t="s">
        <v>44</v>
      </c>
      <c r="F302" s="156" t="s">
        <v>156</v>
      </c>
      <c r="H302" s="157">
        <v>0.80600000000000005</v>
      </c>
      <c r="I302" s="158"/>
      <c r="L302" s="154"/>
      <c r="M302" s="159"/>
      <c r="T302" s="160"/>
      <c r="AT302" s="155" t="s">
        <v>150</v>
      </c>
      <c r="AU302" s="155" t="s">
        <v>92</v>
      </c>
      <c r="AV302" s="14" t="s">
        <v>146</v>
      </c>
      <c r="AW302" s="14" t="s">
        <v>42</v>
      </c>
      <c r="AX302" s="14" t="s">
        <v>90</v>
      </c>
      <c r="AY302" s="155" t="s">
        <v>138</v>
      </c>
    </row>
    <row r="303" spans="2:65" s="1" customFormat="1" ht="37.9" customHeight="1">
      <c r="B303" s="32"/>
      <c r="C303" s="123" t="s">
        <v>408</v>
      </c>
      <c r="D303" s="123" t="s">
        <v>141</v>
      </c>
      <c r="E303" s="124" t="s">
        <v>409</v>
      </c>
      <c r="F303" s="125" t="s">
        <v>410</v>
      </c>
      <c r="G303" s="126" t="s">
        <v>174</v>
      </c>
      <c r="H303" s="127">
        <v>9.2840000000000007</v>
      </c>
      <c r="I303" s="128"/>
      <c r="J303" s="129">
        <f>ROUND(I303*H303,2)</f>
        <v>0</v>
      </c>
      <c r="K303" s="125" t="s">
        <v>145</v>
      </c>
      <c r="L303" s="32"/>
      <c r="M303" s="130" t="s">
        <v>44</v>
      </c>
      <c r="N303" s="131" t="s">
        <v>53</v>
      </c>
      <c r="P303" s="132">
        <f>O303*H303</f>
        <v>0</v>
      </c>
      <c r="Q303" s="132">
        <v>0</v>
      </c>
      <c r="R303" s="132">
        <f>Q303*H303</f>
        <v>0</v>
      </c>
      <c r="S303" s="132">
        <v>0</v>
      </c>
      <c r="T303" s="133">
        <f>S303*H303</f>
        <v>0</v>
      </c>
      <c r="AR303" s="134" t="s">
        <v>146</v>
      </c>
      <c r="AT303" s="134" t="s">
        <v>141</v>
      </c>
      <c r="AU303" s="134" t="s">
        <v>92</v>
      </c>
      <c r="AY303" s="16" t="s">
        <v>138</v>
      </c>
      <c r="BE303" s="135">
        <f>IF(N303="základní",J303,0)</f>
        <v>0</v>
      </c>
      <c r="BF303" s="135">
        <f>IF(N303="snížená",J303,0)</f>
        <v>0</v>
      </c>
      <c r="BG303" s="135">
        <f>IF(N303="zákl. přenesená",J303,0)</f>
        <v>0</v>
      </c>
      <c r="BH303" s="135">
        <f>IF(N303="sníž. přenesená",J303,0)</f>
        <v>0</v>
      </c>
      <c r="BI303" s="135">
        <f>IF(N303="nulová",J303,0)</f>
        <v>0</v>
      </c>
      <c r="BJ303" s="16" t="s">
        <v>90</v>
      </c>
      <c r="BK303" s="135">
        <f>ROUND(I303*H303,2)</f>
        <v>0</v>
      </c>
      <c r="BL303" s="16" t="s">
        <v>146</v>
      </c>
      <c r="BM303" s="134" t="s">
        <v>411</v>
      </c>
    </row>
    <row r="304" spans="2:65" s="1" customFormat="1" ht="11.25">
      <c r="B304" s="32"/>
      <c r="D304" s="136" t="s">
        <v>148</v>
      </c>
      <c r="F304" s="137" t="s">
        <v>412</v>
      </c>
      <c r="I304" s="138"/>
      <c r="L304" s="32"/>
      <c r="M304" s="139"/>
      <c r="T304" s="53"/>
      <c r="AT304" s="16" t="s">
        <v>148</v>
      </c>
      <c r="AU304" s="16" t="s">
        <v>92</v>
      </c>
    </row>
    <row r="305" spans="2:65" s="13" customFormat="1" ht="11.25">
      <c r="B305" s="147"/>
      <c r="D305" s="141" t="s">
        <v>150</v>
      </c>
      <c r="E305" s="148" t="s">
        <v>44</v>
      </c>
      <c r="F305" s="149" t="s">
        <v>413</v>
      </c>
      <c r="H305" s="150">
        <v>9.2840000000000007</v>
      </c>
      <c r="I305" s="151"/>
      <c r="L305" s="147"/>
      <c r="M305" s="152"/>
      <c r="T305" s="153"/>
      <c r="AT305" s="148" t="s">
        <v>150</v>
      </c>
      <c r="AU305" s="148" t="s">
        <v>92</v>
      </c>
      <c r="AV305" s="13" t="s">
        <v>92</v>
      </c>
      <c r="AW305" s="13" t="s">
        <v>42</v>
      </c>
      <c r="AX305" s="13" t="s">
        <v>82</v>
      </c>
      <c r="AY305" s="148" t="s">
        <v>138</v>
      </c>
    </row>
    <row r="306" spans="2:65" s="14" customFormat="1" ht="11.25">
      <c r="B306" s="154"/>
      <c r="D306" s="141" t="s">
        <v>150</v>
      </c>
      <c r="E306" s="155" t="s">
        <v>44</v>
      </c>
      <c r="F306" s="156" t="s">
        <v>156</v>
      </c>
      <c r="H306" s="157">
        <v>9.2840000000000007</v>
      </c>
      <c r="I306" s="158"/>
      <c r="L306" s="154"/>
      <c r="M306" s="159"/>
      <c r="T306" s="160"/>
      <c r="AT306" s="155" t="s">
        <v>150</v>
      </c>
      <c r="AU306" s="155" t="s">
        <v>92</v>
      </c>
      <c r="AV306" s="14" t="s">
        <v>146</v>
      </c>
      <c r="AW306" s="14" t="s">
        <v>42</v>
      </c>
      <c r="AX306" s="14" t="s">
        <v>90</v>
      </c>
      <c r="AY306" s="155" t="s">
        <v>138</v>
      </c>
    </row>
    <row r="307" spans="2:65" s="1" customFormat="1" ht="33" customHeight="1">
      <c r="B307" s="32"/>
      <c r="C307" s="123" t="s">
        <v>414</v>
      </c>
      <c r="D307" s="123" t="s">
        <v>141</v>
      </c>
      <c r="E307" s="124" t="s">
        <v>415</v>
      </c>
      <c r="F307" s="125" t="s">
        <v>416</v>
      </c>
      <c r="G307" s="126" t="s">
        <v>174</v>
      </c>
      <c r="H307" s="127">
        <v>1.8260000000000001</v>
      </c>
      <c r="I307" s="128"/>
      <c r="J307" s="129">
        <f>ROUND(I307*H307,2)</f>
        <v>0</v>
      </c>
      <c r="K307" s="125" t="s">
        <v>145</v>
      </c>
      <c r="L307" s="32"/>
      <c r="M307" s="130" t="s">
        <v>44</v>
      </c>
      <c r="N307" s="131" t="s">
        <v>53</v>
      </c>
      <c r="P307" s="132">
        <f>O307*H307</f>
        <v>0</v>
      </c>
      <c r="Q307" s="132">
        <v>0</v>
      </c>
      <c r="R307" s="132">
        <f>Q307*H307</f>
        <v>0</v>
      </c>
      <c r="S307" s="132">
        <v>0</v>
      </c>
      <c r="T307" s="133">
        <f>S307*H307</f>
        <v>0</v>
      </c>
      <c r="AR307" s="134" t="s">
        <v>146</v>
      </c>
      <c r="AT307" s="134" t="s">
        <v>141</v>
      </c>
      <c r="AU307" s="134" t="s">
        <v>92</v>
      </c>
      <c r="AY307" s="16" t="s">
        <v>138</v>
      </c>
      <c r="BE307" s="135">
        <f>IF(N307="základní",J307,0)</f>
        <v>0</v>
      </c>
      <c r="BF307" s="135">
        <f>IF(N307="snížená",J307,0)</f>
        <v>0</v>
      </c>
      <c r="BG307" s="135">
        <f>IF(N307="zákl. přenesená",J307,0)</f>
        <v>0</v>
      </c>
      <c r="BH307" s="135">
        <f>IF(N307="sníž. přenesená",J307,0)</f>
        <v>0</v>
      </c>
      <c r="BI307" s="135">
        <f>IF(N307="nulová",J307,0)</f>
        <v>0</v>
      </c>
      <c r="BJ307" s="16" t="s">
        <v>90</v>
      </c>
      <c r="BK307" s="135">
        <f>ROUND(I307*H307,2)</f>
        <v>0</v>
      </c>
      <c r="BL307" s="16" t="s">
        <v>146</v>
      </c>
      <c r="BM307" s="134" t="s">
        <v>417</v>
      </c>
    </row>
    <row r="308" spans="2:65" s="1" customFormat="1" ht="11.25">
      <c r="B308" s="32"/>
      <c r="D308" s="136" t="s">
        <v>148</v>
      </c>
      <c r="F308" s="137" t="s">
        <v>418</v>
      </c>
      <c r="I308" s="138"/>
      <c r="L308" s="32"/>
      <c r="M308" s="139"/>
      <c r="T308" s="53"/>
      <c r="AT308" s="16" t="s">
        <v>148</v>
      </c>
      <c r="AU308" s="16" t="s">
        <v>92</v>
      </c>
    </row>
    <row r="309" spans="2:65" s="13" customFormat="1" ht="11.25">
      <c r="B309" s="147"/>
      <c r="D309" s="141" t="s">
        <v>150</v>
      </c>
      <c r="E309" s="148" t="s">
        <v>44</v>
      </c>
      <c r="F309" s="149" t="s">
        <v>419</v>
      </c>
      <c r="H309" s="150">
        <v>1.8260000000000001</v>
      </c>
      <c r="I309" s="151"/>
      <c r="L309" s="147"/>
      <c r="M309" s="152"/>
      <c r="T309" s="153"/>
      <c r="AT309" s="148" t="s">
        <v>150</v>
      </c>
      <c r="AU309" s="148" t="s">
        <v>92</v>
      </c>
      <c r="AV309" s="13" t="s">
        <v>92</v>
      </c>
      <c r="AW309" s="13" t="s">
        <v>42</v>
      </c>
      <c r="AX309" s="13" t="s">
        <v>82</v>
      </c>
      <c r="AY309" s="148" t="s">
        <v>138</v>
      </c>
    </row>
    <row r="310" spans="2:65" s="14" customFormat="1" ht="11.25">
      <c r="B310" s="154"/>
      <c r="D310" s="141" t="s">
        <v>150</v>
      </c>
      <c r="E310" s="155" t="s">
        <v>44</v>
      </c>
      <c r="F310" s="156" t="s">
        <v>156</v>
      </c>
      <c r="H310" s="157">
        <v>1.8260000000000001</v>
      </c>
      <c r="I310" s="158"/>
      <c r="L310" s="154"/>
      <c r="M310" s="159"/>
      <c r="T310" s="160"/>
      <c r="AT310" s="155" t="s">
        <v>150</v>
      </c>
      <c r="AU310" s="155" t="s">
        <v>92</v>
      </c>
      <c r="AV310" s="14" t="s">
        <v>146</v>
      </c>
      <c r="AW310" s="14" t="s">
        <v>42</v>
      </c>
      <c r="AX310" s="14" t="s">
        <v>90</v>
      </c>
      <c r="AY310" s="155" t="s">
        <v>138</v>
      </c>
    </row>
    <row r="311" spans="2:65" s="1" customFormat="1" ht="37.9" customHeight="1">
      <c r="B311" s="32"/>
      <c r="C311" s="123" t="s">
        <v>420</v>
      </c>
      <c r="D311" s="123" t="s">
        <v>141</v>
      </c>
      <c r="E311" s="124" t="s">
        <v>421</v>
      </c>
      <c r="F311" s="125" t="s">
        <v>422</v>
      </c>
      <c r="G311" s="126" t="s">
        <v>174</v>
      </c>
      <c r="H311" s="127">
        <v>2.5430000000000001</v>
      </c>
      <c r="I311" s="128"/>
      <c r="J311" s="129">
        <f>ROUND(I311*H311,2)</f>
        <v>0</v>
      </c>
      <c r="K311" s="125" t="s">
        <v>145</v>
      </c>
      <c r="L311" s="32"/>
      <c r="M311" s="130" t="s">
        <v>44</v>
      </c>
      <c r="N311" s="131" t="s">
        <v>53</v>
      </c>
      <c r="P311" s="132">
        <f>O311*H311</f>
        <v>0</v>
      </c>
      <c r="Q311" s="132">
        <v>0</v>
      </c>
      <c r="R311" s="132">
        <f>Q311*H311</f>
        <v>0</v>
      </c>
      <c r="S311" s="132">
        <v>0</v>
      </c>
      <c r="T311" s="133">
        <f>S311*H311</f>
        <v>0</v>
      </c>
      <c r="AR311" s="134" t="s">
        <v>146</v>
      </c>
      <c r="AT311" s="134" t="s">
        <v>141</v>
      </c>
      <c r="AU311" s="134" t="s">
        <v>92</v>
      </c>
      <c r="AY311" s="16" t="s">
        <v>138</v>
      </c>
      <c r="BE311" s="135">
        <f>IF(N311="základní",J311,0)</f>
        <v>0</v>
      </c>
      <c r="BF311" s="135">
        <f>IF(N311="snížená",J311,0)</f>
        <v>0</v>
      </c>
      <c r="BG311" s="135">
        <f>IF(N311="zákl. přenesená",J311,0)</f>
        <v>0</v>
      </c>
      <c r="BH311" s="135">
        <f>IF(N311="sníž. přenesená",J311,0)</f>
        <v>0</v>
      </c>
      <c r="BI311" s="135">
        <f>IF(N311="nulová",J311,0)</f>
        <v>0</v>
      </c>
      <c r="BJ311" s="16" t="s">
        <v>90</v>
      </c>
      <c r="BK311" s="135">
        <f>ROUND(I311*H311,2)</f>
        <v>0</v>
      </c>
      <c r="BL311" s="16" t="s">
        <v>146</v>
      </c>
      <c r="BM311" s="134" t="s">
        <v>423</v>
      </c>
    </row>
    <row r="312" spans="2:65" s="1" customFormat="1" ht="11.25">
      <c r="B312" s="32"/>
      <c r="D312" s="136" t="s">
        <v>148</v>
      </c>
      <c r="F312" s="137" t="s">
        <v>424</v>
      </c>
      <c r="I312" s="138"/>
      <c r="L312" s="32"/>
      <c r="M312" s="139"/>
      <c r="T312" s="53"/>
      <c r="AT312" s="16" t="s">
        <v>148</v>
      </c>
      <c r="AU312" s="16" t="s">
        <v>92</v>
      </c>
    </row>
    <row r="313" spans="2:65" s="13" customFormat="1" ht="11.25">
      <c r="B313" s="147"/>
      <c r="D313" s="141" t="s">
        <v>150</v>
      </c>
      <c r="E313" s="148" t="s">
        <v>44</v>
      </c>
      <c r="F313" s="149" t="s">
        <v>425</v>
      </c>
      <c r="H313" s="150">
        <v>2.5430000000000001</v>
      </c>
      <c r="I313" s="151"/>
      <c r="L313" s="147"/>
      <c r="M313" s="152"/>
      <c r="T313" s="153"/>
      <c r="AT313" s="148" t="s">
        <v>150</v>
      </c>
      <c r="AU313" s="148" t="s">
        <v>92</v>
      </c>
      <c r="AV313" s="13" t="s">
        <v>92</v>
      </c>
      <c r="AW313" s="13" t="s">
        <v>42</v>
      </c>
      <c r="AX313" s="13" t="s">
        <v>82</v>
      </c>
      <c r="AY313" s="148" t="s">
        <v>138</v>
      </c>
    </row>
    <row r="314" spans="2:65" s="14" customFormat="1" ht="11.25">
      <c r="B314" s="154"/>
      <c r="D314" s="141" t="s">
        <v>150</v>
      </c>
      <c r="E314" s="155" t="s">
        <v>44</v>
      </c>
      <c r="F314" s="156" t="s">
        <v>156</v>
      </c>
      <c r="H314" s="157">
        <v>2.5430000000000001</v>
      </c>
      <c r="I314" s="158"/>
      <c r="L314" s="154"/>
      <c r="M314" s="159"/>
      <c r="T314" s="160"/>
      <c r="AT314" s="155" t="s">
        <v>150</v>
      </c>
      <c r="AU314" s="155" t="s">
        <v>92</v>
      </c>
      <c r="AV314" s="14" t="s">
        <v>146</v>
      </c>
      <c r="AW314" s="14" t="s">
        <v>42</v>
      </c>
      <c r="AX314" s="14" t="s">
        <v>90</v>
      </c>
      <c r="AY314" s="155" t="s">
        <v>138</v>
      </c>
    </row>
    <row r="315" spans="2:65" s="1" customFormat="1" ht="37.9" customHeight="1">
      <c r="B315" s="32"/>
      <c r="C315" s="123" t="s">
        <v>426</v>
      </c>
      <c r="D315" s="123" t="s">
        <v>141</v>
      </c>
      <c r="E315" s="124" t="s">
        <v>427</v>
      </c>
      <c r="F315" s="125" t="s">
        <v>428</v>
      </c>
      <c r="G315" s="126" t="s">
        <v>174</v>
      </c>
      <c r="H315" s="127">
        <v>68.564999999999998</v>
      </c>
      <c r="I315" s="128"/>
      <c r="J315" s="129">
        <f>ROUND(I315*H315,2)</f>
        <v>0</v>
      </c>
      <c r="K315" s="125" t="s">
        <v>145</v>
      </c>
      <c r="L315" s="32"/>
      <c r="M315" s="130" t="s">
        <v>44</v>
      </c>
      <c r="N315" s="131" t="s">
        <v>53</v>
      </c>
      <c r="P315" s="132">
        <f>O315*H315</f>
        <v>0</v>
      </c>
      <c r="Q315" s="132">
        <v>0</v>
      </c>
      <c r="R315" s="132">
        <f>Q315*H315</f>
        <v>0</v>
      </c>
      <c r="S315" s="132">
        <v>0</v>
      </c>
      <c r="T315" s="133">
        <f>S315*H315</f>
        <v>0</v>
      </c>
      <c r="AR315" s="134" t="s">
        <v>146</v>
      </c>
      <c r="AT315" s="134" t="s">
        <v>141</v>
      </c>
      <c r="AU315" s="134" t="s">
        <v>92</v>
      </c>
      <c r="AY315" s="16" t="s">
        <v>138</v>
      </c>
      <c r="BE315" s="135">
        <f>IF(N315="základní",J315,0)</f>
        <v>0</v>
      </c>
      <c r="BF315" s="135">
        <f>IF(N315="snížená",J315,0)</f>
        <v>0</v>
      </c>
      <c r="BG315" s="135">
        <f>IF(N315="zákl. přenesená",J315,0)</f>
        <v>0</v>
      </c>
      <c r="BH315" s="135">
        <f>IF(N315="sníž. přenesená",J315,0)</f>
        <v>0</v>
      </c>
      <c r="BI315" s="135">
        <f>IF(N315="nulová",J315,0)</f>
        <v>0</v>
      </c>
      <c r="BJ315" s="16" t="s">
        <v>90</v>
      </c>
      <c r="BK315" s="135">
        <f>ROUND(I315*H315,2)</f>
        <v>0</v>
      </c>
      <c r="BL315" s="16" t="s">
        <v>146</v>
      </c>
      <c r="BM315" s="134" t="s">
        <v>429</v>
      </c>
    </row>
    <row r="316" spans="2:65" s="1" customFormat="1" ht="11.25">
      <c r="B316" s="32"/>
      <c r="D316" s="136" t="s">
        <v>148</v>
      </c>
      <c r="F316" s="137" t="s">
        <v>430</v>
      </c>
      <c r="I316" s="138"/>
      <c r="L316" s="32"/>
      <c r="M316" s="139"/>
      <c r="T316" s="53"/>
      <c r="AT316" s="16" t="s">
        <v>148</v>
      </c>
      <c r="AU316" s="16" t="s">
        <v>92</v>
      </c>
    </row>
    <row r="317" spans="2:65" s="13" customFormat="1" ht="11.25">
      <c r="B317" s="147"/>
      <c r="D317" s="141" t="s">
        <v>150</v>
      </c>
      <c r="E317" s="148" t="s">
        <v>44</v>
      </c>
      <c r="F317" s="149" t="s">
        <v>431</v>
      </c>
      <c r="H317" s="150">
        <v>68.564999999999998</v>
      </c>
      <c r="I317" s="151"/>
      <c r="L317" s="147"/>
      <c r="M317" s="152"/>
      <c r="T317" s="153"/>
      <c r="AT317" s="148" t="s">
        <v>150</v>
      </c>
      <c r="AU317" s="148" t="s">
        <v>92</v>
      </c>
      <c r="AV317" s="13" t="s">
        <v>92</v>
      </c>
      <c r="AW317" s="13" t="s">
        <v>42</v>
      </c>
      <c r="AX317" s="13" t="s">
        <v>82</v>
      </c>
      <c r="AY317" s="148" t="s">
        <v>138</v>
      </c>
    </row>
    <row r="318" spans="2:65" s="14" customFormat="1" ht="11.25">
      <c r="B318" s="154"/>
      <c r="D318" s="141" t="s">
        <v>150</v>
      </c>
      <c r="E318" s="155" t="s">
        <v>44</v>
      </c>
      <c r="F318" s="156" t="s">
        <v>156</v>
      </c>
      <c r="H318" s="157">
        <v>68.564999999999998</v>
      </c>
      <c r="I318" s="158"/>
      <c r="L318" s="154"/>
      <c r="M318" s="159"/>
      <c r="T318" s="160"/>
      <c r="AT318" s="155" t="s">
        <v>150</v>
      </c>
      <c r="AU318" s="155" t="s">
        <v>92</v>
      </c>
      <c r="AV318" s="14" t="s">
        <v>146</v>
      </c>
      <c r="AW318" s="14" t="s">
        <v>42</v>
      </c>
      <c r="AX318" s="14" t="s">
        <v>90</v>
      </c>
      <c r="AY318" s="155" t="s">
        <v>138</v>
      </c>
    </row>
    <row r="319" spans="2:65" s="1" customFormat="1" ht="33" customHeight="1">
      <c r="B319" s="32"/>
      <c r="C319" s="123" t="s">
        <v>432</v>
      </c>
      <c r="D319" s="123" t="s">
        <v>141</v>
      </c>
      <c r="E319" s="124" t="s">
        <v>433</v>
      </c>
      <c r="F319" s="125" t="s">
        <v>434</v>
      </c>
      <c r="G319" s="126" t="s">
        <v>174</v>
      </c>
      <c r="H319" s="127">
        <v>258.98899999999998</v>
      </c>
      <c r="I319" s="128"/>
      <c r="J319" s="129">
        <f>ROUND(I319*H319,2)</f>
        <v>0</v>
      </c>
      <c r="K319" s="125" t="s">
        <v>145</v>
      </c>
      <c r="L319" s="32"/>
      <c r="M319" s="130" t="s">
        <v>44</v>
      </c>
      <c r="N319" s="131" t="s">
        <v>53</v>
      </c>
      <c r="P319" s="132">
        <f>O319*H319</f>
        <v>0</v>
      </c>
      <c r="Q319" s="132">
        <v>0</v>
      </c>
      <c r="R319" s="132">
        <f>Q319*H319</f>
        <v>0</v>
      </c>
      <c r="S319" s="132">
        <v>0</v>
      </c>
      <c r="T319" s="133">
        <f>S319*H319</f>
        <v>0</v>
      </c>
      <c r="AR319" s="134" t="s">
        <v>146</v>
      </c>
      <c r="AT319" s="134" t="s">
        <v>141</v>
      </c>
      <c r="AU319" s="134" t="s">
        <v>92</v>
      </c>
      <c r="AY319" s="16" t="s">
        <v>138</v>
      </c>
      <c r="BE319" s="135">
        <f>IF(N319="základní",J319,0)</f>
        <v>0</v>
      </c>
      <c r="BF319" s="135">
        <f>IF(N319="snížená",J319,0)</f>
        <v>0</v>
      </c>
      <c r="BG319" s="135">
        <f>IF(N319="zákl. přenesená",J319,0)</f>
        <v>0</v>
      </c>
      <c r="BH319" s="135">
        <f>IF(N319="sníž. přenesená",J319,0)</f>
        <v>0</v>
      </c>
      <c r="BI319" s="135">
        <f>IF(N319="nulová",J319,0)</f>
        <v>0</v>
      </c>
      <c r="BJ319" s="16" t="s">
        <v>90</v>
      </c>
      <c r="BK319" s="135">
        <f>ROUND(I319*H319,2)</f>
        <v>0</v>
      </c>
      <c r="BL319" s="16" t="s">
        <v>146</v>
      </c>
      <c r="BM319" s="134" t="s">
        <v>435</v>
      </c>
    </row>
    <row r="320" spans="2:65" s="1" customFormat="1" ht="11.25">
      <c r="B320" s="32"/>
      <c r="D320" s="136" t="s">
        <v>148</v>
      </c>
      <c r="F320" s="137" t="s">
        <v>436</v>
      </c>
      <c r="I320" s="138"/>
      <c r="L320" s="32"/>
      <c r="M320" s="139"/>
      <c r="T320" s="53"/>
      <c r="AT320" s="16" t="s">
        <v>148</v>
      </c>
      <c r="AU320" s="16" t="s">
        <v>92</v>
      </c>
    </row>
    <row r="321" spans="2:65" s="13" customFormat="1" ht="22.5">
      <c r="B321" s="147"/>
      <c r="D321" s="141" t="s">
        <v>150</v>
      </c>
      <c r="E321" s="148" t="s">
        <v>44</v>
      </c>
      <c r="F321" s="149" t="s">
        <v>437</v>
      </c>
      <c r="H321" s="150">
        <v>258.98899999999998</v>
      </c>
      <c r="I321" s="151"/>
      <c r="L321" s="147"/>
      <c r="M321" s="152"/>
      <c r="T321" s="153"/>
      <c r="AT321" s="148" t="s">
        <v>150</v>
      </c>
      <c r="AU321" s="148" t="s">
        <v>92</v>
      </c>
      <c r="AV321" s="13" t="s">
        <v>92</v>
      </c>
      <c r="AW321" s="13" t="s">
        <v>42</v>
      </c>
      <c r="AX321" s="13" t="s">
        <v>82</v>
      </c>
      <c r="AY321" s="148" t="s">
        <v>138</v>
      </c>
    </row>
    <row r="322" spans="2:65" s="14" customFormat="1" ht="11.25">
      <c r="B322" s="154"/>
      <c r="D322" s="141" t="s">
        <v>150</v>
      </c>
      <c r="E322" s="155" t="s">
        <v>44</v>
      </c>
      <c r="F322" s="156" t="s">
        <v>156</v>
      </c>
      <c r="H322" s="157">
        <v>258.98899999999998</v>
      </c>
      <c r="I322" s="158"/>
      <c r="L322" s="154"/>
      <c r="M322" s="159"/>
      <c r="T322" s="160"/>
      <c r="AT322" s="155" t="s">
        <v>150</v>
      </c>
      <c r="AU322" s="155" t="s">
        <v>92</v>
      </c>
      <c r="AV322" s="14" t="s">
        <v>146</v>
      </c>
      <c r="AW322" s="14" t="s">
        <v>42</v>
      </c>
      <c r="AX322" s="14" t="s">
        <v>90</v>
      </c>
      <c r="AY322" s="155" t="s">
        <v>138</v>
      </c>
    </row>
    <row r="323" spans="2:65" s="1" customFormat="1" ht="44.25" customHeight="1">
      <c r="B323" s="32"/>
      <c r="C323" s="123" t="s">
        <v>438</v>
      </c>
      <c r="D323" s="123" t="s">
        <v>141</v>
      </c>
      <c r="E323" s="124" t="s">
        <v>439</v>
      </c>
      <c r="F323" s="125" t="s">
        <v>440</v>
      </c>
      <c r="G323" s="126" t="s">
        <v>174</v>
      </c>
      <c r="H323" s="127">
        <v>49.8</v>
      </c>
      <c r="I323" s="128"/>
      <c r="J323" s="129">
        <f>ROUND(I323*H323,2)</f>
        <v>0</v>
      </c>
      <c r="K323" s="125" t="s">
        <v>145</v>
      </c>
      <c r="L323" s="32"/>
      <c r="M323" s="130" t="s">
        <v>44</v>
      </c>
      <c r="N323" s="131" t="s">
        <v>53</v>
      </c>
      <c r="P323" s="132">
        <f>O323*H323</f>
        <v>0</v>
      </c>
      <c r="Q323" s="132">
        <v>0</v>
      </c>
      <c r="R323" s="132">
        <f>Q323*H323</f>
        <v>0</v>
      </c>
      <c r="S323" s="132">
        <v>0</v>
      </c>
      <c r="T323" s="133">
        <f>S323*H323</f>
        <v>0</v>
      </c>
      <c r="AR323" s="134" t="s">
        <v>146</v>
      </c>
      <c r="AT323" s="134" t="s">
        <v>141</v>
      </c>
      <c r="AU323" s="134" t="s">
        <v>92</v>
      </c>
      <c r="AY323" s="16" t="s">
        <v>138</v>
      </c>
      <c r="BE323" s="135">
        <f>IF(N323="základní",J323,0)</f>
        <v>0</v>
      </c>
      <c r="BF323" s="135">
        <f>IF(N323="snížená",J323,0)</f>
        <v>0</v>
      </c>
      <c r="BG323" s="135">
        <f>IF(N323="zákl. přenesená",J323,0)</f>
        <v>0</v>
      </c>
      <c r="BH323" s="135">
        <f>IF(N323="sníž. přenesená",J323,0)</f>
        <v>0</v>
      </c>
      <c r="BI323" s="135">
        <f>IF(N323="nulová",J323,0)</f>
        <v>0</v>
      </c>
      <c r="BJ323" s="16" t="s">
        <v>90</v>
      </c>
      <c r="BK323" s="135">
        <f>ROUND(I323*H323,2)</f>
        <v>0</v>
      </c>
      <c r="BL323" s="16" t="s">
        <v>146</v>
      </c>
      <c r="BM323" s="134" t="s">
        <v>441</v>
      </c>
    </row>
    <row r="324" spans="2:65" s="1" customFormat="1" ht="11.25">
      <c r="B324" s="32"/>
      <c r="D324" s="136" t="s">
        <v>148</v>
      </c>
      <c r="F324" s="137" t="s">
        <v>442</v>
      </c>
      <c r="I324" s="138"/>
      <c r="L324" s="32"/>
      <c r="M324" s="139"/>
      <c r="T324" s="53"/>
      <c r="AT324" s="16" t="s">
        <v>148</v>
      </c>
      <c r="AU324" s="16" t="s">
        <v>92</v>
      </c>
    </row>
    <row r="325" spans="2:65" s="13" customFormat="1" ht="11.25">
      <c r="B325" s="147"/>
      <c r="D325" s="141" t="s">
        <v>150</v>
      </c>
      <c r="E325" s="148" t="s">
        <v>44</v>
      </c>
      <c r="F325" s="149" t="s">
        <v>443</v>
      </c>
      <c r="H325" s="150">
        <v>1.109</v>
      </c>
      <c r="I325" s="151"/>
      <c r="L325" s="147"/>
      <c r="M325" s="152"/>
      <c r="T325" s="153"/>
      <c r="AT325" s="148" t="s">
        <v>150</v>
      </c>
      <c r="AU325" s="148" t="s">
        <v>92</v>
      </c>
      <c r="AV325" s="13" t="s">
        <v>92</v>
      </c>
      <c r="AW325" s="13" t="s">
        <v>42</v>
      </c>
      <c r="AX325" s="13" t="s">
        <v>82</v>
      </c>
      <c r="AY325" s="148" t="s">
        <v>138</v>
      </c>
    </row>
    <row r="326" spans="2:65" s="13" customFormat="1" ht="11.25">
      <c r="B326" s="147"/>
      <c r="D326" s="141" t="s">
        <v>150</v>
      </c>
      <c r="E326" s="148" t="s">
        <v>44</v>
      </c>
      <c r="F326" s="149" t="s">
        <v>444</v>
      </c>
      <c r="H326" s="150">
        <v>20.167999999999999</v>
      </c>
      <c r="I326" s="151"/>
      <c r="L326" s="147"/>
      <c r="M326" s="152"/>
      <c r="T326" s="153"/>
      <c r="AT326" s="148" t="s">
        <v>150</v>
      </c>
      <c r="AU326" s="148" t="s">
        <v>92</v>
      </c>
      <c r="AV326" s="13" t="s">
        <v>92</v>
      </c>
      <c r="AW326" s="13" t="s">
        <v>42</v>
      </c>
      <c r="AX326" s="13" t="s">
        <v>82</v>
      </c>
      <c r="AY326" s="148" t="s">
        <v>138</v>
      </c>
    </row>
    <row r="327" spans="2:65" s="13" customFormat="1" ht="11.25">
      <c r="B327" s="147"/>
      <c r="D327" s="141" t="s">
        <v>150</v>
      </c>
      <c r="E327" s="148" t="s">
        <v>44</v>
      </c>
      <c r="F327" s="149" t="s">
        <v>445</v>
      </c>
      <c r="H327" s="150">
        <v>28.523</v>
      </c>
      <c r="I327" s="151"/>
      <c r="L327" s="147"/>
      <c r="M327" s="152"/>
      <c r="T327" s="153"/>
      <c r="AT327" s="148" t="s">
        <v>150</v>
      </c>
      <c r="AU327" s="148" t="s">
        <v>92</v>
      </c>
      <c r="AV327" s="13" t="s">
        <v>92</v>
      </c>
      <c r="AW327" s="13" t="s">
        <v>42</v>
      </c>
      <c r="AX327" s="13" t="s">
        <v>82</v>
      </c>
      <c r="AY327" s="148" t="s">
        <v>138</v>
      </c>
    </row>
    <row r="328" spans="2:65" s="14" customFormat="1" ht="11.25">
      <c r="B328" s="154"/>
      <c r="D328" s="141" t="s">
        <v>150</v>
      </c>
      <c r="E328" s="155" t="s">
        <v>44</v>
      </c>
      <c r="F328" s="156" t="s">
        <v>156</v>
      </c>
      <c r="H328" s="157">
        <v>49.8</v>
      </c>
      <c r="I328" s="158"/>
      <c r="L328" s="154"/>
      <c r="M328" s="159"/>
      <c r="T328" s="160"/>
      <c r="AT328" s="155" t="s">
        <v>150</v>
      </c>
      <c r="AU328" s="155" t="s">
        <v>92</v>
      </c>
      <c r="AV328" s="14" t="s">
        <v>146</v>
      </c>
      <c r="AW328" s="14" t="s">
        <v>42</v>
      </c>
      <c r="AX328" s="14" t="s">
        <v>90</v>
      </c>
      <c r="AY328" s="155" t="s">
        <v>138</v>
      </c>
    </row>
    <row r="329" spans="2:65" s="1" customFormat="1" ht="44.25" customHeight="1">
      <c r="B329" s="32"/>
      <c r="C329" s="123" t="s">
        <v>446</v>
      </c>
      <c r="D329" s="123" t="s">
        <v>141</v>
      </c>
      <c r="E329" s="124" t="s">
        <v>447</v>
      </c>
      <c r="F329" s="125" t="s">
        <v>448</v>
      </c>
      <c r="G329" s="126" t="s">
        <v>174</v>
      </c>
      <c r="H329" s="127">
        <v>62.109000000000002</v>
      </c>
      <c r="I329" s="128"/>
      <c r="J329" s="129">
        <f>ROUND(I329*H329,2)</f>
        <v>0</v>
      </c>
      <c r="K329" s="125" t="s">
        <v>145</v>
      </c>
      <c r="L329" s="32"/>
      <c r="M329" s="130" t="s">
        <v>44</v>
      </c>
      <c r="N329" s="131" t="s">
        <v>53</v>
      </c>
      <c r="P329" s="132">
        <f>O329*H329</f>
        <v>0</v>
      </c>
      <c r="Q329" s="132">
        <v>0</v>
      </c>
      <c r="R329" s="132">
        <f>Q329*H329</f>
        <v>0</v>
      </c>
      <c r="S329" s="132">
        <v>0</v>
      </c>
      <c r="T329" s="133">
        <f>S329*H329</f>
        <v>0</v>
      </c>
      <c r="AR329" s="134" t="s">
        <v>146</v>
      </c>
      <c r="AT329" s="134" t="s">
        <v>141</v>
      </c>
      <c r="AU329" s="134" t="s">
        <v>92</v>
      </c>
      <c r="AY329" s="16" t="s">
        <v>138</v>
      </c>
      <c r="BE329" s="135">
        <f>IF(N329="základní",J329,0)</f>
        <v>0</v>
      </c>
      <c r="BF329" s="135">
        <f>IF(N329="snížená",J329,0)</f>
        <v>0</v>
      </c>
      <c r="BG329" s="135">
        <f>IF(N329="zákl. přenesená",J329,0)</f>
        <v>0</v>
      </c>
      <c r="BH329" s="135">
        <f>IF(N329="sníž. přenesená",J329,0)</f>
        <v>0</v>
      </c>
      <c r="BI329" s="135">
        <f>IF(N329="nulová",J329,0)</f>
        <v>0</v>
      </c>
      <c r="BJ329" s="16" t="s">
        <v>90</v>
      </c>
      <c r="BK329" s="135">
        <f>ROUND(I329*H329,2)</f>
        <v>0</v>
      </c>
      <c r="BL329" s="16" t="s">
        <v>146</v>
      </c>
      <c r="BM329" s="134" t="s">
        <v>449</v>
      </c>
    </row>
    <row r="330" spans="2:65" s="1" customFormat="1" ht="11.25">
      <c r="B330" s="32"/>
      <c r="D330" s="136" t="s">
        <v>148</v>
      </c>
      <c r="F330" s="137" t="s">
        <v>450</v>
      </c>
      <c r="I330" s="138"/>
      <c r="L330" s="32"/>
      <c r="M330" s="139"/>
      <c r="T330" s="53"/>
      <c r="AT330" s="16" t="s">
        <v>148</v>
      </c>
      <c r="AU330" s="16" t="s">
        <v>92</v>
      </c>
    </row>
    <row r="331" spans="2:65" s="13" customFormat="1" ht="11.25">
      <c r="B331" s="147"/>
      <c r="D331" s="141" t="s">
        <v>150</v>
      </c>
      <c r="E331" s="148" t="s">
        <v>44</v>
      </c>
      <c r="F331" s="149" t="s">
        <v>451</v>
      </c>
      <c r="H331" s="150">
        <v>404.12200000000001</v>
      </c>
      <c r="I331" s="151"/>
      <c r="L331" s="147"/>
      <c r="M331" s="152"/>
      <c r="T331" s="153"/>
      <c r="AT331" s="148" t="s">
        <v>150</v>
      </c>
      <c r="AU331" s="148" t="s">
        <v>92</v>
      </c>
      <c r="AV331" s="13" t="s">
        <v>92</v>
      </c>
      <c r="AW331" s="13" t="s">
        <v>42</v>
      </c>
      <c r="AX331" s="13" t="s">
        <v>82</v>
      </c>
      <c r="AY331" s="148" t="s">
        <v>138</v>
      </c>
    </row>
    <row r="332" spans="2:65" s="13" customFormat="1" ht="11.25">
      <c r="B332" s="147"/>
      <c r="D332" s="141" t="s">
        <v>150</v>
      </c>
      <c r="E332" s="148" t="s">
        <v>44</v>
      </c>
      <c r="F332" s="149" t="s">
        <v>452</v>
      </c>
      <c r="H332" s="150">
        <v>-0.80600000000000005</v>
      </c>
      <c r="I332" s="151"/>
      <c r="L332" s="147"/>
      <c r="M332" s="152"/>
      <c r="T332" s="153"/>
      <c r="AT332" s="148" t="s">
        <v>150</v>
      </c>
      <c r="AU332" s="148" t="s">
        <v>92</v>
      </c>
      <c r="AV332" s="13" t="s">
        <v>92</v>
      </c>
      <c r="AW332" s="13" t="s">
        <v>42</v>
      </c>
      <c r="AX332" s="13" t="s">
        <v>82</v>
      </c>
      <c r="AY332" s="148" t="s">
        <v>138</v>
      </c>
    </row>
    <row r="333" spans="2:65" s="13" customFormat="1" ht="11.25">
      <c r="B333" s="147"/>
      <c r="D333" s="141" t="s">
        <v>150</v>
      </c>
      <c r="E333" s="148" t="s">
        <v>44</v>
      </c>
      <c r="F333" s="149" t="s">
        <v>453</v>
      </c>
      <c r="H333" s="150">
        <v>-9.2840000000000007</v>
      </c>
      <c r="I333" s="151"/>
      <c r="L333" s="147"/>
      <c r="M333" s="152"/>
      <c r="T333" s="153"/>
      <c r="AT333" s="148" t="s">
        <v>150</v>
      </c>
      <c r="AU333" s="148" t="s">
        <v>92</v>
      </c>
      <c r="AV333" s="13" t="s">
        <v>92</v>
      </c>
      <c r="AW333" s="13" t="s">
        <v>42</v>
      </c>
      <c r="AX333" s="13" t="s">
        <v>82</v>
      </c>
      <c r="AY333" s="148" t="s">
        <v>138</v>
      </c>
    </row>
    <row r="334" spans="2:65" s="13" customFormat="1" ht="11.25">
      <c r="B334" s="147"/>
      <c r="D334" s="141" t="s">
        <v>150</v>
      </c>
      <c r="E334" s="148" t="s">
        <v>44</v>
      </c>
      <c r="F334" s="149" t="s">
        <v>454</v>
      </c>
      <c r="H334" s="150">
        <v>-1.8260000000000001</v>
      </c>
      <c r="I334" s="151"/>
      <c r="L334" s="147"/>
      <c r="M334" s="152"/>
      <c r="T334" s="153"/>
      <c r="AT334" s="148" t="s">
        <v>150</v>
      </c>
      <c r="AU334" s="148" t="s">
        <v>92</v>
      </c>
      <c r="AV334" s="13" t="s">
        <v>92</v>
      </c>
      <c r="AW334" s="13" t="s">
        <v>42</v>
      </c>
      <c r="AX334" s="13" t="s">
        <v>82</v>
      </c>
      <c r="AY334" s="148" t="s">
        <v>138</v>
      </c>
    </row>
    <row r="335" spans="2:65" s="13" customFormat="1" ht="11.25">
      <c r="B335" s="147"/>
      <c r="D335" s="141" t="s">
        <v>150</v>
      </c>
      <c r="E335" s="148" t="s">
        <v>44</v>
      </c>
      <c r="F335" s="149" t="s">
        <v>455</v>
      </c>
      <c r="H335" s="150">
        <v>-2.5430000000000001</v>
      </c>
      <c r="I335" s="151"/>
      <c r="L335" s="147"/>
      <c r="M335" s="152"/>
      <c r="T335" s="153"/>
      <c r="AT335" s="148" t="s">
        <v>150</v>
      </c>
      <c r="AU335" s="148" t="s">
        <v>92</v>
      </c>
      <c r="AV335" s="13" t="s">
        <v>92</v>
      </c>
      <c r="AW335" s="13" t="s">
        <v>42</v>
      </c>
      <c r="AX335" s="13" t="s">
        <v>82</v>
      </c>
      <c r="AY335" s="148" t="s">
        <v>138</v>
      </c>
    </row>
    <row r="336" spans="2:65" s="13" customFormat="1" ht="11.25">
      <c r="B336" s="147"/>
      <c r="D336" s="141" t="s">
        <v>150</v>
      </c>
      <c r="E336" s="148" t="s">
        <v>44</v>
      </c>
      <c r="F336" s="149" t="s">
        <v>456</v>
      </c>
      <c r="H336" s="150">
        <v>-68.564999999999998</v>
      </c>
      <c r="I336" s="151"/>
      <c r="L336" s="147"/>
      <c r="M336" s="152"/>
      <c r="T336" s="153"/>
      <c r="AT336" s="148" t="s">
        <v>150</v>
      </c>
      <c r="AU336" s="148" t="s">
        <v>92</v>
      </c>
      <c r="AV336" s="13" t="s">
        <v>92</v>
      </c>
      <c r="AW336" s="13" t="s">
        <v>42</v>
      </c>
      <c r="AX336" s="13" t="s">
        <v>82</v>
      </c>
      <c r="AY336" s="148" t="s">
        <v>138</v>
      </c>
    </row>
    <row r="337" spans="2:65" s="13" customFormat="1" ht="11.25">
      <c r="B337" s="147"/>
      <c r="D337" s="141" t="s">
        <v>150</v>
      </c>
      <c r="E337" s="148" t="s">
        <v>44</v>
      </c>
      <c r="F337" s="149" t="s">
        <v>457</v>
      </c>
      <c r="H337" s="150">
        <v>-258.98899999999998</v>
      </c>
      <c r="I337" s="151"/>
      <c r="L337" s="147"/>
      <c r="M337" s="152"/>
      <c r="T337" s="153"/>
      <c r="AT337" s="148" t="s">
        <v>150</v>
      </c>
      <c r="AU337" s="148" t="s">
        <v>92</v>
      </c>
      <c r="AV337" s="13" t="s">
        <v>92</v>
      </c>
      <c r="AW337" s="13" t="s">
        <v>42</v>
      </c>
      <c r="AX337" s="13" t="s">
        <v>82</v>
      </c>
      <c r="AY337" s="148" t="s">
        <v>138</v>
      </c>
    </row>
    <row r="338" spans="2:65" s="14" customFormat="1" ht="11.25">
      <c r="B338" s="154"/>
      <c r="D338" s="141" t="s">
        <v>150</v>
      </c>
      <c r="E338" s="155" t="s">
        <v>44</v>
      </c>
      <c r="F338" s="156" t="s">
        <v>156</v>
      </c>
      <c r="H338" s="157">
        <v>62.109000000000002</v>
      </c>
      <c r="I338" s="158"/>
      <c r="L338" s="154"/>
      <c r="M338" s="159"/>
      <c r="T338" s="160"/>
      <c r="AT338" s="155" t="s">
        <v>150</v>
      </c>
      <c r="AU338" s="155" t="s">
        <v>92</v>
      </c>
      <c r="AV338" s="14" t="s">
        <v>146</v>
      </c>
      <c r="AW338" s="14" t="s">
        <v>42</v>
      </c>
      <c r="AX338" s="14" t="s">
        <v>90</v>
      </c>
      <c r="AY338" s="155" t="s">
        <v>138</v>
      </c>
    </row>
    <row r="339" spans="2:65" s="11" customFormat="1" ht="22.9" customHeight="1">
      <c r="B339" s="111"/>
      <c r="D339" s="112" t="s">
        <v>81</v>
      </c>
      <c r="E339" s="121" t="s">
        <v>458</v>
      </c>
      <c r="F339" s="121" t="s">
        <v>459</v>
      </c>
      <c r="I339" s="114"/>
      <c r="J339" s="122">
        <f>BK339</f>
        <v>0</v>
      </c>
      <c r="L339" s="111"/>
      <c r="M339" s="116"/>
      <c r="P339" s="117">
        <f>SUM(P340:P341)</f>
        <v>0</v>
      </c>
      <c r="R339" s="117">
        <f>SUM(R340:R341)</f>
        <v>0</v>
      </c>
      <c r="T339" s="118">
        <f>SUM(T340:T341)</f>
        <v>0</v>
      </c>
      <c r="AR339" s="112" t="s">
        <v>90</v>
      </c>
      <c r="AT339" s="119" t="s">
        <v>81</v>
      </c>
      <c r="AU339" s="119" t="s">
        <v>90</v>
      </c>
      <c r="AY339" s="112" t="s">
        <v>138</v>
      </c>
      <c r="BK339" s="120">
        <f>SUM(BK340:BK341)</f>
        <v>0</v>
      </c>
    </row>
    <row r="340" spans="2:65" s="1" customFormat="1" ht="24.2" customHeight="1">
      <c r="B340" s="32"/>
      <c r="C340" s="123" t="s">
        <v>460</v>
      </c>
      <c r="D340" s="123" t="s">
        <v>141</v>
      </c>
      <c r="E340" s="124" t="s">
        <v>461</v>
      </c>
      <c r="F340" s="125" t="s">
        <v>462</v>
      </c>
      <c r="G340" s="126" t="s">
        <v>174</v>
      </c>
      <c r="H340" s="127">
        <v>2.8479999999999999</v>
      </c>
      <c r="I340" s="128"/>
      <c r="J340" s="129">
        <f>ROUND(I340*H340,2)</f>
        <v>0</v>
      </c>
      <c r="K340" s="125" t="s">
        <v>145</v>
      </c>
      <c r="L340" s="32"/>
      <c r="M340" s="130" t="s">
        <v>44</v>
      </c>
      <c r="N340" s="131" t="s">
        <v>53</v>
      </c>
      <c r="P340" s="132">
        <f>O340*H340</f>
        <v>0</v>
      </c>
      <c r="Q340" s="132">
        <v>0</v>
      </c>
      <c r="R340" s="132">
        <f>Q340*H340</f>
        <v>0</v>
      </c>
      <c r="S340" s="132">
        <v>0</v>
      </c>
      <c r="T340" s="133">
        <f>S340*H340</f>
        <v>0</v>
      </c>
      <c r="AR340" s="134" t="s">
        <v>146</v>
      </c>
      <c r="AT340" s="134" t="s">
        <v>141</v>
      </c>
      <c r="AU340" s="134" t="s">
        <v>92</v>
      </c>
      <c r="AY340" s="16" t="s">
        <v>138</v>
      </c>
      <c r="BE340" s="135">
        <f>IF(N340="základní",J340,0)</f>
        <v>0</v>
      </c>
      <c r="BF340" s="135">
        <f>IF(N340="snížená",J340,0)</f>
        <v>0</v>
      </c>
      <c r="BG340" s="135">
        <f>IF(N340="zákl. přenesená",J340,0)</f>
        <v>0</v>
      </c>
      <c r="BH340" s="135">
        <f>IF(N340="sníž. přenesená",J340,0)</f>
        <v>0</v>
      </c>
      <c r="BI340" s="135">
        <f>IF(N340="nulová",J340,0)</f>
        <v>0</v>
      </c>
      <c r="BJ340" s="16" t="s">
        <v>90</v>
      </c>
      <c r="BK340" s="135">
        <f>ROUND(I340*H340,2)</f>
        <v>0</v>
      </c>
      <c r="BL340" s="16" t="s">
        <v>146</v>
      </c>
      <c r="BM340" s="134" t="s">
        <v>463</v>
      </c>
    </row>
    <row r="341" spans="2:65" s="1" customFormat="1" ht="11.25">
      <c r="B341" s="32"/>
      <c r="D341" s="136" t="s">
        <v>148</v>
      </c>
      <c r="F341" s="137" t="s">
        <v>464</v>
      </c>
      <c r="I341" s="138"/>
      <c r="L341" s="32"/>
      <c r="M341" s="139"/>
      <c r="T341" s="53"/>
      <c r="AT341" s="16" t="s">
        <v>148</v>
      </c>
      <c r="AU341" s="16" t="s">
        <v>92</v>
      </c>
    </row>
    <row r="342" spans="2:65" s="11" customFormat="1" ht="25.9" customHeight="1">
      <c r="B342" s="111"/>
      <c r="D342" s="112" t="s">
        <v>81</v>
      </c>
      <c r="E342" s="113" t="s">
        <v>465</v>
      </c>
      <c r="F342" s="113" t="s">
        <v>466</v>
      </c>
      <c r="I342" s="114"/>
      <c r="J342" s="115">
        <f>BK342</f>
        <v>0</v>
      </c>
      <c r="L342" s="111"/>
      <c r="M342" s="116"/>
      <c r="P342" s="117">
        <f>P343+P346+P354+P448+P458+P487+P578+P638+P694+P760+P769</f>
        <v>0</v>
      </c>
      <c r="R342" s="117">
        <f>R343+R346+R354+R448+R458+R487+R578+R638+R694+R760+R769</f>
        <v>9.0361490000000017E-2</v>
      </c>
      <c r="T342" s="118">
        <f>T343+T346+T354+T448+T458+T487+T578+T638+T694+T760+T769</f>
        <v>68.08884814000001</v>
      </c>
      <c r="AR342" s="112" t="s">
        <v>92</v>
      </c>
      <c r="AT342" s="119" t="s">
        <v>81</v>
      </c>
      <c r="AU342" s="119" t="s">
        <v>82</v>
      </c>
      <c r="AY342" s="112" t="s">
        <v>138</v>
      </c>
      <c r="BK342" s="120">
        <f>BK343+BK346+BK354+BK448+BK458+BK487+BK578+BK638+BK694+BK760+BK769</f>
        <v>0</v>
      </c>
    </row>
    <row r="343" spans="2:65" s="11" customFormat="1" ht="22.9" customHeight="1">
      <c r="B343" s="111"/>
      <c r="D343" s="112" t="s">
        <v>81</v>
      </c>
      <c r="E343" s="121" t="s">
        <v>467</v>
      </c>
      <c r="F343" s="121" t="s">
        <v>468</v>
      </c>
      <c r="I343" s="114"/>
      <c r="J343" s="122">
        <f>BK343</f>
        <v>0</v>
      </c>
      <c r="L343" s="111"/>
      <c r="M343" s="116"/>
      <c r="P343" s="117">
        <f>SUM(P344:P345)</f>
        <v>0</v>
      </c>
      <c r="R343" s="117">
        <f>SUM(R344:R345)</f>
        <v>0</v>
      </c>
      <c r="T343" s="118">
        <f>SUM(T344:T345)</f>
        <v>0.13780000000000001</v>
      </c>
      <c r="AR343" s="112" t="s">
        <v>92</v>
      </c>
      <c r="AT343" s="119" t="s">
        <v>81</v>
      </c>
      <c r="AU343" s="119" t="s">
        <v>90</v>
      </c>
      <c r="AY343" s="112" t="s">
        <v>138</v>
      </c>
      <c r="BK343" s="120">
        <f>SUM(BK344:BK345)</f>
        <v>0</v>
      </c>
    </row>
    <row r="344" spans="2:65" s="1" customFormat="1" ht="24.2" customHeight="1">
      <c r="B344" s="32"/>
      <c r="C344" s="123" t="s">
        <v>469</v>
      </c>
      <c r="D344" s="123" t="s">
        <v>141</v>
      </c>
      <c r="E344" s="124" t="s">
        <v>470</v>
      </c>
      <c r="F344" s="125" t="s">
        <v>471</v>
      </c>
      <c r="G344" s="126" t="s">
        <v>191</v>
      </c>
      <c r="H344" s="127">
        <v>5</v>
      </c>
      <c r="I344" s="128"/>
      <c r="J344" s="129">
        <f>ROUND(I344*H344,2)</f>
        <v>0</v>
      </c>
      <c r="K344" s="125" t="s">
        <v>145</v>
      </c>
      <c r="L344" s="32"/>
      <c r="M344" s="130" t="s">
        <v>44</v>
      </c>
      <c r="N344" s="131" t="s">
        <v>53</v>
      </c>
      <c r="P344" s="132">
        <f>O344*H344</f>
        <v>0</v>
      </c>
      <c r="Q344" s="132">
        <v>0</v>
      </c>
      <c r="R344" s="132">
        <f>Q344*H344</f>
        <v>0</v>
      </c>
      <c r="S344" s="132">
        <v>2.7560000000000001E-2</v>
      </c>
      <c r="T344" s="133">
        <f>S344*H344</f>
        <v>0.13780000000000001</v>
      </c>
      <c r="AR344" s="134" t="s">
        <v>305</v>
      </c>
      <c r="AT344" s="134" t="s">
        <v>141</v>
      </c>
      <c r="AU344" s="134" t="s">
        <v>92</v>
      </c>
      <c r="AY344" s="16" t="s">
        <v>138</v>
      </c>
      <c r="BE344" s="135">
        <f>IF(N344="základní",J344,0)</f>
        <v>0</v>
      </c>
      <c r="BF344" s="135">
        <f>IF(N344="snížená",J344,0)</f>
        <v>0</v>
      </c>
      <c r="BG344" s="135">
        <f>IF(N344="zákl. přenesená",J344,0)</f>
        <v>0</v>
      </c>
      <c r="BH344" s="135">
        <f>IF(N344="sníž. přenesená",J344,0)</f>
        <v>0</v>
      </c>
      <c r="BI344" s="135">
        <f>IF(N344="nulová",J344,0)</f>
        <v>0</v>
      </c>
      <c r="BJ344" s="16" t="s">
        <v>90</v>
      </c>
      <c r="BK344" s="135">
        <f>ROUND(I344*H344,2)</f>
        <v>0</v>
      </c>
      <c r="BL344" s="16" t="s">
        <v>305</v>
      </c>
      <c r="BM344" s="134" t="s">
        <v>472</v>
      </c>
    </row>
    <row r="345" spans="2:65" s="1" customFormat="1" ht="11.25">
      <c r="B345" s="32"/>
      <c r="D345" s="136" t="s">
        <v>148</v>
      </c>
      <c r="F345" s="137" t="s">
        <v>473</v>
      </c>
      <c r="I345" s="138"/>
      <c r="L345" s="32"/>
      <c r="M345" s="139"/>
      <c r="T345" s="53"/>
      <c r="AT345" s="16" t="s">
        <v>148</v>
      </c>
      <c r="AU345" s="16" t="s">
        <v>92</v>
      </c>
    </row>
    <row r="346" spans="2:65" s="11" customFormat="1" ht="22.9" customHeight="1">
      <c r="B346" s="111"/>
      <c r="D346" s="112" t="s">
        <v>81</v>
      </c>
      <c r="E346" s="121" t="s">
        <v>474</v>
      </c>
      <c r="F346" s="121" t="s">
        <v>475</v>
      </c>
      <c r="I346" s="114"/>
      <c r="J346" s="122">
        <f>BK346</f>
        <v>0</v>
      </c>
      <c r="L346" s="111"/>
      <c r="M346" s="116"/>
      <c r="P346" s="117">
        <f>SUM(P347:P353)</f>
        <v>0</v>
      </c>
      <c r="R346" s="117">
        <f>SUM(R347:R353)</f>
        <v>1.9E-2</v>
      </c>
      <c r="T346" s="118">
        <f>SUM(T347:T353)</f>
        <v>0</v>
      </c>
      <c r="AR346" s="112" t="s">
        <v>92</v>
      </c>
      <c r="AT346" s="119" t="s">
        <v>81</v>
      </c>
      <c r="AU346" s="119" t="s">
        <v>90</v>
      </c>
      <c r="AY346" s="112" t="s">
        <v>138</v>
      </c>
      <c r="BK346" s="120">
        <f>SUM(BK347:BK353)</f>
        <v>0</v>
      </c>
    </row>
    <row r="347" spans="2:65" s="1" customFormat="1" ht="16.5" customHeight="1">
      <c r="B347" s="32"/>
      <c r="C347" s="123" t="s">
        <v>476</v>
      </c>
      <c r="D347" s="123" t="s">
        <v>141</v>
      </c>
      <c r="E347" s="124" t="s">
        <v>477</v>
      </c>
      <c r="F347" s="125" t="s">
        <v>478</v>
      </c>
      <c r="G347" s="126" t="s">
        <v>191</v>
      </c>
      <c r="H347" s="127">
        <v>190</v>
      </c>
      <c r="I347" s="128"/>
      <c r="J347" s="129">
        <f>ROUND(I347*H347,2)</f>
        <v>0</v>
      </c>
      <c r="K347" s="125" t="s">
        <v>145</v>
      </c>
      <c r="L347" s="32"/>
      <c r="M347" s="130" t="s">
        <v>44</v>
      </c>
      <c r="N347" s="131" t="s">
        <v>53</v>
      </c>
      <c r="P347" s="132">
        <f>O347*H347</f>
        <v>0</v>
      </c>
      <c r="Q347" s="132">
        <v>1E-4</v>
      </c>
      <c r="R347" s="132">
        <f>Q347*H347</f>
        <v>1.9E-2</v>
      </c>
      <c r="S347" s="132">
        <v>0</v>
      </c>
      <c r="T347" s="133">
        <f>S347*H347</f>
        <v>0</v>
      </c>
      <c r="AR347" s="134" t="s">
        <v>305</v>
      </c>
      <c r="AT347" s="134" t="s">
        <v>141</v>
      </c>
      <c r="AU347" s="134" t="s">
        <v>92</v>
      </c>
      <c r="AY347" s="16" t="s">
        <v>138</v>
      </c>
      <c r="BE347" s="135">
        <f>IF(N347="základní",J347,0)</f>
        <v>0</v>
      </c>
      <c r="BF347" s="135">
        <f>IF(N347="snížená",J347,0)</f>
        <v>0</v>
      </c>
      <c r="BG347" s="135">
        <f>IF(N347="zákl. přenesená",J347,0)</f>
        <v>0</v>
      </c>
      <c r="BH347" s="135">
        <f>IF(N347="sníž. přenesená",J347,0)</f>
        <v>0</v>
      </c>
      <c r="BI347" s="135">
        <f>IF(N347="nulová",J347,0)</f>
        <v>0</v>
      </c>
      <c r="BJ347" s="16" t="s">
        <v>90</v>
      </c>
      <c r="BK347" s="135">
        <f>ROUND(I347*H347,2)</f>
        <v>0</v>
      </c>
      <c r="BL347" s="16" t="s">
        <v>305</v>
      </c>
      <c r="BM347" s="134" t="s">
        <v>479</v>
      </c>
    </row>
    <row r="348" spans="2:65" s="1" customFormat="1" ht="11.25">
      <c r="B348" s="32"/>
      <c r="D348" s="136" t="s">
        <v>148</v>
      </c>
      <c r="F348" s="137" t="s">
        <v>480</v>
      </c>
      <c r="I348" s="138"/>
      <c r="L348" s="32"/>
      <c r="M348" s="139"/>
      <c r="T348" s="53"/>
      <c r="AT348" s="16" t="s">
        <v>148</v>
      </c>
      <c r="AU348" s="16" t="s">
        <v>92</v>
      </c>
    </row>
    <row r="349" spans="2:65" s="13" customFormat="1" ht="11.25">
      <c r="B349" s="147"/>
      <c r="D349" s="141" t="s">
        <v>150</v>
      </c>
      <c r="E349" s="148" t="s">
        <v>44</v>
      </c>
      <c r="F349" s="149" t="s">
        <v>481</v>
      </c>
      <c r="H349" s="150">
        <v>190</v>
      </c>
      <c r="I349" s="151"/>
      <c r="L349" s="147"/>
      <c r="M349" s="152"/>
      <c r="T349" s="153"/>
      <c r="AT349" s="148" t="s">
        <v>150</v>
      </c>
      <c r="AU349" s="148" t="s">
        <v>92</v>
      </c>
      <c r="AV349" s="13" t="s">
        <v>92</v>
      </c>
      <c r="AW349" s="13" t="s">
        <v>42</v>
      </c>
      <c r="AX349" s="13" t="s">
        <v>90</v>
      </c>
      <c r="AY349" s="148" t="s">
        <v>138</v>
      </c>
    </row>
    <row r="350" spans="2:65" s="1" customFormat="1" ht="21.75" customHeight="1">
      <c r="B350" s="32"/>
      <c r="C350" s="123" t="s">
        <v>482</v>
      </c>
      <c r="D350" s="123" t="s">
        <v>141</v>
      </c>
      <c r="E350" s="124" t="s">
        <v>483</v>
      </c>
      <c r="F350" s="125" t="s">
        <v>484</v>
      </c>
      <c r="G350" s="126" t="s">
        <v>191</v>
      </c>
      <c r="H350" s="127">
        <v>30</v>
      </c>
      <c r="I350" s="128"/>
      <c r="J350" s="129">
        <f>ROUND(I350*H350,2)</f>
        <v>0</v>
      </c>
      <c r="K350" s="125" t="s">
        <v>145</v>
      </c>
      <c r="L350" s="32"/>
      <c r="M350" s="130" t="s">
        <v>44</v>
      </c>
      <c r="N350" s="131" t="s">
        <v>53</v>
      </c>
      <c r="P350" s="132">
        <f>O350*H350</f>
        <v>0</v>
      </c>
      <c r="Q350" s="132">
        <v>0</v>
      </c>
      <c r="R350" s="132">
        <f>Q350*H350</f>
        <v>0</v>
      </c>
      <c r="S350" s="132">
        <v>0</v>
      </c>
      <c r="T350" s="133">
        <f>S350*H350</f>
        <v>0</v>
      </c>
      <c r="AR350" s="134" t="s">
        <v>305</v>
      </c>
      <c r="AT350" s="134" t="s">
        <v>141</v>
      </c>
      <c r="AU350" s="134" t="s">
        <v>92</v>
      </c>
      <c r="AY350" s="16" t="s">
        <v>138</v>
      </c>
      <c r="BE350" s="135">
        <f>IF(N350="základní",J350,0)</f>
        <v>0</v>
      </c>
      <c r="BF350" s="135">
        <f>IF(N350="snížená",J350,0)</f>
        <v>0</v>
      </c>
      <c r="BG350" s="135">
        <f>IF(N350="zákl. přenesená",J350,0)</f>
        <v>0</v>
      </c>
      <c r="BH350" s="135">
        <f>IF(N350="sníž. přenesená",J350,0)</f>
        <v>0</v>
      </c>
      <c r="BI350" s="135">
        <f>IF(N350="nulová",J350,0)</f>
        <v>0</v>
      </c>
      <c r="BJ350" s="16" t="s">
        <v>90</v>
      </c>
      <c r="BK350" s="135">
        <f>ROUND(I350*H350,2)</f>
        <v>0</v>
      </c>
      <c r="BL350" s="16" t="s">
        <v>305</v>
      </c>
      <c r="BM350" s="134" t="s">
        <v>485</v>
      </c>
    </row>
    <row r="351" spans="2:65" s="1" customFormat="1" ht="11.25">
      <c r="B351" s="32"/>
      <c r="D351" s="136" t="s">
        <v>148</v>
      </c>
      <c r="F351" s="137" t="s">
        <v>486</v>
      </c>
      <c r="I351" s="138"/>
      <c r="L351" s="32"/>
      <c r="M351" s="139"/>
      <c r="T351" s="53"/>
      <c r="AT351" s="16" t="s">
        <v>148</v>
      </c>
      <c r="AU351" s="16" t="s">
        <v>92</v>
      </c>
    </row>
    <row r="352" spans="2:65" s="13" customFormat="1" ht="11.25">
      <c r="B352" s="147"/>
      <c r="D352" s="141" t="s">
        <v>150</v>
      </c>
      <c r="E352" s="148" t="s">
        <v>44</v>
      </c>
      <c r="F352" s="149" t="s">
        <v>487</v>
      </c>
      <c r="H352" s="150">
        <v>30</v>
      </c>
      <c r="I352" s="151"/>
      <c r="L352" s="147"/>
      <c r="M352" s="152"/>
      <c r="T352" s="153"/>
      <c r="AT352" s="148" t="s">
        <v>150</v>
      </c>
      <c r="AU352" s="148" t="s">
        <v>92</v>
      </c>
      <c r="AV352" s="13" t="s">
        <v>92</v>
      </c>
      <c r="AW352" s="13" t="s">
        <v>42</v>
      </c>
      <c r="AX352" s="13" t="s">
        <v>82</v>
      </c>
      <c r="AY352" s="148" t="s">
        <v>138</v>
      </c>
    </row>
    <row r="353" spans="2:65" s="14" customFormat="1" ht="11.25">
      <c r="B353" s="154"/>
      <c r="D353" s="141" t="s">
        <v>150</v>
      </c>
      <c r="E353" s="155" t="s">
        <v>44</v>
      </c>
      <c r="F353" s="156" t="s">
        <v>156</v>
      </c>
      <c r="H353" s="157">
        <v>30</v>
      </c>
      <c r="I353" s="158"/>
      <c r="L353" s="154"/>
      <c r="M353" s="159"/>
      <c r="T353" s="160"/>
      <c r="AT353" s="155" t="s">
        <v>150</v>
      </c>
      <c r="AU353" s="155" t="s">
        <v>92</v>
      </c>
      <c r="AV353" s="14" t="s">
        <v>146</v>
      </c>
      <c r="AW353" s="14" t="s">
        <v>42</v>
      </c>
      <c r="AX353" s="14" t="s">
        <v>90</v>
      </c>
      <c r="AY353" s="155" t="s">
        <v>138</v>
      </c>
    </row>
    <row r="354" spans="2:65" s="11" customFormat="1" ht="22.9" customHeight="1">
      <c r="B354" s="111"/>
      <c r="D354" s="112" t="s">
        <v>81</v>
      </c>
      <c r="E354" s="121" t="s">
        <v>488</v>
      </c>
      <c r="F354" s="121" t="s">
        <v>489</v>
      </c>
      <c r="I354" s="114"/>
      <c r="J354" s="122">
        <f>BK354</f>
        <v>0</v>
      </c>
      <c r="L354" s="111"/>
      <c r="M354" s="116"/>
      <c r="P354" s="117">
        <f>SUM(P355:P447)</f>
        <v>0</v>
      </c>
      <c r="R354" s="117">
        <f>SUM(R355:R447)</f>
        <v>0</v>
      </c>
      <c r="T354" s="118">
        <f>SUM(T355:T447)</f>
        <v>1.9032800000000001</v>
      </c>
      <c r="AR354" s="112" t="s">
        <v>92</v>
      </c>
      <c r="AT354" s="119" t="s">
        <v>81</v>
      </c>
      <c r="AU354" s="119" t="s">
        <v>90</v>
      </c>
      <c r="AY354" s="112" t="s">
        <v>138</v>
      </c>
      <c r="BK354" s="120">
        <f>SUM(BK355:BK447)</f>
        <v>0</v>
      </c>
    </row>
    <row r="355" spans="2:65" s="1" customFormat="1" ht="24.2" customHeight="1">
      <c r="B355" s="32"/>
      <c r="C355" s="123" t="s">
        <v>490</v>
      </c>
      <c r="D355" s="123" t="s">
        <v>141</v>
      </c>
      <c r="E355" s="124" t="s">
        <v>491</v>
      </c>
      <c r="F355" s="125" t="s">
        <v>492</v>
      </c>
      <c r="G355" s="126" t="s">
        <v>493</v>
      </c>
      <c r="H355" s="127">
        <v>17</v>
      </c>
      <c r="I355" s="128"/>
      <c r="J355" s="129">
        <f>ROUND(I355*H355,2)</f>
        <v>0</v>
      </c>
      <c r="K355" s="125" t="s">
        <v>145</v>
      </c>
      <c r="L355" s="32"/>
      <c r="M355" s="130" t="s">
        <v>44</v>
      </c>
      <c r="N355" s="131" t="s">
        <v>53</v>
      </c>
      <c r="P355" s="132">
        <f>O355*H355</f>
        <v>0</v>
      </c>
      <c r="Q355" s="132">
        <v>0</v>
      </c>
      <c r="R355" s="132">
        <f>Q355*H355</f>
        <v>0</v>
      </c>
      <c r="S355" s="132">
        <v>1.933E-2</v>
      </c>
      <c r="T355" s="133">
        <f>S355*H355</f>
        <v>0.32861000000000001</v>
      </c>
      <c r="AR355" s="134" t="s">
        <v>305</v>
      </c>
      <c r="AT355" s="134" t="s">
        <v>141</v>
      </c>
      <c r="AU355" s="134" t="s">
        <v>92</v>
      </c>
      <c r="AY355" s="16" t="s">
        <v>138</v>
      </c>
      <c r="BE355" s="135">
        <f>IF(N355="základní",J355,0)</f>
        <v>0</v>
      </c>
      <c r="BF355" s="135">
        <f>IF(N355="snížená",J355,0)</f>
        <v>0</v>
      </c>
      <c r="BG355" s="135">
        <f>IF(N355="zákl. přenesená",J355,0)</f>
        <v>0</v>
      </c>
      <c r="BH355" s="135">
        <f>IF(N355="sníž. přenesená",J355,0)</f>
        <v>0</v>
      </c>
      <c r="BI355" s="135">
        <f>IF(N355="nulová",J355,0)</f>
        <v>0</v>
      </c>
      <c r="BJ355" s="16" t="s">
        <v>90</v>
      </c>
      <c r="BK355" s="135">
        <f>ROUND(I355*H355,2)</f>
        <v>0</v>
      </c>
      <c r="BL355" s="16" t="s">
        <v>305</v>
      </c>
      <c r="BM355" s="134" t="s">
        <v>494</v>
      </c>
    </row>
    <row r="356" spans="2:65" s="1" customFormat="1" ht="11.25">
      <c r="B356" s="32"/>
      <c r="D356" s="136" t="s">
        <v>148</v>
      </c>
      <c r="F356" s="137" t="s">
        <v>495</v>
      </c>
      <c r="I356" s="138"/>
      <c r="L356" s="32"/>
      <c r="M356" s="139"/>
      <c r="T356" s="53"/>
      <c r="AT356" s="16" t="s">
        <v>148</v>
      </c>
      <c r="AU356" s="16" t="s">
        <v>92</v>
      </c>
    </row>
    <row r="357" spans="2:65" s="13" customFormat="1" ht="11.25">
      <c r="B357" s="147"/>
      <c r="D357" s="141" t="s">
        <v>150</v>
      </c>
      <c r="E357" s="148" t="s">
        <v>44</v>
      </c>
      <c r="F357" s="149" t="s">
        <v>496</v>
      </c>
      <c r="H357" s="150">
        <v>1</v>
      </c>
      <c r="I357" s="151"/>
      <c r="L357" s="147"/>
      <c r="M357" s="152"/>
      <c r="T357" s="153"/>
      <c r="AT357" s="148" t="s">
        <v>150</v>
      </c>
      <c r="AU357" s="148" t="s">
        <v>92</v>
      </c>
      <c r="AV357" s="13" t="s">
        <v>92</v>
      </c>
      <c r="AW357" s="13" t="s">
        <v>42</v>
      </c>
      <c r="AX357" s="13" t="s">
        <v>82</v>
      </c>
      <c r="AY357" s="148" t="s">
        <v>138</v>
      </c>
    </row>
    <row r="358" spans="2:65" s="13" customFormat="1" ht="11.25">
      <c r="B358" s="147"/>
      <c r="D358" s="141" t="s">
        <v>150</v>
      </c>
      <c r="E358" s="148" t="s">
        <v>44</v>
      </c>
      <c r="F358" s="149" t="s">
        <v>497</v>
      </c>
      <c r="H358" s="150">
        <v>1</v>
      </c>
      <c r="I358" s="151"/>
      <c r="L358" s="147"/>
      <c r="M358" s="152"/>
      <c r="T358" s="153"/>
      <c r="AT358" s="148" t="s">
        <v>150</v>
      </c>
      <c r="AU358" s="148" t="s">
        <v>92</v>
      </c>
      <c r="AV358" s="13" t="s">
        <v>92</v>
      </c>
      <c r="AW358" s="13" t="s">
        <v>42</v>
      </c>
      <c r="AX358" s="13" t="s">
        <v>82</v>
      </c>
      <c r="AY358" s="148" t="s">
        <v>138</v>
      </c>
    </row>
    <row r="359" spans="2:65" s="13" customFormat="1" ht="11.25">
      <c r="B359" s="147"/>
      <c r="D359" s="141" t="s">
        <v>150</v>
      </c>
      <c r="E359" s="148" t="s">
        <v>44</v>
      </c>
      <c r="F359" s="149" t="s">
        <v>498</v>
      </c>
      <c r="H359" s="150">
        <v>1</v>
      </c>
      <c r="I359" s="151"/>
      <c r="L359" s="147"/>
      <c r="M359" s="152"/>
      <c r="T359" s="153"/>
      <c r="AT359" s="148" t="s">
        <v>150</v>
      </c>
      <c r="AU359" s="148" t="s">
        <v>92</v>
      </c>
      <c r="AV359" s="13" t="s">
        <v>92</v>
      </c>
      <c r="AW359" s="13" t="s">
        <v>42</v>
      </c>
      <c r="AX359" s="13" t="s">
        <v>82</v>
      </c>
      <c r="AY359" s="148" t="s">
        <v>138</v>
      </c>
    </row>
    <row r="360" spans="2:65" s="13" customFormat="1" ht="11.25">
      <c r="B360" s="147"/>
      <c r="D360" s="141" t="s">
        <v>150</v>
      </c>
      <c r="E360" s="148" t="s">
        <v>44</v>
      </c>
      <c r="F360" s="149" t="s">
        <v>499</v>
      </c>
      <c r="H360" s="150">
        <v>1</v>
      </c>
      <c r="I360" s="151"/>
      <c r="L360" s="147"/>
      <c r="M360" s="152"/>
      <c r="T360" s="153"/>
      <c r="AT360" s="148" t="s">
        <v>150</v>
      </c>
      <c r="AU360" s="148" t="s">
        <v>92</v>
      </c>
      <c r="AV360" s="13" t="s">
        <v>92</v>
      </c>
      <c r="AW360" s="13" t="s">
        <v>42</v>
      </c>
      <c r="AX360" s="13" t="s">
        <v>82</v>
      </c>
      <c r="AY360" s="148" t="s">
        <v>138</v>
      </c>
    </row>
    <row r="361" spans="2:65" s="13" customFormat="1" ht="11.25">
      <c r="B361" s="147"/>
      <c r="D361" s="141" t="s">
        <v>150</v>
      </c>
      <c r="E361" s="148" t="s">
        <v>44</v>
      </c>
      <c r="F361" s="149" t="s">
        <v>500</v>
      </c>
      <c r="H361" s="150">
        <v>1</v>
      </c>
      <c r="I361" s="151"/>
      <c r="L361" s="147"/>
      <c r="M361" s="152"/>
      <c r="T361" s="153"/>
      <c r="AT361" s="148" t="s">
        <v>150</v>
      </c>
      <c r="AU361" s="148" t="s">
        <v>92</v>
      </c>
      <c r="AV361" s="13" t="s">
        <v>92</v>
      </c>
      <c r="AW361" s="13" t="s">
        <v>42</v>
      </c>
      <c r="AX361" s="13" t="s">
        <v>82</v>
      </c>
      <c r="AY361" s="148" t="s">
        <v>138</v>
      </c>
    </row>
    <row r="362" spans="2:65" s="13" customFormat="1" ht="11.25">
      <c r="B362" s="147"/>
      <c r="D362" s="141" t="s">
        <v>150</v>
      </c>
      <c r="E362" s="148" t="s">
        <v>44</v>
      </c>
      <c r="F362" s="149" t="s">
        <v>501</v>
      </c>
      <c r="H362" s="150">
        <v>1</v>
      </c>
      <c r="I362" s="151"/>
      <c r="L362" s="147"/>
      <c r="M362" s="152"/>
      <c r="T362" s="153"/>
      <c r="AT362" s="148" t="s">
        <v>150</v>
      </c>
      <c r="AU362" s="148" t="s">
        <v>92</v>
      </c>
      <c r="AV362" s="13" t="s">
        <v>92</v>
      </c>
      <c r="AW362" s="13" t="s">
        <v>42</v>
      </c>
      <c r="AX362" s="13" t="s">
        <v>82</v>
      </c>
      <c r="AY362" s="148" t="s">
        <v>138</v>
      </c>
    </row>
    <row r="363" spans="2:65" s="13" customFormat="1" ht="11.25">
      <c r="B363" s="147"/>
      <c r="D363" s="141" t="s">
        <v>150</v>
      </c>
      <c r="E363" s="148" t="s">
        <v>44</v>
      </c>
      <c r="F363" s="149" t="s">
        <v>502</v>
      </c>
      <c r="H363" s="150">
        <v>1</v>
      </c>
      <c r="I363" s="151"/>
      <c r="L363" s="147"/>
      <c r="M363" s="152"/>
      <c r="T363" s="153"/>
      <c r="AT363" s="148" t="s">
        <v>150</v>
      </c>
      <c r="AU363" s="148" t="s">
        <v>92</v>
      </c>
      <c r="AV363" s="13" t="s">
        <v>92</v>
      </c>
      <c r="AW363" s="13" t="s">
        <v>42</v>
      </c>
      <c r="AX363" s="13" t="s">
        <v>82</v>
      </c>
      <c r="AY363" s="148" t="s">
        <v>138</v>
      </c>
    </row>
    <row r="364" spans="2:65" s="13" customFormat="1" ht="11.25">
      <c r="B364" s="147"/>
      <c r="D364" s="141" t="s">
        <v>150</v>
      </c>
      <c r="E364" s="148" t="s">
        <v>44</v>
      </c>
      <c r="F364" s="149" t="s">
        <v>503</v>
      </c>
      <c r="H364" s="150">
        <v>1</v>
      </c>
      <c r="I364" s="151"/>
      <c r="L364" s="147"/>
      <c r="M364" s="152"/>
      <c r="T364" s="153"/>
      <c r="AT364" s="148" t="s">
        <v>150</v>
      </c>
      <c r="AU364" s="148" t="s">
        <v>92</v>
      </c>
      <c r="AV364" s="13" t="s">
        <v>92</v>
      </c>
      <c r="AW364" s="13" t="s">
        <v>42</v>
      </c>
      <c r="AX364" s="13" t="s">
        <v>82</v>
      </c>
      <c r="AY364" s="148" t="s">
        <v>138</v>
      </c>
    </row>
    <row r="365" spans="2:65" s="13" customFormat="1" ht="11.25">
      <c r="B365" s="147"/>
      <c r="D365" s="141" t="s">
        <v>150</v>
      </c>
      <c r="E365" s="148" t="s">
        <v>44</v>
      </c>
      <c r="F365" s="149" t="s">
        <v>504</v>
      </c>
      <c r="H365" s="150">
        <v>1</v>
      </c>
      <c r="I365" s="151"/>
      <c r="L365" s="147"/>
      <c r="M365" s="152"/>
      <c r="T365" s="153"/>
      <c r="AT365" s="148" t="s">
        <v>150</v>
      </c>
      <c r="AU365" s="148" t="s">
        <v>92</v>
      </c>
      <c r="AV365" s="13" t="s">
        <v>92</v>
      </c>
      <c r="AW365" s="13" t="s">
        <v>42</v>
      </c>
      <c r="AX365" s="13" t="s">
        <v>82</v>
      </c>
      <c r="AY365" s="148" t="s">
        <v>138</v>
      </c>
    </row>
    <row r="366" spans="2:65" s="13" customFormat="1" ht="11.25">
      <c r="B366" s="147"/>
      <c r="D366" s="141" t="s">
        <v>150</v>
      </c>
      <c r="E366" s="148" t="s">
        <v>44</v>
      </c>
      <c r="F366" s="149" t="s">
        <v>505</v>
      </c>
      <c r="H366" s="150">
        <v>1</v>
      </c>
      <c r="I366" s="151"/>
      <c r="L366" s="147"/>
      <c r="M366" s="152"/>
      <c r="T366" s="153"/>
      <c r="AT366" s="148" t="s">
        <v>150</v>
      </c>
      <c r="AU366" s="148" t="s">
        <v>92</v>
      </c>
      <c r="AV366" s="13" t="s">
        <v>92</v>
      </c>
      <c r="AW366" s="13" t="s">
        <v>42</v>
      </c>
      <c r="AX366" s="13" t="s">
        <v>82</v>
      </c>
      <c r="AY366" s="148" t="s">
        <v>138</v>
      </c>
    </row>
    <row r="367" spans="2:65" s="13" customFormat="1" ht="11.25">
      <c r="B367" s="147"/>
      <c r="D367" s="141" t="s">
        <v>150</v>
      </c>
      <c r="E367" s="148" t="s">
        <v>44</v>
      </c>
      <c r="F367" s="149" t="s">
        <v>506</v>
      </c>
      <c r="H367" s="150">
        <v>1</v>
      </c>
      <c r="I367" s="151"/>
      <c r="L367" s="147"/>
      <c r="M367" s="152"/>
      <c r="T367" s="153"/>
      <c r="AT367" s="148" t="s">
        <v>150</v>
      </c>
      <c r="AU367" s="148" t="s">
        <v>92</v>
      </c>
      <c r="AV367" s="13" t="s">
        <v>92</v>
      </c>
      <c r="AW367" s="13" t="s">
        <v>42</v>
      </c>
      <c r="AX367" s="13" t="s">
        <v>82</v>
      </c>
      <c r="AY367" s="148" t="s">
        <v>138</v>
      </c>
    </row>
    <row r="368" spans="2:65" s="13" customFormat="1" ht="11.25">
      <c r="B368" s="147"/>
      <c r="D368" s="141" t="s">
        <v>150</v>
      </c>
      <c r="E368" s="148" t="s">
        <v>44</v>
      </c>
      <c r="F368" s="149" t="s">
        <v>507</v>
      </c>
      <c r="H368" s="150">
        <v>1</v>
      </c>
      <c r="I368" s="151"/>
      <c r="L368" s="147"/>
      <c r="M368" s="152"/>
      <c r="T368" s="153"/>
      <c r="AT368" s="148" t="s">
        <v>150</v>
      </c>
      <c r="AU368" s="148" t="s">
        <v>92</v>
      </c>
      <c r="AV368" s="13" t="s">
        <v>92</v>
      </c>
      <c r="AW368" s="13" t="s">
        <v>42</v>
      </c>
      <c r="AX368" s="13" t="s">
        <v>82</v>
      </c>
      <c r="AY368" s="148" t="s">
        <v>138</v>
      </c>
    </row>
    <row r="369" spans="2:65" s="13" customFormat="1" ht="11.25">
      <c r="B369" s="147"/>
      <c r="D369" s="141" t="s">
        <v>150</v>
      </c>
      <c r="E369" s="148" t="s">
        <v>44</v>
      </c>
      <c r="F369" s="149" t="s">
        <v>508</v>
      </c>
      <c r="H369" s="150">
        <v>1</v>
      </c>
      <c r="I369" s="151"/>
      <c r="L369" s="147"/>
      <c r="M369" s="152"/>
      <c r="T369" s="153"/>
      <c r="AT369" s="148" t="s">
        <v>150</v>
      </c>
      <c r="AU369" s="148" t="s">
        <v>92</v>
      </c>
      <c r="AV369" s="13" t="s">
        <v>92</v>
      </c>
      <c r="AW369" s="13" t="s">
        <v>42</v>
      </c>
      <c r="AX369" s="13" t="s">
        <v>82</v>
      </c>
      <c r="AY369" s="148" t="s">
        <v>138</v>
      </c>
    </row>
    <row r="370" spans="2:65" s="13" customFormat="1" ht="11.25">
      <c r="B370" s="147"/>
      <c r="D370" s="141" t="s">
        <v>150</v>
      </c>
      <c r="E370" s="148" t="s">
        <v>44</v>
      </c>
      <c r="F370" s="149" t="s">
        <v>509</v>
      </c>
      <c r="H370" s="150">
        <v>1</v>
      </c>
      <c r="I370" s="151"/>
      <c r="L370" s="147"/>
      <c r="M370" s="152"/>
      <c r="T370" s="153"/>
      <c r="AT370" s="148" t="s">
        <v>150</v>
      </c>
      <c r="AU370" s="148" t="s">
        <v>92</v>
      </c>
      <c r="AV370" s="13" t="s">
        <v>92</v>
      </c>
      <c r="AW370" s="13" t="s">
        <v>42</v>
      </c>
      <c r="AX370" s="13" t="s">
        <v>82</v>
      </c>
      <c r="AY370" s="148" t="s">
        <v>138</v>
      </c>
    </row>
    <row r="371" spans="2:65" s="13" customFormat="1" ht="11.25">
      <c r="B371" s="147"/>
      <c r="D371" s="141" t="s">
        <v>150</v>
      </c>
      <c r="E371" s="148" t="s">
        <v>44</v>
      </c>
      <c r="F371" s="149" t="s">
        <v>510</v>
      </c>
      <c r="H371" s="150">
        <v>1</v>
      </c>
      <c r="I371" s="151"/>
      <c r="L371" s="147"/>
      <c r="M371" s="152"/>
      <c r="T371" s="153"/>
      <c r="AT371" s="148" t="s">
        <v>150</v>
      </c>
      <c r="AU371" s="148" t="s">
        <v>92</v>
      </c>
      <c r="AV371" s="13" t="s">
        <v>92</v>
      </c>
      <c r="AW371" s="13" t="s">
        <v>42</v>
      </c>
      <c r="AX371" s="13" t="s">
        <v>82</v>
      </c>
      <c r="AY371" s="148" t="s">
        <v>138</v>
      </c>
    </row>
    <row r="372" spans="2:65" s="13" customFormat="1" ht="11.25">
      <c r="B372" s="147"/>
      <c r="D372" s="141" t="s">
        <v>150</v>
      </c>
      <c r="E372" s="148" t="s">
        <v>44</v>
      </c>
      <c r="F372" s="149" t="s">
        <v>511</v>
      </c>
      <c r="H372" s="150">
        <v>1</v>
      </c>
      <c r="I372" s="151"/>
      <c r="L372" s="147"/>
      <c r="M372" s="152"/>
      <c r="T372" s="153"/>
      <c r="AT372" s="148" t="s">
        <v>150</v>
      </c>
      <c r="AU372" s="148" t="s">
        <v>92</v>
      </c>
      <c r="AV372" s="13" t="s">
        <v>92</v>
      </c>
      <c r="AW372" s="13" t="s">
        <v>42</v>
      </c>
      <c r="AX372" s="13" t="s">
        <v>82</v>
      </c>
      <c r="AY372" s="148" t="s">
        <v>138</v>
      </c>
    </row>
    <row r="373" spans="2:65" s="13" customFormat="1" ht="11.25">
      <c r="B373" s="147"/>
      <c r="D373" s="141" t="s">
        <v>150</v>
      </c>
      <c r="E373" s="148" t="s">
        <v>44</v>
      </c>
      <c r="F373" s="149" t="s">
        <v>512</v>
      </c>
      <c r="H373" s="150">
        <v>1</v>
      </c>
      <c r="I373" s="151"/>
      <c r="L373" s="147"/>
      <c r="M373" s="152"/>
      <c r="T373" s="153"/>
      <c r="AT373" s="148" t="s">
        <v>150</v>
      </c>
      <c r="AU373" s="148" t="s">
        <v>92</v>
      </c>
      <c r="AV373" s="13" t="s">
        <v>92</v>
      </c>
      <c r="AW373" s="13" t="s">
        <v>42</v>
      </c>
      <c r="AX373" s="13" t="s">
        <v>82</v>
      </c>
      <c r="AY373" s="148" t="s">
        <v>138</v>
      </c>
    </row>
    <row r="374" spans="2:65" s="14" customFormat="1" ht="11.25">
      <c r="B374" s="154"/>
      <c r="D374" s="141" t="s">
        <v>150</v>
      </c>
      <c r="E374" s="155" t="s">
        <v>44</v>
      </c>
      <c r="F374" s="156" t="s">
        <v>156</v>
      </c>
      <c r="H374" s="157">
        <v>17</v>
      </c>
      <c r="I374" s="158"/>
      <c r="L374" s="154"/>
      <c r="M374" s="159"/>
      <c r="T374" s="160"/>
      <c r="AT374" s="155" t="s">
        <v>150</v>
      </c>
      <c r="AU374" s="155" t="s">
        <v>92</v>
      </c>
      <c r="AV374" s="14" t="s">
        <v>146</v>
      </c>
      <c r="AW374" s="14" t="s">
        <v>42</v>
      </c>
      <c r="AX374" s="14" t="s">
        <v>90</v>
      </c>
      <c r="AY374" s="155" t="s">
        <v>138</v>
      </c>
    </row>
    <row r="375" spans="2:65" s="1" customFormat="1" ht="21.75" customHeight="1">
      <c r="B375" s="32"/>
      <c r="C375" s="123" t="s">
        <v>513</v>
      </c>
      <c r="D375" s="123" t="s">
        <v>141</v>
      </c>
      <c r="E375" s="124" t="s">
        <v>514</v>
      </c>
      <c r="F375" s="125" t="s">
        <v>515</v>
      </c>
      <c r="G375" s="126" t="s">
        <v>493</v>
      </c>
      <c r="H375" s="127">
        <v>37</v>
      </c>
      <c r="I375" s="128"/>
      <c r="J375" s="129">
        <f>ROUND(I375*H375,2)</f>
        <v>0</v>
      </c>
      <c r="K375" s="125" t="s">
        <v>145</v>
      </c>
      <c r="L375" s="32"/>
      <c r="M375" s="130" t="s">
        <v>44</v>
      </c>
      <c r="N375" s="131" t="s">
        <v>53</v>
      </c>
      <c r="P375" s="132">
        <f>O375*H375</f>
        <v>0</v>
      </c>
      <c r="Q375" s="132">
        <v>0</v>
      </c>
      <c r="R375" s="132">
        <f>Q375*H375</f>
        <v>0</v>
      </c>
      <c r="S375" s="132">
        <v>1.9460000000000002E-2</v>
      </c>
      <c r="T375" s="133">
        <f>S375*H375</f>
        <v>0.7200200000000001</v>
      </c>
      <c r="AR375" s="134" t="s">
        <v>305</v>
      </c>
      <c r="AT375" s="134" t="s">
        <v>141</v>
      </c>
      <c r="AU375" s="134" t="s">
        <v>92</v>
      </c>
      <c r="AY375" s="16" t="s">
        <v>138</v>
      </c>
      <c r="BE375" s="135">
        <f>IF(N375="základní",J375,0)</f>
        <v>0</v>
      </c>
      <c r="BF375" s="135">
        <f>IF(N375="snížená",J375,0)</f>
        <v>0</v>
      </c>
      <c r="BG375" s="135">
        <f>IF(N375="zákl. přenesená",J375,0)</f>
        <v>0</v>
      </c>
      <c r="BH375" s="135">
        <f>IF(N375="sníž. přenesená",J375,0)</f>
        <v>0</v>
      </c>
      <c r="BI375" s="135">
        <f>IF(N375="nulová",J375,0)</f>
        <v>0</v>
      </c>
      <c r="BJ375" s="16" t="s">
        <v>90</v>
      </c>
      <c r="BK375" s="135">
        <f>ROUND(I375*H375,2)</f>
        <v>0</v>
      </c>
      <c r="BL375" s="16" t="s">
        <v>305</v>
      </c>
      <c r="BM375" s="134" t="s">
        <v>516</v>
      </c>
    </row>
    <row r="376" spans="2:65" s="1" customFormat="1" ht="11.25">
      <c r="B376" s="32"/>
      <c r="D376" s="136" t="s">
        <v>148</v>
      </c>
      <c r="F376" s="137" t="s">
        <v>517</v>
      </c>
      <c r="I376" s="138"/>
      <c r="L376" s="32"/>
      <c r="M376" s="139"/>
      <c r="T376" s="53"/>
      <c r="AT376" s="16" t="s">
        <v>148</v>
      </c>
      <c r="AU376" s="16" t="s">
        <v>92</v>
      </c>
    </row>
    <row r="377" spans="2:65" s="13" customFormat="1" ht="11.25">
      <c r="B377" s="147"/>
      <c r="D377" s="141" t="s">
        <v>150</v>
      </c>
      <c r="E377" s="148" t="s">
        <v>44</v>
      </c>
      <c r="F377" s="149" t="s">
        <v>518</v>
      </c>
      <c r="H377" s="150">
        <v>1</v>
      </c>
      <c r="I377" s="151"/>
      <c r="L377" s="147"/>
      <c r="M377" s="152"/>
      <c r="T377" s="153"/>
      <c r="AT377" s="148" t="s">
        <v>150</v>
      </c>
      <c r="AU377" s="148" t="s">
        <v>92</v>
      </c>
      <c r="AV377" s="13" t="s">
        <v>92</v>
      </c>
      <c r="AW377" s="13" t="s">
        <v>42</v>
      </c>
      <c r="AX377" s="13" t="s">
        <v>82</v>
      </c>
      <c r="AY377" s="148" t="s">
        <v>138</v>
      </c>
    </row>
    <row r="378" spans="2:65" s="13" customFormat="1" ht="11.25">
      <c r="B378" s="147"/>
      <c r="D378" s="141" t="s">
        <v>150</v>
      </c>
      <c r="E378" s="148" t="s">
        <v>44</v>
      </c>
      <c r="F378" s="149" t="s">
        <v>519</v>
      </c>
      <c r="H378" s="150">
        <v>1</v>
      </c>
      <c r="I378" s="151"/>
      <c r="L378" s="147"/>
      <c r="M378" s="152"/>
      <c r="T378" s="153"/>
      <c r="AT378" s="148" t="s">
        <v>150</v>
      </c>
      <c r="AU378" s="148" t="s">
        <v>92</v>
      </c>
      <c r="AV378" s="13" t="s">
        <v>92</v>
      </c>
      <c r="AW378" s="13" t="s">
        <v>42</v>
      </c>
      <c r="AX378" s="13" t="s">
        <v>82</v>
      </c>
      <c r="AY378" s="148" t="s">
        <v>138</v>
      </c>
    </row>
    <row r="379" spans="2:65" s="13" customFormat="1" ht="11.25">
      <c r="B379" s="147"/>
      <c r="D379" s="141" t="s">
        <v>150</v>
      </c>
      <c r="E379" s="148" t="s">
        <v>44</v>
      </c>
      <c r="F379" s="149" t="s">
        <v>520</v>
      </c>
      <c r="H379" s="150">
        <v>1</v>
      </c>
      <c r="I379" s="151"/>
      <c r="L379" s="147"/>
      <c r="M379" s="152"/>
      <c r="T379" s="153"/>
      <c r="AT379" s="148" t="s">
        <v>150</v>
      </c>
      <c r="AU379" s="148" t="s">
        <v>92</v>
      </c>
      <c r="AV379" s="13" t="s">
        <v>92</v>
      </c>
      <c r="AW379" s="13" t="s">
        <v>42</v>
      </c>
      <c r="AX379" s="13" t="s">
        <v>82</v>
      </c>
      <c r="AY379" s="148" t="s">
        <v>138</v>
      </c>
    </row>
    <row r="380" spans="2:65" s="13" customFormat="1" ht="11.25">
      <c r="B380" s="147"/>
      <c r="D380" s="141" t="s">
        <v>150</v>
      </c>
      <c r="E380" s="148" t="s">
        <v>44</v>
      </c>
      <c r="F380" s="149" t="s">
        <v>521</v>
      </c>
      <c r="H380" s="150">
        <v>2</v>
      </c>
      <c r="I380" s="151"/>
      <c r="L380" s="147"/>
      <c r="M380" s="152"/>
      <c r="T380" s="153"/>
      <c r="AT380" s="148" t="s">
        <v>150</v>
      </c>
      <c r="AU380" s="148" t="s">
        <v>92</v>
      </c>
      <c r="AV380" s="13" t="s">
        <v>92</v>
      </c>
      <c r="AW380" s="13" t="s">
        <v>42</v>
      </c>
      <c r="AX380" s="13" t="s">
        <v>82</v>
      </c>
      <c r="AY380" s="148" t="s">
        <v>138</v>
      </c>
    </row>
    <row r="381" spans="2:65" s="13" customFormat="1" ht="11.25">
      <c r="B381" s="147"/>
      <c r="D381" s="141" t="s">
        <v>150</v>
      </c>
      <c r="E381" s="148" t="s">
        <v>44</v>
      </c>
      <c r="F381" s="149" t="s">
        <v>522</v>
      </c>
      <c r="H381" s="150">
        <v>2</v>
      </c>
      <c r="I381" s="151"/>
      <c r="L381" s="147"/>
      <c r="M381" s="152"/>
      <c r="T381" s="153"/>
      <c r="AT381" s="148" t="s">
        <v>150</v>
      </c>
      <c r="AU381" s="148" t="s">
        <v>92</v>
      </c>
      <c r="AV381" s="13" t="s">
        <v>92</v>
      </c>
      <c r="AW381" s="13" t="s">
        <v>42</v>
      </c>
      <c r="AX381" s="13" t="s">
        <v>82</v>
      </c>
      <c r="AY381" s="148" t="s">
        <v>138</v>
      </c>
    </row>
    <row r="382" spans="2:65" s="13" customFormat="1" ht="11.25">
      <c r="B382" s="147"/>
      <c r="D382" s="141" t="s">
        <v>150</v>
      </c>
      <c r="E382" s="148" t="s">
        <v>44</v>
      </c>
      <c r="F382" s="149" t="s">
        <v>523</v>
      </c>
      <c r="H382" s="150">
        <v>2</v>
      </c>
      <c r="I382" s="151"/>
      <c r="L382" s="147"/>
      <c r="M382" s="152"/>
      <c r="T382" s="153"/>
      <c r="AT382" s="148" t="s">
        <v>150</v>
      </c>
      <c r="AU382" s="148" t="s">
        <v>92</v>
      </c>
      <c r="AV382" s="13" t="s">
        <v>92</v>
      </c>
      <c r="AW382" s="13" t="s">
        <v>42</v>
      </c>
      <c r="AX382" s="13" t="s">
        <v>82</v>
      </c>
      <c r="AY382" s="148" t="s">
        <v>138</v>
      </c>
    </row>
    <row r="383" spans="2:65" s="13" customFormat="1" ht="11.25">
      <c r="B383" s="147"/>
      <c r="D383" s="141" t="s">
        <v>150</v>
      </c>
      <c r="E383" s="148" t="s">
        <v>44</v>
      </c>
      <c r="F383" s="149" t="s">
        <v>524</v>
      </c>
      <c r="H383" s="150">
        <v>2</v>
      </c>
      <c r="I383" s="151"/>
      <c r="L383" s="147"/>
      <c r="M383" s="152"/>
      <c r="T383" s="153"/>
      <c r="AT383" s="148" t="s">
        <v>150</v>
      </c>
      <c r="AU383" s="148" t="s">
        <v>92</v>
      </c>
      <c r="AV383" s="13" t="s">
        <v>92</v>
      </c>
      <c r="AW383" s="13" t="s">
        <v>42</v>
      </c>
      <c r="AX383" s="13" t="s">
        <v>82</v>
      </c>
      <c r="AY383" s="148" t="s">
        <v>138</v>
      </c>
    </row>
    <row r="384" spans="2:65" s="13" customFormat="1" ht="11.25">
      <c r="B384" s="147"/>
      <c r="D384" s="141" t="s">
        <v>150</v>
      </c>
      <c r="E384" s="148" t="s">
        <v>44</v>
      </c>
      <c r="F384" s="149" t="s">
        <v>525</v>
      </c>
      <c r="H384" s="150">
        <v>2</v>
      </c>
      <c r="I384" s="151"/>
      <c r="L384" s="147"/>
      <c r="M384" s="152"/>
      <c r="T384" s="153"/>
      <c r="AT384" s="148" t="s">
        <v>150</v>
      </c>
      <c r="AU384" s="148" t="s">
        <v>92</v>
      </c>
      <c r="AV384" s="13" t="s">
        <v>92</v>
      </c>
      <c r="AW384" s="13" t="s">
        <v>42</v>
      </c>
      <c r="AX384" s="13" t="s">
        <v>82</v>
      </c>
      <c r="AY384" s="148" t="s">
        <v>138</v>
      </c>
    </row>
    <row r="385" spans="2:51" s="13" customFormat="1" ht="11.25">
      <c r="B385" s="147"/>
      <c r="D385" s="141" t="s">
        <v>150</v>
      </c>
      <c r="E385" s="148" t="s">
        <v>44</v>
      </c>
      <c r="F385" s="149" t="s">
        <v>526</v>
      </c>
      <c r="H385" s="150">
        <v>1</v>
      </c>
      <c r="I385" s="151"/>
      <c r="L385" s="147"/>
      <c r="M385" s="152"/>
      <c r="T385" s="153"/>
      <c r="AT385" s="148" t="s">
        <v>150</v>
      </c>
      <c r="AU385" s="148" t="s">
        <v>92</v>
      </c>
      <c r="AV385" s="13" t="s">
        <v>92</v>
      </c>
      <c r="AW385" s="13" t="s">
        <v>42</v>
      </c>
      <c r="AX385" s="13" t="s">
        <v>82</v>
      </c>
      <c r="AY385" s="148" t="s">
        <v>138</v>
      </c>
    </row>
    <row r="386" spans="2:51" s="13" customFormat="1" ht="11.25">
      <c r="B386" s="147"/>
      <c r="D386" s="141" t="s">
        <v>150</v>
      </c>
      <c r="E386" s="148" t="s">
        <v>44</v>
      </c>
      <c r="F386" s="149" t="s">
        <v>527</v>
      </c>
      <c r="H386" s="150">
        <v>1</v>
      </c>
      <c r="I386" s="151"/>
      <c r="L386" s="147"/>
      <c r="M386" s="152"/>
      <c r="T386" s="153"/>
      <c r="AT386" s="148" t="s">
        <v>150</v>
      </c>
      <c r="AU386" s="148" t="s">
        <v>92</v>
      </c>
      <c r="AV386" s="13" t="s">
        <v>92</v>
      </c>
      <c r="AW386" s="13" t="s">
        <v>42</v>
      </c>
      <c r="AX386" s="13" t="s">
        <v>82</v>
      </c>
      <c r="AY386" s="148" t="s">
        <v>138</v>
      </c>
    </row>
    <row r="387" spans="2:51" s="13" customFormat="1" ht="11.25">
      <c r="B387" s="147"/>
      <c r="D387" s="141" t="s">
        <v>150</v>
      </c>
      <c r="E387" s="148" t="s">
        <v>44</v>
      </c>
      <c r="F387" s="149" t="s">
        <v>528</v>
      </c>
      <c r="H387" s="150">
        <v>1</v>
      </c>
      <c r="I387" s="151"/>
      <c r="L387" s="147"/>
      <c r="M387" s="152"/>
      <c r="T387" s="153"/>
      <c r="AT387" s="148" t="s">
        <v>150</v>
      </c>
      <c r="AU387" s="148" t="s">
        <v>92</v>
      </c>
      <c r="AV387" s="13" t="s">
        <v>92</v>
      </c>
      <c r="AW387" s="13" t="s">
        <v>42</v>
      </c>
      <c r="AX387" s="13" t="s">
        <v>82</v>
      </c>
      <c r="AY387" s="148" t="s">
        <v>138</v>
      </c>
    </row>
    <row r="388" spans="2:51" s="13" customFormat="1" ht="11.25">
      <c r="B388" s="147"/>
      <c r="D388" s="141" t="s">
        <v>150</v>
      </c>
      <c r="E388" s="148" t="s">
        <v>44</v>
      </c>
      <c r="F388" s="149" t="s">
        <v>529</v>
      </c>
      <c r="H388" s="150">
        <v>1</v>
      </c>
      <c r="I388" s="151"/>
      <c r="L388" s="147"/>
      <c r="M388" s="152"/>
      <c r="T388" s="153"/>
      <c r="AT388" s="148" t="s">
        <v>150</v>
      </c>
      <c r="AU388" s="148" t="s">
        <v>92</v>
      </c>
      <c r="AV388" s="13" t="s">
        <v>92</v>
      </c>
      <c r="AW388" s="13" t="s">
        <v>42</v>
      </c>
      <c r="AX388" s="13" t="s">
        <v>82</v>
      </c>
      <c r="AY388" s="148" t="s">
        <v>138</v>
      </c>
    </row>
    <row r="389" spans="2:51" s="13" customFormat="1" ht="11.25">
      <c r="B389" s="147"/>
      <c r="D389" s="141" t="s">
        <v>150</v>
      </c>
      <c r="E389" s="148" t="s">
        <v>44</v>
      </c>
      <c r="F389" s="149" t="s">
        <v>530</v>
      </c>
      <c r="H389" s="150">
        <v>2</v>
      </c>
      <c r="I389" s="151"/>
      <c r="L389" s="147"/>
      <c r="M389" s="152"/>
      <c r="T389" s="153"/>
      <c r="AT389" s="148" t="s">
        <v>150</v>
      </c>
      <c r="AU389" s="148" t="s">
        <v>92</v>
      </c>
      <c r="AV389" s="13" t="s">
        <v>92</v>
      </c>
      <c r="AW389" s="13" t="s">
        <v>42</v>
      </c>
      <c r="AX389" s="13" t="s">
        <v>82</v>
      </c>
      <c r="AY389" s="148" t="s">
        <v>138</v>
      </c>
    </row>
    <row r="390" spans="2:51" s="13" customFormat="1" ht="11.25">
      <c r="B390" s="147"/>
      <c r="D390" s="141" t="s">
        <v>150</v>
      </c>
      <c r="E390" s="148" t="s">
        <v>44</v>
      </c>
      <c r="F390" s="149" t="s">
        <v>531</v>
      </c>
      <c r="H390" s="150">
        <v>2</v>
      </c>
      <c r="I390" s="151"/>
      <c r="L390" s="147"/>
      <c r="M390" s="152"/>
      <c r="T390" s="153"/>
      <c r="AT390" s="148" t="s">
        <v>150</v>
      </c>
      <c r="AU390" s="148" t="s">
        <v>92</v>
      </c>
      <c r="AV390" s="13" t="s">
        <v>92</v>
      </c>
      <c r="AW390" s="13" t="s">
        <v>42</v>
      </c>
      <c r="AX390" s="13" t="s">
        <v>82</v>
      </c>
      <c r="AY390" s="148" t="s">
        <v>138</v>
      </c>
    </row>
    <row r="391" spans="2:51" s="13" customFormat="1" ht="11.25">
      <c r="B391" s="147"/>
      <c r="D391" s="141" t="s">
        <v>150</v>
      </c>
      <c r="E391" s="148" t="s">
        <v>44</v>
      </c>
      <c r="F391" s="149" t="s">
        <v>532</v>
      </c>
      <c r="H391" s="150">
        <v>2</v>
      </c>
      <c r="I391" s="151"/>
      <c r="L391" s="147"/>
      <c r="M391" s="152"/>
      <c r="T391" s="153"/>
      <c r="AT391" s="148" t="s">
        <v>150</v>
      </c>
      <c r="AU391" s="148" t="s">
        <v>92</v>
      </c>
      <c r="AV391" s="13" t="s">
        <v>92</v>
      </c>
      <c r="AW391" s="13" t="s">
        <v>42</v>
      </c>
      <c r="AX391" s="13" t="s">
        <v>82</v>
      </c>
      <c r="AY391" s="148" t="s">
        <v>138</v>
      </c>
    </row>
    <row r="392" spans="2:51" s="13" customFormat="1" ht="11.25">
      <c r="B392" s="147"/>
      <c r="D392" s="141" t="s">
        <v>150</v>
      </c>
      <c r="E392" s="148" t="s">
        <v>44</v>
      </c>
      <c r="F392" s="149" t="s">
        <v>533</v>
      </c>
      <c r="H392" s="150">
        <v>2</v>
      </c>
      <c r="I392" s="151"/>
      <c r="L392" s="147"/>
      <c r="M392" s="152"/>
      <c r="T392" s="153"/>
      <c r="AT392" s="148" t="s">
        <v>150</v>
      </c>
      <c r="AU392" s="148" t="s">
        <v>92</v>
      </c>
      <c r="AV392" s="13" t="s">
        <v>92</v>
      </c>
      <c r="AW392" s="13" t="s">
        <v>42</v>
      </c>
      <c r="AX392" s="13" t="s">
        <v>82</v>
      </c>
      <c r="AY392" s="148" t="s">
        <v>138</v>
      </c>
    </row>
    <row r="393" spans="2:51" s="13" customFormat="1" ht="11.25">
      <c r="B393" s="147"/>
      <c r="D393" s="141" t="s">
        <v>150</v>
      </c>
      <c r="E393" s="148" t="s">
        <v>44</v>
      </c>
      <c r="F393" s="149" t="s">
        <v>534</v>
      </c>
      <c r="H393" s="150">
        <v>2</v>
      </c>
      <c r="I393" s="151"/>
      <c r="L393" s="147"/>
      <c r="M393" s="152"/>
      <c r="T393" s="153"/>
      <c r="AT393" s="148" t="s">
        <v>150</v>
      </c>
      <c r="AU393" s="148" t="s">
        <v>92</v>
      </c>
      <c r="AV393" s="13" t="s">
        <v>92</v>
      </c>
      <c r="AW393" s="13" t="s">
        <v>42</v>
      </c>
      <c r="AX393" s="13" t="s">
        <v>82</v>
      </c>
      <c r="AY393" s="148" t="s">
        <v>138</v>
      </c>
    </row>
    <row r="394" spans="2:51" s="13" customFormat="1" ht="11.25">
      <c r="B394" s="147"/>
      <c r="D394" s="141" t="s">
        <v>150</v>
      </c>
      <c r="E394" s="148" t="s">
        <v>44</v>
      </c>
      <c r="F394" s="149" t="s">
        <v>535</v>
      </c>
      <c r="H394" s="150">
        <v>2</v>
      </c>
      <c r="I394" s="151"/>
      <c r="L394" s="147"/>
      <c r="M394" s="152"/>
      <c r="T394" s="153"/>
      <c r="AT394" s="148" t="s">
        <v>150</v>
      </c>
      <c r="AU394" s="148" t="s">
        <v>92</v>
      </c>
      <c r="AV394" s="13" t="s">
        <v>92</v>
      </c>
      <c r="AW394" s="13" t="s">
        <v>42</v>
      </c>
      <c r="AX394" s="13" t="s">
        <v>82</v>
      </c>
      <c r="AY394" s="148" t="s">
        <v>138</v>
      </c>
    </row>
    <row r="395" spans="2:51" s="13" customFormat="1" ht="11.25">
      <c r="B395" s="147"/>
      <c r="D395" s="141" t="s">
        <v>150</v>
      </c>
      <c r="E395" s="148" t="s">
        <v>44</v>
      </c>
      <c r="F395" s="149" t="s">
        <v>536</v>
      </c>
      <c r="H395" s="150">
        <v>2</v>
      </c>
      <c r="I395" s="151"/>
      <c r="L395" s="147"/>
      <c r="M395" s="152"/>
      <c r="T395" s="153"/>
      <c r="AT395" s="148" t="s">
        <v>150</v>
      </c>
      <c r="AU395" s="148" t="s">
        <v>92</v>
      </c>
      <c r="AV395" s="13" t="s">
        <v>92</v>
      </c>
      <c r="AW395" s="13" t="s">
        <v>42</v>
      </c>
      <c r="AX395" s="13" t="s">
        <v>82</v>
      </c>
      <c r="AY395" s="148" t="s">
        <v>138</v>
      </c>
    </row>
    <row r="396" spans="2:51" s="13" customFormat="1" ht="11.25">
      <c r="B396" s="147"/>
      <c r="D396" s="141" t="s">
        <v>150</v>
      </c>
      <c r="E396" s="148" t="s">
        <v>44</v>
      </c>
      <c r="F396" s="149" t="s">
        <v>537</v>
      </c>
      <c r="H396" s="150">
        <v>1</v>
      </c>
      <c r="I396" s="151"/>
      <c r="L396" s="147"/>
      <c r="M396" s="152"/>
      <c r="T396" s="153"/>
      <c r="AT396" s="148" t="s">
        <v>150</v>
      </c>
      <c r="AU396" s="148" t="s">
        <v>92</v>
      </c>
      <c r="AV396" s="13" t="s">
        <v>92</v>
      </c>
      <c r="AW396" s="13" t="s">
        <v>42</v>
      </c>
      <c r="AX396" s="13" t="s">
        <v>82</v>
      </c>
      <c r="AY396" s="148" t="s">
        <v>138</v>
      </c>
    </row>
    <row r="397" spans="2:51" s="13" customFormat="1" ht="11.25">
      <c r="B397" s="147"/>
      <c r="D397" s="141" t="s">
        <v>150</v>
      </c>
      <c r="E397" s="148" t="s">
        <v>44</v>
      </c>
      <c r="F397" s="149" t="s">
        <v>538</v>
      </c>
      <c r="H397" s="150">
        <v>1</v>
      </c>
      <c r="I397" s="151"/>
      <c r="L397" s="147"/>
      <c r="M397" s="152"/>
      <c r="T397" s="153"/>
      <c r="AT397" s="148" t="s">
        <v>150</v>
      </c>
      <c r="AU397" s="148" t="s">
        <v>92</v>
      </c>
      <c r="AV397" s="13" t="s">
        <v>92</v>
      </c>
      <c r="AW397" s="13" t="s">
        <v>42</v>
      </c>
      <c r="AX397" s="13" t="s">
        <v>82</v>
      </c>
      <c r="AY397" s="148" t="s">
        <v>138</v>
      </c>
    </row>
    <row r="398" spans="2:51" s="13" customFormat="1" ht="11.25">
      <c r="B398" s="147"/>
      <c r="D398" s="141" t="s">
        <v>150</v>
      </c>
      <c r="E398" s="148" t="s">
        <v>44</v>
      </c>
      <c r="F398" s="149" t="s">
        <v>539</v>
      </c>
      <c r="H398" s="150">
        <v>1</v>
      </c>
      <c r="I398" s="151"/>
      <c r="L398" s="147"/>
      <c r="M398" s="152"/>
      <c r="T398" s="153"/>
      <c r="AT398" s="148" t="s">
        <v>150</v>
      </c>
      <c r="AU398" s="148" t="s">
        <v>92</v>
      </c>
      <c r="AV398" s="13" t="s">
        <v>92</v>
      </c>
      <c r="AW398" s="13" t="s">
        <v>42</v>
      </c>
      <c r="AX398" s="13" t="s">
        <v>82</v>
      </c>
      <c r="AY398" s="148" t="s">
        <v>138</v>
      </c>
    </row>
    <row r="399" spans="2:51" s="13" customFormat="1" ht="11.25">
      <c r="B399" s="147"/>
      <c r="D399" s="141" t="s">
        <v>150</v>
      </c>
      <c r="E399" s="148" t="s">
        <v>44</v>
      </c>
      <c r="F399" s="149" t="s">
        <v>540</v>
      </c>
      <c r="H399" s="150">
        <v>1</v>
      </c>
      <c r="I399" s="151"/>
      <c r="L399" s="147"/>
      <c r="M399" s="152"/>
      <c r="T399" s="153"/>
      <c r="AT399" s="148" t="s">
        <v>150</v>
      </c>
      <c r="AU399" s="148" t="s">
        <v>92</v>
      </c>
      <c r="AV399" s="13" t="s">
        <v>92</v>
      </c>
      <c r="AW399" s="13" t="s">
        <v>42</v>
      </c>
      <c r="AX399" s="13" t="s">
        <v>82</v>
      </c>
      <c r="AY399" s="148" t="s">
        <v>138</v>
      </c>
    </row>
    <row r="400" spans="2:51" s="13" customFormat="1" ht="11.25">
      <c r="B400" s="147"/>
      <c r="D400" s="141" t="s">
        <v>150</v>
      </c>
      <c r="E400" s="148" t="s">
        <v>44</v>
      </c>
      <c r="F400" s="149" t="s">
        <v>541</v>
      </c>
      <c r="H400" s="150">
        <v>1</v>
      </c>
      <c r="I400" s="151"/>
      <c r="L400" s="147"/>
      <c r="M400" s="152"/>
      <c r="T400" s="153"/>
      <c r="AT400" s="148" t="s">
        <v>150</v>
      </c>
      <c r="AU400" s="148" t="s">
        <v>92</v>
      </c>
      <c r="AV400" s="13" t="s">
        <v>92</v>
      </c>
      <c r="AW400" s="13" t="s">
        <v>42</v>
      </c>
      <c r="AX400" s="13" t="s">
        <v>82</v>
      </c>
      <c r="AY400" s="148" t="s">
        <v>138</v>
      </c>
    </row>
    <row r="401" spans="2:65" s="13" customFormat="1" ht="11.25">
      <c r="B401" s="147"/>
      <c r="D401" s="141" t="s">
        <v>150</v>
      </c>
      <c r="E401" s="148" t="s">
        <v>44</v>
      </c>
      <c r="F401" s="149" t="s">
        <v>542</v>
      </c>
      <c r="H401" s="150">
        <v>1</v>
      </c>
      <c r="I401" s="151"/>
      <c r="L401" s="147"/>
      <c r="M401" s="152"/>
      <c r="T401" s="153"/>
      <c r="AT401" s="148" t="s">
        <v>150</v>
      </c>
      <c r="AU401" s="148" t="s">
        <v>92</v>
      </c>
      <c r="AV401" s="13" t="s">
        <v>92</v>
      </c>
      <c r="AW401" s="13" t="s">
        <v>42</v>
      </c>
      <c r="AX401" s="13" t="s">
        <v>82</v>
      </c>
      <c r="AY401" s="148" t="s">
        <v>138</v>
      </c>
    </row>
    <row r="402" spans="2:65" s="14" customFormat="1" ht="11.25">
      <c r="B402" s="154"/>
      <c r="D402" s="141" t="s">
        <v>150</v>
      </c>
      <c r="E402" s="155" t="s">
        <v>44</v>
      </c>
      <c r="F402" s="156" t="s">
        <v>156</v>
      </c>
      <c r="H402" s="157">
        <v>37</v>
      </c>
      <c r="I402" s="158"/>
      <c r="L402" s="154"/>
      <c r="M402" s="159"/>
      <c r="T402" s="160"/>
      <c r="AT402" s="155" t="s">
        <v>150</v>
      </c>
      <c r="AU402" s="155" t="s">
        <v>92</v>
      </c>
      <c r="AV402" s="14" t="s">
        <v>146</v>
      </c>
      <c r="AW402" s="14" t="s">
        <v>42</v>
      </c>
      <c r="AX402" s="14" t="s">
        <v>90</v>
      </c>
      <c r="AY402" s="155" t="s">
        <v>138</v>
      </c>
    </row>
    <row r="403" spans="2:65" s="1" customFormat="1" ht="16.5" customHeight="1">
      <c r="B403" s="32"/>
      <c r="C403" s="123" t="s">
        <v>543</v>
      </c>
      <c r="D403" s="123" t="s">
        <v>141</v>
      </c>
      <c r="E403" s="124" t="s">
        <v>544</v>
      </c>
      <c r="F403" s="125" t="s">
        <v>545</v>
      </c>
      <c r="G403" s="126" t="s">
        <v>493</v>
      </c>
      <c r="H403" s="127">
        <v>2</v>
      </c>
      <c r="I403" s="128"/>
      <c r="J403" s="129">
        <f>ROUND(I403*H403,2)</f>
        <v>0</v>
      </c>
      <c r="K403" s="125" t="s">
        <v>145</v>
      </c>
      <c r="L403" s="32"/>
      <c r="M403" s="130" t="s">
        <v>44</v>
      </c>
      <c r="N403" s="131" t="s">
        <v>53</v>
      </c>
      <c r="P403" s="132">
        <f>O403*H403</f>
        <v>0</v>
      </c>
      <c r="Q403" s="132">
        <v>0</v>
      </c>
      <c r="R403" s="132">
        <f>Q403*H403</f>
        <v>0</v>
      </c>
      <c r="S403" s="132">
        <v>9.5100000000000004E-2</v>
      </c>
      <c r="T403" s="133">
        <f>S403*H403</f>
        <v>0.19020000000000001</v>
      </c>
      <c r="AR403" s="134" t="s">
        <v>305</v>
      </c>
      <c r="AT403" s="134" t="s">
        <v>141</v>
      </c>
      <c r="AU403" s="134" t="s">
        <v>92</v>
      </c>
      <c r="AY403" s="16" t="s">
        <v>138</v>
      </c>
      <c r="BE403" s="135">
        <f>IF(N403="základní",J403,0)</f>
        <v>0</v>
      </c>
      <c r="BF403" s="135">
        <f>IF(N403="snížená",J403,0)</f>
        <v>0</v>
      </c>
      <c r="BG403" s="135">
        <f>IF(N403="zákl. přenesená",J403,0)</f>
        <v>0</v>
      </c>
      <c r="BH403" s="135">
        <f>IF(N403="sníž. přenesená",J403,0)</f>
        <v>0</v>
      </c>
      <c r="BI403" s="135">
        <f>IF(N403="nulová",J403,0)</f>
        <v>0</v>
      </c>
      <c r="BJ403" s="16" t="s">
        <v>90</v>
      </c>
      <c r="BK403" s="135">
        <f>ROUND(I403*H403,2)</f>
        <v>0</v>
      </c>
      <c r="BL403" s="16" t="s">
        <v>305</v>
      </c>
      <c r="BM403" s="134" t="s">
        <v>546</v>
      </c>
    </row>
    <row r="404" spans="2:65" s="1" customFormat="1" ht="11.25">
      <c r="B404" s="32"/>
      <c r="D404" s="136" t="s">
        <v>148</v>
      </c>
      <c r="F404" s="137" t="s">
        <v>547</v>
      </c>
      <c r="I404" s="138"/>
      <c r="L404" s="32"/>
      <c r="M404" s="139"/>
      <c r="T404" s="53"/>
      <c r="AT404" s="16" t="s">
        <v>148</v>
      </c>
      <c r="AU404" s="16" t="s">
        <v>92</v>
      </c>
    </row>
    <row r="405" spans="2:65" s="13" customFormat="1" ht="11.25">
      <c r="B405" s="147"/>
      <c r="D405" s="141" t="s">
        <v>150</v>
      </c>
      <c r="E405" s="148" t="s">
        <v>44</v>
      </c>
      <c r="F405" s="149" t="s">
        <v>548</v>
      </c>
      <c r="H405" s="150">
        <v>1</v>
      </c>
      <c r="I405" s="151"/>
      <c r="L405" s="147"/>
      <c r="M405" s="152"/>
      <c r="T405" s="153"/>
      <c r="AT405" s="148" t="s">
        <v>150</v>
      </c>
      <c r="AU405" s="148" t="s">
        <v>92</v>
      </c>
      <c r="AV405" s="13" t="s">
        <v>92</v>
      </c>
      <c r="AW405" s="13" t="s">
        <v>42</v>
      </c>
      <c r="AX405" s="13" t="s">
        <v>82</v>
      </c>
      <c r="AY405" s="148" t="s">
        <v>138</v>
      </c>
    </row>
    <row r="406" spans="2:65" s="13" customFormat="1" ht="11.25">
      <c r="B406" s="147"/>
      <c r="D406" s="141" t="s">
        <v>150</v>
      </c>
      <c r="E406" s="148" t="s">
        <v>44</v>
      </c>
      <c r="F406" s="149" t="s">
        <v>549</v>
      </c>
      <c r="H406" s="150">
        <v>1</v>
      </c>
      <c r="I406" s="151"/>
      <c r="L406" s="147"/>
      <c r="M406" s="152"/>
      <c r="T406" s="153"/>
      <c r="AT406" s="148" t="s">
        <v>150</v>
      </c>
      <c r="AU406" s="148" t="s">
        <v>92</v>
      </c>
      <c r="AV406" s="13" t="s">
        <v>92</v>
      </c>
      <c r="AW406" s="13" t="s">
        <v>42</v>
      </c>
      <c r="AX406" s="13" t="s">
        <v>82</v>
      </c>
      <c r="AY406" s="148" t="s">
        <v>138</v>
      </c>
    </row>
    <row r="407" spans="2:65" s="14" customFormat="1" ht="11.25">
      <c r="B407" s="154"/>
      <c r="D407" s="141" t="s">
        <v>150</v>
      </c>
      <c r="E407" s="155" t="s">
        <v>44</v>
      </c>
      <c r="F407" s="156" t="s">
        <v>156</v>
      </c>
      <c r="H407" s="157">
        <v>2</v>
      </c>
      <c r="I407" s="158"/>
      <c r="L407" s="154"/>
      <c r="M407" s="159"/>
      <c r="T407" s="160"/>
      <c r="AT407" s="155" t="s">
        <v>150</v>
      </c>
      <c r="AU407" s="155" t="s">
        <v>92</v>
      </c>
      <c r="AV407" s="14" t="s">
        <v>146</v>
      </c>
      <c r="AW407" s="14" t="s">
        <v>42</v>
      </c>
      <c r="AX407" s="14" t="s">
        <v>90</v>
      </c>
      <c r="AY407" s="155" t="s">
        <v>138</v>
      </c>
    </row>
    <row r="408" spans="2:65" s="1" customFormat="1" ht="24.2" customHeight="1">
      <c r="B408" s="32"/>
      <c r="C408" s="123" t="s">
        <v>550</v>
      </c>
      <c r="D408" s="123" t="s">
        <v>141</v>
      </c>
      <c r="E408" s="124" t="s">
        <v>551</v>
      </c>
      <c r="F408" s="125" t="s">
        <v>552</v>
      </c>
      <c r="G408" s="126" t="s">
        <v>493</v>
      </c>
      <c r="H408" s="127">
        <v>16</v>
      </c>
      <c r="I408" s="128"/>
      <c r="J408" s="129">
        <f>ROUND(I408*H408,2)</f>
        <v>0</v>
      </c>
      <c r="K408" s="125" t="s">
        <v>145</v>
      </c>
      <c r="L408" s="32"/>
      <c r="M408" s="130" t="s">
        <v>44</v>
      </c>
      <c r="N408" s="131" t="s">
        <v>53</v>
      </c>
      <c r="P408" s="132">
        <f>O408*H408</f>
        <v>0</v>
      </c>
      <c r="Q408" s="132">
        <v>0</v>
      </c>
      <c r="R408" s="132">
        <f>Q408*H408</f>
        <v>0</v>
      </c>
      <c r="S408" s="132">
        <v>2.4500000000000001E-2</v>
      </c>
      <c r="T408" s="133">
        <f>S408*H408</f>
        <v>0.39200000000000002</v>
      </c>
      <c r="AR408" s="134" t="s">
        <v>305</v>
      </c>
      <c r="AT408" s="134" t="s">
        <v>141</v>
      </c>
      <c r="AU408" s="134" t="s">
        <v>92</v>
      </c>
      <c r="AY408" s="16" t="s">
        <v>138</v>
      </c>
      <c r="BE408" s="135">
        <f>IF(N408="základní",J408,0)</f>
        <v>0</v>
      </c>
      <c r="BF408" s="135">
        <f>IF(N408="snížená",J408,0)</f>
        <v>0</v>
      </c>
      <c r="BG408" s="135">
        <f>IF(N408="zákl. přenesená",J408,0)</f>
        <v>0</v>
      </c>
      <c r="BH408" s="135">
        <f>IF(N408="sníž. přenesená",J408,0)</f>
        <v>0</v>
      </c>
      <c r="BI408" s="135">
        <f>IF(N408="nulová",J408,0)</f>
        <v>0</v>
      </c>
      <c r="BJ408" s="16" t="s">
        <v>90</v>
      </c>
      <c r="BK408" s="135">
        <f>ROUND(I408*H408,2)</f>
        <v>0</v>
      </c>
      <c r="BL408" s="16" t="s">
        <v>305</v>
      </c>
      <c r="BM408" s="134" t="s">
        <v>553</v>
      </c>
    </row>
    <row r="409" spans="2:65" s="1" customFormat="1" ht="11.25">
      <c r="B409" s="32"/>
      <c r="D409" s="136" t="s">
        <v>148</v>
      </c>
      <c r="F409" s="137" t="s">
        <v>554</v>
      </c>
      <c r="I409" s="138"/>
      <c r="L409" s="32"/>
      <c r="M409" s="139"/>
      <c r="T409" s="53"/>
      <c r="AT409" s="16" t="s">
        <v>148</v>
      </c>
      <c r="AU409" s="16" t="s">
        <v>92</v>
      </c>
    </row>
    <row r="410" spans="2:65" s="13" customFormat="1" ht="11.25">
      <c r="B410" s="147"/>
      <c r="D410" s="141" t="s">
        <v>150</v>
      </c>
      <c r="E410" s="148" t="s">
        <v>44</v>
      </c>
      <c r="F410" s="149" t="s">
        <v>555</v>
      </c>
      <c r="H410" s="150">
        <v>1</v>
      </c>
      <c r="I410" s="151"/>
      <c r="L410" s="147"/>
      <c r="M410" s="152"/>
      <c r="T410" s="153"/>
      <c r="AT410" s="148" t="s">
        <v>150</v>
      </c>
      <c r="AU410" s="148" t="s">
        <v>92</v>
      </c>
      <c r="AV410" s="13" t="s">
        <v>92</v>
      </c>
      <c r="AW410" s="13" t="s">
        <v>42</v>
      </c>
      <c r="AX410" s="13" t="s">
        <v>82</v>
      </c>
      <c r="AY410" s="148" t="s">
        <v>138</v>
      </c>
    </row>
    <row r="411" spans="2:65" s="13" customFormat="1" ht="11.25">
      <c r="B411" s="147"/>
      <c r="D411" s="141" t="s">
        <v>150</v>
      </c>
      <c r="E411" s="148" t="s">
        <v>44</v>
      </c>
      <c r="F411" s="149" t="s">
        <v>556</v>
      </c>
      <c r="H411" s="150">
        <v>1</v>
      </c>
      <c r="I411" s="151"/>
      <c r="L411" s="147"/>
      <c r="M411" s="152"/>
      <c r="T411" s="153"/>
      <c r="AT411" s="148" t="s">
        <v>150</v>
      </c>
      <c r="AU411" s="148" t="s">
        <v>92</v>
      </c>
      <c r="AV411" s="13" t="s">
        <v>92</v>
      </c>
      <c r="AW411" s="13" t="s">
        <v>42</v>
      </c>
      <c r="AX411" s="13" t="s">
        <v>82</v>
      </c>
      <c r="AY411" s="148" t="s">
        <v>138</v>
      </c>
    </row>
    <row r="412" spans="2:65" s="13" customFormat="1" ht="11.25">
      <c r="B412" s="147"/>
      <c r="D412" s="141" t="s">
        <v>150</v>
      </c>
      <c r="E412" s="148" t="s">
        <v>44</v>
      </c>
      <c r="F412" s="149" t="s">
        <v>557</v>
      </c>
      <c r="H412" s="150">
        <v>1</v>
      </c>
      <c r="I412" s="151"/>
      <c r="L412" s="147"/>
      <c r="M412" s="152"/>
      <c r="T412" s="153"/>
      <c r="AT412" s="148" t="s">
        <v>150</v>
      </c>
      <c r="AU412" s="148" t="s">
        <v>92</v>
      </c>
      <c r="AV412" s="13" t="s">
        <v>92</v>
      </c>
      <c r="AW412" s="13" t="s">
        <v>42</v>
      </c>
      <c r="AX412" s="13" t="s">
        <v>82</v>
      </c>
      <c r="AY412" s="148" t="s">
        <v>138</v>
      </c>
    </row>
    <row r="413" spans="2:65" s="13" customFormat="1" ht="11.25">
      <c r="B413" s="147"/>
      <c r="D413" s="141" t="s">
        <v>150</v>
      </c>
      <c r="E413" s="148" t="s">
        <v>44</v>
      </c>
      <c r="F413" s="149" t="s">
        <v>558</v>
      </c>
      <c r="H413" s="150">
        <v>1</v>
      </c>
      <c r="I413" s="151"/>
      <c r="L413" s="147"/>
      <c r="M413" s="152"/>
      <c r="T413" s="153"/>
      <c r="AT413" s="148" t="s">
        <v>150</v>
      </c>
      <c r="AU413" s="148" t="s">
        <v>92</v>
      </c>
      <c r="AV413" s="13" t="s">
        <v>92</v>
      </c>
      <c r="AW413" s="13" t="s">
        <v>42</v>
      </c>
      <c r="AX413" s="13" t="s">
        <v>82</v>
      </c>
      <c r="AY413" s="148" t="s">
        <v>138</v>
      </c>
    </row>
    <row r="414" spans="2:65" s="13" customFormat="1" ht="11.25">
      <c r="B414" s="147"/>
      <c r="D414" s="141" t="s">
        <v>150</v>
      </c>
      <c r="E414" s="148" t="s">
        <v>44</v>
      </c>
      <c r="F414" s="149" t="s">
        <v>559</v>
      </c>
      <c r="H414" s="150">
        <v>1</v>
      </c>
      <c r="I414" s="151"/>
      <c r="L414" s="147"/>
      <c r="M414" s="152"/>
      <c r="T414" s="153"/>
      <c r="AT414" s="148" t="s">
        <v>150</v>
      </c>
      <c r="AU414" s="148" t="s">
        <v>92</v>
      </c>
      <c r="AV414" s="13" t="s">
        <v>92</v>
      </c>
      <c r="AW414" s="13" t="s">
        <v>42</v>
      </c>
      <c r="AX414" s="13" t="s">
        <v>82</v>
      </c>
      <c r="AY414" s="148" t="s">
        <v>138</v>
      </c>
    </row>
    <row r="415" spans="2:65" s="13" customFormat="1" ht="11.25">
      <c r="B415" s="147"/>
      <c r="D415" s="141" t="s">
        <v>150</v>
      </c>
      <c r="E415" s="148" t="s">
        <v>44</v>
      </c>
      <c r="F415" s="149" t="s">
        <v>560</v>
      </c>
      <c r="H415" s="150">
        <v>1</v>
      </c>
      <c r="I415" s="151"/>
      <c r="L415" s="147"/>
      <c r="M415" s="152"/>
      <c r="T415" s="153"/>
      <c r="AT415" s="148" t="s">
        <v>150</v>
      </c>
      <c r="AU415" s="148" t="s">
        <v>92</v>
      </c>
      <c r="AV415" s="13" t="s">
        <v>92</v>
      </c>
      <c r="AW415" s="13" t="s">
        <v>42</v>
      </c>
      <c r="AX415" s="13" t="s">
        <v>82</v>
      </c>
      <c r="AY415" s="148" t="s">
        <v>138</v>
      </c>
    </row>
    <row r="416" spans="2:65" s="13" customFormat="1" ht="11.25">
      <c r="B416" s="147"/>
      <c r="D416" s="141" t="s">
        <v>150</v>
      </c>
      <c r="E416" s="148" t="s">
        <v>44</v>
      </c>
      <c r="F416" s="149" t="s">
        <v>561</v>
      </c>
      <c r="H416" s="150">
        <v>1</v>
      </c>
      <c r="I416" s="151"/>
      <c r="L416" s="147"/>
      <c r="M416" s="152"/>
      <c r="T416" s="153"/>
      <c r="AT416" s="148" t="s">
        <v>150</v>
      </c>
      <c r="AU416" s="148" t="s">
        <v>92</v>
      </c>
      <c r="AV416" s="13" t="s">
        <v>92</v>
      </c>
      <c r="AW416" s="13" t="s">
        <v>42</v>
      </c>
      <c r="AX416" s="13" t="s">
        <v>82</v>
      </c>
      <c r="AY416" s="148" t="s">
        <v>138</v>
      </c>
    </row>
    <row r="417" spans="2:65" s="13" customFormat="1" ht="11.25">
      <c r="B417" s="147"/>
      <c r="D417" s="141" t="s">
        <v>150</v>
      </c>
      <c r="E417" s="148" t="s">
        <v>44</v>
      </c>
      <c r="F417" s="149" t="s">
        <v>562</v>
      </c>
      <c r="H417" s="150">
        <v>1</v>
      </c>
      <c r="I417" s="151"/>
      <c r="L417" s="147"/>
      <c r="M417" s="152"/>
      <c r="T417" s="153"/>
      <c r="AT417" s="148" t="s">
        <v>150</v>
      </c>
      <c r="AU417" s="148" t="s">
        <v>92</v>
      </c>
      <c r="AV417" s="13" t="s">
        <v>92</v>
      </c>
      <c r="AW417" s="13" t="s">
        <v>42</v>
      </c>
      <c r="AX417" s="13" t="s">
        <v>82</v>
      </c>
      <c r="AY417" s="148" t="s">
        <v>138</v>
      </c>
    </row>
    <row r="418" spans="2:65" s="13" customFormat="1" ht="11.25">
      <c r="B418" s="147"/>
      <c r="D418" s="141" t="s">
        <v>150</v>
      </c>
      <c r="E418" s="148" t="s">
        <v>44</v>
      </c>
      <c r="F418" s="149" t="s">
        <v>563</v>
      </c>
      <c r="H418" s="150">
        <v>1</v>
      </c>
      <c r="I418" s="151"/>
      <c r="L418" s="147"/>
      <c r="M418" s="152"/>
      <c r="T418" s="153"/>
      <c r="AT418" s="148" t="s">
        <v>150</v>
      </c>
      <c r="AU418" s="148" t="s">
        <v>92</v>
      </c>
      <c r="AV418" s="13" t="s">
        <v>92</v>
      </c>
      <c r="AW418" s="13" t="s">
        <v>42</v>
      </c>
      <c r="AX418" s="13" t="s">
        <v>82</v>
      </c>
      <c r="AY418" s="148" t="s">
        <v>138</v>
      </c>
    </row>
    <row r="419" spans="2:65" s="13" customFormat="1" ht="11.25">
      <c r="B419" s="147"/>
      <c r="D419" s="141" t="s">
        <v>150</v>
      </c>
      <c r="E419" s="148" t="s">
        <v>44</v>
      </c>
      <c r="F419" s="149" t="s">
        <v>564</v>
      </c>
      <c r="H419" s="150">
        <v>1</v>
      </c>
      <c r="I419" s="151"/>
      <c r="L419" s="147"/>
      <c r="M419" s="152"/>
      <c r="T419" s="153"/>
      <c r="AT419" s="148" t="s">
        <v>150</v>
      </c>
      <c r="AU419" s="148" t="s">
        <v>92</v>
      </c>
      <c r="AV419" s="13" t="s">
        <v>92</v>
      </c>
      <c r="AW419" s="13" t="s">
        <v>42</v>
      </c>
      <c r="AX419" s="13" t="s">
        <v>82</v>
      </c>
      <c r="AY419" s="148" t="s">
        <v>138</v>
      </c>
    </row>
    <row r="420" spans="2:65" s="13" customFormat="1" ht="11.25">
      <c r="B420" s="147"/>
      <c r="D420" s="141" t="s">
        <v>150</v>
      </c>
      <c r="E420" s="148" t="s">
        <v>44</v>
      </c>
      <c r="F420" s="149" t="s">
        <v>565</v>
      </c>
      <c r="H420" s="150">
        <v>1</v>
      </c>
      <c r="I420" s="151"/>
      <c r="L420" s="147"/>
      <c r="M420" s="152"/>
      <c r="T420" s="153"/>
      <c r="AT420" s="148" t="s">
        <v>150</v>
      </c>
      <c r="AU420" s="148" t="s">
        <v>92</v>
      </c>
      <c r="AV420" s="13" t="s">
        <v>92</v>
      </c>
      <c r="AW420" s="13" t="s">
        <v>42</v>
      </c>
      <c r="AX420" s="13" t="s">
        <v>82</v>
      </c>
      <c r="AY420" s="148" t="s">
        <v>138</v>
      </c>
    </row>
    <row r="421" spans="2:65" s="13" customFormat="1" ht="11.25">
      <c r="B421" s="147"/>
      <c r="D421" s="141" t="s">
        <v>150</v>
      </c>
      <c r="E421" s="148" t="s">
        <v>44</v>
      </c>
      <c r="F421" s="149" t="s">
        <v>566</v>
      </c>
      <c r="H421" s="150">
        <v>1</v>
      </c>
      <c r="I421" s="151"/>
      <c r="L421" s="147"/>
      <c r="M421" s="152"/>
      <c r="T421" s="153"/>
      <c r="AT421" s="148" t="s">
        <v>150</v>
      </c>
      <c r="AU421" s="148" t="s">
        <v>92</v>
      </c>
      <c r="AV421" s="13" t="s">
        <v>92</v>
      </c>
      <c r="AW421" s="13" t="s">
        <v>42</v>
      </c>
      <c r="AX421" s="13" t="s">
        <v>82</v>
      </c>
      <c r="AY421" s="148" t="s">
        <v>138</v>
      </c>
    </row>
    <row r="422" spans="2:65" s="13" customFormat="1" ht="11.25">
      <c r="B422" s="147"/>
      <c r="D422" s="141" t="s">
        <v>150</v>
      </c>
      <c r="E422" s="148" t="s">
        <v>44</v>
      </c>
      <c r="F422" s="149" t="s">
        <v>567</v>
      </c>
      <c r="H422" s="150">
        <v>1</v>
      </c>
      <c r="I422" s="151"/>
      <c r="L422" s="147"/>
      <c r="M422" s="152"/>
      <c r="T422" s="153"/>
      <c r="AT422" s="148" t="s">
        <v>150</v>
      </c>
      <c r="AU422" s="148" t="s">
        <v>92</v>
      </c>
      <c r="AV422" s="13" t="s">
        <v>92</v>
      </c>
      <c r="AW422" s="13" t="s">
        <v>42</v>
      </c>
      <c r="AX422" s="13" t="s">
        <v>82</v>
      </c>
      <c r="AY422" s="148" t="s">
        <v>138</v>
      </c>
    </row>
    <row r="423" spans="2:65" s="13" customFormat="1" ht="11.25">
      <c r="B423" s="147"/>
      <c r="D423" s="141" t="s">
        <v>150</v>
      </c>
      <c r="E423" s="148" t="s">
        <v>44</v>
      </c>
      <c r="F423" s="149" t="s">
        <v>568</v>
      </c>
      <c r="H423" s="150">
        <v>1</v>
      </c>
      <c r="I423" s="151"/>
      <c r="L423" s="147"/>
      <c r="M423" s="152"/>
      <c r="T423" s="153"/>
      <c r="AT423" s="148" t="s">
        <v>150</v>
      </c>
      <c r="AU423" s="148" t="s">
        <v>92</v>
      </c>
      <c r="AV423" s="13" t="s">
        <v>92</v>
      </c>
      <c r="AW423" s="13" t="s">
        <v>42</v>
      </c>
      <c r="AX423" s="13" t="s">
        <v>82</v>
      </c>
      <c r="AY423" s="148" t="s">
        <v>138</v>
      </c>
    </row>
    <row r="424" spans="2:65" s="13" customFormat="1" ht="11.25">
      <c r="B424" s="147"/>
      <c r="D424" s="141" t="s">
        <v>150</v>
      </c>
      <c r="E424" s="148" t="s">
        <v>44</v>
      </c>
      <c r="F424" s="149" t="s">
        <v>569</v>
      </c>
      <c r="H424" s="150">
        <v>1</v>
      </c>
      <c r="I424" s="151"/>
      <c r="L424" s="147"/>
      <c r="M424" s="152"/>
      <c r="T424" s="153"/>
      <c r="AT424" s="148" t="s">
        <v>150</v>
      </c>
      <c r="AU424" s="148" t="s">
        <v>92</v>
      </c>
      <c r="AV424" s="13" t="s">
        <v>92</v>
      </c>
      <c r="AW424" s="13" t="s">
        <v>42</v>
      </c>
      <c r="AX424" s="13" t="s">
        <v>82</v>
      </c>
      <c r="AY424" s="148" t="s">
        <v>138</v>
      </c>
    </row>
    <row r="425" spans="2:65" s="13" customFormat="1" ht="11.25">
      <c r="B425" s="147"/>
      <c r="D425" s="141" t="s">
        <v>150</v>
      </c>
      <c r="E425" s="148" t="s">
        <v>44</v>
      </c>
      <c r="F425" s="149" t="s">
        <v>570</v>
      </c>
      <c r="H425" s="150">
        <v>1</v>
      </c>
      <c r="I425" s="151"/>
      <c r="L425" s="147"/>
      <c r="M425" s="152"/>
      <c r="T425" s="153"/>
      <c r="AT425" s="148" t="s">
        <v>150</v>
      </c>
      <c r="AU425" s="148" t="s">
        <v>92</v>
      </c>
      <c r="AV425" s="13" t="s">
        <v>92</v>
      </c>
      <c r="AW425" s="13" t="s">
        <v>42</v>
      </c>
      <c r="AX425" s="13" t="s">
        <v>82</v>
      </c>
      <c r="AY425" s="148" t="s">
        <v>138</v>
      </c>
    </row>
    <row r="426" spans="2:65" s="14" customFormat="1" ht="11.25">
      <c r="B426" s="154"/>
      <c r="D426" s="141" t="s">
        <v>150</v>
      </c>
      <c r="E426" s="155" t="s">
        <v>44</v>
      </c>
      <c r="F426" s="156" t="s">
        <v>156</v>
      </c>
      <c r="H426" s="157">
        <v>16</v>
      </c>
      <c r="I426" s="158"/>
      <c r="L426" s="154"/>
      <c r="M426" s="159"/>
      <c r="T426" s="160"/>
      <c r="AT426" s="155" t="s">
        <v>150</v>
      </c>
      <c r="AU426" s="155" t="s">
        <v>92</v>
      </c>
      <c r="AV426" s="14" t="s">
        <v>146</v>
      </c>
      <c r="AW426" s="14" t="s">
        <v>42</v>
      </c>
      <c r="AX426" s="14" t="s">
        <v>90</v>
      </c>
      <c r="AY426" s="155" t="s">
        <v>138</v>
      </c>
    </row>
    <row r="427" spans="2:65" s="1" customFormat="1" ht="16.5" customHeight="1">
      <c r="B427" s="32"/>
      <c r="C427" s="123" t="s">
        <v>571</v>
      </c>
      <c r="D427" s="123" t="s">
        <v>141</v>
      </c>
      <c r="E427" s="124" t="s">
        <v>572</v>
      </c>
      <c r="F427" s="125" t="s">
        <v>573</v>
      </c>
      <c r="G427" s="126" t="s">
        <v>493</v>
      </c>
      <c r="H427" s="127">
        <v>4</v>
      </c>
      <c r="I427" s="128"/>
      <c r="J427" s="129">
        <f>ROUND(I427*H427,2)</f>
        <v>0</v>
      </c>
      <c r="K427" s="125" t="s">
        <v>44</v>
      </c>
      <c r="L427" s="32"/>
      <c r="M427" s="130" t="s">
        <v>44</v>
      </c>
      <c r="N427" s="131" t="s">
        <v>53</v>
      </c>
      <c r="P427" s="132">
        <f>O427*H427</f>
        <v>0</v>
      </c>
      <c r="Q427" s="132">
        <v>0</v>
      </c>
      <c r="R427" s="132">
        <f>Q427*H427</f>
        <v>0</v>
      </c>
      <c r="S427" s="132">
        <v>3.4700000000000002E-2</v>
      </c>
      <c r="T427" s="133">
        <f>S427*H427</f>
        <v>0.13880000000000001</v>
      </c>
      <c r="AR427" s="134" t="s">
        <v>305</v>
      </c>
      <c r="AT427" s="134" t="s">
        <v>141</v>
      </c>
      <c r="AU427" s="134" t="s">
        <v>92</v>
      </c>
      <c r="AY427" s="16" t="s">
        <v>138</v>
      </c>
      <c r="BE427" s="135">
        <f>IF(N427="základní",J427,0)</f>
        <v>0</v>
      </c>
      <c r="BF427" s="135">
        <f>IF(N427="snížená",J427,0)</f>
        <v>0</v>
      </c>
      <c r="BG427" s="135">
        <f>IF(N427="zákl. přenesená",J427,0)</f>
        <v>0</v>
      </c>
      <c r="BH427" s="135">
        <f>IF(N427="sníž. přenesená",J427,0)</f>
        <v>0</v>
      </c>
      <c r="BI427" s="135">
        <f>IF(N427="nulová",J427,0)</f>
        <v>0</v>
      </c>
      <c r="BJ427" s="16" t="s">
        <v>90</v>
      </c>
      <c r="BK427" s="135">
        <f>ROUND(I427*H427,2)</f>
        <v>0</v>
      </c>
      <c r="BL427" s="16" t="s">
        <v>305</v>
      </c>
      <c r="BM427" s="134" t="s">
        <v>574</v>
      </c>
    </row>
    <row r="428" spans="2:65" s="1" customFormat="1" ht="19.5">
      <c r="B428" s="32"/>
      <c r="D428" s="141" t="s">
        <v>575</v>
      </c>
      <c r="F428" s="161" t="s">
        <v>576</v>
      </c>
      <c r="I428" s="138"/>
      <c r="L428" s="32"/>
      <c r="M428" s="139"/>
      <c r="T428" s="53"/>
      <c r="AT428" s="16" t="s">
        <v>575</v>
      </c>
      <c r="AU428" s="16" t="s">
        <v>92</v>
      </c>
    </row>
    <row r="429" spans="2:65" s="13" customFormat="1" ht="11.25">
      <c r="B429" s="147"/>
      <c r="D429" s="141" t="s">
        <v>150</v>
      </c>
      <c r="E429" s="148" t="s">
        <v>44</v>
      </c>
      <c r="F429" s="149" t="s">
        <v>577</v>
      </c>
      <c r="H429" s="150">
        <v>1</v>
      </c>
      <c r="I429" s="151"/>
      <c r="L429" s="147"/>
      <c r="M429" s="152"/>
      <c r="T429" s="153"/>
      <c r="AT429" s="148" t="s">
        <v>150</v>
      </c>
      <c r="AU429" s="148" t="s">
        <v>92</v>
      </c>
      <c r="AV429" s="13" t="s">
        <v>92</v>
      </c>
      <c r="AW429" s="13" t="s">
        <v>42</v>
      </c>
      <c r="AX429" s="13" t="s">
        <v>82</v>
      </c>
      <c r="AY429" s="148" t="s">
        <v>138</v>
      </c>
    </row>
    <row r="430" spans="2:65" s="13" customFormat="1" ht="11.25">
      <c r="B430" s="147"/>
      <c r="D430" s="141" t="s">
        <v>150</v>
      </c>
      <c r="E430" s="148" t="s">
        <v>44</v>
      </c>
      <c r="F430" s="149" t="s">
        <v>578</v>
      </c>
      <c r="H430" s="150">
        <v>1</v>
      </c>
      <c r="I430" s="151"/>
      <c r="L430" s="147"/>
      <c r="M430" s="152"/>
      <c r="T430" s="153"/>
      <c r="AT430" s="148" t="s">
        <v>150</v>
      </c>
      <c r="AU430" s="148" t="s">
        <v>92</v>
      </c>
      <c r="AV430" s="13" t="s">
        <v>92</v>
      </c>
      <c r="AW430" s="13" t="s">
        <v>42</v>
      </c>
      <c r="AX430" s="13" t="s">
        <v>82</v>
      </c>
      <c r="AY430" s="148" t="s">
        <v>138</v>
      </c>
    </row>
    <row r="431" spans="2:65" s="13" customFormat="1" ht="11.25">
      <c r="B431" s="147"/>
      <c r="D431" s="141" t="s">
        <v>150</v>
      </c>
      <c r="E431" s="148" t="s">
        <v>44</v>
      </c>
      <c r="F431" s="149" t="s">
        <v>579</v>
      </c>
      <c r="H431" s="150">
        <v>1</v>
      </c>
      <c r="I431" s="151"/>
      <c r="L431" s="147"/>
      <c r="M431" s="152"/>
      <c r="T431" s="153"/>
      <c r="AT431" s="148" t="s">
        <v>150</v>
      </c>
      <c r="AU431" s="148" t="s">
        <v>92</v>
      </c>
      <c r="AV431" s="13" t="s">
        <v>92</v>
      </c>
      <c r="AW431" s="13" t="s">
        <v>42</v>
      </c>
      <c r="AX431" s="13" t="s">
        <v>82</v>
      </c>
      <c r="AY431" s="148" t="s">
        <v>138</v>
      </c>
    </row>
    <row r="432" spans="2:65" s="13" customFormat="1" ht="11.25">
      <c r="B432" s="147"/>
      <c r="D432" s="141" t="s">
        <v>150</v>
      </c>
      <c r="E432" s="148" t="s">
        <v>44</v>
      </c>
      <c r="F432" s="149" t="s">
        <v>580</v>
      </c>
      <c r="H432" s="150">
        <v>1</v>
      </c>
      <c r="I432" s="151"/>
      <c r="L432" s="147"/>
      <c r="M432" s="152"/>
      <c r="T432" s="153"/>
      <c r="AT432" s="148" t="s">
        <v>150</v>
      </c>
      <c r="AU432" s="148" t="s">
        <v>92</v>
      </c>
      <c r="AV432" s="13" t="s">
        <v>92</v>
      </c>
      <c r="AW432" s="13" t="s">
        <v>42</v>
      </c>
      <c r="AX432" s="13" t="s">
        <v>82</v>
      </c>
      <c r="AY432" s="148" t="s">
        <v>138</v>
      </c>
    </row>
    <row r="433" spans="2:65" s="14" customFormat="1" ht="11.25">
      <c r="B433" s="154"/>
      <c r="D433" s="141" t="s">
        <v>150</v>
      </c>
      <c r="E433" s="155" t="s">
        <v>44</v>
      </c>
      <c r="F433" s="156" t="s">
        <v>156</v>
      </c>
      <c r="H433" s="157">
        <v>4</v>
      </c>
      <c r="I433" s="158"/>
      <c r="L433" s="154"/>
      <c r="M433" s="159"/>
      <c r="T433" s="160"/>
      <c r="AT433" s="155" t="s">
        <v>150</v>
      </c>
      <c r="AU433" s="155" t="s">
        <v>92</v>
      </c>
      <c r="AV433" s="14" t="s">
        <v>146</v>
      </c>
      <c r="AW433" s="14" t="s">
        <v>42</v>
      </c>
      <c r="AX433" s="14" t="s">
        <v>90</v>
      </c>
      <c r="AY433" s="155" t="s">
        <v>138</v>
      </c>
    </row>
    <row r="434" spans="2:65" s="1" customFormat="1" ht="16.5" customHeight="1">
      <c r="B434" s="32"/>
      <c r="C434" s="123" t="s">
        <v>581</v>
      </c>
      <c r="D434" s="123" t="s">
        <v>141</v>
      </c>
      <c r="E434" s="124" t="s">
        <v>582</v>
      </c>
      <c r="F434" s="125" t="s">
        <v>583</v>
      </c>
      <c r="G434" s="126" t="s">
        <v>191</v>
      </c>
      <c r="H434" s="127">
        <v>4</v>
      </c>
      <c r="I434" s="128"/>
      <c r="J434" s="129">
        <f>ROUND(I434*H434,2)</f>
        <v>0</v>
      </c>
      <c r="K434" s="125" t="s">
        <v>145</v>
      </c>
      <c r="L434" s="32"/>
      <c r="M434" s="130" t="s">
        <v>44</v>
      </c>
      <c r="N434" s="131" t="s">
        <v>53</v>
      </c>
      <c r="P434" s="132">
        <f>O434*H434</f>
        <v>0</v>
      </c>
      <c r="Q434" s="132">
        <v>0</v>
      </c>
      <c r="R434" s="132">
        <f>Q434*H434</f>
        <v>0</v>
      </c>
      <c r="S434" s="132">
        <v>4.8999999999999998E-4</v>
      </c>
      <c r="T434" s="133">
        <f>S434*H434</f>
        <v>1.9599999999999999E-3</v>
      </c>
      <c r="AR434" s="134" t="s">
        <v>305</v>
      </c>
      <c r="AT434" s="134" t="s">
        <v>141</v>
      </c>
      <c r="AU434" s="134" t="s">
        <v>92</v>
      </c>
      <c r="AY434" s="16" t="s">
        <v>138</v>
      </c>
      <c r="BE434" s="135">
        <f>IF(N434="základní",J434,0)</f>
        <v>0</v>
      </c>
      <c r="BF434" s="135">
        <f>IF(N434="snížená",J434,0)</f>
        <v>0</v>
      </c>
      <c r="BG434" s="135">
        <f>IF(N434="zákl. přenesená",J434,0)</f>
        <v>0</v>
      </c>
      <c r="BH434" s="135">
        <f>IF(N434="sníž. přenesená",J434,0)</f>
        <v>0</v>
      </c>
      <c r="BI434" s="135">
        <f>IF(N434="nulová",J434,0)</f>
        <v>0</v>
      </c>
      <c r="BJ434" s="16" t="s">
        <v>90</v>
      </c>
      <c r="BK434" s="135">
        <f>ROUND(I434*H434,2)</f>
        <v>0</v>
      </c>
      <c r="BL434" s="16" t="s">
        <v>305</v>
      </c>
      <c r="BM434" s="134" t="s">
        <v>584</v>
      </c>
    </row>
    <row r="435" spans="2:65" s="1" customFormat="1" ht="11.25">
      <c r="B435" s="32"/>
      <c r="D435" s="136" t="s">
        <v>148</v>
      </c>
      <c r="F435" s="137" t="s">
        <v>585</v>
      </c>
      <c r="I435" s="138"/>
      <c r="L435" s="32"/>
      <c r="M435" s="139"/>
      <c r="T435" s="53"/>
      <c r="AT435" s="16" t="s">
        <v>148</v>
      </c>
      <c r="AU435" s="16" t="s">
        <v>92</v>
      </c>
    </row>
    <row r="436" spans="2:65" s="13" customFormat="1" ht="11.25">
      <c r="B436" s="147"/>
      <c r="D436" s="141" t="s">
        <v>150</v>
      </c>
      <c r="E436" s="148" t="s">
        <v>44</v>
      </c>
      <c r="F436" s="149" t="s">
        <v>586</v>
      </c>
      <c r="H436" s="150">
        <v>4</v>
      </c>
      <c r="I436" s="151"/>
      <c r="L436" s="147"/>
      <c r="M436" s="152"/>
      <c r="T436" s="153"/>
      <c r="AT436" s="148" t="s">
        <v>150</v>
      </c>
      <c r="AU436" s="148" t="s">
        <v>92</v>
      </c>
      <c r="AV436" s="13" t="s">
        <v>92</v>
      </c>
      <c r="AW436" s="13" t="s">
        <v>42</v>
      </c>
      <c r="AX436" s="13" t="s">
        <v>90</v>
      </c>
      <c r="AY436" s="148" t="s">
        <v>138</v>
      </c>
    </row>
    <row r="437" spans="2:65" s="1" customFormat="1" ht="16.5" customHeight="1">
      <c r="B437" s="32"/>
      <c r="C437" s="123" t="s">
        <v>587</v>
      </c>
      <c r="D437" s="123" t="s">
        <v>141</v>
      </c>
      <c r="E437" s="124" t="s">
        <v>588</v>
      </c>
      <c r="F437" s="125" t="s">
        <v>589</v>
      </c>
      <c r="G437" s="126" t="s">
        <v>493</v>
      </c>
      <c r="H437" s="127">
        <v>39</v>
      </c>
      <c r="I437" s="128"/>
      <c r="J437" s="129">
        <f>ROUND(I437*H437,2)</f>
        <v>0</v>
      </c>
      <c r="K437" s="125" t="s">
        <v>145</v>
      </c>
      <c r="L437" s="32"/>
      <c r="M437" s="130" t="s">
        <v>44</v>
      </c>
      <c r="N437" s="131" t="s">
        <v>53</v>
      </c>
      <c r="P437" s="132">
        <f>O437*H437</f>
        <v>0</v>
      </c>
      <c r="Q437" s="132">
        <v>0</v>
      </c>
      <c r="R437" s="132">
        <f>Q437*H437</f>
        <v>0</v>
      </c>
      <c r="S437" s="132">
        <v>1.56E-3</v>
      </c>
      <c r="T437" s="133">
        <f>S437*H437</f>
        <v>6.0839999999999998E-2</v>
      </c>
      <c r="AR437" s="134" t="s">
        <v>146</v>
      </c>
      <c r="AT437" s="134" t="s">
        <v>141</v>
      </c>
      <c r="AU437" s="134" t="s">
        <v>92</v>
      </c>
      <c r="AY437" s="16" t="s">
        <v>138</v>
      </c>
      <c r="BE437" s="135">
        <f>IF(N437="základní",J437,0)</f>
        <v>0</v>
      </c>
      <c r="BF437" s="135">
        <f>IF(N437="snížená",J437,0)</f>
        <v>0</v>
      </c>
      <c r="BG437" s="135">
        <f>IF(N437="zákl. přenesená",J437,0)</f>
        <v>0</v>
      </c>
      <c r="BH437" s="135">
        <f>IF(N437="sníž. přenesená",J437,0)</f>
        <v>0</v>
      </c>
      <c r="BI437" s="135">
        <f>IF(N437="nulová",J437,0)</f>
        <v>0</v>
      </c>
      <c r="BJ437" s="16" t="s">
        <v>90</v>
      </c>
      <c r="BK437" s="135">
        <f>ROUND(I437*H437,2)</f>
        <v>0</v>
      </c>
      <c r="BL437" s="16" t="s">
        <v>146</v>
      </c>
      <c r="BM437" s="134" t="s">
        <v>590</v>
      </c>
    </row>
    <row r="438" spans="2:65" s="1" customFormat="1" ht="11.25">
      <c r="B438" s="32"/>
      <c r="D438" s="136" t="s">
        <v>148</v>
      </c>
      <c r="F438" s="137" t="s">
        <v>591</v>
      </c>
      <c r="I438" s="138"/>
      <c r="L438" s="32"/>
      <c r="M438" s="139"/>
      <c r="T438" s="53"/>
      <c r="AT438" s="16" t="s">
        <v>148</v>
      </c>
      <c r="AU438" s="16" t="s">
        <v>92</v>
      </c>
    </row>
    <row r="439" spans="2:65" s="13" customFormat="1" ht="11.25">
      <c r="B439" s="147"/>
      <c r="D439" s="141" t="s">
        <v>150</v>
      </c>
      <c r="E439" s="148" t="s">
        <v>44</v>
      </c>
      <c r="F439" s="149" t="s">
        <v>592</v>
      </c>
      <c r="H439" s="150">
        <v>39</v>
      </c>
      <c r="I439" s="151"/>
      <c r="L439" s="147"/>
      <c r="M439" s="152"/>
      <c r="T439" s="153"/>
      <c r="AT439" s="148" t="s">
        <v>150</v>
      </c>
      <c r="AU439" s="148" t="s">
        <v>92</v>
      </c>
      <c r="AV439" s="13" t="s">
        <v>92</v>
      </c>
      <c r="AW439" s="13" t="s">
        <v>42</v>
      </c>
      <c r="AX439" s="13" t="s">
        <v>90</v>
      </c>
      <c r="AY439" s="148" t="s">
        <v>138</v>
      </c>
    </row>
    <row r="440" spans="2:65" s="1" customFormat="1" ht="24.2" customHeight="1">
      <c r="B440" s="32"/>
      <c r="C440" s="123" t="s">
        <v>593</v>
      </c>
      <c r="D440" s="123" t="s">
        <v>141</v>
      </c>
      <c r="E440" s="124" t="s">
        <v>594</v>
      </c>
      <c r="F440" s="125" t="s">
        <v>595</v>
      </c>
      <c r="G440" s="126" t="s">
        <v>191</v>
      </c>
      <c r="H440" s="127">
        <v>16</v>
      </c>
      <c r="I440" s="128"/>
      <c r="J440" s="129">
        <f>ROUND(I440*H440,2)</f>
        <v>0</v>
      </c>
      <c r="K440" s="125" t="s">
        <v>145</v>
      </c>
      <c r="L440" s="32"/>
      <c r="M440" s="130" t="s">
        <v>44</v>
      </c>
      <c r="N440" s="131" t="s">
        <v>53</v>
      </c>
      <c r="P440" s="132">
        <f>O440*H440</f>
        <v>0</v>
      </c>
      <c r="Q440" s="132">
        <v>0</v>
      </c>
      <c r="R440" s="132">
        <f>Q440*H440</f>
        <v>0</v>
      </c>
      <c r="S440" s="132">
        <v>2.2499999999999998E-3</v>
      </c>
      <c r="T440" s="133">
        <f>S440*H440</f>
        <v>3.5999999999999997E-2</v>
      </c>
      <c r="AR440" s="134" t="s">
        <v>305</v>
      </c>
      <c r="AT440" s="134" t="s">
        <v>141</v>
      </c>
      <c r="AU440" s="134" t="s">
        <v>92</v>
      </c>
      <c r="AY440" s="16" t="s">
        <v>138</v>
      </c>
      <c r="BE440" s="135">
        <f>IF(N440="základní",J440,0)</f>
        <v>0</v>
      </c>
      <c r="BF440" s="135">
        <f>IF(N440="snížená",J440,0)</f>
        <v>0</v>
      </c>
      <c r="BG440" s="135">
        <f>IF(N440="zákl. přenesená",J440,0)</f>
        <v>0</v>
      </c>
      <c r="BH440" s="135">
        <f>IF(N440="sníž. přenesená",J440,0)</f>
        <v>0</v>
      </c>
      <c r="BI440" s="135">
        <f>IF(N440="nulová",J440,0)</f>
        <v>0</v>
      </c>
      <c r="BJ440" s="16" t="s">
        <v>90</v>
      </c>
      <c r="BK440" s="135">
        <f>ROUND(I440*H440,2)</f>
        <v>0</v>
      </c>
      <c r="BL440" s="16" t="s">
        <v>305</v>
      </c>
      <c r="BM440" s="134" t="s">
        <v>596</v>
      </c>
    </row>
    <row r="441" spans="2:65" s="1" customFormat="1" ht="11.25">
      <c r="B441" s="32"/>
      <c r="D441" s="136" t="s">
        <v>148</v>
      </c>
      <c r="F441" s="137" t="s">
        <v>597</v>
      </c>
      <c r="I441" s="138"/>
      <c r="L441" s="32"/>
      <c r="M441" s="139"/>
      <c r="T441" s="53"/>
      <c r="AT441" s="16" t="s">
        <v>148</v>
      </c>
      <c r="AU441" s="16" t="s">
        <v>92</v>
      </c>
    </row>
    <row r="442" spans="2:65" s="13" customFormat="1" ht="11.25">
      <c r="B442" s="147"/>
      <c r="D442" s="141" t="s">
        <v>150</v>
      </c>
      <c r="E442" s="148" t="s">
        <v>44</v>
      </c>
      <c r="F442" s="149" t="s">
        <v>598</v>
      </c>
      <c r="H442" s="150">
        <v>16</v>
      </c>
      <c r="I442" s="151"/>
      <c r="L442" s="147"/>
      <c r="M442" s="152"/>
      <c r="T442" s="153"/>
      <c r="AT442" s="148" t="s">
        <v>150</v>
      </c>
      <c r="AU442" s="148" t="s">
        <v>92</v>
      </c>
      <c r="AV442" s="13" t="s">
        <v>92</v>
      </c>
      <c r="AW442" s="13" t="s">
        <v>42</v>
      </c>
      <c r="AX442" s="13" t="s">
        <v>90</v>
      </c>
      <c r="AY442" s="148" t="s">
        <v>138</v>
      </c>
    </row>
    <row r="443" spans="2:65" s="1" customFormat="1" ht="24.2" customHeight="1">
      <c r="B443" s="32"/>
      <c r="C443" s="123" t="s">
        <v>599</v>
      </c>
      <c r="D443" s="123" t="s">
        <v>141</v>
      </c>
      <c r="E443" s="124" t="s">
        <v>600</v>
      </c>
      <c r="F443" s="125" t="s">
        <v>601</v>
      </c>
      <c r="G443" s="126" t="s">
        <v>191</v>
      </c>
      <c r="H443" s="127">
        <v>41</v>
      </c>
      <c r="I443" s="128"/>
      <c r="J443" s="129">
        <f>ROUND(I443*H443,2)</f>
        <v>0</v>
      </c>
      <c r="K443" s="125" t="s">
        <v>145</v>
      </c>
      <c r="L443" s="32"/>
      <c r="M443" s="130" t="s">
        <v>44</v>
      </c>
      <c r="N443" s="131" t="s">
        <v>53</v>
      </c>
      <c r="P443" s="132">
        <f>O443*H443</f>
        <v>0</v>
      </c>
      <c r="Q443" s="132">
        <v>0</v>
      </c>
      <c r="R443" s="132">
        <f>Q443*H443</f>
        <v>0</v>
      </c>
      <c r="S443" s="132">
        <v>8.4999999999999995E-4</v>
      </c>
      <c r="T443" s="133">
        <f>S443*H443</f>
        <v>3.4849999999999999E-2</v>
      </c>
      <c r="AR443" s="134" t="s">
        <v>305</v>
      </c>
      <c r="AT443" s="134" t="s">
        <v>141</v>
      </c>
      <c r="AU443" s="134" t="s">
        <v>92</v>
      </c>
      <c r="AY443" s="16" t="s">
        <v>138</v>
      </c>
      <c r="BE443" s="135">
        <f>IF(N443="základní",J443,0)</f>
        <v>0</v>
      </c>
      <c r="BF443" s="135">
        <f>IF(N443="snížená",J443,0)</f>
        <v>0</v>
      </c>
      <c r="BG443" s="135">
        <f>IF(N443="zákl. přenesená",J443,0)</f>
        <v>0</v>
      </c>
      <c r="BH443" s="135">
        <f>IF(N443="sníž. přenesená",J443,0)</f>
        <v>0</v>
      </c>
      <c r="BI443" s="135">
        <f>IF(N443="nulová",J443,0)</f>
        <v>0</v>
      </c>
      <c r="BJ443" s="16" t="s">
        <v>90</v>
      </c>
      <c r="BK443" s="135">
        <f>ROUND(I443*H443,2)</f>
        <v>0</v>
      </c>
      <c r="BL443" s="16" t="s">
        <v>305</v>
      </c>
      <c r="BM443" s="134" t="s">
        <v>602</v>
      </c>
    </row>
    <row r="444" spans="2:65" s="1" customFormat="1" ht="11.25">
      <c r="B444" s="32"/>
      <c r="D444" s="136" t="s">
        <v>148</v>
      </c>
      <c r="F444" s="137" t="s">
        <v>603</v>
      </c>
      <c r="I444" s="138"/>
      <c r="L444" s="32"/>
      <c r="M444" s="139"/>
      <c r="T444" s="53"/>
      <c r="AT444" s="16" t="s">
        <v>148</v>
      </c>
      <c r="AU444" s="16" t="s">
        <v>92</v>
      </c>
    </row>
    <row r="445" spans="2:65" s="13" customFormat="1" ht="11.25">
      <c r="B445" s="147"/>
      <c r="D445" s="141" t="s">
        <v>150</v>
      </c>
      <c r="E445" s="148" t="s">
        <v>44</v>
      </c>
      <c r="F445" s="149" t="s">
        <v>604</v>
      </c>
      <c r="H445" s="150">
        <v>37</v>
      </c>
      <c r="I445" s="151"/>
      <c r="L445" s="147"/>
      <c r="M445" s="152"/>
      <c r="T445" s="153"/>
      <c r="AT445" s="148" t="s">
        <v>150</v>
      </c>
      <c r="AU445" s="148" t="s">
        <v>92</v>
      </c>
      <c r="AV445" s="13" t="s">
        <v>92</v>
      </c>
      <c r="AW445" s="13" t="s">
        <v>42</v>
      </c>
      <c r="AX445" s="13" t="s">
        <v>82</v>
      </c>
      <c r="AY445" s="148" t="s">
        <v>138</v>
      </c>
    </row>
    <row r="446" spans="2:65" s="13" customFormat="1" ht="11.25">
      <c r="B446" s="147"/>
      <c r="D446" s="141" t="s">
        <v>150</v>
      </c>
      <c r="E446" s="148" t="s">
        <v>44</v>
      </c>
      <c r="F446" s="149" t="s">
        <v>586</v>
      </c>
      <c r="H446" s="150">
        <v>4</v>
      </c>
      <c r="I446" s="151"/>
      <c r="L446" s="147"/>
      <c r="M446" s="152"/>
      <c r="T446" s="153"/>
      <c r="AT446" s="148" t="s">
        <v>150</v>
      </c>
      <c r="AU446" s="148" t="s">
        <v>92</v>
      </c>
      <c r="AV446" s="13" t="s">
        <v>92</v>
      </c>
      <c r="AW446" s="13" t="s">
        <v>42</v>
      </c>
      <c r="AX446" s="13" t="s">
        <v>82</v>
      </c>
      <c r="AY446" s="148" t="s">
        <v>138</v>
      </c>
    </row>
    <row r="447" spans="2:65" s="14" customFormat="1" ht="11.25">
      <c r="B447" s="154"/>
      <c r="D447" s="141" t="s">
        <v>150</v>
      </c>
      <c r="E447" s="155" t="s">
        <v>44</v>
      </c>
      <c r="F447" s="156" t="s">
        <v>156</v>
      </c>
      <c r="H447" s="157">
        <v>41</v>
      </c>
      <c r="I447" s="158"/>
      <c r="L447" s="154"/>
      <c r="M447" s="159"/>
      <c r="T447" s="160"/>
      <c r="AT447" s="155" t="s">
        <v>150</v>
      </c>
      <c r="AU447" s="155" t="s">
        <v>92</v>
      </c>
      <c r="AV447" s="14" t="s">
        <v>146</v>
      </c>
      <c r="AW447" s="14" t="s">
        <v>42</v>
      </c>
      <c r="AX447" s="14" t="s">
        <v>90</v>
      </c>
      <c r="AY447" s="155" t="s">
        <v>138</v>
      </c>
    </row>
    <row r="448" spans="2:65" s="11" customFormat="1" ht="22.9" customHeight="1">
      <c r="B448" s="111"/>
      <c r="D448" s="112" t="s">
        <v>81</v>
      </c>
      <c r="E448" s="121" t="s">
        <v>605</v>
      </c>
      <c r="F448" s="121" t="s">
        <v>606</v>
      </c>
      <c r="I448" s="114"/>
      <c r="J448" s="122">
        <f>BK448</f>
        <v>0</v>
      </c>
      <c r="L448" s="111"/>
      <c r="M448" s="116"/>
      <c r="P448" s="117">
        <f>SUM(P449:P457)</f>
        <v>0</v>
      </c>
      <c r="R448" s="117">
        <f>SUM(R449:R457)</f>
        <v>0</v>
      </c>
      <c r="T448" s="118">
        <f>SUM(T449:T457)</f>
        <v>1.18602534</v>
      </c>
      <c r="AR448" s="112" t="s">
        <v>92</v>
      </c>
      <c r="AT448" s="119" t="s">
        <v>81</v>
      </c>
      <c r="AU448" s="119" t="s">
        <v>90</v>
      </c>
      <c r="AY448" s="112" t="s">
        <v>138</v>
      </c>
      <c r="BK448" s="120">
        <f>SUM(BK449:BK457)</f>
        <v>0</v>
      </c>
    </row>
    <row r="449" spans="2:65" s="1" customFormat="1" ht="24.2" customHeight="1">
      <c r="B449" s="32"/>
      <c r="C449" s="123" t="s">
        <v>607</v>
      </c>
      <c r="D449" s="123" t="s">
        <v>141</v>
      </c>
      <c r="E449" s="124" t="s">
        <v>608</v>
      </c>
      <c r="F449" s="125" t="s">
        <v>609</v>
      </c>
      <c r="G449" s="126" t="s">
        <v>159</v>
      </c>
      <c r="H449" s="127">
        <v>10.974</v>
      </c>
      <c r="I449" s="128"/>
      <c r="J449" s="129">
        <f>ROUND(I449*H449,2)</f>
        <v>0</v>
      </c>
      <c r="K449" s="125" t="s">
        <v>145</v>
      </c>
      <c r="L449" s="32"/>
      <c r="M449" s="130" t="s">
        <v>44</v>
      </c>
      <c r="N449" s="131" t="s">
        <v>53</v>
      </c>
      <c r="P449" s="132">
        <f>O449*H449</f>
        <v>0</v>
      </c>
      <c r="Q449" s="132">
        <v>0</v>
      </c>
      <c r="R449" s="132">
        <f>Q449*H449</f>
        <v>0</v>
      </c>
      <c r="S449" s="132">
        <v>5.9409999999999998E-2</v>
      </c>
      <c r="T449" s="133">
        <f>S449*H449</f>
        <v>0.65196533999999995</v>
      </c>
      <c r="AR449" s="134" t="s">
        <v>305</v>
      </c>
      <c r="AT449" s="134" t="s">
        <v>141</v>
      </c>
      <c r="AU449" s="134" t="s">
        <v>92</v>
      </c>
      <c r="AY449" s="16" t="s">
        <v>138</v>
      </c>
      <c r="BE449" s="135">
        <f>IF(N449="základní",J449,0)</f>
        <v>0</v>
      </c>
      <c r="BF449" s="135">
        <f>IF(N449="snížená",J449,0)</f>
        <v>0</v>
      </c>
      <c r="BG449" s="135">
        <f>IF(N449="zákl. přenesená",J449,0)</f>
        <v>0</v>
      </c>
      <c r="BH449" s="135">
        <f>IF(N449="sníž. přenesená",J449,0)</f>
        <v>0</v>
      </c>
      <c r="BI449" s="135">
        <f>IF(N449="nulová",J449,0)</f>
        <v>0</v>
      </c>
      <c r="BJ449" s="16" t="s">
        <v>90</v>
      </c>
      <c r="BK449" s="135">
        <f>ROUND(I449*H449,2)</f>
        <v>0</v>
      </c>
      <c r="BL449" s="16" t="s">
        <v>305</v>
      </c>
      <c r="BM449" s="134" t="s">
        <v>610</v>
      </c>
    </row>
    <row r="450" spans="2:65" s="1" customFormat="1" ht="11.25">
      <c r="B450" s="32"/>
      <c r="D450" s="136" t="s">
        <v>148</v>
      </c>
      <c r="F450" s="137" t="s">
        <v>611</v>
      </c>
      <c r="I450" s="138"/>
      <c r="L450" s="32"/>
      <c r="M450" s="139"/>
      <c r="T450" s="53"/>
      <c r="AT450" s="16" t="s">
        <v>148</v>
      </c>
      <c r="AU450" s="16" t="s">
        <v>92</v>
      </c>
    </row>
    <row r="451" spans="2:65" s="13" customFormat="1" ht="11.25">
      <c r="B451" s="147"/>
      <c r="D451" s="141" t="s">
        <v>150</v>
      </c>
      <c r="E451" s="148" t="s">
        <v>44</v>
      </c>
      <c r="F451" s="149" t="s">
        <v>612</v>
      </c>
      <c r="H451" s="150">
        <v>10.974</v>
      </c>
      <c r="I451" s="151"/>
      <c r="L451" s="147"/>
      <c r="M451" s="152"/>
      <c r="T451" s="153"/>
      <c r="AT451" s="148" t="s">
        <v>150</v>
      </c>
      <c r="AU451" s="148" t="s">
        <v>92</v>
      </c>
      <c r="AV451" s="13" t="s">
        <v>92</v>
      </c>
      <c r="AW451" s="13" t="s">
        <v>42</v>
      </c>
      <c r="AX451" s="13" t="s">
        <v>90</v>
      </c>
      <c r="AY451" s="148" t="s">
        <v>138</v>
      </c>
    </row>
    <row r="452" spans="2:65" s="1" customFormat="1" ht="24.2" customHeight="1">
      <c r="B452" s="32"/>
      <c r="C452" s="123" t="s">
        <v>613</v>
      </c>
      <c r="D452" s="123" t="s">
        <v>141</v>
      </c>
      <c r="E452" s="124" t="s">
        <v>614</v>
      </c>
      <c r="F452" s="125" t="s">
        <v>615</v>
      </c>
      <c r="G452" s="126" t="s">
        <v>159</v>
      </c>
      <c r="H452" s="127">
        <v>30.96</v>
      </c>
      <c r="I452" s="128"/>
      <c r="J452" s="129">
        <f>ROUND(I452*H452,2)</f>
        <v>0</v>
      </c>
      <c r="K452" s="125" t="s">
        <v>145</v>
      </c>
      <c r="L452" s="32"/>
      <c r="M452" s="130" t="s">
        <v>44</v>
      </c>
      <c r="N452" s="131" t="s">
        <v>53</v>
      </c>
      <c r="P452" s="132">
        <f>O452*H452</f>
        <v>0</v>
      </c>
      <c r="Q452" s="132">
        <v>0</v>
      </c>
      <c r="R452" s="132">
        <f>Q452*H452</f>
        <v>0</v>
      </c>
      <c r="S452" s="132">
        <v>1.7250000000000001E-2</v>
      </c>
      <c r="T452" s="133">
        <f>S452*H452</f>
        <v>0.53406000000000009</v>
      </c>
      <c r="AR452" s="134" t="s">
        <v>305</v>
      </c>
      <c r="AT452" s="134" t="s">
        <v>141</v>
      </c>
      <c r="AU452" s="134" t="s">
        <v>92</v>
      </c>
      <c r="AY452" s="16" t="s">
        <v>138</v>
      </c>
      <c r="BE452" s="135">
        <f>IF(N452="základní",J452,0)</f>
        <v>0</v>
      </c>
      <c r="BF452" s="135">
        <f>IF(N452="snížená",J452,0)</f>
        <v>0</v>
      </c>
      <c r="BG452" s="135">
        <f>IF(N452="zákl. přenesená",J452,0)</f>
        <v>0</v>
      </c>
      <c r="BH452" s="135">
        <f>IF(N452="sníž. přenesená",J452,0)</f>
        <v>0</v>
      </c>
      <c r="BI452" s="135">
        <f>IF(N452="nulová",J452,0)</f>
        <v>0</v>
      </c>
      <c r="BJ452" s="16" t="s">
        <v>90</v>
      </c>
      <c r="BK452" s="135">
        <f>ROUND(I452*H452,2)</f>
        <v>0</v>
      </c>
      <c r="BL452" s="16" t="s">
        <v>305</v>
      </c>
      <c r="BM452" s="134" t="s">
        <v>616</v>
      </c>
    </row>
    <row r="453" spans="2:65" s="1" customFormat="1" ht="11.25">
      <c r="B453" s="32"/>
      <c r="D453" s="136" t="s">
        <v>148</v>
      </c>
      <c r="F453" s="137" t="s">
        <v>617</v>
      </c>
      <c r="I453" s="138"/>
      <c r="L453" s="32"/>
      <c r="M453" s="139"/>
      <c r="T453" s="53"/>
      <c r="AT453" s="16" t="s">
        <v>148</v>
      </c>
      <c r="AU453" s="16" t="s">
        <v>92</v>
      </c>
    </row>
    <row r="454" spans="2:65" s="12" customFormat="1" ht="11.25">
      <c r="B454" s="140"/>
      <c r="D454" s="141" t="s">
        <v>150</v>
      </c>
      <c r="E454" s="142" t="s">
        <v>44</v>
      </c>
      <c r="F454" s="143" t="s">
        <v>618</v>
      </c>
      <c r="H454" s="142" t="s">
        <v>44</v>
      </c>
      <c r="I454" s="144"/>
      <c r="L454" s="140"/>
      <c r="M454" s="145"/>
      <c r="T454" s="146"/>
      <c r="AT454" s="142" t="s">
        <v>150</v>
      </c>
      <c r="AU454" s="142" t="s">
        <v>92</v>
      </c>
      <c r="AV454" s="12" t="s">
        <v>90</v>
      </c>
      <c r="AW454" s="12" t="s">
        <v>42</v>
      </c>
      <c r="AX454" s="12" t="s">
        <v>82</v>
      </c>
      <c r="AY454" s="142" t="s">
        <v>138</v>
      </c>
    </row>
    <row r="455" spans="2:65" s="13" customFormat="1" ht="11.25">
      <c r="B455" s="147"/>
      <c r="D455" s="141" t="s">
        <v>150</v>
      </c>
      <c r="E455" s="148" t="s">
        <v>44</v>
      </c>
      <c r="F455" s="149" t="s">
        <v>619</v>
      </c>
      <c r="H455" s="150">
        <v>15.48</v>
      </c>
      <c r="I455" s="151"/>
      <c r="L455" s="147"/>
      <c r="M455" s="152"/>
      <c r="T455" s="153"/>
      <c r="AT455" s="148" t="s">
        <v>150</v>
      </c>
      <c r="AU455" s="148" t="s">
        <v>92</v>
      </c>
      <c r="AV455" s="13" t="s">
        <v>92</v>
      </c>
      <c r="AW455" s="13" t="s">
        <v>42</v>
      </c>
      <c r="AX455" s="13" t="s">
        <v>82</v>
      </c>
      <c r="AY455" s="148" t="s">
        <v>138</v>
      </c>
    </row>
    <row r="456" spans="2:65" s="13" customFormat="1" ht="11.25">
      <c r="B456" s="147"/>
      <c r="D456" s="141" t="s">
        <v>150</v>
      </c>
      <c r="E456" s="148" t="s">
        <v>44</v>
      </c>
      <c r="F456" s="149" t="s">
        <v>620</v>
      </c>
      <c r="H456" s="150">
        <v>15.48</v>
      </c>
      <c r="I456" s="151"/>
      <c r="L456" s="147"/>
      <c r="M456" s="152"/>
      <c r="T456" s="153"/>
      <c r="AT456" s="148" t="s">
        <v>150</v>
      </c>
      <c r="AU456" s="148" t="s">
        <v>92</v>
      </c>
      <c r="AV456" s="13" t="s">
        <v>92</v>
      </c>
      <c r="AW456" s="13" t="s">
        <v>42</v>
      </c>
      <c r="AX456" s="13" t="s">
        <v>82</v>
      </c>
      <c r="AY456" s="148" t="s">
        <v>138</v>
      </c>
    </row>
    <row r="457" spans="2:65" s="14" customFormat="1" ht="11.25">
      <c r="B457" s="154"/>
      <c r="D457" s="141" t="s">
        <v>150</v>
      </c>
      <c r="E457" s="155" t="s">
        <v>44</v>
      </c>
      <c r="F457" s="156" t="s">
        <v>156</v>
      </c>
      <c r="H457" s="157">
        <v>30.96</v>
      </c>
      <c r="I457" s="158"/>
      <c r="L457" s="154"/>
      <c r="M457" s="159"/>
      <c r="T457" s="160"/>
      <c r="AT457" s="155" t="s">
        <v>150</v>
      </c>
      <c r="AU457" s="155" t="s">
        <v>92</v>
      </c>
      <c r="AV457" s="14" t="s">
        <v>146</v>
      </c>
      <c r="AW457" s="14" t="s">
        <v>42</v>
      </c>
      <c r="AX457" s="14" t="s">
        <v>90</v>
      </c>
      <c r="AY457" s="155" t="s">
        <v>138</v>
      </c>
    </row>
    <row r="458" spans="2:65" s="11" customFormat="1" ht="22.9" customHeight="1">
      <c r="B458" s="111"/>
      <c r="D458" s="112" t="s">
        <v>81</v>
      </c>
      <c r="E458" s="121" t="s">
        <v>621</v>
      </c>
      <c r="F458" s="121" t="s">
        <v>622</v>
      </c>
      <c r="I458" s="114"/>
      <c r="J458" s="122">
        <f>BK458</f>
        <v>0</v>
      </c>
      <c r="L458" s="111"/>
      <c r="M458" s="116"/>
      <c r="P458" s="117">
        <f>SUM(P459:P486)</f>
        <v>0</v>
      </c>
      <c r="R458" s="117">
        <f>SUM(R459:R486)</f>
        <v>0</v>
      </c>
      <c r="T458" s="118">
        <f>SUM(T459:T486)</f>
        <v>9.2843999999999998</v>
      </c>
      <c r="AR458" s="112" t="s">
        <v>92</v>
      </c>
      <c r="AT458" s="119" t="s">
        <v>81</v>
      </c>
      <c r="AU458" s="119" t="s">
        <v>90</v>
      </c>
      <c r="AY458" s="112" t="s">
        <v>138</v>
      </c>
      <c r="BK458" s="120">
        <f>SUM(BK459:BK486)</f>
        <v>0</v>
      </c>
    </row>
    <row r="459" spans="2:65" s="1" customFormat="1" ht="24.2" customHeight="1">
      <c r="B459" s="32"/>
      <c r="C459" s="123" t="s">
        <v>623</v>
      </c>
      <c r="D459" s="123" t="s">
        <v>141</v>
      </c>
      <c r="E459" s="124" t="s">
        <v>624</v>
      </c>
      <c r="F459" s="125" t="s">
        <v>625</v>
      </c>
      <c r="G459" s="126" t="s">
        <v>191</v>
      </c>
      <c r="H459" s="127">
        <v>58</v>
      </c>
      <c r="I459" s="128"/>
      <c r="J459" s="129">
        <f>ROUND(I459*H459,2)</f>
        <v>0</v>
      </c>
      <c r="K459" s="125" t="s">
        <v>145</v>
      </c>
      <c r="L459" s="32"/>
      <c r="M459" s="130" t="s">
        <v>44</v>
      </c>
      <c r="N459" s="131" t="s">
        <v>53</v>
      </c>
      <c r="P459" s="132">
        <f>O459*H459</f>
        <v>0</v>
      </c>
      <c r="Q459" s="132">
        <v>0</v>
      </c>
      <c r="R459" s="132">
        <f>Q459*H459</f>
        <v>0</v>
      </c>
      <c r="S459" s="132">
        <v>2.4E-2</v>
      </c>
      <c r="T459" s="133">
        <f>S459*H459</f>
        <v>1.3920000000000001</v>
      </c>
      <c r="AR459" s="134" t="s">
        <v>305</v>
      </c>
      <c r="AT459" s="134" t="s">
        <v>141</v>
      </c>
      <c r="AU459" s="134" t="s">
        <v>92</v>
      </c>
      <c r="AY459" s="16" t="s">
        <v>138</v>
      </c>
      <c r="BE459" s="135">
        <f>IF(N459="základní",J459,0)</f>
        <v>0</v>
      </c>
      <c r="BF459" s="135">
        <f>IF(N459="snížená",J459,0)</f>
        <v>0</v>
      </c>
      <c r="BG459" s="135">
        <f>IF(N459="zákl. přenesená",J459,0)</f>
        <v>0</v>
      </c>
      <c r="BH459" s="135">
        <f>IF(N459="sníž. přenesená",J459,0)</f>
        <v>0</v>
      </c>
      <c r="BI459" s="135">
        <f>IF(N459="nulová",J459,0)</f>
        <v>0</v>
      </c>
      <c r="BJ459" s="16" t="s">
        <v>90</v>
      </c>
      <c r="BK459" s="135">
        <f>ROUND(I459*H459,2)</f>
        <v>0</v>
      </c>
      <c r="BL459" s="16" t="s">
        <v>305</v>
      </c>
      <c r="BM459" s="134" t="s">
        <v>626</v>
      </c>
    </row>
    <row r="460" spans="2:65" s="1" customFormat="1" ht="11.25">
      <c r="B460" s="32"/>
      <c r="D460" s="136" t="s">
        <v>148</v>
      </c>
      <c r="F460" s="137" t="s">
        <v>627</v>
      </c>
      <c r="I460" s="138"/>
      <c r="L460" s="32"/>
      <c r="M460" s="139"/>
      <c r="T460" s="53"/>
      <c r="AT460" s="16" t="s">
        <v>148</v>
      </c>
      <c r="AU460" s="16" t="s">
        <v>92</v>
      </c>
    </row>
    <row r="461" spans="2:65" s="13" customFormat="1" ht="11.25">
      <c r="B461" s="147"/>
      <c r="D461" s="141" t="s">
        <v>150</v>
      </c>
      <c r="E461" s="148" t="s">
        <v>44</v>
      </c>
      <c r="F461" s="149" t="s">
        <v>628</v>
      </c>
      <c r="H461" s="150">
        <v>47</v>
      </c>
      <c r="I461" s="151"/>
      <c r="L461" s="147"/>
      <c r="M461" s="152"/>
      <c r="T461" s="153"/>
      <c r="AT461" s="148" t="s">
        <v>150</v>
      </c>
      <c r="AU461" s="148" t="s">
        <v>92</v>
      </c>
      <c r="AV461" s="13" t="s">
        <v>92</v>
      </c>
      <c r="AW461" s="13" t="s">
        <v>42</v>
      </c>
      <c r="AX461" s="13" t="s">
        <v>82</v>
      </c>
      <c r="AY461" s="148" t="s">
        <v>138</v>
      </c>
    </row>
    <row r="462" spans="2:65" s="13" customFormat="1" ht="11.25">
      <c r="B462" s="147"/>
      <c r="D462" s="141" t="s">
        <v>150</v>
      </c>
      <c r="E462" s="148" t="s">
        <v>44</v>
      </c>
      <c r="F462" s="149" t="s">
        <v>629</v>
      </c>
      <c r="H462" s="150">
        <v>2</v>
      </c>
      <c r="I462" s="151"/>
      <c r="L462" s="147"/>
      <c r="M462" s="152"/>
      <c r="T462" s="153"/>
      <c r="AT462" s="148" t="s">
        <v>150</v>
      </c>
      <c r="AU462" s="148" t="s">
        <v>92</v>
      </c>
      <c r="AV462" s="13" t="s">
        <v>92</v>
      </c>
      <c r="AW462" s="13" t="s">
        <v>42</v>
      </c>
      <c r="AX462" s="13" t="s">
        <v>82</v>
      </c>
      <c r="AY462" s="148" t="s">
        <v>138</v>
      </c>
    </row>
    <row r="463" spans="2:65" s="13" customFormat="1" ht="11.25">
      <c r="B463" s="147"/>
      <c r="D463" s="141" t="s">
        <v>150</v>
      </c>
      <c r="E463" s="148" t="s">
        <v>44</v>
      </c>
      <c r="F463" s="149" t="s">
        <v>630</v>
      </c>
      <c r="H463" s="150">
        <v>9</v>
      </c>
      <c r="I463" s="151"/>
      <c r="L463" s="147"/>
      <c r="M463" s="152"/>
      <c r="T463" s="153"/>
      <c r="AT463" s="148" t="s">
        <v>150</v>
      </c>
      <c r="AU463" s="148" t="s">
        <v>92</v>
      </c>
      <c r="AV463" s="13" t="s">
        <v>92</v>
      </c>
      <c r="AW463" s="13" t="s">
        <v>42</v>
      </c>
      <c r="AX463" s="13" t="s">
        <v>82</v>
      </c>
      <c r="AY463" s="148" t="s">
        <v>138</v>
      </c>
    </row>
    <row r="464" spans="2:65" s="14" customFormat="1" ht="11.25">
      <c r="B464" s="154"/>
      <c r="D464" s="141" t="s">
        <v>150</v>
      </c>
      <c r="E464" s="155" t="s">
        <v>44</v>
      </c>
      <c r="F464" s="156" t="s">
        <v>156</v>
      </c>
      <c r="H464" s="157">
        <v>58</v>
      </c>
      <c r="I464" s="158"/>
      <c r="L464" s="154"/>
      <c r="M464" s="159"/>
      <c r="T464" s="160"/>
      <c r="AT464" s="155" t="s">
        <v>150</v>
      </c>
      <c r="AU464" s="155" t="s">
        <v>92</v>
      </c>
      <c r="AV464" s="14" t="s">
        <v>146</v>
      </c>
      <c r="AW464" s="14" t="s">
        <v>42</v>
      </c>
      <c r="AX464" s="14" t="s">
        <v>90</v>
      </c>
      <c r="AY464" s="155" t="s">
        <v>138</v>
      </c>
    </row>
    <row r="465" spans="2:65" s="1" customFormat="1" ht="24.2" customHeight="1">
      <c r="B465" s="32"/>
      <c r="C465" s="123" t="s">
        <v>631</v>
      </c>
      <c r="D465" s="123" t="s">
        <v>141</v>
      </c>
      <c r="E465" s="124" t="s">
        <v>632</v>
      </c>
      <c r="F465" s="125" t="s">
        <v>633</v>
      </c>
      <c r="G465" s="126" t="s">
        <v>191</v>
      </c>
      <c r="H465" s="127">
        <v>50</v>
      </c>
      <c r="I465" s="128"/>
      <c r="J465" s="129">
        <f>ROUND(I465*H465,2)</f>
        <v>0</v>
      </c>
      <c r="K465" s="125" t="s">
        <v>145</v>
      </c>
      <c r="L465" s="32"/>
      <c r="M465" s="130" t="s">
        <v>44</v>
      </c>
      <c r="N465" s="131" t="s">
        <v>53</v>
      </c>
      <c r="P465" s="132">
        <f>O465*H465</f>
        <v>0</v>
      </c>
      <c r="Q465" s="132">
        <v>0</v>
      </c>
      <c r="R465" s="132">
        <f>Q465*H465</f>
        <v>0</v>
      </c>
      <c r="S465" s="132">
        <v>2.8000000000000001E-2</v>
      </c>
      <c r="T465" s="133">
        <f>S465*H465</f>
        <v>1.4000000000000001</v>
      </c>
      <c r="AR465" s="134" t="s">
        <v>305</v>
      </c>
      <c r="AT465" s="134" t="s">
        <v>141</v>
      </c>
      <c r="AU465" s="134" t="s">
        <v>92</v>
      </c>
      <c r="AY465" s="16" t="s">
        <v>138</v>
      </c>
      <c r="BE465" s="135">
        <f>IF(N465="základní",J465,0)</f>
        <v>0</v>
      </c>
      <c r="BF465" s="135">
        <f>IF(N465="snížená",J465,0)</f>
        <v>0</v>
      </c>
      <c r="BG465" s="135">
        <f>IF(N465="zákl. přenesená",J465,0)</f>
        <v>0</v>
      </c>
      <c r="BH465" s="135">
        <f>IF(N465="sníž. přenesená",J465,0)</f>
        <v>0</v>
      </c>
      <c r="BI465" s="135">
        <f>IF(N465="nulová",J465,0)</f>
        <v>0</v>
      </c>
      <c r="BJ465" s="16" t="s">
        <v>90</v>
      </c>
      <c r="BK465" s="135">
        <f>ROUND(I465*H465,2)</f>
        <v>0</v>
      </c>
      <c r="BL465" s="16" t="s">
        <v>305</v>
      </c>
      <c r="BM465" s="134" t="s">
        <v>634</v>
      </c>
    </row>
    <row r="466" spans="2:65" s="1" customFormat="1" ht="11.25">
      <c r="B466" s="32"/>
      <c r="D466" s="136" t="s">
        <v>148</v>
      </c>
      <c r="F466" s="137" t="s">
        <v>635</v>
      </c>
      <c r="I466" s="138"/>
      <c r="L466" s="32"/>
      <c r="M466" s="139"/>
      <c r="T466" s="53"/>
      <c r="AT466" s="16" t="s">
        <v>148</v>
      </c>
      <c r="AU466" s="16" t="s">
        <v>92</v>
      </c>
    </row>
    <row r="467" spans="2:65" s="13" customFormat="1" ht="11.25">
      <c r="B467" s="147"/>
      <c r="D467" s="141" t="s">
        <v>150</v>
      </c>
      <c r="E467" s="148" t="s">
        <v>44</v>
      </c>
      <c r="F467" s="149" t="s">
        <v>636</v>
      </c>
      <c r="H467" s="150">
        <v>50</v>
      </c>
      <c r="I467" s="151"/>
      <c r="L467" s="147"/>
      <c r="M467" s="152"/>
      <c r="T467" s="153"/>
      <c r="AT467" s="148" t="s">
        <v>150</v>
      </c>
      <c r="AU467" s="148" t="s">
        <v>92</v>
      </c>
      <c r="AV467" s="13" t="s">
        <v>92</v>
      </c>
      <c r="AW467" s="13" t="s">
        <v>42</v>
      </c>
      <c r="AX467" s="13" t="s">
        <v>82</v>
      </c>
      <c r="AY467" s="148" t="s">
        <v>138</v>
      </c>
    </row>
    <row r="468" spans="2:65" s="14" customFormat="1" ht="11.25">
      <c r="B468" s="154"/>
      <c r="D468" s="141" t="s">
        <v>150</v>
      </c>
      <c r="E468" s="155" t="s">
        <v>44</v>
      </c>
      <c r="F468" s="156" t="s">
        <v>156</v>
      </c>
      <c r="H468" s="157">
        <v>50</v>
      </c>
      <c r="I468" s="158"/>
      <c r="L468" s="154"/>
      <c r="M468" s="159"/>
      <c r="T468" s="160"/>
      <c r="AT468" s="155" t="s">
        <v>150</v>
      </c>
      <c r="AU468" s="155" t="s">
        <v>92</v>
      </c>
      <c r="AV468" s="14" t="s">
        <v>146</v>
      </c>
      <c r="AW468" s="14" t="s">
        <v>42</v>
      </c>
      <c r="AX468" s="14" t="s">
        <v>90</v>
      </c>
      <c r="AY468" s="155" t="s">
        <v>138</v>
      </c>
    </row>
    <row r="469" spans="2:65" s="1" customFormat="1" ht="24.2" customHeight="1">
      <c r="B469" s="32"/>
      <c r="C469" s="123" t="s">
        <v>637</v>
      </c>
      <c r="D469" s="123" t="s">
        <v>141</v>
      </c>
      <c r="E469" s="124" t="s">
        <v>638</v>
      </c>
      <c r="F469" s="125" t="s">
        <v>639</v>
      </c>
      <c r="G469" s="126" t="s">
        <v>191</v>
      </c>
      <c r="H469" s="127">
        <v>2</v>
      </c>
      <c r="I469" s="128"/>
      <c r="J469" s="129">
        <f>ROUND(I469*H469,2)</f>
        <v>0</v>
      </c>
      <c r="K469" s="125" t="s">
        <v>145</v>
      </c>
      <c r="L469" s="32"/>
      <c r="M469" s="130" t="s">
        <v>44</v>
      </c>
      <c r="N469" s="131" t="s">
        <v>53</v>
      </c>
      <c r="P469" s="132">
        <f>O469*H469</f>
        <v>0</v>
      </c>
      <c r="Q469" s="132">
        <v>0</v>
      </c>
      <c r="R469" s="132">
        <f>Q469*H469</f>
        <v>0</v>
      </c>
      <c r="S469" s="132">
        <v>0.16600000000000001</v>
      </c>
      <c r="T469" s="133">
        <f>S469*H469</f>
        <v>0.33200000000000002</v>
      </c>
      <c r="AR469" s="134" t="s">
        <v>305</v>
      </c>
      <c r="AT469" s="134" t="s">
        <v>141</v>
      </c>
      <c r="AU469" s="134" t="s">
        <v>92</v>
      </c>
      <c r="AY469" s="16" t="s">
        <v>138</v>
      </c>
      <c r="BE469" s="135">
        <f>IF(N469="základní",J469,0)</f>
        <v>0</v>
      </c>
      <c r="BF469" s="135">
        <f>IF(N469="snížená",J469,0)</f>
        <v>0</v>
      </c>
      <c r="BG469" s="135">
        <f>IF(N469="zákl. přenesená",J469,0)</f>
        <v>0</v>
      </c>
      <c r="BH469" s="135">
        <f>IF(N469="sníž. přenesená",J469,0)</f>
        <v>0</v>
      </c>
      <c r="BI469" s="135">
        <f>IF(N469="nulová",J469,0)</f>
        <v>0</v>
      </c>
      <c r="BJ469" s="16" t="s">
        <v>90</v>
      </c>
      <c r="BK469" s="135">
        <f>ROUND(I469*H469,2)</f>
        <v>0</v>
      </c>
      <c r="BL469" s="16" t="s">
        <v>305</v>
      </c>
      <c r="BM469" s="134" t="s">
        <v>640</v>
      </c>
    </row>
    <row r="470" spans="2:65" s="1" customFormat="1" ht="11.25">
      <c r="B470" s="32"/>
      <c r="D470" s="136" t="s">
        <v>148</v>
      </c>
      <c r="F470" s="137" t="s">
        <v>641</v>
      </c>
      <c r="I470" s="138"/>
      <c r="L470" s="32"/>
      <c r="M470" s="139"/>
      <c r="T470" s="53"/>
      <c r="AT470" s="16" t="s">
        <v>148</v>
      </c>
      <c r="AU470" s="16" t="s">
        <v>92</v>
      </c>
    </row>
    <row r="471" spans="2:65" s="13" customFormat="1" ht="11.25">
      <c r="B471" s="147"/>
      <c r="D471" s="141" t="s">
        <v>150</v>
      </c>
      <c r="E471" s="148" t="s">
        <v>44</v>
      </c>
      <c r="F471" s="149" t="s">
        <v>642</v>
      </c>
      <c r="H471" s="150">
        <v>1</v>
      </c>
      <c r="I471" s="151"/>
      <c r="L471" s="147"/>
      <c r="M471" s="152"/>
      <c r="T471" s="153"/>
      <c r="AT471" s="148" t="s">
        <v>150</v>
      </c>
      <c r="AU471" s="148" t="s">
        <v>92</v>
      </c>
      <c r="AV471" s="13" t="s">
        <v>92</v>
      </c>
      <c r="AW471" s="13" t="s">
        <v>42</v>
      </c>
      <c r="AX471" s="13" t="s">
        <v>82</v>
      </c>
      <c r="AY471" s="148" t="s">
        <v>138</v>
      </c>
    </row>
    <row r="472" spans="2:65" s="13" customFormat="1" ht="11.25">
      <c r="B472" s="147"/>
      <c r="D472" s="141" t="s">
        <v>150</v>
      </c>
      <c r="E472" s="148" t="s">
        <v>44</v>
      </c>
      <c r="F472" s="149" t="s">
        <v>643</v>
      </c>
      <c r="H472" s="150">
        <v>1</v>
      </c>
      <c r="I472" s="151"/>
      <c r="L472" s="147"/>
      <c r="M472" s="152"/>
      <c r="T472" s="153"/>
      <c r="AT472" s="148" t="s">
        <v>150</v>
      </c>
      <c r="AU472" s="148" t="s">
        <v>92</v>
      </c>
      <c r="AV472" s="13" t="s">
        <v>92</v>
      </c>
      <c r="AW472" s="13" t="s">
        <v>42</v>
      </c>
      <c r="AX472" s="13" t="s">
        <v>82</v>
      </c>
      <c r="AY472" s="148" t="s">
        <v>138</v>
      </c>
    </row>
    <row r="473" spans="2:65" s="14" customFormat="1" ht="11.25">
      <c r="B473" s="154"/>
      <c r="D473" s="141" t="s">
        <v>150</v>
      </c>
      <c r="E473" s="155" t="s">
        <v>44</v>
      </c>
      <c r="F473" s="156" t="s">
        <v>156</v>
      </c>
      <c r="H473" s="157">
        <v>2</v>
      </c>
      <c r="I473" s="158"/>
      <c r="L473" s="154"/>
      <c r="M473" s="159"/>
      <c r="T473" s="160"/>
      <c r="AT473" s="155" t="s">
        <v>150</v>
      </c>
      <c r="AU473" s="155" t="s">
        <v>92</v>
      </c>
      <c r="AV473" s="14" t="s">
        <v>146</v>
      </c>
      <c r="AW473" s="14" t="s">
        <v>42</v>
      </c>
      <c r="AX473" s="14" t="s">
        <v>90</v>
      </c>
      <c r="AY473" s="155" t="s">
        <v>138</v>
      </c>
    </row>
    <row r="474" spans="2:65" s="1" customFormat="1" ht="24.2" customHeight="1">
      <c r="B474" s="32"/>
      <c r="C474" s="123" t="s">
        <v>644</v>
      </c>
      <c r="D474" s="123" t="s">
        <v>141</v>
      </c>
      <c r="E474" s="124" t="s">
        <v>645</v>
      </c>
      <c r="F474" s="125" t="s">
        <v>646</v>
      </c>
      <c r="G474" s="126" t="s">
        <v>191</v>
      </c>
      <c r="H474" s="127">
        <v>3</v>
      </c>
      <c r="I474" s="128"/>
      <c r="J474" s="129">
        <f>ROUND(I474*H474,2)</f>
        <v>0</v>
      </c>
      <c r="K474" s="125" t="s">
        <v>145</v>
      </c>
      <c r="L474" s="32"/>
      <c r="M474" s="130" t="s">
        <v>44</v>
      </c>
      <c r="N474" s="131" t="s">
        <v>53</v>
      </c>
      <c r="P474" s="132">
        <f>O474*H474</f>
        <v>0</v>
      </c>
      <c r="Q474" s="132">
        <v>0</v>
      </c>
      <c r="R474" s="132">
        <f>Q474*H474</f>
        <v>0</v>
      </c>
      <c r="S474" s="132">
        <v>0.17399999999999999</v>
      </c>
      <c r="T474" s="133">
        <f>S474*H474</f>
        <v>0.52200000000000002</v>
      </c>
      <c r="AR474" s="134" t="s">
        <v>305</v>
      </c>
      <c r="AT474" s="134" t="s">
        <v>141</v>
      </c>
      <c r="AU474" s="134" t="s">
        <v>92</v>
      </c>
      <c r="AY474" s="16" t="s">
        <v>138</v>
      </c>
      <c r="BE474" s="135">
        <f>IF(N474="základní",J474,0)</f>
        <v>0</v>
      </c>
      <c r="BF474" s="135">
        <f>IF(N474="snížená",J474,0)</f>
        <v>0</v>
      </c>
      <c r="BG474" s="135">
        <f>IF(N474="zákl. přenesená",J474,0)</f>
        <v>0</v>
      </c>
      <c r="BH474" s="135">
        <f>IF(N474="sníž. přenesená",J474,0)</f>
        <v>0</v>
      </c>
      <c r="BI474" s="135">
        <f>IF(N474="nulová",J474,0)</f>
        <v>0</v>
      </c>
      <c r="BJ474" s="16" t="s">
        <v>90</v>
      </c>
      <c r="BK474" s="135">
        <f>ROUND(I474*H474,2)</f>
        <v>0</v>
      </c>
      <c r="BL474" s="16" t="s">
        <v>305</v>
      </c>
      <c r="BM474" s="134" t="s">
        <v>647</v>
      </c>
    </row>
    <row r="475" spans="2:65" s="1" customFormat="1" ht="11.25">
      <c r="B475" s="32"/>
      <c r="D475" s="136" t="s">
        <v>148</v>
      </c>
      <c r="F475" s="137" t="s">
        <v>648</v>
      </c>
      <c r="I475" s="138"/>
      <c r="L475" s="32"/>
      <c r="M475" s="139"/>
      <c r="T475" s="53"/>
      <c r="AT475" s="16" t="s">
        <v>148</v>
      </c>
      <c r="AU475" s="16" t="s">
        <v>92</v>
      </c>
    </row>
    <row r="476" spans="2:65" s="13" customFormat="1" ht="11.25">
      <c r="B476" s="147"/>
      <c r="D476" s="141" t="s">
        <v>150</v>
      </c>
      <c r="E476" s="148" t="s">
        <v>44</v>
      </c>
      <c r="F476" s="149" t="s">
        <v>649</v>
      </c>
      <c r="H476" s="150">
        <v>1</v>
      </c>
      <c r="I476" s="151"/>
      <c r="L476" s="147"/>
      <c r="M476" s="152"/>
      <c r="T476" s="153"/>
      <c r="AT476" s="148" t="s">
        <v>150</v>
      </c>
      <c r="AU476" s="148" t="s">
        <v>92</v>
      </c>
      <c r="AV476" s="13" t="s">
        <v>92</v>
      </c>
      <c r="AW476" s="13" t="s">
        <v>42</v>
      </c>
      <c r="AX476" s="13" t="s">
        <v>82</v>
      </c>
      <c r="AY476" s="148" t="s">
        <v>138</v>
      </c>
    </row>
    <row r="477" spans="2:65" s="13" customFormat="1" ht="11.25">
      <c r="B477" s="147"/>
      <c r="D477" s="141" t="s">
        <v>150</v>
      </c>
      <c r="E477" s="148" t="s">
        <v>44</v>
      </c>
      <c r="F477" s="149" t="s">
        <v>650</v>
      </c>
      <c r="H477" s="150">
        <v>1</v>
      </c>
      <c r="I477" s="151"/>
      <c r="L477" s="147"/>
      <c r="M477" s="152"/>
      <c r="T477" s="153"/>
      <c r="AT477" s="148" t="s">
        <v>150</v>
      </c>
      <c r="AU477" s="148" t="s">
        <v>92</v>
      </c>
      <c r="AV477" s="13" t="s">
        <v>92</v>
      </c>
      <c r="AW477" s="13" t="s">
        <v>42</v>
      </c>
      <c r="AX477" s="13" t="s">
        <v>82</v>
      </c>
      <c r="AY477" s="148" t="s">
        <v>138</v>
      </c>
    </row>
    <row r="478" spans="2:65" s="13" customFormat="1" ht="11.25">
      <c r="B478" s="147"/>
      <c r="D478" s="141" t="s">
        <v>150</v>
      </c>
      <c r="E478" s="148" t="s">
        <v>44</v>
      </c>
      <c r="F478" s="149" t="s">
        <v>651</v>
      </c>
      <c r="H478" s="150">
        <v>1</v>
      </c>
      <c r="I478" s="151"/>
      <c r="L478" s="147"/>
      <c r="M478" s="152"/>
      <c r="T478" s="153"/>
      <c r="AT478" s="148" t="s">
        <v>150</v>
      </c>
      <c r="AU478" s="148" t="s">
        <v>92</v>
      </c>
      <c r="AV478" s="13" t="s">
        <v>92</v>
      </c>
      <c r="AW478" s="13" t="s">
        <v>42</v>
      </c>
      <c r="AX478" s="13" t="s">
        <v>82</v>
      </c>
      <c r="AY478" s="148" t="s">
        <v>138</v>
      </c>
    </row>
    <row r="479" spans="2:65" s="14" customFormat="1" ht="11.25">
      <c r="B479" s="154"/>
      <c r="D479" s="141" t="s">
        <v>150</v>
      </c>
      <c r="E479" s="155" t="s">
        <v>44</v>
      </c>
      <c r="F479" s="156" t="s">
        <v>156</v>
      </c>
      <c r="H479" s="157">
        <v>3</v>
      </c>
      <c r="I479" s="158"/>
      <c r="L479" s="154"/>
      <c r="M479" s="159"/>
      <c r="T479" s="160"/>
      <c r="AT479" s="155" t="s">
        <v>150</v>
      </c>
      <c r="AU479" s="155" t="s">
        <v>92</v>
      </c>
      <c r="AV479" s="14" t="s">
        <v>146</v>
      </c>
      <c r="AW479" s="14" t="s">
        <v>42</v>
      </c>
      <c r="AX479" s="14" t="s">
        <v>90</v>
      </c>
      <c r="AY479" s="155" t="s">
        <v>138</v>
      </c>
    </row>
    <row r="480" spans="2:65" s="1" customFormat="1" ht="24.2" customHeight="1">
      <c r="B480" s="32"/>
      <c r="C480" s="123" t="s">
        <v>652</v>
      </c>
      <c r="D480" s="123" t="s">
        <v>141</v>
      </c>
      <c r="E480" s="124" t="s">
        <v>653</v>
      </c>
      <c r="F480" s="125" t="s">
        <v>654</v>
      </c>
      <c r="G480" s="126" t="s">
        <v>191</v>
      </c>
      <c r="H480" s="127">
        <v>64</v>
      </c>
      <c r="I480" s="128"/>
      <c r="J480" s="129">
        <f>ROUND(I480*H480,2)</f>
        <v>0</v>
      </c>
      <c r="K480" s="125" t="s">
        <v>145</v>
      </c>
      <c r="L480" s="32"/>
      <c r="M480" s="130" t="s">
        <v>44</v>
      </c>
      <c r="N480" s="131" t="s">
        <v>53</v>
      </c>
      <c r="P480" s="132">
        <f>O480*H480</f>
        <v>0</v>
      </c>
      <c r="Q480" s="132">
        <v>0</v>
      </c>
      <c r="R480" s="132">
        <f>Q480*H480</f>
        <v>0</v>
      </c>
      <c r="S480" s="132">
        <v>8.8099999999999998E-2</v>
      </c>
      <c r="T480" s="133">
        <f>S480*H480</f>
        <v>5.6383999999999999</v>
      </c>
      <c r="AR480" s="134" t="s">
        <v>305</v>
      </c>
      <c r="AT480" s="134" t="s">
        <v>141</v>
      </c>
      <c r="AU480" s="134" t="s">
        <v>92</v>
      </c>
      <c r="AY480" s="16" t="s">
        <v>138</v>
      </c>
      <c r="BE480" s="135">
        <f>IF(N480="základní",J480,0)</f>
        <v>0</v>
      </c>
      <c r="BF480" s="135">
        <f>IF(N480="snížená",J480,0)</f>
        <v>0</v>
      </c>
      <c r="BG480" s="135">
        <f>IF(N480="zákl. přenesená",J480,0)</f>
        <v>0</v>
      </c>
      <c r="BH480" s="135">
        <f>IF(N480="sníž. přenesená",J480,0)</f>
        <v>0</v>
      </c>
      <c r="BI480" s="135">
        <f>IF(N480="nulová",J480,0)</f>
        <v>0</v>
      </c>
      <c r="BJ480" s="16" t="s">
        <v>90</v>
      </c>
      <c r="BK480" s="135">
        <f>ROUND(I480*H480,2)</f>
        <v>0</v>
      </c>
      <c r="BL480" s="16" t="s">
        <v>305</v>
      </c>
      <c r="BM480" s="134" t="s">
        <v>655</v>
      </c>
    </row>
    <row r="481" spans="2:65" s="1" customFormat="1" ht="11.25">
      <c r="B481" s="32"/>
      <c r="D481" s="136" t="s">
        <v>148</v>
      </c>
      <c r="F481" s="137" t="s">
        <v>656</v>
      </c>
      <c r="I481" s="138"/>
      <c r="L481" s="32"/>
      <c r="M481" s="139"/>
      <c r="T481" s="53"/>
      <c r="AT481" s="16" t="s">
        <v>148</v>
      </c>
      <c r="AU481" s="16" t="s">
        <v>92</v>
      </c>
    </row>
    <row r="482" spans="2:65" s="13" customFormat="1" ht="11.25">
      <c r="B482" s="147"/>
      <c r="D482" s="141" t="s">
        <v>150</v>
      </c>
      <c r="E482" s="148" t="s">
        <v>44</v>
      </c>
      <c r="F482" s="149" t="s">
        <v>657</v>
      </c>
      <c r="H482" s="150">
        <v>2</v>
      </c>
      <c r="I482" s="151"/>
      <c r="L482" s="147"/>
      <c r="M482" s="152"/>
      <c r="T482" s="153"/>
      <c r="AT482" s="148" t="s">
        <v>150</v>
      </c>
      <c r="AU482" s="148" t="s">
        <v>92</v>
      </c>
      <c r="AV482" s="13" t="s">
        <v>92</v>
      </c>
      <c r="AW482" s="13" t="s">
        <v>42</v>
      </c>
      <c r="AX482" s="13" t="s">
        <v>82</v>
      </c>
      <c r="AY482" s="148" t="s">
        <v>138</v>
      </c>
    </row>
    <row r="483" spans="2:65" s="13" customFormat="1" ht="11.25">
      <c r="B483" s="147"/>
      <c r="D483" s="141" t="s">
        <v>150</v>
      </c>
      <c r="E483" s="148" t="s">
        <v>44</v>
      </c>
      <c r="F483" s="149" t="s">
        <v>658</v>
      </c>
      <c r="H483" s="150">
        <v>30</v>
      </c>
      <c r="I483" s="151"/>
      <c r="L483" s="147"/>
      <c r="M483" s="152"/>
      <c r="T483" s="153"/>
      <c r="AT483" s="148" t="s">
        <v>150</v>
      </c>
      <c r="AU483" s="148" t="s">
        <v>92</v>
      </c>
      <c r="AV483" s="13" t="s">
        <v>92</v>
      </c>
      <c r="AW483" s="13" t="s">
        <v>42</v>
      </c>
      <c r="AX483" s="13" t="s">
        <v>82</v>
      </c>
      <c r="AY483" s="148" t="s">
        <v>138</v>
      </c>
    </row>
    <row r="484" spans="2:65" s="13" customFormat="1" ht="11.25">
      <c r="B484" s="147"/>
      <c r="D484" s="141" t="s">
        <v>150</v>
      </c>
      <c r="E484" s="148" t="s">
        <v>44</v>
      </c>
      <c r="F484" s="149" t="s">
        <v>659</v>
      </c>
      <c r="H484" s="150">
        <v>2</v>
      </c>
      <c r="I484" s="151"/>
      <c r="L484" s="147"/>
      <c r="M484" s="152"/>
      <c r="T484" s="153"/>
      <c r="AT484" s="148" t="s">
        <v>150</v>
      </c>
      <c r="AU484" s="148" t="s">
        <v>92</v>
      </c>
      <c r="AV484" s="13" t="s">
        <v>92</v>
      </c>
      <c r="AW484" s="13" t="s">
        <v>42</v>
      </c>
      <c r="AX484" s="13" t="s">
        <v>82</v>
      </c>
      <c r="AY484" s="148" t="s">
        <v>138</v>
      </c>
    </row>
    <row r="485" spans="2:65" s="13" customFormat="1" ht="11.25">
      <c r="B485" s="147"/>
      <c r="D485" s="141" t="s">
        <v>150</v>
      </c>
      <c r="E485" s="148" t="s">
        <v>44</v>
      </c>
      <c r="F485" s="149" t="s">
        <v>660</v>
      </c>
      <c r="H485" s="150">
        <v>30</v>
      </c>
      <c r="I485" s="151"/>
      <c r="L485" s="147"/>
      <c r="M485" s="152"/>
      <c r="T485" s="153"/>
      <c r="AT485" s="148" t="s">
        <v>150</v>
      </c>
      <c r="AU485" s="148" t="s">
        <v>92</v>
      </c>
      <c r="AV485" s="13" t="s">
        <v>92</v>
      </c>
      <c r="AW485" s="13" t="s">
        <v>42</v>
      </c>
      <c r="AX485" s="13" t="s">
        <v>82</v>
      </c>
      <c r="AY485" s="148" t="s">
        <v>138</v>
      </c>
    </row>
    <row r="486" spans="2:65" s="14" customFormat="1" ht="11.25">
      <c r="B486" s="154"/>
      <c r="D486" s="141" t="s">
        <v>150</v>
      </c>
      <c r="E486" s="155" t="s">
        <v>44</v>
      </c>
      <c r="F486" s="156" t="s">
        <v>156</v>
      </c>
      <c r="H486" s="157">
        <v>64</v>
      </c>
      <c r="I486" s="158"/>
      <c r="L486" s="154"/>
      <c r="M486" s="159"/>
      <c r="T486" s="160"/>
      <c r="AT486" s="155" t="s">
        <v>150</v>
      </c>
      <c r="AU486" s="155" t="s">
        <v>92</v>
      </c>
      <c r="AV486" s="14" t="s">
        <v>146</v>
      </c>
      <c r="AW486" s="14" t="s">
        <v>42</v>
      </c>
      <c r="AX486" s="14" t="s">
        <v>90</v>
      </c>
      <c r="AY486" s="155" t="s">
        <v>138</v>
      </c>
    </row>
    <row r="487" spans="2:65" s="11" customFormat="1" ht="22.9" customHeight="1">
      <c r="B487" s="111"/>
      <c r="D487" s="112" t="s">
        <v>81</v>
      </c>
      <c r="E487" s="121" t="s">
        <v>661</v>
      </c>
      <c r="F487" s="121" t="s">
        <v>662</v>
      </c>
      <c r="I487" s="114"/>
      <c r="J487" s="122">
        <f>BK487</f>
        <v>0</v>
      </c>
      <c r="L487" s="111"/>
      <c r="M487" s="116"/>
      <c r="P487" s="117">
        <f>SUM(P488:P577)</f>
        <v>0</v>
      </c>
      <c r="R487" s="117">
        <f>SUM(R488:R577)</f>
        <v>0</v>
      </c>
      <c r="T487" s="118">
        <f>SUM(T488:T577)</f>
        <v>4.3437999999999999</v>
      </c>
      <c r="AR487" s="112" t="s">
        <v>92</v>
      </c>
      <c r="AT487" s="119" t="s">
        <v>81</v>
      </c>
      <c r="AU487" s="119" t="s">
        <v>90</v>
      </c>
      <c r="AY487" s="112" t="s">
        <v>138</v>
      </c>
      <c r="BK487" s="120">
        <f>SUM(BK488:BK577)</f>
        <v>0</v>
      </c>
    </row>
    <row r="488" spans="2:65" s="1" customFormat="1" ht="16.5" customHeight="1">
      <c r="B488" s="32"/>
      <c r="C488" s="123" t="s">
        <v>663</v>
      </c>
      <c r="D488" s="123" t="s">
        <v>141</v>
      </c>
      <c r="E488" s="124" t="s">
        <v>664</v>
      </c>
      <c r="F488" s="125" t="s">
        <v>665</v>
      </c>
      <c r="G488" s="126" t="s">
        <v>191</v>
      </c>
      <c r="H488" s="127">
        <v>2</v>
      </c>
      <c r="I488" s="128"/>
      <c r="J488" s="129">
        <f>ROUND(I488*H488,2)</f>
        <v>0</v>
      </c>
      <c r="K488" s="125" t="s">
        <v>44</v>
      </c>
      <c r="L488" s="32"/>
      <c r="M488" s="130" t="s">
        <v>44</v>
      </c>
      <c r="N488" s="131" t="s">
        <v>53</v>
      </c>
      <c r="P488" s="132">
        <f>O488*H488</f>
        <v>0</v>
      </c>
      <c r="Q488" s="132">
        <v>0</v>
      </c>
      <c r="R488" s="132">
        <f>Q488*H488</f>
        <v>0</v>
      </c>
      <c r="S488" s="132">
        <v>0</v>
      </c>
      <c r="T488" s="133">
        <f>S488*H488</f>
        <v>0</v>
      </c>
      <c r="AR488" s="134" t="s">
        <v>305</v>
      </c>
      <c r="AT488" s="134" t="s">
        <v>141</v>
      </c>
      <c r="AU488" s="134" t="s">
        <v>92</v>
      </c>
      <c r="AY488" s="16" t="s">
        <v>138</v>
      </c>
      <c r="BE488" s="135">
        <f>IF(N488="základní",J488,0)</f>
        <v>0</v>
      </c>
      <c r="BF488" s="135">
        <f>IF(N488="snížená",J488,0)</f>
        <v>0</v>
      </c>
      <c r="BG488" s="135">
        <f>IF(N488="zákl. přenesená",J488,0)</f>
        <v>0</v>
      </c>
      <c r="BH488" s="135">
        <f>IF(N488="sníž. přenesená",J488,0)</f>
        <v>0</v>
      </c>
      <c r="BI488" s="135">
        <f>IF(N488="nulová",J488,0)</f>
        <v>0</v>
      </c>
      <c r="BJ488" s="16" t="s">
        <v>90</v>
      </c>
      <c r="BK488" s="135">
        <f>ROUND(I488*H488,2)</f>
        <v>0</v>
      </c>
      <c r="BL488" s="16" t="s">
        <v>305</v>
      </c>
      <c r="BM488" s="134" t="s">
        <v>666</v>
      </c>
    </row>
    <row r="489" spans="2:65" s="13" customFormat="1" ht="11.25">
      <c r="B489" s="147"/>
      <c r="D489" s="141" t="s">
        <v>150</v>
      </c>
      <c r="E489" s="148" t="s">
        <v>44</v>
      </c>
      <c r="F489" s="149" t="s">
        <v>667</v>
      </c>
      <c r="H489" s="150">
        <v>1</v>
      </c>
      <c r="I489" s="151"/>
      <c r="L489" s="147"/>
      <c r="M489" s="152"/>
      <c r="T489" s="153"/>
      <c r="AT489" s="148" t="s">
        <v>150</v>
      </c>
      <c r="AU489" s="148" t="s">
        <v>92</v>
      </c>
      <c r="AV489" s="13" t="s">
        <v>92</v>
      </c>
      <c r="AW489" s="13" t="s">
        <v>42</v>
      </c>
      <c r="AX489" s="13" t="s">
        <v>82</v>
      </c>
      <c r="AY489" s="148" t="s">
        <v>138</v>
      </c>
    </row>
    <row r="490" spans="2:65" s="13" customFormat="1" ht="11.25">
      <c r="B490" s="147"/>
      <c r="D490" s="141" t="s">
        <v>150</v>
      </c>
      <c r="E490" s="148" t="s">
        <v>44</v>
      </c>
      <c r="F490" s="149" t="s">
        <v>668</v>
      </c>
      <c r="H490" s="150">
        <v>1</v>
      </c>
      <c r="I490" s="151"/>
      <c r="L490" s="147"/>
      <c r="M490" s="152"/>
      <c r="T490" s="153"/>
      <c r="AT490" s="148" t="s">
        <v>150</v>
      </c>
      <c r="AU490" s="148" t="s">
        <v>92</v>
      </c>
      <c r="AV490" s="13" t="s">
        <v>92</v>
      </c>
      <c r="AW490" s="13" t="s">
        <v>42</v>
      </c>
      <c r="AX490" s="13" t="s">
        <v>82</v>
      </c>
      <c r="AY490" s="148" t="s">
        <v>138</v>
      </c>
    </row>
    <row r="491" spans="2:65" s="14" customFormat="1" ht="11.25">
      <c r="B491" s="154"/>
      <c r="D491" s="141" t="s">
        <v>150</v>
      </c>
      <c r="E491" s="155" t="s">
        <v>44</v>
      </c>
      <c r="F491" s="156" t="s">
        <v>156</v>
      </c>
      <c r="H491" s="157">
        <v>2</v>
      </c>
      <c r="I491" s="158"/>
      <c r="L491" s="154"/>
      <c r="M491" s="159"/>
      <c r="T491" s="160"/>
      <c r="AT491" s="155" t="s">
        <v>150</v>
      </c>
      <c r="AU491" s="155" t="s">
        <v>92</v>
      </c>
      <c r="AV491" s="14" t="s">
        <v>146</v>
      </c>
      <c r="AW491" s="14" t="s">
        <v>42</v>
      </c>
      <c r="AX491" s="14" t="s">
        <v>90</v>
      </c>
      <c r="AY491" s="155" t="s">
        <v>138</v>
      </c>
    </row>
    <row r="492" spans="2:65" s="1" customFormat="1" ht="37.9" customHeight="1">
      <c r="B492" s="32"/>
      <c r="C492" s="123" t="s">
        <v>669</v>
      </c>
      <c r="D492" s="123" t="s">
        <v>141</v>
      </c>
      <c r="E492" s="124" t="s">
        <v>670</v>
      </c>
      <c r="F492" s="125" t="s">
        <v>671</v>
      </c>
      <c r="G492" s="126" t="s">
        <v>159</v>
      </c>
      <c r="H492" s="127">
        <v>40.270000000000003</v>
      </c>
      <c r="I492" s="128"/>
      <c r="J492" s="129">
        <f>ROUND(I492*H492,2)</f>
        <v>0</v>
      </c>
      <c r="K492" s="125" t="s">
        <v>145</v>
      </c>
      <c r="L492" s="32"/>
      <c r="M492" s="130" t="s">
        <v>44</v>
      </c>
      <c r="N492" s="131" t="s">
        <v>53</v>
      </c>
      <c r="P492" s="132">
        <f>O492*H492</f>
        <v>0</v>
      </c>
      <c r="Q492" s="132">
        <v>0</v>
      </c>
      <c r="R492" s="132">
        <f>Q492*H492</f>
        <v>0</v>
      </c>
      <c r="S492" s="132">
        <v>0.04</v>
      </c>
      <c r="T492" s="133">
        <f>S492*H492</f>
        <v>1.6108000000000002</v>
      </c>
      <c r="AR492" s="134" t="s">
        <v>305</v>
      </c>
      <c r="AT492" s="134" t="s">
        <v>141</v>
      </c>
      <c r="AU492" s="134" t="s">
        <v>92</v>
      </c>
      <c r="AY492" s="16" t="s">
        <v>138</v>
      </c>
      <c r="BE492" s="135">
        <f>IF(N492="základní",J492,0)</f>
        <v>0</v>
      </c>
      <c r="BF492" s="135">
        <f>IF(N492="snížená",J492,0)</f>
        <v>0</v>
      </c>
      <c r="BG492" s="135">
        <f>IF(N492="zákl. přenesená",J492,0)</f>
        <v>0</v>
      </c>
      <c r="BH492" s="135">
        <f>IF(N492="sníž. přenesená",J492,0)</f>
        <v>0</v>
      </c>
      <c r="BI492" s="135">
        <f>IF(N492="nulová",J492,0)</f>
        <v>0</v>
      </c>
      <c r="BJ492" s="16" t="s">
        <v>90</v>
      </c>
      <c r="BK492" s="135">
        <f>ROUND(I492*H492,2)</f>
        <v>0</v>
      </c>
      <c r="BL492" s="16" t="s">
        <v>305</v>
      </c>
      <c r="BM492" s="134" t="s">
        <v>672</v>
      </c>
    </row>
    <row r="493" spans="2:65" s="1" customFormat="1" ht="11.25">
      <c r="B493" s="32"/>
      <c r="D493" s="136" t="s">
        <v>148</v>
      </c>
      <c r="F493" s="137" t="s">
        <v>673</v>
      </c>
      <c r="I493" s="138"/>
      <c r="L493" s="32"/>
      <c r="M493" s="139"/>
      <c r="T493" s="53"/>
      <c r="AT493" s="16" t="s">
        <v>148</v>
      </c>
      <c r="AU493" s="16" t="s">
        <v>92</v>
      </c>
    </row>
    <row r="494" spans="2:65" s="13" customFormat="1" ht="11.25">
      <c r="B494" s="147"/>
      <c r="D494" s="141" t="s">
        <v>150</v>
      </c>
      <c r="E494" s="148" t="s">
        <v>44</v>
      </c>
      <c r="F494" s="149" t="s">
        <v>674</v>
      </c>
      <c r="H494" s="150">
        <v>9.2230000000000008</v>
      </c>
      <c r="I494" s="151"/>
      <c r="L494" s="147"/>
      <c r="M494" s="152"/>
      <c r="T494" s="153"/>
      <c r="AT494" s="148" t="s">
        <v>150</v>
      </c>
      <c r="AU494" s="148" t="s">
        <v>92</v>
      </c>
      <c r="AV494" s="13" t="s">
        <v>92</v>
      </c>
      <c r="AW494" s="13" t="s">
        <v>42</v>
      </c>
      <c r="AX494" s="13" t="s">
        <v>82</v>
      </c>
      <c r="AY494" s="148" t="s">
        <v>138</v>
      </c>
    </row>
    <row r="495" spans="2:65" s="13" customFormat="1" ht="11.25">
      <c r="B495" s="147"/>
      <c r="D495" s="141" t="s">
        <v>150</v>
      </c>
      <c r="E495" s="148" t="s">
        <v>44</v>
      </c>
      <c r="F495" s="149" t="s">
        <v>675</v>
      </c>
      <c r="H495" s="150">
        <v>9.2230000000000008</v>
      </c>
      <c r="I495" s="151"/>
      <c r="L495" s="147"/>
      <c r="M495" s="152"/>
      <c r="T495" s="153"/>
      <c r="AT495" s="148" t="s">
        <v>150</v>
      </c>
      <c r="AU495" s="148" t="s">
        <v>92</v>
      </c>
      <c r="AV495" s="13" t="s">
        <v>92</v>
      </c>
      <c r="AW495" s="13" t="s">
        <v>42</v>
      </c>
      <c r="AX495" s="13" t="s">
        <v>82</v>
      </c>
      <c r="AY495" s="148" t="s">
        <v>138</v>
      </c>
    </row>
    <row r="496" spans="2:65" s="13" customFormat="1" ht="11.25">
      <c r="B496" s="147"/>
      <c r="D496" s="141" t="s">
        <v>150</v>
      </c>
      <c r="E496" s="148" t="s">
        <v>44</v>
      </c>
      <c r="F496" s="149" t="s">
        <v>676</v>
      </c>
      <c r="H496" s="150">
        <v>10.974</v>
      </c>
      <c r="I496" s="151"/>
      <c r="L496" s="147"/>
      <c r="M496" s="152"/>
      <c r="T496" s="153"/>
      <c r="AT496" s="148" t="s">
        <v>150</v>
      </c>
      <c r="AU496" s="148" t="s">
        <v>92</v>
      </c>
      <c r="AV496" s="13" t="s">
        <v>92</v>
      </c>
      <c r="AW496" s="13" t="s">
        <v>42</v>
      </c>
      <c r="AX496" s="13" t="s">
        <v>82</v>
      </c>
      <c r="AY496" s="148" t="s">
        <v>138</v>
      </c>
    </row>
    <row r="497" spans="2:65" s="13" customFormat="1" ht="11.25">
      <c r="B497" s="147"/>
      <c r="D497" s="141" t="s">
        <v>150</v>
      </c>
      <c r="E497" s="148" t="s">
        <v>44</v>
      </c>
      <c r="F497" s="149" t="s">
        <v>677</v>
      </c>
      <c r="H497" s="150">
        <v>10.85</v>
      </c>
      <c r="I497" s="151"/>
      <c r="L497" s="147"/>
      <c r="M497" s="152"/>
      <c r="T497" s="153"/>
      <c r="AT497" s="148" t="s">
        <v>150</v>
      </c>
      <c r="AU497" s="148" t="s">
        <v>92</v>
      </c>
      <c r="AV497" s="13" t="s">
        <v>92</v>
      </c>
      <c r="AW497" s="13" t="s">
        <v>42</v>
      </c>
      <c r="AX497" s="13" t="s">
        <v>82</v>
      </c>
      <c r="AY497" s="148" t="s">
        <v>138</v>
      </c>
    </row>
    <row r="498" spans="2:65" s="14" customFormat="1" ht="11.25">
      <c r="B498" s="154"/>
      <c r="D498" s="141" t="s">
        <v>150</v>
      </c>
      <c r="E498" s="155" t="s">
        <v>44</v>
      </c>
      <c r="F498" s="156" t="s">
        <v>156</v>
      </c>
      <c r="H498" s="157">
        <v>40.270000000000003</v>
      </c>
      <c r="I498" s="158"/>
      <c r="L498" s="154"/>
      <c r="M498" s="159"/>
      <c r="T498" s="160"/>
      <c r="AT498" s="155" t="s">
        <v>150</v>
      </c>
      <c r="AU498" s="155" t="s">
        <v>92</v>
      </c>
      <c r="AV498" s="14" t="s">
        <v>146</v>
      </c>
      <c r="AW498" s="14" t="s">
        <v>42</v>
      </c>
      <c r="AX498" s="14" t="s">
        <v>90</v>
      </c>
      <c r="AY498" s="155" t="s">
        <v>138</v>
      </c>
    </row>
    <row r="499" spans="2:65" s="1" customFormat="1" ht="16.5" customHeight="1">
      <c r="B499" s="32"/>
      <c r="C499" s="123" t="s">
        <v>678</v>
      </c>
      <c r="D499" s="123" t="s">
        <v>141</v>
      </c>
      <c r="E499" s="124" t="s">
        <v>679</v>
      </c>
      <c r="F499" s="125" t="s">
        <v>680</v>
      </c>
      <c r="G499" s="126" t="s">
        <v>159</v>
      </c>
      <c r="H499" s="127">
        <v>12.5</v>
      </c>
      <c r="I499" s="128"/>
      <c r="J499" s="129">
        <f>ROUND(I499*H499,2)</f>
        <v>0</v>
      </c>
      <c r="K499" s="125" t="s">
        <v>44</v>
      </c>
      <c r="L499" s="32"/>
      <c r="M499" s="130" t="s">
        <v>44</v>
      </c>
      <c r="N499" s="131" t="s">
        <v>53</v>
      </c>
      <c r="P499" s="132">
        <f>O499*H499</f>
        <v>0</v>
      </c>
      <c r="Q499" s="132">
        <v>0</v>
      </c>
      <c r="R499" s="132">
        <f>Q499*H499</f>
        <v>0</v>
      </c>
      <c r="S499" s="132">
        <v>0.04</v>
      </c>
      <c r="T499" s="133">
        <f>S499*H499</f>
        <v>0.5</v>
      </c>
      <c r="AR499" s="134" t="s">
        <v>305</v>
      </c>
      <c r="AT499" s="134" t="s">
        <v>141</v>
      </c>
      <c r="AU499" s="134" t="s">
        <v>92</v>
      </c>
      <c r="AY499" s="16" t="s">
        <v>138</v>
      </c>
      <c r="BE499" s="135">
        <f>IF(N499="základní",J499,0)</f>
        <v>0</v>
      </c>
      <c r="BF499" s="135">
        <f>IF(N499="snížená",J499,0)</f>
        <v>0</v>
      </c>
      <c r="BG499" s="135">
        <f>IF(N499="zákl. přenesená",J499,0)</f>
        <v>0</v>
      </c>
      <c r="BH499" s="135">
        <f>IF(N499="sníž. přenesená",J499,0)</f>
        <v>0</v>
      </c>
      <c r="BI499" s="135">
        <f>IF(N499="nulová",J499,0)</f>
        <v>0</v>
      </c>
      <c r="BJ499" s="16" t="s">
        <v>90</v>
      </c>
      <c r="BK499" s="135">
        <f>ROUND(I499*H499,2)</f>
        <v>0</v>
      </c>
      <c r="BL499" s="16" t="s">
        <v>305</v>
      </c>
      <c r="BM499" s="134" t="s">
        <v>681</v>
      </c>
    </row>
    <row r="500" spans="2:65" s="13" customFormat="1" ht="11.25">
      <c r="B500" s="147"/>
      <c r="D500" s="141" t="s">
        <v>150</v>
      </c>
      <c r="E500" s="148" t="s">
        <v>44</v>
      </c>
      <c r="F500" s="149" t="s">
        <v>682</v>
      </c>
      <c r="H500" s="150">
        <v>12.5</v>
      </c>
      <c r="I500" s="151"/>
      <c r="L500" s="147"/>
      <c r="M500" s="152"/>
      <c r="T500" s="153"/>
      <c r="AT500" s="148" t="s">
        <v>150</v>
      </c>
      <c r="AU500" s="148" t="s">
        <v>92</v>
      </c>
      <c r="AV500" s="13" t="s">
        <v>92</v>
      </c>
      <c r="AW500" s="13" t="s">
        <v>42</v>
      </c>
      <c r="AX500" s="13" t="s">
        <v>82</v>
      </c>
      <c r="AY500" s="148" t="s">
        <v>138</v>
      </c>
    </row>
    <row r="501" spans="2:65" s="14" customFormat="1" ht="11.25">
      <c r="B501" s="154"/>
      <c r="D501" s="141" t="s">
        <v>150</v>
      </c>
      <c r="E501" s="155" t="s">
        <v>44</v>
      </c>
      <c r="F501" s="156" t="s">
        <v>156</v>
      </c>
      <c r="H501" s="157">
        <v>12.5</v>
      </c>
      <c r="I501" s="158"/>
      <c r="L501" s="154"/>
      <c r="M501" s="159"/>
      <c r="T501" s="160"/>
      <c r="AT501" s="155" t="s">
        <v>150</v>
      </c>
      <c r="AU501" s="155" t="s">
        <v>92</v>
      </c>
      <c r="AV501" s="14" t="s">
        <v>146</v>
      </c>
      <c r="AW501" s="14" t="s">
        <v>42</v>
      </c>
      <c r="AX501" s="14" t="s">
        <v>90</v>
      </c>
      <c r="AY501" s="155" t="s">
        <v>138</v>
      </c>
    </row>
    <row r="502" spans="2:65" s="1" customFormat="1" ht="16.5" customHeight="1">
      <c r="B502" s="32"/>
      <c r="C502" s="123" t="s">
        <v>683</v>
      </c>
      <c r="D502" s="123" t="s">
        <v>141</v>
      </c>
      <c r="E502" s="124" t="s">
        <v>684</v>
      </c>
      <c r="F502" s="125" t="s">
        <v>685</v>
      </c>
      <c r="G502" s="126" t="s">
        <v>159</v>
      </c>
      <c r="H502" s="127">
        <v>558.25</v>
      </c>
      <c r="I502" s="128"/>
      <c r="J502" s="129">
        <f>ROUND(I502*H502,2)</f>
        <v>0</v>
      </c>
      <c r="K502" s="125" t="s">
        <v>145</v>
      </c>
      <c r="L502" s="32"/>
      <c r="M502" s="130" t="s">
        <v>44</v>
      </c>
      <c r="N502" s="131" t="s">
        <v>53</v>
      </c>
      <c r="P502" s="132">
        <f>O502*H502</f>
        <v>0</v>
      </c>
      <c r="Q502" s="132">
        <v>0</v>
      </c>
      <c r="R502" s="132">
        <f>Q502*H502</f>
        <v>0</v>
      </c>
      <c r="S502" s="132">
        <v>4.0000000000000001E-3</v>
      </c>
      <c r="T502" s="133">
        <f>S502*H502</f>
        <v>2.2330000000000001</v>
      </c>
      <c r="AR502" s="134" t="s">
        <v>305</v>
      </c>
      <c r="AT502" s="134" t="s">
        <v>141</v>
      </c>
      <c r="AU502" s="134" t="s">
        <v>92</v>
      </c>
      <c r="AY502" s="16" t="s">
        <v>138</v>
      </c>
      <c r="BE502" s="135">
        <f>IF(N502="základní",J502,0)</f>
        <v>0</v>
      </c>
      <c r="BF502" s="135">
        <f>IF(N502="snížená",J502,0)</f>
        <v>0</v>
      </c>
      <c r="BG502" s="135">
        <f>IF(N502="zákl. přenesená",J502,0)</f>
        <v>0</v>
      </c>
      <c r="BH502" s="135">
        <f>IF(N502="sníž. přenesená",J502,0)</f>
        <v>0</v>
      </c>
      <c r="BI502" s="135">
        <f>IF(N502="nulová",J502,0)</f>
        <v>0</v>
      </c>
      <c r="BJ502" s="16" t="s">
        <v>90</v>
      </c>
      <c r="BK502" s="135">
        <f>ROUND(I502*H502,2)</f>
        <v>0</v>
      </c>
      <c r="BL502" s="16" t="s">
        <v>305</v>
      </c>
      <c r="BM502" s="134" t="s">
        <v>686</v>
      </c>
    </row>
    <row r="503" spans="2:65" s="1" customFormat="1" ht="11.25">
      <c r="B503" s="32"/>
      <c r="D503" s="136" t="s">
        <v>148</v>
      </c>
      <c r="F503" s="137" t="s">
        <v>687</v>
      </c>
      <c r="I503" s="138"/>
      <c r="L503" s="32"/>
      <c r="M503" s="139"/>
      <c r="T503" s="53"/>
      <c r="AT503" s="16" t="s">
        <v>148</v>
      </c>
      <c r="AU503" s="16" t="s">
        <v>92</v>
      </c>
    </row>
    <row r="504" spans="2:65" s="13" customFormat="1" ht="11.25">
      <c r="B504" s="147"/>
      <c r="D504" s="141" t="s">
        <v>150</v>
      </c>
      <c r="E504" s="148" t="s">
        <v>44</v>
      </c>
      <c r="F504" s="149" t="s">
        <v>688</v>
      </c>
      <c r="H504" s="150">
        <v>123.55</v>
      </c>
      <c r="I504" s="151"/>
      <c r="L504" s="147"/>
      <c r="M504" s="152"/>
      <c r="T504" s="153"/>
      <c r="AT504" s="148" t="s">
        <v>150</v>
      </c>
      <c r="AU504" s="148" t="s">
        <v>92</v>
      </c>
      <c r="AV504" s="13" t="s">
        <v>92</v>
      </c>
      <c r="AW504" s="13" t="s">
        <v>42</v>
      </c>
      <c r="AX504" s="13" t="s">
        <v>82</v>
      </c>
      <c r="AY504" s="148" t="s">
        <v>138</v>
      </c>
    </row>
    <row r="505" spans="2:65" s="13" customFormat="1" ht="11.25">
      <c r="B505" s="147"/>
      <c r="D505" s="141" t="s">
        <v>150</v>
      </c>
      <c r="E505" s="148" t="s">
        <v>44</v>
      </c>
      <c r="F505" s="149" t="s">
        <v>689</v>
      </c>
      <c r="H505" s="150">
        <v>2.8</v>
      </c>
      <c r="I505" s="151"/>
      <c r="L505" s="147"/>
      <c r="M505" s="152"/>
      <c r="T505" s="153"/>
      <c r="AT505" s="148" t="s">
        <v>150</v>
      </c>
      <c r="AU505" s="148" t="s">
        <v>92</v>
      </c>
      <c r="AV505" s="13" t="s">
        <v>92</v>
      </c>
      <c r="AW505" s="13" t="s">
        <v>42</v>
      </c>
      <c r="AX505" s="13" t="s">
        <v>82</v>
      </c>
      <c r="AY505" s="148" t="s">
        <v>138</v>
      </c>
    </row>
    <row r="506" spans="2:65" s="13" customFormat="1" ht="11.25">
      <c r="B506" s="147"/>
      <c r="D506" s="141" t="s">
        <v>150</v>
      </c>
      <c r="E506" s="148" t="s">
        <v>44</v>
      </c>
      <c r="F506" s="149" t="s">
        <v>690</v>
      </c>
      <c r="H506" s="150">
        <v>1.1499999999999999</v>
      </c>
      <c r="I506" s="151"/>
      <c r="L506" s="147"/>
      <c r="M506" s="152"/>
      <c r="T506" s="153"/>
      <c r="AT506" s="148" t="s">
        <v>150</v>
      </c>
      <c r="AU506" s="148" t="s">
        <v>92</v>
      </c>
      <c r="AV506" s="13" t="s">
        <v>92</v>
      </c>
      <c r="AW506" s="13" t="s">
        <v>42</v>
      </c>
      <c r="AX506" s="13" t="s">
        <v>82</v>
      </c>
      <c r="AY506" s="148" t="s">
        <v>138</v>
      </c>
    </row>
    <row r="507" spans="2:65" s="13" customFormat="1" ht="11.25">
      <c r="B507" s="147"/>
      <c r="D507" s="141" t="s">
        <v>150</v>
      </c>
      <c r="E507" s="148" t="s">
        <v>44</v>
      </c>
      <c r="F507" s="149" t="s">
        <v>691</v>
      </c>
      <c r="H507" s="150">
        <v>1.1599999999999999</v>
      </c>
      <c r="I507" s="151"/>
      <c r="L507" s="147"/>
      <c r="M507" s="152"/>
      <c r="T507" s="153"/>
      <c r="AT507" s="148" t="s">
        <v>150</v>
      </c>
      <c r="AU507" s="148" t="s">
        <v>92</v>
      </c>
      <c r="AV507" s="13" t="s">
        <v>92</v>
      </c>
      <c r="AW507" s="13" t="s">
        <v>42</v>
      </c>
      <c r="AX507" s="13" t="s">
        <v>82</v>
      </c>
      <c r="AY507" s="148" t="s">
        <v>138</v>
      </c>
    </row>
    <row r="508" spans="2:65" s="13" customFormat="1" ht="11.25">
      <c r="B508" s="147"/>
      <c r="D508" s="141" t="s">
        <v>150</v>
      </c>
      <c r="E508" s="148" t="s">
        <v>44</v>
      </c>
      <c r="F508" s="149" t="s">
        <v>692</v>
      </c>
      <c r="H508" s="150">
        <v>3.1</v>
      </c>
      <c r="I508" s="151"/>
      <c r="L508" s="147"/>
      <c r="M508" s="152"/>
      <c r="T508" s="153"/>
      <c r="AT508" s="148" t="s">
        <v>150</v>
      </c>
      <c r="AU508" s="148" t="s">
        <v>92</v>
      </c>
      <c r="AV508" s="13" t="s">
        <v>92</v>
      </c>
      <c r="AW508" s="13" t="s">
        <v>42</v>
      </c>
      <c r="AX508" s="13" t="s">
        <v>82</v>
      </c>
      <c r="AY508" s="148" t="s">
        <v>138</v>
      </c>
    </row>
    <row r="509" spans="2:65" s="13" customFormat="1" ht="11.25">
      <c r="B509" s="147"/>
      <c r="D509" s="141" t="s">
        <v>150</v>
      </c>
      <c r="E509" s="148" t="s">
        <v>44</v>
      </c>
      <c r="F509" s="149" t="s">
        <v>693</v>
      </c>
      <c r="H509" s="150">
        <v>1.18</v>
      </c>
      <c r="I509" s="151"/>
      <c r="L509" s="147"/>
      <c r="M509" s="152"/>
      <c r="T509" s="153"/>
      <c r="AT509" s="148" t="s">
        <v>150</v>
      </c>
      <c r="AU509" s="148" t="s">
        <v>92</v>
      </c>
      <c r="AV509" s="13" t="s">
        <v>92</v>
      </c>
      <c r="AW509" s="13" t="s">
        <v>42</v>
      </c>
      <c r="AX509" s="13" t="s">
        <v>82</v>
      </c>
      <c r="AY509" s="148" t="s">
        <v>138</v>
      </c>
    </row>
    <row r="510" spans="2:65" s="13" customFormat="1" ht="11.25">
      <c r="B510" s="147"/>
      <c r="D510" s="141" t="s">
        <v>150</v>
      </c>
      <c r="E510" s="148" t="s">
        <v>44</v>
      </c>
      <c r="F510" s="149" t="s">
        <v>694</v>
      </c>
      <c r="H510" s="150">
        <v>1.2</v>
      </c>
      <c r="I510" s="151"/>
      <c r="L510" s="147"/>
      <c r="M510" s="152"/>
      <c r="T510" s="153"/>
      <c r="AT510" s="148" t="s">
        <v>150</v>
      </c>
      <c r="AU510" s="148" t="s">
        <v>92</v>
      </c>
      <c r="AV510" s="13" t="s">
        <v>92</v>
      </c>
      <c r="AW510" s="13" t="s">
        <v>42</v>
      </c>
      <c r="AX510" s="13" t="s">
        <v>82</v>
      </c>
      <c r="AY510" s="148" t="s">
        <v>138</v>
      </c>
    </row>
    <row r="511" spans="2:65" s="13" customFormat="1" ht="11.25">
      <c r="B511" s="147"/>
      <c r="D511" s="141" t="s">
        <v>150</v>
      </c>
      <c r="E511" s="148" t="s">
        <v>44</v>
      </c>
      <c r="F511" s="149" t="s">
        <v>695</v>
      </c>
      <c r="H511" s="150">
        <v>5.34</v>
      </c>
      <c r="I511" s="151"/>
      <c r="L511" s="147"/>
      <c r="M511" s="152"/>
      <c r="T511" s="153"/>
      <c r="AT511" s="148" t="s">
        <v>150</v>
      </c>
      <c r="AU511" s="148" t="s">
        <v>92</v>
      </c>
      <c r="AV511" s="13" t="s">
        <v>92</v>
      </c>
      <c r="AW511" s="13" t="s">
        <v>42</v>
      </c>
      <c r="AX511" s="13" t="s">
        <v>82</v>
      </c>
      <c r="AY511" s="148" t="s">
        <v>138</v>
      </c>
    </row>
    <row r="512" spans="2:65" s="13" customFormat="1" ht="11.25">
      <c r="B512" s="147"/>
      <c r="D512" s="141" t="s">
        <v>150</v>
      </c>
      <c r="E512" s="148" t="s">
        <v>44</v>
      </c>
      <c r="F512" s="149" t="s">
        <v>696</v>
      </c>
      <c r="H512" s="150">
        <v>3.15</v>
      </c>
      <c r="I512" s="151"/>
      <c r="L512" s="147"/>
      <c r="M512" s="152"/>
      <c r="T512" s="153"/>
      <c r="AT512" s="148" t="s">
        <v>150</v>
      </c>
      <c r="AU512" s="148" t="s">
        <v>92</v>
      </c>
      <c r="AV512" s="13" t="s">
        <v>92</v>
      </c>
      <c r="AW512" s="13" t="s">
        <v>42</v>
      </c>
      <c r="AX512" s="13" t="s">
        <v>82</v>
      </c>
      <c r="AY512" s="148" t="s">
        <v>138</v>
      </c>
    </row>
    <row r="513" spans="2:51" s="13" customFormat="1" ht="11.25">
      <c r="B513" s="147"/>
      <c r="D513" s="141" t="s">
        <v>150</v>
      </c>
      <c r="E513" s="148" t="s">
        <v>44</v>
      </c>
      <c r="F513" s="149" t="s">
        <v>697</v>
      </c>
      <c r="H513" s="150">
        <v>1.48</v>
      </c>
      <c r="I513" s="151"/>
      <c r="L513" s="147"/>
      <c r="M513" s="152"/>
      <c r="T513" s="153"/>
      <c r="AT513" s="148" t="s">
        <v>150</v>
      </c>
      <c r="AU513" s="148" t="s">
        <v>92</v>
      </c>
      <c r="AV513" s="13" t="s">
        <v>92</v>
      </c>
      <c r="AW513" s="13" t="s">
        <v>42</v>
      </c>
      <c r="AX513" s="13" t="s">
        <v>82</v>
      </c>
      <c r="AY513" s="148" t="s">
        <v>138</v>
      </c>
    </row>
    <row r="514" spans="2:51" s="13" customFormat="1" ht="11.25">
      <c r="B514" s="147"/>
      <c r="D514" s="141" t="s">
        <v>150</v>
      </c>
      <c r="E514" s="148" t="s">
        <v>44</v>
      </c>
      <c r="F514" s="149" t="s">
        <v>698</v>
      </c>
      <c r="H514" s="150">
        <v>1.46</v>
      </c>
      <c r="I514" s="151"/>
      <c r="L514" s="147"/>
      <c r="M514" s="152"/>
      <c r="T514" s="153"/>
      <c r="AT514" s="148" t="s">
        <v>150</v>
      </c>
      <c r="AU514" s="148" t="s">
        <v>92</v>
      </c>
      <c r="AV514" s="13" t="s">
        <v>92</v>
      </c>
      <c r="AW514" s="13" t="s">
        <v>42</v>
      </c>
      <c r="AX514" s="13" t="s">
        <v>82</v>
      </c>
      <c r="AY514" s="148" t="s">
        <v>138</v>
      </c>
    </row>
    <row r="515" spans="2:51" s="13" customFormat="1" ht="11.25">
      <c r="B515" s="147"/>
      <c r="D515" s="141" t="s">
        <v>150</v>
      </c>
      <c r="E515" s="148" t="s">
        <v>44</v>
      </c>
      <c r="F515" s="149" t="s">
        <v>699</v>
      </c>
      <c r="H515" s="150">
        <v>5.34</v>
      </c>
      <c r="I515" s="151"/>
      <c r="L515" s="147"/>
      <c r="M515" s="152"/>
      <c r="T515" s="153"/>
      <c r="AT515" s="148" t="s">
        <v>150</v>
      </c>
      <c r="AU515" s="148" t="s">
        <v>92</v>
      </c>
      <c r="AV515" s="13" t="s">
        <v>92</v>
      </c>
      <c r="AW515" s="13" t="s">
        <v>42</v>
      </c>
      <c r="AX515" s="13" t="s">
        <v>82</v>
      </c>
      <c r="AY515" s="148" t="s">
        <v>138</v>
      </c>
    </row>
    <row r="516" spans="2:51" s="13" customFormat="1" ht="11.25">
      <c r="B516" s="147"/>
      <c r="D516" s="141" t="s">
        <v>150</v>
      </c>
      <c r="E516" s="148" t="s">
        <v>44</v>
      </c>
      <c r="F516" s="149" t="s">
        <v>700</v>
      </c>
      <c r="H516" s="150">
        <v>3.15</v>
      </c>
      <c r="I516" s="151"/>
      <c r="L516" s="147"/>
      <c r="M516" s="152"/>
      <c r="T516" s="153"/>
      <c r="AT516" s="148" t="s">
        <v>150</v>
      </c>
      <c r="AU516" s="148" t="s">
        <v>92</v>
      </c>
      <c r="AV516" s="13" t="s">
        <v>92</v>
      </c>
      <c r="AW516" s="13" t="s">
        <v>42</v>
      </c>
      <c r="AX516" s="13" t="s">
        <v>82</v>
      </c>
      <c r="AY516" s="148" t="s">
        <v>138</v>
      </c>
    </row>
    <row r="517" spans="2:51" s="13" customFormat="1" ht="11.25">
      <c r="B517" s="147"/>
      <c r="D517" s="141" t="s">
        <v>150</v>
      </c>
      <c r="E517" s="148" t="s">
        <v>44</v>
      </c>
      <c r="F517" s="149" t="s">
        <v>701</v>
      </c>
      <c r="H517" s="150">
        <v>1.48</v>
      </c>
      <c r="I517" s="151"/>
      <c r="L517" s="147"/>
      <c r="M517" s="152"/>
      <c r="T517" s="153"/>
      <c r="AT517" s="148" t="s">
        <v>150</v>
      </c>
      <c r="AU517" s="148" t="s">
        <v>92</v>
      </c>
      <c r="AV517" s="13" t="s">
        <v>92</v>
      </c>
      <c r="AW517" s="13" t="s">
        <v>42</v>
      </c>
      <c r="AX517" s="13" t="s">
        <v>82</v>
      </c>
      <c r="AY517" s="148" t="s">
        <v>138</v>
      </c>
    </row>
    <row r="518" spans="2:51" s="13" customFormat="1" ht="11.25">
      <c r="B518" s="147"/>
      <c r="D518" s="141" t="s">
        <v>150</v>
      </c>
      <c r="E518" s="148" t="s">
        <v>44</v>
      </c>
      <c r="F518" s="149" t="s">
        <v>702</v>
      </c>
      <c r="H518" s="150">
        <v>1.46</v>
      </c>
      <c r="I518" s="151"/>
      <c r="L518" s="147"/>
      <c r="M518" s="152"/>
      <c r="T518" s="153"/>
      <c r="AT518" s="148" t="s">
        <v>150</v>
      </c>
      <c r="AU518" s="148" t="s">
        <v>92</v>
      </c>
      <c r="AV518" s="13" t="s">
        <v>92</v>
      </c>
      <c r="AW518" s="13" t="s">
        <v>42</v>
      </c>
      <c r="AX518" s="13" t="s">
        <v>82</v>
      </c>
      <c r="AY518" s="148" t="s">
        <v>138</v>
      </c>
    </row>
    <row r="519" spans="2:51" s="13" customFormat="1" ht="11.25">
      <c r="B519" s="147"/>
      <c r="D519" s="141" t="s">
        <v>150</v>
      </c>
      <c r="E519" s="148" t="s">
        <v>44</v>
      </c>
      <c r="F519" s="149" t="s">
        <v>703</v>
      </c>
      <c r="H519" s="150">
        <v>5.34</v>
      </c>
      <c r="I519" s="151"/>
      <c r="L519" s="147"/>
      <c r="M519" s="152"/>
      <c r="T519" s="153"/>
      <c r="AT519" s="148" t="s">
        <v>150</v>
      </c>
      <c r="AU519" s="148" t="s">
        <v>92</v>
      </c>
      <c r="AV519" s="13" t="s">
        <v>92</v>
      </c>
      <c r="AW519" s="13" t="s">
        <v>42</v>
      </c>
      <c r="AX519" s="13" t="s">
        <v>82</v>
      </c>
      <c r="AY519" s="148" t="s">
        <v>138</v>
      </c>
    </row>
    <row r="520" spans="2:51" s="13" customFormat="1" ht="11.25">
      <c r="B520" s="147"/>
      <c r="D520" s="141" t="s">
        <v>150</v>
      </c>
      <c r="E520" s="148" t="s">
        <v>44</v>
      </c>
      <c r="F520" s="149" t="s">
        <v>704</v>
      </c>
      <c r="H520" s="150">
        <v>3.15</v>
      </c>
      <c r="I520" s="151"/>
      <c r="L520" s="147"/>
      <c r="M520" s="152"/>
      <c r="T520" s="153"/>
      <c r="AT520" s="148" t="s">
        <v>150</v>
      </c>
      <c r="AU520" s="148" t="s">
        <v>92</v>
      </c>
      <c r="AV520" s="13" t="s">
        <v>92</v>
      </c>
      <c r="AW520" s="13" t="s">
        <v>42</v>
      </c>
      <c r="AX520" s="13" t="s">
        <v>82</v>
      </c>
      <c r="AY520" s="148" t="s">
        <v>138</v>
      </c>
    </row>
    <row r="521" spans="2:51" s="13" customFormat="1" ht="11.25">
      <c r="B521" s="147"/>
      <c r="D521" s="141" t="s">
        <v>150</v>
      </c>
      <c r="E521" s="148" t="s">
        <v>44</v>
      </c>
      <c r="F521" s="149" t="s">
        <v>705</v>
      </c>
      <c r="H521" s="150">
        <v>1.48</v>
      </c>
      <c r="I521" s="151"/>
      <c r="L521" s="147"/>
      <c r="M521" s="152"/>
      <c r="T521" s="153"/>
      <c r="AT521" s="148" t="s">
        <v>150</v>
      </c>
      <c r="AU521" s="148" t="s">
        <v>92</v>
      </c>
      <c r="AV521" s="13" t="s">
        <v>92</v>
      </c>
      <c r="AW521" s="13" t="s">
        <v>42</v>
      </c>
      <c r="AX521" s="13" t="s">
        <v>82</v>
      </c>
      <c r="AY521" s="148" t="s">
        <v>138</v>
      </c>
    </row>
    <row r="522" spans="2:51" s="13" customFormat="1" ht="11.25">
      <c r="B522" s="147"/>
      <c r="D522" s="141" t="s">
        <v>150</v>
      </c>
      <c r="E522" s="148" t="s">
        <v>44</v>
      </c>
      <c r="F522" s="149" t="s">
        <v>706</v>
      </c>
      <c r="H522" s="150">
        <v>1.46</v>
      </c>
      <c r="I522" s="151"/>
      <c r="L522" s="147"/>
      <c r="M522" s="152"/>
      <c r="T522" s="153"/>
      <c r="AT522" s="148" t="s">
        <v>150</v>
      </c>
      <c r="AU522" s="148" t="s">
        <v>92</v>
      </c>
      <c r="AV522" s="13" t="s">
        <v>92</v>
      </c>
      <c r="AW522" s="13" t="s">
        <v>42</v>
      </c>
      <c r="AX522" s="13" t="s">
        <v>82</v>
      </c>
      <c r="AY522" s="148" t="s">
        <v>138</v>
      </c>
    </row>
    <row r="523" spans="2:51" s="13" customFormat="1" ht="11.25">
      <c r="B523" s="147"/>
      <c r="D523" s="141" t="s">
        <v>150</v>
      </c>
      <c r="E523" s="148" t="s">
        <v>44</v>
      </c>
      <c r="F523" s="149" t="s">
        <v>707</v>
      </c>
      <c r="H523" s="150">
        <v>5.34</v>
      </c>
      <c r="I523" s="151"/>
      <c r="L523" s="147"/>
      <c r="M523" s="152"/>
      <c r="T523" s="153"/>
      <c r="AT523" s="148" t="s">
        <v>150</v>
      </c>
      <c r="AU523" s="148" t="s">
        <v>92</v>
      </c>
      <c r="AV523" s="13" t="s">
        <v>92</v>
      </c>
      <c r="AW523" s="13" t="s">
        <v>42</v>
      </c>
      <c r="AX523" s="13" t="s">
        <v>82</v>
      </c>
      <c r="AY523" s="148" t="s">
        <v>138</v>
      </c>
    </row>
    <row r="524" spans="2:51" s="13" customFormat="1" ht="11.25">
      <c r="B524" s="147"/>
      <c r="D524" s="141" t="s">
        <v>150</v>
      </c>
      <c r="E524" s="148" t="s">
        <v>44</v>
      </c>
      <c r="F524" s="149" t="s">
        <v>708</v>
      </c>
      <c r="H524" s="150">
        <v>3.15</v>
      </c>
      <c r="I524" s="151"/>
      <c r="L524" s="147"/>
      <c r="M524" s="152"/>
      <c r="T524" s="153"/>
      <c r="AT524" s="148" t="s">
        <v>150</v>
      </c>
      <c r="AU524" s="148" t="s">
        <v>92</v>
      </c>
      <c r="AV524" s="13" t="s">
        <v>92</v>
      </c>
      <c r="AW524" s="13" t="s">
        <v>42</v>
      </c>
      <c r="AX524" s="13" t="s">
        <v>82</v>
      </c>
      <c r="AY524" s="148" t="s">
        <v>138</v>
      </c>
    </row>
    <row r="525" spans="2:51" s="13" customFormat="1" ht="11.25">
      <c r="B525" s="147"/>
      <c r="D525" s="141" t="s">
        <v>150</v>
      </c>
      <c r="E525" s="148" t="s">
        <v>44</v>
      </c>
      <c r="F525" s="149" t="s">
        <v>709</v>
      </c>
      <c r="H525" s="150">
        <v>1.48</v>
      </c>
      <c r="I525" s="151"/>
      <c r="L525" s="147"/>
      <c r="M525" s="152"/>
      <c r="T525" s="153"/>
      <c r="AT525" s="148" t="s">
        <v>150</v>
      </c>
      <c r="AU525" s="148" t="s">
        <v>92</v>
      </c>
      <c r="AV525" s="13" t="s">
        <v>92</v>
      </c>
      <c r="AW525" s="13" t="s">
        <v>42</v>
      </c>
      <c r="AX525" s="13" t="s">
        <v>82</v>
      </c>
      <c r="AY525" s="148" t="s">
        <v>138</v>
      </c>
    </row>
    <row r="526" spans="2:51" s="13" customFormat="1" ht="11.25">
      <c r="B526" s="147"/>
      <c r="D526" s="141" t="s">
        <v>150</v>
      </c>
      <c r="E526" s="148" t="s">
        <v>44</v>
      </c>
      <c r="F526" s="149" t="s">
        <v>710</v>
      </c>
      <c r="H526" s="150">
        <v>1.46</v>
      </c>
      <c r="I526" s="151"/>
      <c r="L526" s="147"/>
      <c r="M526" s="152"/>
      <c r="T526" s="153"/>
      <c r="AT526" s="148" t="s">
        <v>150</v>
      </c>
      <c r="AU526" s="148" t="s">
        <v>92</v>
      </c>
      <c r="AV526" s="13" t="s">
        <v>92</v>
      </c>
      <c r="AW526" s="13" t="s">
        <v>42</v>
      </c>
      <c r="AX526" s="13" t="s">
        <v>82</v>
      </c>
      <c r="AY526" s="148" t="s">
        <v>138</v>
      </c>
    </row>
    <row r="527" spans="2:51" s="13" customFormat="1" ht="11.25">
      <c r="B527" s="147"/>
      <c r="D527" s="141" t="s">
        <v>150</v>
      </c>
      <c r="E527" s="148" t="s">
        <v>44</v>
      </c>
      <c r="F527" s="149" t="s">
        <v>711</v>
      </c>
      <c r="H527" s="150">
        <v>5.34</v>
      </c>
      <c r="I527" s="151"/>
      <c r="L527" s="147"/>
      <c r="M527" s="152"/>
      <c r="T527" s="153"/>
      <c r="AT527" s="148" t="s">
        <v>150</v>
      </c>
      <c r="AU527" s="148" t="s">
        <v>92</v>
      </c>
      <c r="AV527" s="13" t="s">
        <v>92</v>
      </c>
      <c r="AW527" s="13" t="s">
        <v>42</v>
      </c>
      <c r="AX527" s="13" t="s">
        <v>82</v>
      </c>
      <c r="AY527" s="148" t="s">
        <v>138</v>
      </c>
    </row>
    <row r="528" spans="2:51" s="13" customFormat="1" ht="11.25">
      <c r="B528" s="147"/>
      <c r="D528" s="141" t="s">
        <v>150</v>
      </c>
      <c r="E528" s="148" t="s">
        <v>44</v>
      </c>
      <c r="F528" s="149" t="s">
        <v>712</v>
      </c>
      <c r="H528" s="150">
        <v>3.15</v>
      </c>
      <c r="I528" s="151"/>
      <c r="L528" s="147"/>
      <c r="M528" s="152"/>
      <c r="T528" s="153"/>
      <c r="AT528" s="148" t="s">
        <v>150</v>
      </c>
      <c r="AU528" s="148" t="s">
        <v>92</v>
      </c>
      <c r="AV528" s="13" t="s">
        <v>92</v>
      </c>
      <c r="AW528" s="13" t="s">
        <v>42</v>
      </c>
      <c r="AX528" s="13" t="s">
        <v>82</v>
      </c>
      <c r="AY528" s="148" t="s">
        <v>138</v>
      </c>
    </row>
    <row r="529" spans="2:51" s="13" customFormat="1" ht="11.25">
      <c r="B529" s="147"/>
      <c r="D529" s="141" t="s">
        <v>150</v>
      </c>
      <c r="E529" s="148" t="s">
        <v>44</v>
      </c>
      <c r="F529" s="149" t="s">
        <v>713</v>
      </c>
      <c r="H529" s="150">
        <v>1.48</v>
      </c>
      <c r="I529" s="151"/>
      <c r="L529" s="147"/>
      <c r="M529" s="152"/>
      <c r="T529" s="153"/>
      <c r="AT529" s="148" t="s">
        <v>150</v>
      </c>
      <c r="AU529" s="148" t="s">
        <v>92</v>
      </c>
      <c r="AV529" s="13" t="s">
        <v>92</v>
      </c>
      <c r="AW529" s="13" t="s">
        <v>42</v>
      </c>
      <c r="AX529" s="13" t="s">
        <v>82</v>
      </c>
      <c r="AY529" s="148" t="s">
        <v>138</v>
      </c>
    </row>
    <row r="530" spans="2:51" s="13" customFormat="1" ht="11.25">
      <c r="B530" s="147"/>
      <c r="D530" s="141" t="s">
        <v>150</v>
      </c>
      <c r="E530" s="148" t="s">
        <v>44</v>
      </c>
      <c r="F530" s="149" t="s">
        <v>714</v>
      </c>
      <c r="H530" s="150">
        <v>1.46</v>
      </c>
      <c r="I530" s="151"/>
      <c r="L530" s="147"/>
      <c r="M530" s="152"/>
      <c r="T530" s="153"/>
      <c r="AT530" s="148" t="s">
        <v>150</v>
      </c>
      <c r="AU530" s="148" t="s">
        <v>92</v>
      </c>
      <c r="AV530" s="13" t="s">
        <v>92</v>
      </c>
      <c r="AW530" s="13" t="s">
        <v>42</v>
      </c>
      <c r="AX530" s="13" t="s">
        <v>82</v>
      </c>
      <c r="AY530" s="148" t="s">
        <v>138</v>
      </c>
    </row>
    <row r="531" spans="2:51" s="13" customFormat="1" ht="11.25">
      <c r="B531" s="147"/>
      <c r="D531" s="141" t="s">
        <v>150</v>
      </c>
      <c r="E531" s="148" t="s">
        <v>44</v>
      </c>
      <c r="F531" s="149" t="s">
        <v>715</v>
      </c>
      <c r="H531" s="150">
        <v>2.89</v>
      </c>
      <c r="I531" s="151"/>
      <c r="L531" s="147"/>
      <c r="M531" s="152"/>
      <c r="T531" s="153"/>
      <c r="AT531" s="148" t="s">
        <v>150</v>
      </c>
      <c r="AU531" s="148" t="s">
        <v>92</v>
      </c>
      <c r="AV531" s="13" t="s">
        <v>92</v>
      </c>
      <c r="AW531" s="13" t="s">
        <v>42</v>
      </c>
      <c r="AX531" s="13" t="s">
        <v>82</v>
      </c>
      <c r="AY531" s="148" t="s">
        <v>138</v>
      </c>
    </row>
    <row r="532" spans="2:51" s="13" customFormat="1" ht="11.25">
      <c r="B532" s="147"/>
      <c r="D532" s="141" t="s">
        <v>150</v>
      </c>
      <c r="E532" s="148" t="s">
        <v>44</v>
      </c>
      <c r="F532" s="149" t="s">
        <v>716</v>
      </c>
      <c r="H532" s="150">
        <v>1.1499999999999999</v>
      </c>
      <c r="I532" s="151"/>
      <c r="L532" s="147"/>
      <c r="M532" s="152"/>
      <c r="T532" s="153"/>
      <c r="AT532" s="148" t="s">
        <v>150</v>
      </c>
      <c r="AU532" s="148" t="s">
        <v>92</v>
      </c>
      <c r="AV532" s="13" t="s">
        <v>92</v>
      </c>
      <c r="AW532" s="13" t="s">
        <v>42</v>
      </c>
      <c r="AX532" s="13" t="s">
        <v>82</v>
      </c>
      <c r="AY532" s="148" t="s">
        <v>138</v>
      </c>
    </row>
    <row r="533" spans="2:51" s="13" customFormat="1" ht="11.25">
      <c r="B533" s="147"/>
      <c r="D533" s="141" t="s">
        <v>150</v>
      </c>
      <c r="E533" s="148" t="s">
        <v>44</v>
      </c>
      <c r="F533" s="149" t="s">
        <v>717</v>
      </c>
      <c r="H533" s="150">
        <v>1.1599999999999999</v>
      </c>
      <c r="I533" s="151"/>
      <c r="L533" s="147"/>
      <c r="M533" s="152"/>
      <c r="T533" s="153"/>
      <c r="AT533" s="148" t="s">
        <v>150</v>
      </c>
      <c r="AU533" s="148" t="s">
        <v>92</v>
      </c>
      <c r="AV533" s="13" t="s">
        <v>92</v>
      </c>
      <c r="AW533" s="13" t="s">
        <v>42</v>
      </c>
      <c r="AX533" s="13" t="s">
        <v>82</v>
      </c>
      <c r="AY533" s="148" t="s">
        <v>138</v>
      </c>
    </row>
    <row r="534" spans="2:51" s="13" customFormat="1" ht="11.25">
      <c r="B534" s="147"/>
      <c r="D534" s="141" t="s">
        <v>150</v>
      </c>
      <c r="E534" s="148" t="s">
        <v>44</v>
      </c>
      <c r="F534" s="149" t="s">
        <v>718</v>
      </c>
      <c r="H534" s="150">
        <v>3.11</v>
      </c>
      <c r="I534" s="151"/>
      <c r="L534" s="147"/>
      <c r="M534" s="152"/>
      <c r="T534" s="153"/>
      <c r="AT534" s="148" t="s">
        <v>150</v>
      </c>
      <c r="AU534" s="148" t="s">
        <v>92</v>
      </c>
      <c r="AV534" s="13" t="s">
        <v>92</v>
      </c>
      <c r="AW534" s="13" t="s">
        <v>42</v>
      </c>
      <c r="AX534" s="13" t="s">
        <v>82</v>
      </c>
      <c r="AY534" s="148" t="s">
        <v>138</v>
      </c>
    </row>
    <row r="535" spans="2:51" s="13" customFormat="1" ht="11.25">
      <c r="B535" s="147"/>
      <c r="D535" s="141" t="s">
        <v>150</v>
      </c>
      <c r="E535" s="148" t="s">
        <v>44</v>
      </c>
      <c r="F535" s="149" t="s">
        <v>719</v>
      </c>
      <c r="H535" s="150">
        <v>1.1499999999999999</v>
      </c>
      <c r="I535" s="151"/>
      <c r="L535" s="147"/>
      <c r="M535" s="152"/>
      <c r="T535" s="153"/>
      <c r="AT535" s="148" t="s">
        <v>150</v>
      </c>
      <c r="AU535" s="148" t="s">
        <v>92</v>
      </c>
      <c r="AV535" s="13" t="s">
        <v>92</v>
      </c>
      <c r="AW535" s="13" t="s">
        <v>42</v>
      </c>
      <c r="AX535" s="13" t="s">
        <v>82</v>
      </c>
      <c r="AY535" s="148" t="s">
        <v>138</v>
      </c>
    </row>
    <row r="536" spans="2:51" s="13" customFormat="1" ht="11.25">
      <c r="B536" s="147"/>
      <c r="D536" s="141" t="s">
        <v>150</v>
      </c>
      <c r="E536" s="148" t="s">
        <v>44</v>
      </c>
      <c r="F536" s="149" t="s">
        <v>720</v>
      </c>
      <c r="H536" s="150">
        <v>1.1599999999999999</v>
      </c>
      <c r="I536" s="151"/>
      <c r="L536" s="147"/>
      <c r="M536" s="152"/>
      <c r="T536" s="153"/>
      <c r="AT536" s="148" t="s">
        <v>150</v>
      </c>
      <c r="AU536" s="148" t="s">
        <v>92</v>
      </c>
      <c r="AV536" s="13" t="s">
        <v>92</v>
      </c>
      <c r="AW536" s="13" t="s">
        <v>42</v>
      </c>
      <c r="AX536" s="13" t="s">
        <v>82</v>
      </c>
      <c r="AY536" s="148" t="s">
        <v>138</v>
      </c>
    </row>
    <row r="537" spans="2:51" s="13" customFormat="1" ht="11.25">
      <c r="B537" s="147"/>
      <c r="D537" s="141" t="s">
        <v>150</v>
      </c>
      <c r="E537" s="148" t="s">
        <v>44</v>
      </c>
      <c r="F537" s="149" t="s">
        <v>721</v>
      </c>
      <c r="H537" s="150">
        <v>5.34</v>
      </c>
      <c r="I537" s="151"/>
      <c r="L537" s="147"/>
      <c r="M537" s="152"/>
      <c r="T537" s="153"/>
      <c r="AT537" s="148" t="s">
        <v>150</v>
      </c>
      <c r="AU537" s="148" t="s">
        <v>92</v>
      </c>
      <c r="AV537" s="13" t="s">
        <v>92</v>
      </c>
      <c r="AW537" s="13" t="s">
        <v>42</v>
      </c>
      <c r="AX537" s="13" t="s">
        <v>82</v>
      </c>
      <c r="AY537" s="148" t="s">
        <v>138</v>
      </c>
    </row>
    <row r="538" spans="2:51" s="13" customFormat="1" ht="11.25">
      <c r="B538" s="147"/>
      <c r="D538" s="141" t="s">
        <v>150</v>
      </c>
      <c r="E538" s="148" t="s">
        <v>44</v>
      </c>
      <c r="F538" s="149" t="s">
        <v>722</v>
      </c>
      <c r="H538" s="150">
        <v>3.15</v>
      </c>
      <c r="I538" s="151"/>
      <c r="L538" s="147"/>
      <c r="M538" s="152"/>
      <c r="T538" s="153"/>
      <c r="AT538" s="148" t="s">
        <v>150</v>
      </c>
      <c r="AU538" s="148" t="s">
        <v>92</v>
      </c>
      <c r="AV538" s="13" t="s">
        <v>92</v>
      </c>
      <c r="AW538" s="13" t="s">
        <v>42</v>
      </c>
      <c r="AX538" s="13" t="s">
        <v>82</v>
      </c>
      <c r="AY538" s="148" t="s">
        <v>138</v>
      </c>
    </row>
    <row r="539" spans="2:51" s="13" customFormat="1" ht="11.25">
      <c r="B539" s="147"/>
      <c r="D539" s="141" t="s">
        <v>150</v>
      </c>
      <c r="E539" s="148" t="s">
        <v>44</v>
      </c>
      <c r="F539" s="149" t="s">
        <v>723</v>
      </c>
      <c r="H539" s="150">
        <v>1.48</v>
      </c>
      <c r="I539" s="151"/>
      <c r="L539" s="147"/>
      <c r="M539" s="152"/>
      <c r="T539" s="153"/>
      <c r="AT539" s="148" t="s">
        <v>150</v>
      </c>
      <c r="AU539" s="148" t="s">
        <v>92</v>
      </c>
      <c r="AV539" s="13" t="s">
        <v>92</v>
      </c>
      <c r="AW539" s="13" t="s">
        <v>42</v>
      </c>
      <c r="AX539" s="13" t="s">
        <v>82</v>
      </c>
      <c r="AY539" s="148" t="s">
        <v>138</v>
      </c>
    </row>
    <row r="540" spans="2:51" s="13" customFormat="1" ht="11.25">
      <c r="B540" s="147"/>
      <c r="D540" s="141" t="s">
        <v>150</v>
      </c>
      <c r="E540" s="148" t="s">
        <v>44</v>
      </c>
      <c r="F540" s="149" t="s">
        <v>724</v>
      </c>
      <c r="H540" s="150">
        <v>1.46</v>
      </c>
      <c r="I540" s="151"/>
      <c r="L540" s="147"/>
      <c r="M540" s="152"/>
      <c r="T540" s="153"/>
      <c r="AT540" s="148" t="s">
        <v>150</v>
      </c>
      <c r="AU540" s="148" t="s">
        <v>92</v>
      </c>
      <c r="AV540" s="13" t="s">
        <v>92</v>
      </c>
      <c r="AW540" s="13" t="s">
        <v>42</v>
      </c>
      <c r="AX540" s="13" t="s">
        <v>82</v>
      </c>
      <c r="AY540" s="148" t="s">
        <v>138</v>
      </c>
    </row>
    <row r="541" spans="2:51" s="13" customFormat="1" ht="11.25">
      <c r="B541" s="147"/>
      <c r="D541" s="141" t="s">
        <v>150</v>
      </c>
      <c r="E541" s="148" t="s">
        <v>44</v>
      </c>
      <c r="F541" s="149" t="s">
        <v>725</v>
      </c>
      <c r="H541" s="150">
        <v>5.34</v>
      </c>
      <c r="I541" s="151"/>
      <c r="L541" s="147"/>
      <c r="M541" s="152"/>
      <c r="T541" s="153"/>
      <c r="AT541" s="148" t="s">
        <v>150</v>
      </c>
      <c r="AU541" s="148" t="s">
        <v>92</v>
      </c>
      <c r="AV541" s="13" t="s">
        <v>92</v>
      </c>
      <c r="AW541" s="13" t="s">
        <v>42</v>
      </c>
      <c r="AX541" s="13" t="s">
        <v>82</v>
      </c>
      <c r="AY541" s="148" t="s">
        <v>138</v>
      </c>
    </row>
    <row r="542" spans="2:51" s="13" customFormat="1" ht="11.25">
      <c r="B542" s="147"/>
      <c r="D542" s="141" t="s">
        <v>150</v>
      </c>
      <c r="E542" s="148" t="s">
        <v>44</v>
      </c>
      <c r="F542" s="149" t="s">
        <v>726</v>
      </c>
      <c r="H542" s="150">
        <v>3.15</v>
      </c>
      <c r="I542" s="151"/>
      <c r="L542" s="147"/>
      <c r="M542" s="152"/>
      <c r="T542" s="153"/>
      <c r="AT542" s="148" t="s">
        <v>150</v>
      </c>
      <c r="AU542" s="148" t="s">
        <v>92</v>
      </c>
      <c r="AV542" s="13" t="s">
        <v>92</v>
      </c>
      <c r="AW542" s="13" t="s">
        <v>42</v>
      </c>
      <c r="AX542" s="13" t="s">
        <v>82</v>
      </c>
      <c r="AY542" s="148" t="s">
        <v>138</v>
      </c>
    </row>
    <row r="543" spans="2:51" s="13" customFormat="1" ht="11.25">
      <c r="B543" s="147"/>
      <c r="D543" s="141" t="s">
        <v>150</v>
      </c>
      <c r="E543" s="148" t="s">
        <v>44</v>
      </c>
      <c r="F543" s="149" t="s">
        <v>727</v>
      </c>
      <c r="H543" s="150">
        <v>1.48</v>
      </c>
      <c r="I543" s="151"/>
      <c r="L543" s="147"/>
      <c r="M543" s="152"/>
      <c r="T543" s="153"/>
      <c r="AT543" s="148" t="s">
        <v>150</v>
      </c>
      <c r="AU543" s="148" t="s">
        <v>92</v>
      </c>
      <c r="AV543" s="13" t="s">
        <v>92</v>
      </c>
      <c r="AW543" s="13" t="s">
        <v>42</v>
      </c>
      <c r="AX543" s="13" t="s">
        <v>82</v>
      </c>
      <c r="AY543" s="148" t="s">
        <v>138</v>
      </c>
    </row>
    <row r="544" spans="2:51" s="13" customFormat="1" ht="11.25">
      <c r="B544" s="147"/>
      <c r="D544" s="141" t="s">
        <v>150</v>
      </c>
      <c r="E544" s="148" t="s">
        <v>44</v>
      </c>
      <c r="F544" s="149" t="s">
        <v>728</v>
      </c>
      <c r="H544" s="150">
        <v>1.46</v>
      </c>
      <c r="I544" s="151"/>
      <c r="L544" s="147"/>
      <c r="M544" s="152"/>
      <c r="T544" s="153"/>
      <c r="AT544" s="148" t="s">
        <v>150</v>
      </c>
      <c r="AU544" s="148" t="s">
        <v>92</v>
      </c>
      <c r="AV544" s="13" t="s">
        <v>92</v>
      </c>
      <c r="AW544" s="13" t="s">
        <v>42</v>
      </c>
      <c r="AX544" s="13" t="s">
        <v>82</v>
      </c>
      <c r="AY544" s="148" t="s">
        <v>138</v>
      </c>
    </row>
    <row r="545" spans="2:51" s="13" customFormat="1" ht="11.25">
      <c r="B545" s="147"/>
      <c r="D545" s="141" t="s">
        <v>150</v>
      </c>
      <c r="E545" s="148" t="s">
        <v>44</v>
      </c>
      <c r="F545" s="149" t="s">
        <v>729</v>
      </c>
      <c r="H545" s="150">
        <v>5.34</v>
      </c>
      <c r="I545" s="151"/>
      <c r="L545" s="147"/>
      <c r="M545" s="152"/>
      <c r="T545" s="153"/>
      <c r="AT545" s="148" t="s">
        <v>150</v>
      </c>
      <c r="AU545" s="148" t="s">
        <v>92</v>
      </c>
      <c r="AV545" s="13" t="s">
        <v>92</v>
      </c>
      <c r="AW545" s="13" t="s">
        <v>42</v>
      </c>
      <c r="AX545" s="13" t="s">
        <v>82</v>
      </c>
      <c r="AY545" s="148" t="s">
        <v>138</v>
      </c>
    </row>
    <row r="546" spans="2:51" s="13" customFormat="1" ht="11.25">
      <c r="B546" s="147"/>
      <c r="D546" s="141" t="s">
        <v>150</v>
      </c>
      <c r="E546" s="148" t="s">
        <v>44</v>
      </c>
      <c r="F546" s="149" t="s">
        <v>730</v>
      </c>
      <c r="H546" s="150">
        <v>3.15</v>
      </c>
      <c r="I546" s="151"/>
      <c r="L546" s="147"/>
      <c r="M546" s="152"/>
      <c r="T546" s="153"/>
      <c r="AT546" s="148" t="s">
        <v>150</v>
      </c>
      <c r="AU546" s="148" t="s">
        <v>92</v>
      </c>
      <c r="AV546" s="13" t="s">
        <v>92</v>
      </c>
      <c r="AW546" s="13" t="s">
        <v>42</v>
      </c>
      <c r="AX546" s="13" t="s">
        <v>82</v>
      </c>
      <c r="AY546" s="148" t="s">
        <v>138</v>
      </c>
    </row>
    <row r="547" spans="2:51" s="13" customFormat="1" ht="11.25">
      <c r="B547" s="147"/>
      <c r="D547" s="141" t="s">
        <v>150</v>
      </c>
      <c r="E547" s="148" t="s">
        <v>44</v>
      </c>
      <c r="F547" s="149" t="s">
        <v>731</v>
      </c>
      <c r="H547" s="150">
        <v>1.48</v>
      </c>
      <c r="I547" s="151"/>
      <c r="L547" s="147"/>
      <c r="M547" s="152"/>
      <c r="T547" s="153"/>
      <c r="AT547" s="148" t="s">
        <v>150</v>
      </c>
      <c r="AU547" s="148" t="s">
        <v>92</v>
      </c>
      <c r="AV547" s="13" t="s">
        <v>92</v>
      </c>
      <c r="AW547" s="13" t="s">
        <v>42</v>
      </c>
      <c r="AX547" s="13" t="s">
        <v>82</v>
      </c>
      <c r="AY547" s="148" t="s">
        <v>138</v>
      </c>
    </row>
    <row r="548" spans="2:51" s="13" customFormat="1" ht="11.25">
      <c r="B548" s="147"/>
      <c r="D548" s="141" t="s">
        <v>150</v>
      </c>
      <c r="E548" s="148" t="s">
        <v>44</v>
      </c>
      <c r="F548" s="149" t="s">
        <v>732</v>
      </c>
      <c r="H548" s="150">
        <v>1.46</v>
      </c>
      <c r="I548" s="151"/>
      <c r="L548" s="147"/>
      <c r="M548" s="152"/>
      <c r="T548" s="153"/>
      <c r="AT548" s="148" t="s">
        <v>150</v>
      </c>
      <c r="AU548" s="148" t="s">
        <v>92</v>
      </c>
      <c r="AV548" s="13" t="s">
        <v>92</v>
      </c>
      <c r="AW548" s="13" t="s">
        <v>42</v>
      </c>
      <c r="AX548" s="13" t="s">
        <v>82</v>
      </c>
      <c r="AY548" s="148" t="s">
        <v>138</v>
      </c>
    </row>
    <row r="549" spans="2:51" s="13" customFormat="1" ht="11.25">
      <c r="B549" s="147"/>
      <c r="D549" s="141" t="s">
        <v>150</v>
      </c>
      <c r="E549" s="148" t="s">
        <v>44</v>
      </c>
      <c r="F549" s="149" t="s">
        <v>733</v>
      </c>
      <c r="H549" s="150">
        <v>5.34</v>
      </c>
      <c r="I549" s="151"/>
      <c r="L549" s="147"/>
      <c r="M549" s="152"/>
      <c r="T549" s="153"/>
      <c r="AT549" s="148" t="s">
        <v>150</v>
      </c>
      <c r="AU549" s="148" t="s">
        <v>92</v>
      </c>
      <c r="AV549" s="13" t="s">
        <v>92</v>
      </c>
      <c r="AW549" s="13" t="s">
        <v>42</v>
      </c>
      <c r="AX549" s="13" t="s">
        <v>82</v>
      </c>
      <c r="AY549" s="148" t="s">
        <v>138</v>
      </c>
    </row>
    <row r="550" spans="2:51" s="13" customFormat="1" ht="11.25">
      <c r="B550" s="147"/>
      <c r="D550" s="141" t="s">
        <v>150</v>
      </c>
      <c r="E550" s="148" t="s">
        <v>44</v>
      </c>
      <c r="F550" s="149" t="s">
        <v>734</v>
      </c>
      <c r="H550" s="150">
        <v>3.15</v>
      </c>
      <c r="I550" s="151"/>
      <c r="L550" s="147"/>
      <c r="M550" s="152"/>
      <c r="T550" s="153"/>
      <c r="AT550" s="148" t="s">
        <v>150</v>
      </c>
      <c r="AU550" s="148" t="s">
        <v>92</v>
      </c>
      <c r="AV550" s="13" t="s">
        <v>92</v>
      </c>
      <c r="AW550" s="13" t="s">
        <v>42</v>
      </c>
      <c r="AX550" s="13" t="s">
        <v>82</v>
      </c>
      <c r="AY550" s="148" t="s">
        <v>138</v>
      </c>
    </row>
    <row r="551" spans="2:51" s="13" customFormat="1" ht="11.25">
      <c r="B551" s="147"/>
      <c r="D551" s="141" t="s">
        <v>150</v>
      </c>
      <c r="E551" s="148" t="s">
        <v>44</v>
      </c>
      <c r="F551" s="149" t="s">
        <v>735</v>
      </c>
      <c r="H551" s="150">
        <v>1.48</v>
      </c>
      <c r="I551" s="151"/>
      <c r="L551" s="147"/>
      <c r="M551" s="152"/>
      <c r="T551" s="153"/>
      <c r="AT551" s="148" t="s">
        <v>150</v>
      </c>
      <c r="AU551" s="148" t="s">
        <v>92</v>
      </c>
      <c r="AV551" s="13" t="s">
        <v>92</v>
      </c>
      <c r="AW551" s="13" t="s">
        <v>42</v>
      </c>
      <c r="AX551" s="13" t="s">
        <v>82</v>
      </c>
      <c r="AY551" s="148" t="s">
        <v>138</v>
      </c>
    </row>
    <row r="552" spans="2:51" s="13" customFormat="1" ht="11.25">
      <c r="B552" s="147"/>
      <c r="D552" s="141" t="s">
        <v>150</v>
      </c>
      <c r="E552" s="148" t="s">
        <v>44</v>
      </c>
      <c r="F552" s="149" t="s">
        <v>736</v>
      </c>
      <c r="H552" s="150">
        <v>1.46</v>
      </c>
      <c r="I552" s="151"/>
      <c r="L552" s="147"/>
      <c r="M552" s="152"/>
      <c r="T552" s="153"/>
      <c r="AT552" s="148" t="s">
        <v>150</v>
      </c>
      <c r="AU552" s="148" t="s">
        <v>92</v>
      </c>
      <c r="AV552" s="13" t="s">
        <v>92</v>
      </c>
      <c r="AW552" s="13" t="s">
        <v>42</v>
      </c>
      <c r="AX552" s="13" t="s">
        <v>82</v>
      </c>
      <c r="AY552" s="148" t="s">
        <v>138</v>
      </c>
    </row>
    <row r="553" spans="2:51" s="13" customFormat="1" ht="11.25">
      <c r="B553" s="147"/>
      <c r="D553" s="141" t="s">
        <v>150</v>
      </c>
      <c r="E553" s="148" t="s">
        <v>44</v>
      </c>
      <c r="F553" s="149" t="s">
        <v>737</v>
      </c>
      <c r="H553" s="150">
        <v>5.34</v>
      </c>
      <c r="I553" s="151"/>
      <c r="L553" s="147"/>
      <c r="M553" s="152"/>
      <c r="T553" s="153"/>
      <c r="AT553" s="148" t="s">
        <v>150</v>
      </c>
      <c r="AU553" s="148" t="s">
        <v>92</v>
      </c>
      <c r="AV553" s="13" t="s">
        <v>92</v>
      </c>
      <c r="AW553" s="13" t="s">
        <v>42</v>
      </c>
      <c r="AX553" s="13" t="s">
        <v>82</v>
      </c>
      <c r="AY553" s="148" t="s">
        <v>138</v>
      </c>
    </row>
    <row r="554" spans="2:51" s="13" customFormat="1" ht="11.25">
      <c r="B554" s="147"/>
      <c r="D554" s="141" t="s">
        <v>150</v>
      </c>
      <c r="E554" s="148" t="s">
        <v>44</v>
      </c>
      <c r="F554" s="149" t="s">
        <v>738</v>
      </c>
      <c r="H554" s="150">
        <v>3.15</v>
      </c>
      <c r="I554" s="151"/>
      <c r="L554" s="147"/>
      <c r="M554" s="152"/>
      <c r="T554" s="153"/>
      <c r="AT554" s="148" t="s">
        <v>150</v>
      </c>
      <c r="AU554" s="148" t="s">
        <v>92</v>
      </c>
      <c r="AV554" s="13" t="s">
        <v>92</v>
      </c>
      <c r="AW554" s="13" t="s">
        <v>42</v>
      </c>
      <c r="AX554" s="13" t="s">
        <v>82</v>
      </c>
      <c r="AY554" s="148" t="s">
        <v>138</v>
      </c>
    </row>
    <row r="555" spans="2:51" s="13" customFormat="1" ht="11.25">
      <c r="B555" s="147"/>
      <c r="D555" s="141" t="s">
        <v>150</v>
      </c>
      <c r="E555" s="148" t="s">
        <v>44</v>
      </c>
      <c r="F555" s="149" t="s">
        <v>739</v>
      </c>
      <c r="H555" s="150">
        <v>1.48</v>
      </c>
      <c r="I555" s="151"/>
      <c r="L555" s="147"/>
      <c r="M555" s="152"/>
      <c r="T555" s="153"/>
      <c r="AT555" s="148" t="s">
        <v>150</v>
      </c>
      <c r="AU555" s="148" t="s">
        <v>92</v>
      </c>
      <c r="AV555" s="13" t="s">
        <v>92</v>
      </c>
      <c r="AW555" s="13" t="s">
        <v>42</v>
      </c>
      <c r="AX555" s="13" t="s">
        <v>82</v>
      </c>
      <c r="AY555" s="148" t="s">
        <v>138</v>
      </c>
    </row>
    <row r="556" spans="2:51" s="13" customFormat="1" ht="11.25">
      <c r="B556" s="147"/>
      <c r="D556" s="141" t="s">
        <v>150</v>
      </c>
      <c r="E556" s="148" t="s">
        <v>44</v>
      </c>
      <c r="F556" s="149" t="s">
        <v>740</v>
      </c>
      <c r="H556" s="150">
        <v>1.46</v>
      </c>
      <c r="I556" s="151"/>
      <c r="L556" s="147"/>
      <c r="M556" s="152"/>
      <c r="T556" s="153"/>
      <c r="AT556" s="148" t="s">
        <v>150</v>
      </c>
      <c r="AU556" s="148" t="s">
        <v>92</v>
      </c>
      <c r="AV556" s="13" t="s">
        <v>92</v>
      </c>
      <c r="AW556" s="13" t="s">
        <v>42</v>
      </c>
      <c r="AX556" s="13" t="s">
        <v>82</v>
      </c>
      <c r="AY556" s="148" t="s">
        <v>138</v>
      </c>
    </row>
    <row r="557" spans="2:51" s="13" customFormat="1" ht="11.25">
      <c r="B557" s="147"/>
      <c r="D557" s="141" t="s">
        <v>150</v>
      </c>
      <c r="E557" s="148" t="s">
        <v>44</v>
      </c>
      <c r="F557" s="149" t="s">
        <v>741</v>
      </c>
      <c r="H557" s="150">
        <v>123.65</v>
      </c>
      <c r="I557" s="151"/>
      <c r="L557" s="147"/>
      <c r="M557" s="152"/>
      <c r="T557" s="153"/>
      <c r="AT557" s="148" t="s">
        <v>150</v>
      </c>
      <c r="AU557" s="148" t="s">
        <v>92</v>
      </c>
      <c r="AV557" s="13" t="s">
        <v>92</v>
      </c>
      <c r="AW557" s="13" t="s">
        <v>42</v>
      </c>
      <c r="AX557" s="13" t="s">
        <v>82</v>
      </c>
      <c r="AY557" s="148" t="s">
        <v>138</v>
      </c>
    </row>
    <row r="558" spans="2:51" s="13" customFormat="1" ht="11.25">
      <c r="B558" s="147"/>
      <c r="D558" s="141" t="s">
        <v>150</v>
      </c>
      <c r="E558" s="148" t="s">
        <v>44</v>
      </c>
      <c r="F558" s="149" t="s">
        <v>742</v>
      </c>
      <c r="H558" s="150">
        <v>4.32</v>
      </c>
      <c r="I558" s="151"/>
      <c r="L558" s="147"/>
      <c r="M558" s="152"/>
      <c r="T558" s="153"/>
      <c r="AT558" s="148" t="s">
        <v>150</v>
      </c>
      <c r="AU558" s="148" t="s">
        <v>92</v>
      </c>
      <c r="AV558" s="13" t="s">
        <v>92</v>
      </c>
      <c r="AW558" s="13" t="s">
        <v>42</v>
      </c>
      <c r="AX558" s="13" t="s">
        <v>82</v>
      </c>
      <c r="AY558" s="148" t="s">
        <v>138</v>
      </c>
    </row>
    <row r="559" spans="2:51" s="13" customFormat="1" ht="11.25">
      <c r="B559" s="147"/>
      <c r="D559" s="141" t="s">
        <v>150</v>
      </c>
      <c r="E559" s="148" t="s">
        <v>44</v>
      </c>
      <c r="F559" s="149" t="s">
        <v>743</v>
      </c>
      <c r="H559" s="150">
        <v>13.5</v>
      </c>
      <c r="I559" s="151"/>
      <c r="L559" s="147"/>
      <c r="M559" s="152"/>
      <c r="T559" s="153"/>
      <c r="AT559" s="148" t="s">
        <v>150</v>
      </c>
      <c r="AU559" s="148" t="s">
        <v>92</v>
      </c>
      <c r="AV559" s="13" t="s">
        <v>92</v>
      </c>
      <c r="AW559" s="13" t="s">
        <v>42</v>
      </c>
      <c r="AX559" s="13" t="s">
        <v>82</v>
      </c>
      <c r="AY559" s="148" t="s">
        <v>138</v>
      </c>
    </row>
    <row r="560" spans="2:51" s="13" customFormat="1" ht="11.25">
      <c r="B560" s="147"/>
      <c r="D560" s="141" t="s">
        <v>150</v>
      </c>
      <c r="E560" s="148" t="s">
        <v>44</v>
      </c>
      <c r="F560" s="149" t="s">
        <v>744</v>
      </c>
      <c r="H560" s="150">
        <v>13.76</v>
      </c>
      <c r="I560" s="151"/>
      <c r="L560" s="147"/>
      <c r="M560" s="152"/>
      <c r="T560" s="153"/>
      <c r="AT560" s="148" t="s">
        <v>150</v>
      </c>
      <c r="AU560" s="148" t="s">
        <v>92</v>
      </c>
      <c r="AV560" s="13" t="s">
        <v>92</v>
      </c>
      <c r="AW560" s="13" t="s">
        <v>42</v>
      </c>
      <c r="AX560" s="13" t="s">
        <v>82</v>
      </c>
      <c r="AY560" s="148" t="s">
        <v>138</v>
      </c>
    </row>
    <row r="561" spans="2:51" s="13" customFormat="1" ht="11.25">
      <c r="B561" s="147"/>
      <c r="D561" s="141" t="s">
        <v>150</v>
      </c>
      <c r="E561" s="148" t="s">
        <v>44</v>
      </c>
      <c r="F561" s="149" t="s">
        <v>745</v>
      </c>
      <c r="H561" s="150">
        <v>4.53</v>
      </c>
      <c r="I561" s="151"/>
      <c r="L561" s="147"/>
      <c r="M561" s="152"/>
      <c r="T561" s="153"/>
      <c r="AT561" s="148" t="s">
        <v>150</v>
      </c>
      <c r="AU561" s="148" t="s">
        <v>92</v>
      </c>
      <c r="AV561" s="13" t="s">
        <v>92</v>
      </c>
      <c r="AW561" s="13" t="s">
        <v>42</v>
      </c>
      <c r="AX561" s="13" t="s">
        <v>82</v>
      </c>
      <c r="AY561" s="148" t="s">
        <v>138</v>
      </c>
    </row>
    <row r="562" spans="2:51" s="13" customFormat="1" ht="11.25">
      <c r="B562" s="147"/>
      <c r="D562" s="141" t="s">
        <v>150</v>
      </c>
      <c r="E562" s="148" t="s">
        <v>44</v>
      </c>
      <c r="F562" s="149" t="s">
        <v>746</v>
      </c>
      <c r="H562" s="150">
        <v>4.3600000000000003</v>
      </c>
      <c r="I562" s="151"/>
      <c r="L562" s="147"/>
      <c r="M562" s="152"/>
      <c r="T562" s="153"/>
      <c r="AT562" s="148" t="s">
        <v>150</v>
      </c>
      <c r="AU562" s="148" t="s">
        <v>92</v>
      </c>
      <c r="AV562" s="13" t="s">
        <v>92</v>
      </c>
      <c r="AW562" s="13" t="s">
        <v>42</v>
      </c>
      <c r="AX562" s="13" t="s">
        <v>82</v>
      </c>
      <c r="AY562" s="148" t="s">
        <v>138</v>
      </c>
    </row>
    <row r="563" spans="2:51" s="13" customFormat="1" ht="11.25">
      <c r="B563" s="147"/>
      <c r="D563" s="141" t="s">
        <v>150</v>
      </c>
      <c r="E563" s="148" t="s">
        <v>44</v>
      </c>
      <c r="F563" s="149" t="s">
        <v>747</v>
      </c>
      <c r="H563" s="150">
        <v>4.33</v>
      </c>
      <c r="I563" s="151"/>
      <c r="L563" s="147"/>
      <c r="M563" s="152"/>
      <c r="T563" s="153"/>
      <c r="AT563" s="148" t="s">
        <v>150</v>
      </c>
      <c r="AU563" s="148" t="s">
        <v>92</v>
      </c>
      <c r="AV563" s="13" t="s">
        <v>92</v>
      </c>
      <c r="AW563" s="13" t="s">
        <v>42</v>
      </c>
      <c r="AX563" s="13" t="s">
        <v>82</v>
      </c>
      <c r="AY563" s="148" t="s">
        <v>138</v>
      </c>
    </row>
    <row r="564" spans="2:51" s="13" customFormat="1" ht="11.25">
      <c r="B564" s="147"/>
      <c r="D564" s="141" t="s">
        <v>150</v>
      </c>
      <c r="E564" s="148" t="s">
        <v>44</v>
      </c>
      <c r="F564" s="149" t="s">
        <v>748</v>
      </c>
      <c r="H564" s="150">
        <v>6.8</v>
      </c>
      <c r="I564" s="151"/>
      <c r="L564" s="147"/>
      <c r="M564" s="152"/>
      <c r="T564" s="153"/>
      <c r="AT564" s="148" t="s">
        <v>150</v>
      </c>
      <c r="AU564" s="148" t="s">
        <v>92</v>
      </c>
      <c r="AV564" s="13" t="s">
        <v>92</v>
      </c>
      <c r="AW564" s="13" t="s">
        <v>42</v>
      </c>
      <c r="AX564" s="13" t="s">
        <v>82</v>
      </c>
      <c r="AY564" s="148" t="s">
        <v>138</v>
      </c>
    </row>
    <row r="565" spans="2:51" s="13" customFormat="1" ht="11.25">
      <c r="B565" s="147"/>
      <c r="D565" s="141" t="s">
        <v>150</v>
      </c>
      <c r="E565" s="148" t="s">
        <v>44</v>
      </c>
      <c r="F565" s="149" t="s">
        <v>749</v>
      </c>
      <c r="H565" s="150">
        <v>6.76</v>
      </c>
      <c r="I565" s="151"/>
      <c r="L565" s="147"/>
      <c r="M565" s="152"/>
      <c r="T565" s="153"/>
      <c r="AT565" s="148" t="s">
        <v>150</v>
      </c>
      <c r="AU565" s="148" t="s">
        <v>92</v>
      </c>
      <c r="AV565" s="13" t="s">
        <v>92</v>
      </c>
      <c r="AW565" s="13" t="s">
        <v>42</v>
      </c>
      <c r="AX565" s="13" t="s">
        <v>82</v>
      </c>
      <c r="AY565" s="148" t="s">
        <v>138</v>
      </c>
    </row>
    <row r="566" spans="2:51" s="13" customFormat="1" ht="11.25">
      <c r="B566" s="147"/>
      <c r="D566" s="141" t="s">
        <v>150</v>
      </c>
      <c r="E566" s="148" t="s">
        <v>44</v>
      </c>
      <c r="F566" s="149" t="s">
        <v>750</v>
      </c>
      <c r="H566" s="150">
        <v>9</v>
      </c>
      <c r="I566" s="151"/>
      <c r="L566" s="147"/>
      <c r="M566" s="152"/>
      <c r="T566" s="153"/>
      <c r="AT566" s="148" t="s">
        <v>150</v>
      </c>
      <c r="AU566" s="148" t="s">
        <v>92</v>
      </c>
      <c r="AV566" s="13" t="s">
        <v>92</v>
      </c>
      <c r="AW566" s="13" t="s">
        <v>42</v>
      </c>
      <c r="AX566" s="13" t="s">
        <v>82</v>
      </c>
      <c r="AY566" s="148" t="s">
        <v>138</v>
      </c>
    </row>
    <row r="567" spans="2:51" s="13" customFormat="1" ht="11.25">
      <c r="B567" s="147"/>
      <c r="D567" s="141" t="s">
        <v>150</v>
      </c>
      <c r="E567" s="148" t="s">
        <v>44</v>
      </c>
      <c r="F567" s="149" t="s">
        <v>751</v>
      </c>
      <c r="H567" s="150">
        <v>8.85</v>
      </c>
      <c r="I567" s="151"/>
      <c r="L567" s="147"/>
      <c r="M567" s="152"/>
      <c r="T567" s="153"/>
      <c r="AT567" s="148" t="s">
        <v>150</v>
      </c>
      <c r="AU567" s="148" t="s">
        <v>92</v>
      </c>
      <c r="AV567" s="13" t="s">
        <v>92</v>
      </c>
      <c r="AW567" s="13" t="s">
        <v>42</v>
      </c>
      <c r="AX567" s="13" t="s">
        <v>82</v>
      </c>
      <c r="AY567" s="148" t="s">
        <v>138</v>
      </c>
    </row>
    <row r="568" spans="2:51" s="13" customFormat="1" ht="11.25">
      <c r="B568" s="147"/>
      <c r="D568" s="141" t="s">
        <v>150</v>
      </c>
      <c r="E568" s="148" t="s">
        <v>44</v>
      </c>
      <c r="F568" s="149" t="s">
        <v>752</v>
      </c>
      <c r="H568" s="150">
        <v>18.79</v>
      </c>
      <c r="I568" s="151"/>
      <c r="L568" s="147"/>
      <c r="M568" s="152"/>
      <c r="T568" s="153"/>
      <c r="AT568" s="148" t="s">
        <v>150</v>
      </c>
      <c r="AU568" s="148" t="s">
        <v>92</v>
      </c>
      <c r="AV568" s="13" t="s">
        <v>92</v>
      </c>
      <c r="AW568" s="13" t="s">
        <v>42</v>
      </c>
      <c r="AX568" s="13" t="s">
        <v>82</v>
      </c>
      <c r="AY568" s="148" t="s">
        <v>138</v>
      </c>
    </row>
    <row r="569" spans="2:51" s="13" customFormat="1" ht="11.25">
      <c r="B569" s="147"/>
      <c r="D569" s="141" t="s">
        <v>150</v>
      </c>
      <c r="E569" s="148" t="s">
        <v>44</v>
      </c>
      <c r="F569" s="149" t="s">
        <v>753</v>
      </c>
      <c r="H569" s="150">
        <v>20.47</v>
      </c>
      <c r="I569" s="151"/>
      <c r="L569" s="147"/>
      <c r="M569" s="152"/>
      <c r="T569" s="153"/>
      <c r="AT569" s="148" t="s">
        <v>150</v>
      </c>
      <c r="AU569" s="148" t="s">
        <v>92</v>
      </c>
      <c r="AV569" s="13" t="s">
        <v>92</v>
      </c>
      <c r="AW569" s="13" t="s">
        <v>42</v>
      </c>
      <c r="AX569" s="13" t="s">
        <v>82</v>
      </c>
      <c r="AY569" s="148" t="s">
        <v>138</v>
      </c>
    </row>
    <row r="570" spans="2:51" s="13" customFormat="1" ht="11.25">
      <c r="B570" s="147"/>
      <c r="D570" s="141" t="s">
        <v>150</v>
      </c>
      <c r="E570" s="148" t="s">
        <v>44</v>
      </c>
      <c r="F570" s="149" t="s">
        <v>754</v>
      </c>
      <c r="H570" s="150">
        <v>1.77</v>
      </c>
      <c r="I570" s="151"/>
      <c r="L570" s="147"/>
      <c r="M570" s="152"/>
      <c r="T570" s="153"/>
      <c r="AT570" s="148" t="s">
        <v>150</v>
      </c>
      <c r="AU570" s="148" t="s">
        <v>92</v>
      </c>
      <c r="AV570" s="13" t="s">
        <v>92</v>
      </c>
      <c r="AW570" s="13" t="s">
        <v>42</v>
      </c>
      <c r="AX570" s="13" t="s">
        <v>82</v>
      </c>
      <c r="AY570" s="148" t="s">
        <v>138</v>
      </c>
    </row>
    <row r="571" spans="2:51" s="13" customFormat="1" ht="11.25">
      <c r="B571" s="147"/>
      <c r="D571" s="141" t="s">
        <v>150</v>
      </c>
      <c r="E571" s="148" t="s">
        <v>44</v>
      </c>
      <c r="F571" s="149" t="s">
        <v>755</v>
      </c>
      <c r="H571" s="150">
        <v>2.08</v>
      </c>
      <c r="I571" s="151"/>
      <c r="L571" s="147"/>
      <c r="M571" s="152"/>
      <c r="T571" s="153"/>
      <c r="AT571" s="148" t="s">
        <v>150</v>
      </c>
      <c r="AU571" s="148" t="s">
        <v>92</v>
      </c>
      <c r="AV571" s="13" t="s">
        <v>92</v>
      </c>
      <c r="AW571" s="13" t="s">
        <v>42</v>
      </c>
      <c r="AX571" s="13" t="s">
        <v>82</v>
      </c>
      <c r="AY571" s="148" t="s">
        <v>138</v>
      </c>
    </row>
    <row r="572" spans="2:51" s="13" customFormat="1" ht="11.25">
      <c r="B572" s="147"/>
      <c r="D572" s="141" t="s">
        <v>150</v>
      </c>
      <c r="E572" s="148" t="s">
        <v>44</v>
      </c>
      <c r="F572" s="149" t="s">
        <v>756</v>
      </c>
      <c r="H572" s="150">
        <v>25.2</v>
      </c>
      <c r="I572" s="151"/>
      <c r="L572" s="147"/>
      <c r="M572" s="152"/>
      <c r="T572" s="153"/>
      <c r="AT572" s="148" t="s">
        <v>150</v>
      </c>
      <c r="AU572" s="148" t="s">
        <v>92</v>
      </c>
      <c r="AV572" s="13" t="s">
        <v>92</v>
      </c>
      <c r="AW572" s="13" t="s">
        <v>42</v>
      </c>
      <c r="AX572" s="13" t="s">
        <v>82</v>
      </c>
      <c r="AY572" s="148" t="s">
        <v>138</v>
      </c>
    </row>
    <row r="573" spans="2:51" s="13" customFormat="1" ht="11.25">
      <c r="B573" s="147"/>
      <c r="D573" s="141" t="s">
        <v>150</v>
      </c>
      <c r="E573" s="148" t="s">
        <v>44</v>
      </c>
      <c r="F573" s="149" t="s">
        <v>757</v>
      </c>
      <c r="H573" s="150">
        <v>5.66</v>
      </c>
      <c r="I573" s="151"/>
      <c r="L573" s="147"/>
      <c r="M573" s="152"/>
      <c r="T573" s="153"/>
      <c r="AT573" s="148" t="s">
        <v>150</v>
      </c>
      <c r="AU573" s="148" t="s">
        <v>92</v>
      </c>
      <c r="AV573" s="13" t="s">
        <v>92</v>
      </c>
      <c r="AW573" s="13" t="s">
        <v>42</v>
      </c>
      <c r="AX573" s="13" t="s">
        <v>82</v>
      </c>
      <c r="AY573" s="148" t="s">
        <v>138</v>
      </c>
    </row>
    <row r="574" spans="2:51" s="13" customFormat="1" ht="11.25">
      <c r="B574" s="147"/>
      <c r="D574" s="141" t="s">
        <v>150</v>
      </c>
      <c r="E574" s="148" t="s">
        <v>44</v>
      </c>
      <c r="F574" s="149" t="s">
        <v>758</v>
      </c>
      <c r="H574" s="150">
        <v>5.74</v>
      </c>
      <c r="I574" s="151"/>
      <c r="L574" s="147"/>
      <c r="M574" s="152"/>
      <c r="T574" s="153"/>
      <c r="AT574" s="148" t="s">
        <v>150</v>
      </c>
      <c r="AU574" s="148" t="s">
        <v>92</v>
      </c>
      <c r="AV574" s="13" t="s">
        <v>92</v>
      </c>
      <c r="AW574" s="13" t="s">
        <v>42</v>
      </c>
      <c r="AX574" s="13" t="s">
        <v>82</v>
      </c>
      <c r="AY574" s="148" t="s">
        <v>138</v>
      </c>
    </row>
    <row r="575" spans="2:51" s="13" customFormat="1" ht="11.25">
      <c r="B575" s="147"/>
      <c r="D575" s="141" t="s">
        <v>150</v>
      </c>
      <c r="E575" s="148" t="s">
        <v>44</v>
      </c>
      <c r="F575" s="149" t="s">
        <v>759</v>
      </c>
      <c r="H575" s="150">
        <v>9.89</v>
      </c>
      <c r="I575" s="151"/>
      <c r="L575" s="147"/>
      <c r="M575" s="152"/>
      <c r="T575" s="153"/>
      <c r="AT575" s="148" t="s">
        <v>150</v>
      </c>
      <c r="AU575" s="148" t="s">
        <v>92</v>
      </c>
      <c r="AV575" s="13" t="s">
        <v>92</v>
      </c>
      <c r="AW575" s="13" t="s">
        <v>42</v>
      </c>
      <c r="AX575" s="13" t="s">
        <v>82</v>
      </c>
      <c r="AY575" s="148" t="s">
        <v>138</v>
      </c>
    </row>
    <row r="576" spans="2:51" s="13" customFormat="1" ht="11.25">
      <c r="B576" s="147"/>
      <c r="D576" s="141" t="s">
        <v>150</v>
      </c>
      <c r="E576" s="148" t="s">
        <v>44</v>
      </c>
      <c r="F576" s="149" t="s">
        <v>760</v>
      </c>
      <c r="H576" s="150">
        <v>9.73</v>
      </c>
      <c r="I576" s="151"/>
      <c r="L576" s="147"/>
      <c r="M576" s="152"/>
      <c r="T576" s="153"/>
      <c r="AT576" s="148" t="s">
        <v>150</v>
      </c>
      <c r="AU576" s="148" t="s">
        <v>92</v>
      </c>
      <c r="AV576" s="13" t="s">
        <v>92</v>
      </c>
      <c r="AW576" s="13" t="s">
        <v>42</v>
      </c>
      <c r="AX576" s="13" t="s">
        <v>82</v>
      </c>
      <c r="AY576" s="148" t="s">
        <v>138</v>
      </c>
    </row>
    <row r="577" spans="2:65" s="14" customFormat="1" ht="11.25">
      <c r="B577" s="154"/>
      <c r="D577" s="141" t="s">
        <v>150</v>
      </c>
      <c r="E577" s="155" t="s">
        <v>44</v>
      </c>
      <c r="F577" s="156" t="s">
        <v>156</v>
      </c>
      <c r="H577" s="157">
        <v>558.25</v>
      </c>
      <c r="I577" s="158"/>
      <c r="L577" s="154"/>
      <c r="M577" s="159"/>
      <c r="T577" s="160"/>
      <c r="AT577" s="155" t="s">
        <v>150</v>
      </c>
      <c r="AU577" s="155" t="s">
        <v>92</v>
      </c>
      <c r="AV577" s="14" t="s">
        <v>146</v>
      </c>
      <c r="AW577" s="14" t="s">
        <v>42</v>
      </c>
      <c r="AX577" s="14" t="s">
        <v>90</v>
      </c>
      <c r="AY577" s="155" t="s">
        <v>138</v>
      </c>
    </row>
    <row r="578" spans="2:65" s="11" customFormat="1" ht="22.9" customHeight="1">
      <c r="B578" s="111"/>
      <c r="D578" s="112" t="s">
        <v>81</v>
      </c>
      <c r="E578" s="121" t="s">
        <v>761</v>
      </c>
      <c r="F578" s="121" t="s">
        <v>762</v>
      </c>
      <c r="I578" s="114"/>
      <c r="J578" s="122">
        <f>BK578</f>
        <v>0</v>
      </c>
      <c r="L578" s="111"/>
      <c r="M578" s="116"/>
      <c r="P578" s="117">
        <f>SUM(P579:P637)</f>
        <v>0</v>
      </c>
      <c r="R578" s="117">
        <f>SUM(R579:R637)</f>
        <v>0</v>
      </c>
      <c r="T578" s="118">
        <f>SUM(T579:T637)</f>
        <v>20.167893299999999</v>
      </c>
      <c r="AR578" s="112" t="s">
        <v>92</v>
      </c>
      <c r="AT578" s="119" t="s">
        <v>81</v>
      </c>
      <c r="AU578" s="119" t="s">
        <v>90</v>
      </c>
      <c r="AY578" s="112" t="s">
        <v>138</v>
      </c>
      <c r="BK578" s="120">
        <f>SUM(BK579:BK637)</f>
        <v>0</v>
      </c>
    </row>
    <row r="579" spans="2:65" s="1" customFormat="1" ht="24.2" customHeight="1">
      <c r="B579" s="32"/>
      <c r="C579" s="123" t="s">
        <v>763</v>
      </c>
      <c r="D579" s="123" t="s">
        <v>141</v>
      </c>
      <c r="E579" s="124" t="s">
        <v>764</v>
      </c>
      <c r="F579" s="125" t="s">
        <v>765</v>
      </c>
      <c r="G579" s="126" t="s">
        <v>159</v>
      </c>
      <c r="H579" s="127">
        <v>242.49</v>
      </c>
      <c r="I579" s="128"/>
      <c r="J579" s="129">
        <f>ROUND(I579*H579,2)</f>
        <v>0</v>
      </c>
      <c r="K579" s="125" t="s">
        <v>145</v>
      </c>
      <c r="L579" s="32"/>
      <c r="M579" s="130" t="s">
        <v>44</v>
      </c>
      <c r="N579" s="131" t="s">
        <v>53</v>
      </c>
      <c r="P579" s="132">
        <f>O579*H579</f>
        <v>0</v>
      </c>
      <c r="Q579" s="132">
        <v>0</v>
      </c>
      <c r="R579" s="132">
        <f>Q579*H579</f>
        <v>0</v>
      </c>
      <c r="S579" s="132">
        <v>8.3169999999999994E-2</v>
      </c>
      <c r="T579" s="133">
        <f>S579*H579</f>
        <v>20.167893299999999</v>
      </c>
      <c r="AR579" s="134" t="s">
        <v>305</v>
      </c>
      <c r="AT579" s="134" t="s">
        <v>141</v>
      </c>
      <c r="AU579" s="134" t="s">
        <v>92</v>
      </c>
      <c r="AY579" s="16" t="s">
        <v>138</v>
      </c>
      <c r="BE579" s="135">
        <f>IF(N579="základní",J579,0)</f>
        <v>0</v>
      </c>
      <c r="BF579" s="135">
        <f>IF(N579="snížená",J579,0)</f>
        <v>0</v>
      </c>
      <c r="BG579" s="135">
        <f>IF(N579="zákl. přenesená",J579,0)</f>
        <v>0</v>
      </c>
      <c r="BH579" s="135">
        <f>IF(N579="sníž. přenesená",J579,0)</f>
        <v>0</v>
      </c>
      <c r="BI579" s="135">
        <f>IF(N579="nulová",J579,0)</f>
        <v>0</v>
      </c>
      <c r="BJ579" s="16" t="s">
        <v>90</v>
      </c>
      <c r="BK579" s="135">
        <f>ROUND(I579*H579,2)</f>
        <v>0</v>
      </c>
      <c r="BL579" s="16" t="s">
        <v>305</v>
      </c>
      <c r="BM579" s="134" t="s">
        <v>766</v>
      </c>
    </row>
    <row r="580" spans="2:65" s="1" customFormat="1" ht="11.25">
      <c r="B580" s="32"/>
      <c r="D580" s="136" t="s">
        <v>148</v>
      </c>
      <c r="F580" s="137" t="s">
        <v>767</v>
      </c>
      <c r="I580" s="138"/>
      <c r="L580" s="32"/>
      <c r="M580" s="139"/>
      <c r="T580" s="53"/>
      <c r="AT580" s="16" t="s">
        <v>148</v>
      </c>
      <c r="AU580" s="16" t="s">
        <v>92</v>
      </c>
    </row>
    <row r="581" spans="2:65" s="13" customFormat="1" ht="11.25">
      <c r="B581" s="147"/>
      <c r="D581" s="141" t="s">
        <v>150</v>
      </c>
      <c r="E581" s="148" t="s">
        <v>44</v>
      </c>
      <c r="F581" s="149" t="s">
        <v>768</v>
      </c>
      <c r="H581" s="150">
        <v>1.1499999999999999</v>
      </c>
      <c r="I581" s="151"/>
      <c r="L581" s="147"/>
      <c r="M581" s="152"/>
      <c r="T581" s="153"/>
      <c r="AT581" s="148" t="s">
        <v>150</v>
      </c>
      <c r="AU581" s="148" t="s">
        <v>92</v>
      </c>
      <c r="AV581" s="13" t="s">
        <v>92</v>
      </c>
      <c r="AW581" s="13" t="s">
        <v>42</v>
      </c>
      <c r="AX581" s="13" t="s">
        <v>82</v>
      </c>
      <c r="AY581" s="148" t="s">
        <v>138</v>
      </c>
    </row>
    <row r="582" spans="2:65" s="13" customFormat="1" ht="11.25">
      <c r="B582" s="147"/>
      <c r="D582" s="141" t="s">
        <v>150</v>
      </c>
      <c r="E582" s="148" t="s">
        <v>44</v>
      </c>
      <c r="F582" s="149" t="s">
        <v>769</v>
      </c>
      <c r="H582" s="150">
        <v>1.1599999999999999</v>
      </c>
      <c r="I582" s="151"/>
      <c r="L582" s="147"/>
      <c r="M582" s="152"/>
      <c r="T582" s="153"/>
      <c r="AT582" s="148" t="s">
        <v>150</v>
      </c>
      <c r="AU582" s="148" t="s">
        <v>92</v>
      </c>
      <c r="AV582" s="13" t="s">
        <v>92</v>
      </c>
      <c r="AW582" s="13" t="s">
        <v>42</v>
      </c>
      <c r="AX582" s="13" t="s">
        <v>82</v>
      </c>
      <c r="AY582" s="148" t="s">
        <v>138</v>
      </c>
    </row>
    <row r="583" spans="2:65" s="13" customFormat="1" ht="11.25">
      <c r="B583" s="147"/>
      <c r="D583" s="141" t="s">
        <v>150</v>
      </c>
      <c r="E583" s="148" t="s">
        <v>44</v>
      </c>
      <c r="F583" s="149" t="s">
        <v>770</v>
      </c>
      <c r="H583" s="150">
        <v>1.18</v>
      </c>
      <c r="I583" s="151"/>
      <c r="L583" s="147"/>
      <c r="M583" s="152"/>
      <c r="T583" s="153"/>
      <c r="AT583" s="148" t="s">
        <v>150</v>
      </c>
      <c r="AU583" s="148" t="s">
        <v>92</v>
      </c>
      <c r="AV583" s="13" t="s">
        <v>92</v>
      </c>
      <c r="AW583" s="13" t="s">
        <v>42</v>
      </c>
      <c r="AX583" s="13" t="s">
        <v>82</v>
      </c>
      <c r="AY583" s="148" t="s">
        <v>138</v>
      </c>
    </row>
    <row r="584" spans="2:65" s="13" customFormat="1" ht="11.25">
      <c r="B584" s="147"/>
      <c r="D584" s="141" t="s">
        <v>150</v>
      </c>
      <c r="E584" s="148" t="s">
        <v>44</v>
      </c>
      <c r="F584" s="149" t="s">
        <v>771</v>
      </c>
      <c r="H584" s="150">
        <v>1.2</v>
      </c>
      <c r="I584" s="151"/>
      <c r="L584" s="147"/>
      <c r="M584" s="152"/>
      <c r="T584" s="153"/>
      <c r="AT584" s="148" t="s">
        <v>150</v>
      </c>
      <c r="AU584" s="148" t="s">
        <v>92</v>
      </c>
      <c r="AV584" s="13" t="s">
        <v>92</v>
      </c>
      <c r="AW584" s="13" t="s">
        <v>42</v>
      </c>
      <c r="AX584" s="13" t="s">
        <v>82</v>
      </c>
      <c r="AY584" s="148" t="s">
        <v>138</v>
      </c>
    </row>
    <row r="585" spans="2:65" s="13" customFormat="1" ht="11.25">
      <c r="B585" s="147"/>
      <c r="D585" s="141" t="s">
        <v>150</v>
      </c>
      <c r="E585" s="148" t="s">
        <v>44</v>
      </c>
      <c r="F585" s="149" t="s">
        <v>696</v>
      </c>
      <c r="H585" s="150">
        <v>3.15</v>
      </c>
      <c r="I585" s="151"/>
      <c r="L585" s="147"/>
      <c r="M585" s="152"/>
      <c r="T585" s="153"/>
      <c r="AT585" s="148" t="s">
        <v>150</v>
      </c>
      <c r="AU585" s="148" t="s">
        <v>92</v>
      </c>
      <c r="AV585" s="13" t="s">
        <v>92</v>
      </c>
      <c r="AW585" s="13" t="s">
        <v>42</v>
      </c>
      <c r="AX585" s="13" t="s">
        <v>82</v>
      </c>
      <c r="AY585" s="148" t="s">
        <v>138</v>
      </c>
    </row>
    <row r="586" spans="2:65" s="13" customFormat="1" ht="11.25">
      <c r="B586" s="147"/>
      <c r="D586" s="141" t="s">
        <v>150</v>
      </c>
      <c r="E586" s="148" t="s">
        <v>44</v>
      </c>
      <c r="F586" s="149" t="s">
        <v>772</v>
      </c>
      <c r="H586" s="150">
        <v>1.48</v>
      </c>
      <c r="I586" s="151"/>
      <c r="L586" s="147"/>
      <c r="M586" s="152"/>
      <c r="T586" s="153"/>
      <c r="AT586" s="148" t="s">
        <v>150</v>
      </c>
      <c r="AU586" s="148" t="s">
        <v>92</v>
      </c>
      <c r="AV586" s="13" t="s">
        <v>92</v>
      </c>
      <c r="AW586" s="13" t="s">
        <v>42</v>
      </c>
      <c r="AX586" s="13" t="s">
        <v>82</v>
      </c>
      <c r="AY586" s="148" t="s">
        <v>138</v>
      </c>
    </row>
    <row r="587" spans="2:65" s="13" customFormat="1" ht="11.25">
      <c r="B587" s="147"/>
      <c r="D587" s="141" t="s">
        <v>150</v>
      </c>
      <c r="E587" s="148" t="s">
        <v>44</v>
      </c>
      <c r="F587" s="149" t="s">
        <v>773</v>
      </c>
      <c r="H587" s="150">
        <v>1.46</v>
      </c>
      <c r="I587" s="151"/>
      <c r="L587" s="147"/>
      <c r="M587" s="152"/>
      <c r="T587" s="153"/>
      <c r="AT587" s="148" t="s">
        <v>150</v>
      </c>
      <c r="AU587" s="148" t="s">
        <v>92</v>
      </c>
      <c r="AV587" s="13" t="s">
        <v>92</v>
      </c>
      <c r="AW587" s="13" t="s">
        <v>42</v>
      </c>
      <c r="AX587" s="13" t="s">
        <v>82</v>
      </c>
      <c r="AY587" s="148" t="s">
        <v>138</v>
      </c>
    </row>
    <row r="588" spans="2:65" s="13" customFormat="1" ht="11.25">
      <c r="B588" s="147"/>
      <c r="D588" s="141" t="s">
        <v>150</v>
      </c>
      <c r="E588" s="148" t="s">
        <v>44</v>
      </c>
      <c r="F588" s="149" t="s">
        <v>774</v>
      </c>
      <c r="H588" s="150">
        <v>3.15</v>
      </c>
      <c r="I588" s="151"/>
      <c r="L588" s="147"/>
      <c r="M588" s="152"/>
      <c r="T588" s="153"/>
      <c r="AT588" s="148" t="s">
        <v>150</v>
      </c>
      <c r="AU588" s="148" t="s">
        <v>92</v>
      </c>
      <c r="AV588" s="13" t="s">
        <v>92</v>
      </c>
      <c r="AW588" s="13" t="s">
        <v>42</v>
      </c>
      <c r="AX588" s="13" t="s">
        <v>82</v>
      </c>
      <c r="AY588" s="148" t="s">
        <v>138</v>
      </c>
    </row>
    <row r="589" spans="2:65" s="13" customFormat="1" ht="11.25">
      <c r="B589" s="147"/>
      <c r="D589" s="141" t="s">
        <v>150</v>
      </c>
      <c r="E589" s="148" t="s">
        <v>44</v>
      </c>
      <c r="F589" s="149" t="s">
        <v>775</v>
      </c>
      <c r="H589" s="150">
        <v>1.48</v>
      </c>
      <c r="I589" s="151"/>
      <c r="L589" s="147"/>
      <c r="M589" s="152"/>
      <c r="T589" s="153"/>
      <c r="AT589" s="148" t="s">
        <v>150</v>
      </c>
      <c r="AU589" s="148" t="s">
        <v>92</v>
      </c>
      <c r="AV589" s="13" t="s">
        <v>92</v>
      </c>
      <c r="AW589" s="13" t="s">
        <v>42</v>
      </c>
      <c r="AX589" s="13" t="s">
        <v>82</v>
      </c>
      <c r="AY589" s="148" t="s">
        <v>138</v>
      </c>
    </row>
    <row r="590" spans="2:65" s="13" customFormat="1" ht="11.25">
      <c r="B590" s="147"/>
      <c r="D590" s="141" t="s">
        <v>150</v>
      </c>
      <c r="E590" s="148" t="s">
        <v>44</v>
      </c>
      <c r="F590" s="149" t="s">
        <v>776</v>
      </c>
      <c r="H590" s="150">
        <v>1.46</v>
      </c>
      <c r="I590" s="151"/>
      <c r="L590" s="147"/>
      <c r="M590" s="152"/>
      <c r="T590" s="153"/>
      <c r="AT590" s="148" t="s">
        <v>150</v>
      </c>
      <c r="AU590" s="148" t="s">
        <v>92</v>
      </c>
      <c r="AV590" s="13" t="s">
        <v>92</v>
      </c>
      <c r="AW590" s="13" t="s">
        <v>42</v>
      </c>
      <c r="AX590" s="13" t="s">
        <v>82</v>
      </c>
      <c r="AY590" s="148" t="s">
        <v>138</v>
      </c>
    </row>
    <row r="591" spans="2:65" s="13" customFormat="1" ht="11.25">
      <c r="B591" s="147"/>
      <c r="D591" s="141" t="s">
        <v>150</v>
      </c>
      <c r="E591" s="148" t="s">
        <v>44</v>
      </c>
      <c r="F591" s="149" t="s">
        <v>704</v>
      </c>
      <c r="H591" s="150">
        <v>3.15</v>
      </c>
      <c r="I591" s="151"/>
      <c r="L591" s="147"/>
      <c r="M591" s="152"/>
      <c r="T591" s="153"/>
      <c r="AT591" s="148" t="s">
        <v>150</v>
      </c>
      <c r="AU591" s="148" t="s">
        <v>92</v>
      </c>
      <c r="AV591" s="13" t="s">
        <v>92</v>
      </c>
      <c r="AW591" s="13" t="s">
        <v>42</v>
      </c>
      <c r="AX591" s="13" t="s">
        <v>82</v>
      </c>
      <c r="AY591" s="148" t="s">
        <v>138</v>
      </c>
    </row>
    <row r="592" spans="2:65" s="13" customFormat="1" ht="11.25">
      <c r="B592" s="147"/>
      <c r="D592" s="141" t="s">
        <v>150</v>
      </c>
      <c r="E592" s="148" t="s">
        <v>44</v>
      </c>
      <c r="F592" s="149" t="s">
        <v>777</v>
      </c>
      <c r="H592" s="150">
        <v>1.48</v>
      </c>
      <c r="I592" s="151"/>
      <c r="L592" s="147"/>
      <c r="M592" s="152"/>
      <c r="T592" s="153"/>
      <c r="AT592" s="148" t="s">
        <v>150</v>
      </c>
      <c r="AU592" s="148" t="s">
        <v>92</v>
      </c>
      <c r="AV592" s="13" t="s">
        <v>92</v>
      </c>
      <c r="AW592" s="13" t="s">
        <v>42</v>
      </c>
      <c r="AX592" s="13" t="s">
        <v>82</v>
      </c>
      <c r="AY592" s="148" t="s">
        <v>138</v>
      </c>
    </row>
    <row r="593" spans="2:51" s="13" customFormat="1" ht="11.25">
      <c r="B593" s="147"/>
      <c r="D593" s="141" t="s">
        <v>150</v>
      </c>
      <c r="E593" s="148" t="s">
        <v>44</v>
      </c>
      <c r="F593" s="149" t="s">
        <v>778</v>
      </c>
      <c r="H593" s="150">
        <v>1.46</v>
      </c>
      <c r="I593" s="151"/>
      <c r="L593" s="147"/>
      <c r="M593" s="152"/>
      <c r="T593" s="153"/>
      <c r="AT593" s="148" t="s">
        <v>150</v>
      </c>
      <c r="AU593" s="148" t="s">
        <v>92</v>
      </c>
      <c r="AV593" s="13" t="s">
        <v>92</v>
      </c>
      <c r="AW593" s="13" t="s">
        <v>42</v>
      </c>
      <c r="AX593" s="13" t="s">
        <v>82</v>
      </c>
      <c r="AY593" s="148" t="s">
        <v>138</v>
      </c>
    </row>
    <row r="594" spans="2:51" s="13" customFormat="1" ht="11.25">
      <c r="B594" s="147"/>
      <c r="D594" s="141" t="s">
        <v>150</v>
      </c>
      <c r="E594" s="148" t="s">
        <v>44</v>
      </c>
      <c r="F594" s="149" t="s">
        <v>779</v>
      </c>
      <c r="H594" s="150">
        <v>3.15</v>
      </c>
      <c r="I594" s="151"/>
      <c r="L594" s="147"/>
      <c r="M594" s="152"/>
      <c r="T594" s="153"/>
      <c r="AT594" s="148" t="s">
        <v>150</v>
      </c>
      <c r="AU594" s="148" t="s">
        <v>92</v>
      </c>
      <c r="AV594" s="13" t="s">
        <v>92</v>
      </c>
      <c r="AW594" s="13" t="s">
        <v>42</v>
      </c>
      <c r="AX594" s="13" t="s">
        <v>82</v>
      </c>
      <c r="AY594" s="148" t="s">
        <v>138</v>
      </c>
    </row>
    <row r="595" spans="2:51" s="13" customFormat="1" ht="11.25">
      <c r="B595" s="147"/>
      <c r="D595" s="141" t="s">
        <v>150</v>
      </c>
      <c r="E595" s="148" t="s">
        <v>44</v>
      </c>
      <c r="F595" s="149" t="s">
        <v>780</v>
      </c>
      <c r="H595" s="150">
        <v>1.48</v>
      </c>
      <c r="I595" s="151"/>
      <c r="L595" s="147"/>
      <c r="M595" s="152"/>
      <c r="T595" s="153"/>
      <c r="AT595" s="148" t="s">
        <v>150</v>
      </c>
      <c r="AU595" s="148" t="s">
        <v>92</v>
      </c>
      <c r="AV595" s="13" t="s">
        <v>92</v>
      </c>
      <c r="AW595" s="13" t="s">
        <v>42</v>
      </c>
      <c r="AX595" s="13" t="s">
        <v>82</v>
      </c>
      <c r="AY595" s="148" t="s">
        <v>138</v>
      </c>
    </row>
    <row r="596" spans="2:51" s="13" customFormat="1" ht="11.25">
      <c r="B596" s="147"/>
      <c r="D596" s="141" t="s">
        <v>150</v>
      </c>
      <c r="E596" s="148" t="s">
        <v>44</v>
      </c>
      <c r="F596" s="149" t="s">
        <v>781</v>
      </c>
      <c r="H596" s="150">
        <v>1.46</v>
      </c>
      <c r="I596" s="151"/>
      <c r="L596" s="147"/>
      <c r="M596" s="152"/>
      <c r="T596" s="153"/>
      <c r="AT596" s="148" t="s">
        <v>150</v>
      </c>
      <c r="AU596" s="148" t="s">
        <v>92</v>
      </c>
      <c r="AV596" s="13" t="s">
        <v>92</v>
      </c>
      <c r="AW596" s="13" t="s">
        <v>42</v>
      </c>
      <c r="AX596" s="13" t="s">
        <v>82</v>
      </c>
      <c r="AY596" s="148" t="s">
        <v>138</v>
      </c>
    </row>
    <row r="597" spans="2:51" s="13" customFormat="1" ht="11.25">
      <c r="B597" s="147"/>
      <c r="D597" s="141" t="s">
        <v>150</v>
      </c>
      <c r="E597" s="148" t="s">
        <v>44</v>
      </c>
      <c r="F597" s="149" t="s">
        <v>782</v>
      </c>
      <c r="H597" s="150">
        <v>3.15</v>
      </c>
      <c r="I597" s="151"/>
      <c r="L597" s="147"/>
      <c r="M597" s="152"/>
      <c r="T597" s="153"/>
      <c r="AT597" s="148" t="s">
        <v>150</v>
      </c>
      <c r="AU597" s="148" t="s">
        <v>92</v>
      </c>
      <c r="AV597" s="13" t="s">
        <v>92</v>
      </c>
      <c r="AW597" s="13" t="s">
        <v>42</v>
      </c>
      <c r="AX597" s="13" t="s">
        <v>82</v>
      </c>
      <c r="AY597" s="148" t="s">
        <v>138</v>
      </c>
    </row>
    <row r="598" spans="2:51" s="13" customFormat="1" ht="11.25">
      <c r="B598" s="147"/>
      <c r="D598" s="141" t="s">
        <v>150</v>
      </c>
      <c r="E598" s="148" t="s">
        <v>44</v>
      </c>
      <c r="F598" s="149" t="s">
        <v>783</v>
      </c>
      <c r="H598" s="150">
        <v>1.48</v>
      </c>
      <c r="I598" s="151"/>
      <c r="L598" s="147"/>
      <c r="M598" s="152"/>
      <c r="T598" s="153"/>
      <c r="AT598" s="148" t="s">
        <v>150</v>
      </c>
      <c r="AU598" s="148" t="s">
        <v>92</v>
      </c>
      <c r="AV598" s="13" t="s">
        <v>92</v>
      </c>
      <c r="AW598" s="13" t="s">
        <v>42</v>
      </c>
      <c r="AX598" s="13" t="s">
        <v>82</v>
      </c>
      <c r="AY598" s="148" t="s">
        <v>138</v>
      </c>
    </row>
    <row r="599" spans="2:51" s="13" customFormat="1" ht="11.25">
      <c r="B599" s="147"/>
      <c r="D599" s="141" t="s">
        <v>150</v>
      </c>
      <c r="E599" s="148" t="s">
        <v>44</v>
      </c>
      <c r="F599" s="149" t="s">
        <v>784</v>
      </c>
      <c r="H599" s="150">
        <v>1.46</v>
      </c>
      <c r="I599" s="151"/>
      <c r="L599" s="147"/>
      <c r="M599" s="152"/>
      <c r="T599" s="153"/>
      <c r="AT599" s="148" t="s">
        <v>150</v>
      </c>
      <c r="AU599" s="148" t="s">
        <v>92</v>
      </c>
      <c r="AV599" s="13" t="s">
        <v>92</v>
      </c>
      <c r="AW599" s="13" t="s">
        <v>42</v>
      </c>
      <c r="AX599" s="13" t="s">
        <v>82</v>
      </c>
      <c r="AY599" s="148" t="s">
        <v>138</v>
      </c>
    </row>
    <row r="600" spans="2:51" s="13" customFormat="1" ht="11.25">
      <c r="B600" s="147"/>
      <c r="D600" s="141" t="s">
        <v>150</v>
      </c>
      <c r="E600" s="148" t="s">
        <v>44</v>
      </c>
      <c r="F600" s="149" t="s">
        <v>785</v>
      </c>
      <c r="H600" s="150">
        <v>1.1499999999999999</v>
      </c>
      <c r="I600" s="151"/>
      <c r="L600" s="147"/>
      <c r="M600" s="152"/>
      <c r="T600" s="153"/>
      <c r="AT600" s="148" t="s">
        <v>150</v>
      </c>
      <c r="AU600" s="148" t="s">
        <v>92</v>
      </c>
      <c r="AV600" s="13" t="s">
        <v>92</v>
      </c>
      <c r="AW600" s="13" t="s">
        <v>42</v>
      </c>
      <c r="AX600" s="13" t="s">
        <v>82</v>
      </c>
      <c r="AY600" s="148" t="s">
        <v>138</v>
      </c>
    </row>
    <row r="601" spans="2:51" s="13" customFormat="1" ht="11.25">
      <c r="B601" s="147"/>
      <c r="D601" s="141" t="s">
        <v>150</v>
      </c>
      <c r="E601" s="148" t="s">
        <v>44</v>
      </c>
      <c r="F601" s="149" t="s">
        <v>786</v>
      </c>
      <c r="H601" s="150">
        <v>1.1599999999999999</v>
      </c>
      <c r="I601" s="151"/>
      <c r="L601" s="147"/>
      <c r="M601" s="152"/>
      <c r="T601" s="153"/>
      <c r="AT601" s="148" t="s">
        <v>150</v>
      </c>
      <c r="AU601" s="148" t="s">
        <v>92</v>
      </c>
      <c r="AV601" s="13" t="s">
        <v>92</v>
      </c>
      <c r="AW601" s="13" t="s">
        <v>42</v>
      </c>
      <c r="AX601" s="13" t="s">
        <v>82</v>
      </c>
      <c r="AY601" s="148" t="s">
        <v>138</v>
      </c>
    </row>
    <row r="602" spans="2:51" s="13" customFormat="1" ht="11.25">
      <c r="B602" s="147"/>
      <c r="D602" s="141" t="s">
        <v>150</v>
      </c>
      <c r="E602" s="148" t="s">
        <v>44</v>
      </c>
      <c r="F602" s="149" t="s">
        <v>719</v>
      </c>
      <c r="H602" s="150">
        <v>1.1499999999999999</v>
      </c>
      <c r="I602" s="151"/>
      <c r="L602" s="147"/>
      <c r="M602" s="152"/>
      <c r="T602" s="153"/>
      <c r="AT602" s="148" t="s">
        <v>150</v>
      </c>
      <c r="AU602" s="148" t="s">
        <v>92</v>
      </c>
      <c r="AV602" s="13" t="s">
        <v>92</v>
      </c>
      <c r="AW602" s="13" t="s">
        <v>42</v>
      </c>
      <c r="AX602" s="13" t="s">
        <v>82</v>
      </c>
      <c r="AY602" s="148" t="s">
        <v>138</v>
      </c>
    </row>
    <row r="603" spans="2:51" s="13" customFormat="1" ht="11.25">
      <c r="B603" s="147"/>
      <c r="D603" s="141" t="s">
        <v>150</v>
      </c>
      <c r="E603" s="148" t="s">
        <v>44</v>
      </c>
      <c r="F603" s="149" t="s">
        <v>787</v>
      </c>
      <c r="H603" s="150">
        <v>1.1599999999999999</v>
      </c>
      <c r="I603" s="151"/>
      <c r="L603" s="147"/>
      <c r="M603" s="152"/>
      <c r="T603" s="153"/>
      <c r="AT603" s="148" t="s">
        <v>150</v>
      </c>
      <c r="AU603" s="148" t="s">
        <v>92</v>
      </c>
      <c r="AV603" s="13" t="s">
        <v>92</v>
      </c>
      <c r="AW603" s="13" t="s">
        <v>42</v>
      </c>
      <c r="AX603" s="13" t="s">
        <v>82</v>
      </c>
      <c r="AY603" s="148" t="s">
        <v>138</v>
      </c>
    </row>
    <row r="604" spans="2:51" s="13" customFormat="1" ht="11.25">
      <c r="B604" s="147"/>
      <c r="D604" s="141" t="s">
        <v>150</v>
      </c>
      <c r="E604" s="148" t="s">
        <v>44</v>
      </c>
      <c r="F604" s="149" t="s">
        <v>788</v>
      </c>
      <c r="H604" s="150">
        <v>3.15</v>
      </c>
      <c r="I604" s="151"/>
      <c r="L604" s="147"/>
      <c r="M604" s="152"/>
      <c r="T604" s="153"/>
      <c r="AT604" s="148" t="s">
        <v>150</v>
      </c>
      <c r="AU604" s="148" t="s">
        <v>92</v>
      </c>
      <c r="AV604" s="13" t="s">
        <v>92</v>
      </c>
      <c r="AW604" s="13" t="s">
        <v>42</v>
      </c>
      <c r="AX604" s="13" t="s">
        <v>82</v>
      </c>
      <c r="AY604" s="148" t="s">
        <v>138</v>
      </c>
    </row>
    <row r="605" spans="2:51" s="13" customFormat="1" ht="11.25">
      <c r="B605" s="147"/>
      <c r="D605" s="141" t="s">
        <v>150</v>
      </c>
      <c r="E605" s="148" t="s">
        <v>44</v>
      </c>
      <c r="F605" s="149" t="s">
        <v>789</v>
      </c>
      <c r="H605" s="150">
        <v>1.48</v>
      </c>
      <c r="I605" s="151"/>
      <c r="L605" s="147"/>
      <c r="M605" s="152"/>
      <c r="T605" s="153"/>
      <c r="AT605" s="148" t="s">
        <v>150</v>
      </c>
      <c r="AU605" s="148" t="s">
        <v>92</v>
      </c>
      <c r="AV605" s="13" t="s">
        <v>92</v>
      </c>
      <c r="AW605" s="13" t="s">
        <v>42</v>
      </c>
      <c r="AX605" s="13" t="s">
        <v>82</v>
      </c>
      <c r="AY605" s="148" t="s">
        <v>138</v>
      </c>
    </row>
    <row r="606" spans="2:51" s="13" customFormat="1" ht="11.25">
      <c r="B606" s="147"/>
      <c r="D606" s="141" t="s">
        <v>150</v>
      </c>
      <c r="E606" s="148" t="s">
        <v>44</v>
      </c>
      <c r="F606" s="149" t="s">
        <v>790</v>
      </c>
      <c r="H606" s="150">
        <v>1.46</v>
      </c>
      <c r="I606" s="151"/>
      <c r="L606" s="147"/>
      <c r="M606" s="152"/>
      <c r="T606" s="153"/>
      <c r="AT606" s="148" t="s">
        <v>150</v>
      </c>
      <c r="AU606" s="148" t="s">
        <v>92</v>
      </c>
      <c r="AV606" s="13" t="s">
        <v>92</v>
      </c>
      <c r="AW606" s="13" t="s">
        <v>42</v>
      </c>
      <c r="AX606" s="13" t="s">
        <v>82</v>
      </c>
      <c r="AY606" s="148" t="s">
        <v>138</v>
      </c>
    </row>
    <row r="607" spans="2:51" s="13" customFormat="1" ht="11.25">
      <c r="B607" s="147"/>
      <c r="D607" s="141" t="s">
        <v>150</v>
      </c>
      <c r="E607" s="148" t="s">
        <v>44</v>
      </c>
      <c r="F607" s="149" t="s">
        <v>791</v>
      </c>
      <c r="H607" s="150">
        <v>3.15</v>
      </c>
      <c r="I607" s="151"/>
      <c r="L607" s="147"/>
      <c r="M607" s="152"/>
      <c r="T607" s="153"/>
      <c r="AT607" s="148" t="s">
        <v>150</v>
      </c>
      <c r="AU607" s="148" t="s">
        <v>92</v>
      </c>
      <c r="AV607" s="13" t="s">
        <v>92</v>
      </c>
      <c r="AW607" s="13" t="s">
        <v>42</v>
      </c>
      <c r="AX607" s="13" t="s">
        <v>82</v>
      </c>
      <c r="AY607" s="148" t="s">
        <v>138</v>
      </c>
    </row>
    <row r="608" spans="2:51" s="13" customFormat="1" ht="11.25">
      <c r="B608" s="147"/>
      <c r="D608" s="141" t="s">
        <v>150</v>
      </c>
      <c r="E608" s="148" t="s">
        <v>44</v>
      </c>
      <c r="F608" s="149" t="s">
        <v>792</v>
      </c>
      <c r="H608" s="150">
        <v>1.48</v>
      </c>
      <c r="I608" s="151"/>
      <c r="L608" s="147"/>
      <c r="M608" s="152"/>
      <c r="T608" s="153"/>
      <c r="AT608" s="148" t="s">
        <v>150</v>
      </c>
      <c r="AU608" s="148" t="s">
        <v>92</v>
      </c>
      <c r="AV608" s="13" t="s">
        <v>92</v>
      </c>
      <c r="AW608" s="13" t="s">
        <v>42</v>
      </c>
      <c r="AX608" s="13" t="s">
        <v>82</v>
      </c>
      <c r="AY608" s="148" t="s">
        <v>138</v>
      </c>
    </row>
    <row r="609" spans="2:51" s="13" customFormat="1" ht="11.25">
      <c r="B609" s="147"/>
      <c r="D609" s="141" t="s">
        <v>150</v>
      </c>
      <c r="E609" s="148" t="s">
        <v>44</v>
      </c>
      <c r="F609" s="149" t="s">
        <v>793</v>
      </c>
      <c r="H609" s="150">
        <v>1.46</v>
      </c>
      <c r="I609" s="151"/>
      <c r="L609" s="147"/>
      <c r="M609" s="152"/>
      <c r="T609" s="153"/>
      <c r="AT609" s="148" t="s">
        <v>150</v>
      </c>
      <c r="AU609" s="148" t="s">
        <v>92</v>
      </c>
      <c r="AV609" s="13" t="s">
        <v>92</v>
      </c>
      <c r="AW609" s="13" t="s">
        <v>42</v>
      </c>
      <c r="AX609" s="13" t="s">
        <v>82</v>
      </c>
      <c r="AY609" s="148" t="s">
        <v>138</v>
      </c>
    </row>
    <row r="610" spans="2:51" s="13" customFormat="1" ht="11.25">
      <c r="B610" s="147"/>
      <c r="D610" s="141" t="s">
        <v>150</v>
      </c>
      <c r="E610" s="148" t="s">
        <v>44</v>
      </c>
      <c r="F610" s="149" t="s">
        <v>794</v>
      </c>
      <c r="H610" s="150">
        <v>3.15</v>
      </c>
      <c r="I610" s="151"/>
      <c r="L610" s="147"/>
      <c r="M610" s="152"/>
      <c r="T610" s="153"/>
      <c r="AT610" s="148" t="s">
        <v>150</v>
      </c>
      <c r="AU610" s="148" t="s">
        <v>92</v>
      </c>
      <c r="AV610" s="13" t="s">
        <v>92</v>
      </c>
      <c r="AW610" s="13" t="s">
        <v>42</v>
      </c>
      <c r="AX610" s="13" t="s">
        <v>82</v>
      </c>
      <c r="AY610" s="148" t="s">
        <v>138</v>
      </c>
    </row>
    <row r="611" spans="2:51" s="13" customFormat="1" ht="11.25">
      <c r="B611" s="147"/>
      <c r="D611" s="141" t="s">
        <v>150</v>
      </c>
      <c r="E611" s="148" t="s">
        <v>44</v>
      </c>
      <c r="F611" s="149" t="s">
        <v>795</v>
      </c>
      <c r="H611" s="150">
        <v>1.48</v>
      </c>
      <c r="I611" s="151"/>
      <c r="L611" s="147"/>
      <c r="M611" s="152"/>
      <c r="T611" s="153"/>
      <c r="AT611" s="148" t="s">
        <v>150</v>
      </c>
      <c r="AU611" s="148" t="s">
        <v>92</v>
      </c>
      <c r="AV611" s="13" t="s">
        <v>92</v>
      </c>
      <c r="AW611" s="13" t="s">
        <v>42</v>
      </c>
      <c r="AX611" s="13" t="s">
        <v>82</v>
      </c>
      <c r="AY611" s="148" t="s">
        <v>138</v>
      </c>
    </row>
    <row r="612" spans="2:51" s="13" customFormat="1" ht="11.25">
      <c r="B612" s="147"/>
      <c r="D612" s="141" t="s">
        <v>150</v>
      </c>
      <c r="E612" s="148" t="s">
        <v>44</v>
      </c>
      <c r="F612" s="149" t="s">
        <v>796</v>
      </c>
      <c r="H612" s="150">
        <v>1.46</v>
      </c>
      <c r="I612" s="151"/>
      <c r="L612" s="147"/>
      <c r="M612" s="152"/>
      <c r="T612" s="153"/>
      <c r="AT612" s="148" t="s">
        <v>150</v>
      </c>
      <c r="AU612" s="148" t="s">
        <v>92</v>
      </c>
      <c r="AV612" s="13" t="s">
        <v>92</v>
      </c>
      <c r="AW612" s="13" t="s">
        <v>42</v>
      </c>
      <c r="AX612" s="13" t="s">
        <v>82</v>
      </c>
      <c r="AY612" s="148" t="s">
        <v>138</v>
      </c>
    </row>
    <row r="613" spans="2:51" s="13" customFormat="1" ht="11.25">
      <c r="B613" s="147"/>
      <c r="D613" s="141" t="s">
        <v>150</v>
      </c>
      <c r="E613" s="148" t="s">
        <v>44</v>
      </c>
      <c r="F613" s="149" t="s">
        <v>797</v>
      </c>
      <c r="H613" s="150">
        <v>3.15</v>
      </c>
      <c r="I613" s="151"/>
      <c r="L613" s="147"/>
      <c r="M613" s="152"/>
      <c r="T613" s="153"/>
      <c r="AT613" s="148" t="s">
        <v>150</v>
      </c>
      <c r="AU613" s="148" t="s">
        <v>92</v>
      </c>
      <c r="AV613" s="13" t="s">
        <v>92</v>
      </c>
      <c r="AW613" s="13" t="s">
        <v>42</v>
      </c>
      <c r="AX613" s="13" t="s">
        <v>82</v>
      </c>
      <c r="AY613" s="148" t="s">
        <v>138</v>
      </c>
    </row>
    <row r="614" spans="2:51" s="13" customFormat="1" ht="11.25">
      <c r="B614" s="147"/>
      <c r="D614" s="141" t="s">
        <v>150</v>
      </c>
      <c r="E614" s="148" t="s">
        <v>44</v>
      </c>
      <c r="F614" s="149" t="s">
        <v>798</v>
      </c>
      <c r="H614" s="150">
        <v>1.48</v>
      </c>
      <c r="I614" s="151"/>
      <c r="L614" s="147"/>
      <c r="M614" s="152"/>
      <c r="T614" s="153"/>
      <c r="AT614" s="148" t="s">
        <v>150</v>
      </c>
      <c r="AU614" s="148" t="s">
        <v>92</v>
      </c>
      <c r="AV614" s="13" t="s">
        <v>92</v>
      </c>
      <c r="AW614" s="13" t="s">
        <v>42</v>
      </c>
      <c r="AX614" s="13" t="s">
        <v>82</v>
      </c>
      <c r="AY614" s="148" t="s">
        <v>138</v>
      </c>
    </row>
    <row r="615" spans="2:51" s="13" customFormat="1" ht="11.25">
      <c r="B615" s="147"/>
      <c r="D615" s="141" t="s">
        <v>150</v>
      </c>
      <c r="E615" s="148" t="s">
        <v>44</v>
      </c>
      <c r="F615" s="149" t="s">
        <v>799</v>
      </c>
      <c r="H615" s="150">
        <v>1.46</v>
      </c>
      <c r="I615" s="151"/>
      <c r="L615" s="147"/>
      <c r="M615" s="152"/>
      <c r="T615" s="153"/>
      <c r="AT615" s="148" t="s">
        <v>150</v>
      </c>
      <c r="AU615" s="148" t="s">
        <v>92</v>
      </c>
      <c r="AV615" s="13" t="s">
        <v>92</v>
      </c>
      <c r="AW615" s="13" t="s">
        <v>42</v>
      </c>
      <c r="AX615" s="13" t="s">
        <v>82</v>
      </c>
      <c r="AY615" s="148" t="s">
        <v>138</v>
      </c>
    </row>
    <row r="616" spans="2:51" s="13" customFormat="1" ht="11.25">
      <c r="B616" s="147"/>
      <c r="D616" s="141" t="s">
        <v>150</v>
      </c>
      <c r="E616" s="148" t="s">
        <v>44</v>
      </c>
      <c r="F616" s="149" t="s">
        <v>800</v>
      </c>
      <c r="H616" s="150">
        <v>3.15</v>
      </c>
      <c r="I616" s="151"/>
      <c r="L616" s="147"/>
      <c r="M616" s="152"/>
      <c r="T616" s="153"/>
      <c r="AT616" s="148" t="s">
        <v>150</v>
      </c>
      <c r="AU616" s="148" t="s">
        <v>92</v>
      </c>
      <c r="AV616" s="13" t="s">
        <v>92</v>
      </c>
      <c r="AW616" s="13" t="s">
        <v>42</v>
      </c>
      <c r="AX616" s="13" t="s">
        <v>82</v>
      </c>
      <c r="AY616" s="148" t="s">
        <v>138</v>
      </c>
    </row>
    <row r="617" spans="2:51" s="13" customFormat="1" ht="11.25">
      <c r="B617" s="147"/>
      <c r="D617" s="141" t="s">
        <v>150</v>
      </c>
      <c r="E617" s="148" t="s">
        <v>44</v>
      </c>
      <c r="F617" s="149" t="s">
        <v>801</v>
      </c>
      <c r="H617" s="150">
        <v>1.48</v>
      </c>
      <c r="I617" s="151"/>
      <c r="L617" s="147"/>
      <c r="M617" s="152"/>
      <c r="T617" s="153"/>
      <c r="AT617" s="148" t="s">
        <v>150</v>
      </c>
      <c r="AU617" s="148" t="s">
        <v>92</v>
      </c>
      <c r="AV617" s="13" t="s">
        <v>92</v>
      </c>
      <c r="AW617" s="13" t="s">
        <v>42</v>
      </c>
      <c r="AX617" s="13" t="s">
        <v>82</v>
      </c>
      <c r="AY617" s="148" t="s">
        <v>138</v>
      </c>
    </row>
    <row r="618" spans="2:51" s="13" customFormat="1" ht="11.25">
      <c r="B618" s="147"/>
      <c r="D618" s="141" t="s">
        <v>150</v>
      </c>
      <c r="E618" s="148" t="s">
        <v>44</v>
      </c>
      <c r="F618" s="149" t="s">
        <v>802</v>
      </c>
      <c r="H618" s="150">
        <v>1.46</v>
      </c>
      <c r="I618" s="151"/>
      <c r="L618" s="147"/>
      <c r="M618" s="152"/>
      <c r="T618" s="153"/>
      <c r="AT618" s="148" t="s">
        <v>150</v>
      </c>
      <c r="AU618" s="148" t="s">
        <v>92</v>
      </c>
      <c r="AV618" s="13" t="s">
        <v>92</v>
      </c>
      <c r="AW618" s="13" t="s">
        <v>42</v>
      </c>
      <c r="AX618" s="13" t="s">
        <v>82</v>
      </c>
      <c r="AY618" s="148" t="s">
        <v>138</v>
      </c>
    </row>
    <row r="619" spans="2:51" s="13" customFormat="1" ht="11.25">
      <c r="B619" s="147"/>
      <c r="D619" s="141" t="s">
        <v>150</v>
      </c>
      <c r="E619" s="148" t="s">
        <v>44</v>
      </c>
      <c r="F619" s="149" t="s">
        <v>803</v>
      </c>
      <c r="H619" s="150">
        <v>4.32</v>
      </c>
      <c r="I619" s="151"/>
      <c r="L619" s="147"/>
      <c r="M619" s="152"/>
      <c r="T619" s="153"/>
      <c r="AT619" s="148" t="s">
        <v>150</v>
      </c>
      <c r="AU619" s="148" t="s">
        <v>92</v>
      </c>
      <c r="AV619" s="13" t="s">
        <v>92</v>
      </c>
      <c r="AW619" s="13" t="s">
        <v>42</v>
      </c>
      <c r="AX619" s="13" t="s">
        <v>82</v>
      </c>
      <c r="AY619" s="148" t="s">
        <v>138</v>
      </c>
    </row>
    <row r="620" spans="2:51" s="13" customFormat="1" ht="11.25">
      <c r="B620" s="147"/>
      <c r="D620" s="141" t="s">
        <v>150</v>
      </c>
      <c r="E620" s="148" t="s">
        <v>44</v>
      </c>
      <c r="F620" s="149" t="s">
        <v>743</v>
      </c>
      <c r="H620" s="150">
        <v>13.5</v>
      </c>
      <c r="I620" s="151"/>
      <c r="L620" s="147"/>
      <c r="M620" s="152"/>
      <c r="T620" s="153"/>
      <c r="AT620" s="148" t="s">
        <v>150</v>
      </c>
      <c r="AU620" s="148" t="s">
        <v>92</v>
      </c>
      <c r="AV620" s="13" t="s">
        <v>92</v>
      </c>
      <c r="AW620" s="13" t="s">
        <v>42</v>
      </c>
      <c r="AX620" s="13" t="s">
        <v>82</v>
      </c>
      <c r="AY620" s="148" t="s">
        <v>138</v>
      </c>
    </row>
    <row r="621" spans="2:51" s="13" customFormat="1" ht="11.25">
      <c r="B621" s="147"/>
      <c r="D621" s="141" t="s">
        <v>150</v>
      </c>
      <c r="E621" s="148" t="s">
        <v>44</v>
      </c>
      <c r="F621" s="149" t="s">
        <v>804</v>
      </c>
      <c r="H621" s="150">
        <v>13.76</v>
      </c>
      <c r="I621" s="151"/>
      <c r="L621" s="147"/>
      <c r="M621" s="152"/>
      <c r="T621" s="153"/>
      <c r="AT621" s="148" t="s">
        <v>150</v>
      </c>
      <c r="AU621" s="148" t="s">
        <v>92</v>
      </c>
      <c r="AV621" s="13" t="s">
        <v>92</v>
      </c>
      <c r="AW621" s="13" t="s">
        <v>42</v>
      </c>
      <c r="AX621" s="13" t="s">
        <v>82</v>
      </c>
      <c r="AY621" s="148" t="s">
        <v>138</v>
      </c>
    </row>
    <row r="622" spans="2:51" s="13" customFormat="1" ht="11.25">
      <c r="B622" s="147"/>
      <c r="D622" s="141" t="s">
        <v>150</v>
      </c>
      <c r="E622" s="148" t="s">
        <v>44</v>
      </c>
      <c r="F622" s="149" t="s">
        <v>805</v>
      </c>
      <c r="H622" s="150">
        <v>4.53</v>
      </c>
      <c r="I622" s="151"/>
      <c r="L622" s="147"/>
      <c r="M622" s="152"/>
      <c r="T622" s="153"/>
      <c r="AT622" s="148" t="s">
        <v>150</v>
      </c>
      <c r="AU622" s="148" t="s">
        <v>92</v>
      </c>
      <c r="AV622" s="13" t="s">
        <v>92</v>
      </c>
      <c r="AW622" s="13" t="s">
        <v>42</v>
      </c>
      <c r="AX622" s="13" t="s">
        <v>82</v>
      </c>
      <c r="AY622" s="148" t="s">
        <v>138</v>
      </c>
    </row>
    <row r="623" spans="2:51" s="13" customFormat="1" ht="11.25">
      <c r="B623" s="147"/>
      <c r="D623" s="141" t="s">
        <v>150</v>
      </c>
      <c r="E623" s="148" t="s">
        <v>44</v>
      </c>
      <c r="F623" s="149" t="s">
        <v>806</v>
      </c>
      <c r="H623" s="150">
        <v>4.3600000000000003</v>
      </c>
      <c r="I623" s="151"/>
      <c r="L623" s="147"/>
      <c r="M623" s="152"/>
      <c r="T623" s="153"/>
      <c r="AT623" s="148" t="s">
        <v>150</v>
      </c>
      <c r="AU623" s="148" t="s">
        <v>92</v>
      </c>
      <c r="AV623" s="13" t="s">
        <v>92</v>
      </c>
      <c r="AW623" s="13" t="s">
        <v>42</v>
      </c>
      <c r="AX623" s="13" t="s">
        <v>82</v>
      </c>
      <c r="AY623" s="148" t="s">
        <v>138</v>
      </c>
    </row>
    <row r="624" spans="2:51" s="13" customFormat="1" ht="11.25">
      <c r="B624" s="147"/>
      <c r="D624" s="141" t="s">
        <v>150</v>
      </c>
      <c r="E624" s="148" t="s">
        <v>44</v>
      </c>
      <c r="F624" s="149" t="s">
        <v>807</v>
      </c>
      <c r="H624" s="150">
        <v>4.33</v>
      </c>
      <c r="I624" s="151"/>
      <c r="L624" s="147"/>
      <c r="M624" s="152"/>
      <c r="T624" s="153"/>
      <c r="AT624" s="148" t="s">
        <v>150</v>
      </c>
      <c r="AU624" s="148" t="s">
        <v>92</v>
      </c>
      <c r="AV624" s="13" t="s">
        <v>92</v>
      </c>
      <c r="AW624" s="13" t="s">
        <v>42</v>
      </c>
      <c r="AX624" s="13" t="s">
        <v>82</v>
      </c>
      <c r="AY624" s="148" t="s">
        <v>138</v>
      </c>
    </row>
    <row r="625" spans="2:65" s="13" customFormat="1" ht="11.25">
      <c r="B625" s="147"/>
      <c r="D625" s="141" t="s">
        <v>150</v>
      </c>
      <c r="E625" s="148" t="s">
        <v>44</v>
      </c>
      <c r="F625" s="149" t="s">
        <v>808</v>
      </c>
      <c r="H625" s="150">
        <v>6.8</v>
      </c>
      <c r="I625" s="151"/>
      <c r="L625" s="147"/>
      <c r="M625" s="152"/>
      <c r="T625" s="153"/>
      <c r="AT625" s="148" t="s">
        <v>150</v>
      </c>
      <c r="AU625" s="148" t="s">
        <v>92</v>
      </c>
      <c r="AV625" s="13" t="s">
        <v>92</v>
      </c>
      <c r="AW625" s="13" t="s">
        <v>42</v>
      </c>
      <c r="AX625" s="13" t="s">
        <v>82</v>
      </c>
      <c r="AY625" s="148" t="s">
        <v>138</v>
      </c>
    </row>
    <row r="626" spans="2:65" s="13" customFormat="1" ht="11.25">
      <c r="B626" s="147"/>
      <c r="D626" s="141" t="s">
        <v>150</v>
      </c>
      <c r="E626" s="148" t="s">
        <v>44</v>
      </c>
      <c r="F626" s="149" t="s">
        <v>809</v>
      </c>
      <c r="H626" s="150">
        <v>6.76</v>
      </c>
      <c r="I626" s="151"/>
      <c r="L626" s="147"/>
      <c r="M626" s="152"/>
      <c r="T626" s="153"/>
      <c r="AT626" s="148" t="s">
        <v>150</v>
      </c>
      <c r="AU626" s="148" t="s">
        <v>92</v>
      </c>
      <c r="AV626" s="13" t="s">
        <v>92</v>
      </c>
      <c r="AW626" s="13" t="s">
        <v>42</v>
      </c>
      <c r="AX626" s="13" t="s">
        <v>82</v>
      </c>
      <c r="AY626" s="148" t="s">
        <v>138</v>
      </c>
    </row>
    <row r="627" spans="2:65" s="13" customFormat="1" ht="11.25">
      <c r="B627" s="147"/>
      <c r="D627" s="141" t="s">
        <v>150</v>
      </c>
      <c r="E627" s="148" t="s">
        <v>44</v>
      </c>
      <c r="F627" s="149" t="s">
        <v>810</v>
      </c>
      <c r="H627" s="150">
        <v>18.79</v>
      </c>
      <c r="I627" s="151"/>
      <c r="L627" s="147"/>
      <c r="M627" s="152"/>
      <c r="T627" s="153"/>
      <c r="AT627" s="148" t="s">
        <v>150</v>
      </c>
      <c r="AU627" s="148" t="s">
        <v>92</v>
      </c>
      <c r="AV627" s="13" t="s">
        <v>92</v>
      </c>
      <c r="AW627" s="13" t="s">
        <v>42</v>
      </c>
      <c r="AX627" s="13" t="s">
        <v>82</v>
      </c>
      <c r="AY627" s="148" t="s">
        <v>138</v>
      </c>
    </row>
    <row r="628" spans="2:65" s="13" customFormat="1" ht="11.25">
      <c r="B628" s="147"/>
      <c r="D628" s="141" t="s">
        <v>150</v>
      </c>
      <c r="E628" s="148" t="s">
        <v>44</v>
      </c>
      <c r="F628" s="149" t="s">
        <v>811</v>
      </c>
      <c r="H628" s="150">
        <v>20.47</v>
      </c>
      <c r="I628" s="151"/>
      <c r="L628" s="147"/>
      <c r="M628" s="152"/>
      <c r="T628" s="153"/>
      <c r="AT628" s="148" t="s">
        <v>150</v>
      </c>
      <c r="AU628" s="148" t="s">
        <v>92</v>
      </c>
      <c r="AV628" s="13" t="s">
        <v>92</v>
      </c>
      <c r="AW628" s="13" t="s">
        <v>42</v>
      </c>
      <c r="AX628" s="13" t="s">
        <v>82</v>
      </c>
      <c r="AY628" s="148" t="s">
        <v>138</v>
      </c>
    </row>
    <row r="629" spans="2:65" s="13" customFormat="1" ht="11.25">
      <c r="B629" s="147"/>
      <c r="D629" s="141" t="s">
        <v>150</v>
      </c>
      <c r="E629" s="148" t="s">
        <v>44</v>
      </c>
      <c r="F629" s="149" t="s">
        <v>754</v>
      </c>
      <c r="H629" s="150">
        <v>1.77</v>
      </c>
      <c r="I629" s="151"/>
      <c r="L629" s="147"/>
      <c r="M629" s="152"/>
      <c r="T629" s="153"/>
      <c r="AT629" s="148" t="s">
        <v>150</v>
      </c>
      <c r="AU629" s="148" t="s">
        <v>92</v>
      </c>
      <c r="AV629" s="13" t="s">
        <v>92</v>
      </c>
      <c r="AW629" s="13" t="s">
        <v>42</v>
      </c>
      <c r="AX629" s="13" t="s">
        <v>82</v>
      </c>
      <c r="AY629" s="148" t="s">
        <v>138</v>
      </c>
    </row>
    <row r="630" spans="2:65" s="13" customFormat="1" ht="11.25">
      <c r="B630" s="147"/>
      <c r="D630" s="141" t="s">
        <v>150</v>
      </c>
      <c r="E630" s="148" t="s">
        <v>44</v>
      </c>
      <c r="F630" s="149" t="s">
        <v>755</v>
      </c>
      <c r="H630" s="150">
        <v>2.08</v>
      </c>
      <c r="I630" s="151"/>
      <c r="L630" s="147"/>
      <c r="M630" s="152"/>
      <c r="T630" s="153"/>
      <c r="AT630" s="148" t="s">
        <v>150</v>
      </c>
      <c r="AU630" s="148" t="s">
        <v>92</v>
      </c>
      <c r="AV630" s="13" t="s">
        <v>92</v>
      </c>
      <c r="AW630" s="13" t="s">
        <v>42</v>
      </c>
      <c r="AX630" s="13" t="s">
        <v>82</v>
      </c>
      <c r="AY630" s="148" t="s">
        <v>138</v>
      </c>
    </row>
    <row r="631" spans="2:65" s="13" customFormat="1" ht="11.25">
      <c r="B631" s="147"/>
      <c r="D631" s="141" t="s">
        <v>150</v>
      </c>
      <c r="E631" s="148" t="s">
        <v>44</v>
      </c>
      <c r="F631" s="149" t="s">
        <v>812</v>
      </c>
      <c r="H631" s="150">
        <v>25.2</v>
      </c>
      <c r="I631" s="151"/>
      <c r="L631" s="147"/>
      <c r="M631" s="152"/>
      <c r="T631" s="153"/>
      <c r="AT631" s="148" t="s">
        <v>150</v>
      </c>
      <c r="AU631" s="148" t="s">
        <v>92</v>
      </c>
      <c r="AV631" s="13" t="s">
        <v>92</v>
      </c>
      <c r="AW631" s="13" t="s">
        <v>42</v>
      </c>
      <c r="AX631" s="13" t="s">
        <v>82</v>
      </c>
      <c r="AY631" s="148" t="s">
        <v>138</v>
      </c>
    </row>
    <row r="632" spans="2:65" s="13" customFormat="1" ht="11.25">
      <c r="B632" s="147"/>
      <c r="D632" s="141" t="s">
        <v>150</v>
      </c>
      <c r="E632" s="148" t="s">
        <v>44</v>
      </c>
      <c r="F632" s="149" t="s">
        <v>757</v>
      </c>
      <c r="H632" s="150">
        <v>5.66</v>
      </c>
      <c r="I632" s="151"/>
      <c r="L632" s="147"/>
      <c r="M632" s="152"/>
      <c r="T632" s="153"/>
      <c r="AT632" s="148" t="s">
        <v>150</v>
      </c>
      <c r="AU632" s="148" t="s">
        <v>92</v>
      </c>
      <c r="AV632" s="13" t="s">
        <v>92</v>
      </c>
      <c r="AW632" s="13" t="s">
        <v>42</v>
      </c>
      <c r="AX632" s="13" t="s">
        <v>82</v>
      </c>
      <c r="AY632" s="148" t="s">
        <v>138</v>
      </c>
    </row>
    <row r="633" spans="2:65" s="13" customFormat="1" ht="11.25">
      <c r="B633" s="147"/>
      <c r="D633" s="141" t="s">
        <v>150</v>
      </c>
      <c r="E633" s="148" t="s">
        <v>44</v>
      </c>
      <c r="F633" s="149" t="s">
        <v>813</v>
      </c>
      <c r="H633" s="150">
        <v>5.74</v>
      </c>
      <c r="I633" s="151"/>
      <c r="L633" s="147"/>
      <c r="M633" s="152"/>
      <c r="T633" s="153"/>
      <c r="AT633" s="148" t="s">
        <v>150</v>
      </c>
      <c r="AU633" s="148" t="s">
        <v>92</v>
      </c>
      <c r="AV633" s="13" t="s">
        <v>92</v>
      </c>
      <c r="AW633" s="13" t="s">
        <v>42</v>
      </c>
      <c r="AX633" s="13" t="s">
        <v>82</v>
      </c>
      <c r="AY633" s="148" t="s">
        <v>138</v>
      </c>
    </row>
    <row r="634" spans="2:65" s="13" customFormat="1" ht="11.25">
      <c r="B634" s="147"/>
      <c r="D634" s="141" t="s">
        <v>150</v>
      </c>
      <c r="E634" s="148" t="s">
        <v>44</v>
      </c>
      <c r="F634" s="149" t="s">
        <v>814</v>
      </c>
      <c r="H634" s="150">
        <v>9.89</v>
      </c>
      <c r="I634" s="151"/>
      <c r="L634" s="147"/>
      <c r="M634" s="152"/>
      <c r="T634" s="153"/>
      <c r="AT634" s="148" t="s">
        <v>150</v>
      </c>
      <c r="AU634" s="148" t="s">
        <v>92</v>
      </c>
      <c r="AV634" s="13" t="s">
        <v>92</v>
      </c>
      <c r="AW634" s="13" t="s">
        <v>42</v>
      </c>
      <c r="AX634" s="13" t="s">
        <v>82</v>
      </c>
      <c r="AY634" s="148" t="s">
        <v>138</v>
      </c>
    </row>
    <row r="635" spans="2:65" s="13" customFormat="1" ht="11.25">
      <c r="B635" s="147"/>
      <c r="D635" s="141" t="s">
        <v>150</v>
      </c>
      <c r="E635" s="148" t="s">
        <v>44</v>
      </c>
      <c r="F635" s="149" t="s">
        <v>815</v>
      </c>
      <c r="H635" s="150">
        <v>14.59</v>
      </c>
      <c r="I635" s="151"/>
      <c r="L635" s="147"/>
      <c r="M635" s="152"/>
      <c r="T635" s="153"/>
      <c r="AT635" s="148" t="s">
        <v>150</v>
      </c>
      <c r="AU635" s="148" t="s">
        <v>92</v>
      </c>
      <c r="AV635" s="13" t="s">
        <v>92</v>
      </c>
      <c r="AW635" s="13" t="s">
        <v>42</v>
      </c>
      <c r="AX635" s="13" t="s">
        <v>82</v>
      </c>
      <c r="AY635" s="148" t="s">
        <v>138</v>
      </c>
    </row>
    <row r="636" spans="2:65" s="13" customFormat="1" ht="11.25">
      <c r="B636" s="147"/>
      <c r="D636" s="141" t="s">
        <v>150</v>
      </c>
      <c r="E636" s="148" t="s">
        <v>44</v>
      </c>
      <c r="F636" s="149" t="s">
        <v>816</v>
      </c>
      <c r="H636" s="150">
        <v>9.73</v>
      </c>
      <c r="I636" s="151"/>
      <c r="L636" s="147"/>
      <c r="M636" s="152"/>
      <c r="T636" s="153"/>
      <c r="AT636" s="148" t="s">
        <v>150</v>
      </c>
      <c r="AU636" s="148" t="s">
        <v>92</v>
      </c>
      <c r="AV636" s="13" t="s">
        <v>92</v>
      </c>
      <c r="AW636" s="13" t="s">
        <v>42</v>
      </c>
      <c r="AX636" s="13" t="s">
        <v>82</v>
      </c>
      <c r="AY636" s="148" t="s">
        <v>138</v>
      </c>
    </row>
    <row r="637" spans="2:65" s="14" customFormat="1" ht="11.25">
      <c r="B637" s="154"/>
      <c r="D637" s="141" t="s">
        <v>150</v>
      </c>
      <c r="E637" s="155" t="s">
        <v>44</v>
      </c>
      <c r="F637" s="156" t="s">
        <v>156</v>
      </c>
      <c r="H637" s="157">
        <v>242.49</v>
      </c>
      <c r="I637" s="158"/>
      <c r="L637" s="154"/>
      <c r="M637" s="159"/>
      <c r="T637" s="160"/>
      <c r="AT637" s="155" t="s">
        <v>150</v>
      </c>
      <c r="AU637" s="155" t="s">
        <v>92</v>
      </c>
      <c r="AV637" s="14" t="s">
        <v>146</v>
      </c>
      <c r="AW637" s="14" t="s">
        <v>42</v>
      </c>
      <c r="AX637" s="14" t="s">
        <v>90</v>
      </c>
      <c r="AY637" s="155" t="s">
        <v>138</v>
      </c>
    </row>
    <row r="638" spans="2:65" s="11" customFormat="1" ht="22.9" customHeight="1">
      <c r="B638" s="111"/>
      <c r="D638" s="112" t="s">
        <v>81</v>
      </c>
      <c r="E638" s="121" t="s">
        <v>817</v>
      </c>
      <c r="F638" s="121" t="s">
        <v>818</v>
      </c>
      <c r="I638" s="114"/>
      <c r="J638" s="122">
        <f>BK638</f>
        <v>0</v>
      </c>
      <c r="L638" s="111"/>
      <c r="M638" s="116"/>
      <c r="P638" s="117">
        <f>SUM(P639:P693)</f>
        <v>0</v>
      </c>
      <c r="R638" s="117">
        <f>SUM(R639:R693)</f>
        <v>0</v>
      </c>
      <c r="T638" s="118">
        <f>SUM(T639:T693)</f>
        <v>2.5428500000000001</v>
      </c>
      <c r="AR638" s="112" t="s">
        <v>92</v>
      </c>
      <c r="AT638" s="119" t="s">
        <v>81</v>
      </c>
      <c r="AU638" s="119" t="s">
        <v>90</v>
      </c>
      <c r="AY638" s="112" t="s">
        <v>138</v>
      </c>
      <c r="BK638" s="120">
        <f>SUM(BK639:BK693)</f>
        <v>0</v>
      </c>
    </row>
    <row r="639" spans="2:65" s="1" customFormat="1" ht="24.2" customHeight="1">
      <c r="B639" s="32"/>
      <c r="C639" s="123" t="s">
        <v>819</v>
      </c>
      <c r="D639" s="123" t="s">
        <v>141</v>
      </c>
      <c r="E639" s="124" t="s">
        <v>820</v>
      </c>
      <c r="F639" s="125" t="s">
        <v>821</v>
      </c>
      <c r="G639" s="126" t="s">
        <v>159</v>
      </c>
      <c r="H639" s="127">
        <v>1017.14</v>
      </c>
      <c r="I639" s="128"/>
      <c r="J639" s="129">
        <f>ROUND(I639*H639,2)</f>
        <v>0</v>
      </c>
      <c r="K639" s="125" t="s">
        <v>145</v>
      </c>
      <c r="L639" s="32"/>
      <c r="M639" s="130" t="s">
        <v>44</v>
      </c>
      <c r="N639" s="131" t="s">
        <v>53</v>
      </c>
      <c r="P639" s="132">
        <f>O639*H639</f>
        <v>0</v>
      </c>
      <c r="Q639" s="132">
        <v>0</v>
      </c>
      <c r="R639" s="132">
        <f>Q639*H639</f>
        <v>0</v>
      </c>
      <c r="S639" s="132">
        <v>0</v>
      </c>
      <c r="T639" s="133">
        <f>S639*H639</f>
        <v>0</v>
      </c>
      <c r="AR639" s="134" t="s">
        <v>305</v>
      </c>
      <c r="AT639" s="134" t="s">
        <v>141</v>
      </c>
      <c r="AU639" s="134" t="s">
        <v>92</v>
      </c>
      <c r="AY639" s="16" t="s">
        <v>138</v>
      </c>
      <c r="BE639" s="135">
        <f>IF(N639="základní",J639,0)</f>
        <v>0</v>
      </c>
      <c r="BF639" s="135">
        <f>IF(N639="snížená",J639,0)</f>
        <v>0</v>
      </c>
      <c r="BG639" s="135">
        <f>IF(N639="zákl. přenesená",J639,0)</f>
        <v>0</v>
      </c>
      <c r="BH639" s="135">
        <f>IF(N639="sníž. přenesená",J639,0)</f>
        <v>0</v>
      </c>
      <c r="BI639" s="135">
        <f>IF(N639="nulová",J639,0)</f>
        <v>0</v>
      </c>
      <c r="BJ639" s="16" t="s">
        <v>90</v>
      </c>
      <c r="BK639" s="135">
        <f>ROUND(I639*H639,2)</f>
        <v>0</v>
      </c>
      <c r="BL639" s="16" t="s">
        <v>305</v>
      </c>
      <c r="BM639" s="134" t="s">
        <v>822</v>
      </c>
    </row>
    <row r="640" spans="2:65" s="1" customFormat="1" ht="11.25">
      <c r="B640" s="32"/>
      <c r="D640" s="136" t="s">
        <v>148</v>
      </c>
      <c r="F640" s="137" t="s">
        <v>823</v>
      </c>
      <c r="I640" s="138"/>
      <c r="L640" s="32"/>
      <c r="M640" s="139"/>
      <c r="T640" s="53"/>
      <c r="AT640" s="16" t="s">
        <v>148</v>
      </c>
      <c r="AU640" s="16" t="s">
        <v>92</v>
      </c>
    </row>
    <row r="641" spans="2:65" s="1" customFormat="1" ht="24.2" customHeight="1">
      <c r="B641" s="32"/>
      <c r="C641" s="123" t="s">
        <v>824</v>
      </c>
      <c r="D641" s="123" t="s">
        <v>141</v>
      </c>
      <c r="E641" s="124" t="s">
        <v>825</v>
      </c>
      <c r="F641" s="125" t="s">
        <v>826</v>
      </c>
      <c r="G641" s="126" t="s">
        <v>159</v>
      </c>
      <c r="H641" s="127">
        <v>1017.14</v>
      </c>
      <c r="I641" s="128"/>
      <c r="J641" s="129">
        <f>ROUND(I641*H641,2)</f>
        <v>0</v>
      </c>
      <c r="K641" s="125" t="s">
        <v>145</v>
      </c>
      <c r="L641" s="32"/>
      <c r="M641" s="130" t="s">
        <v>44</v>
      </c>
      <c r="N641" s="131" t="s">
        <v>53</v>
      </c>
      <c r="P641" s="132">
        <f>O641*H641</f>
        <v>0</v>
      </c>
      <c r="Q641" s="132">
        <v>0</v>
      </c>
      <c r="R641" s="132">
        <f>Q641*H641</f>
        <v>0</v>
      </c>
      <c r="S641" s="132">
        <v>2.5000000000000001E-3</v>
      </c>
      <c r="T641" s="133">
        <f>S641*H641</f>
        <v>2.5428500000000001</v>
      </c>
      <c r="AR641" s="134" t="s">
        <v>305</v>
      </c>
      <c r="AT641" s="134" t="s">
        <v>141</v>
      </c>
      <c r="AU641" s="134" t="s">
        <v>92</v>
      </c>
      <c r="AY641" s="16" t="s">
        <v>138</v>
      </c>
      <c r="BE641" s="135">
        <f>IF(N641="základní",J641,0)</f>
        <v>0</v>
      </c>
      <c r="BF641" s="135">
        <f>IF(N641="snížená",J641,0)</f>
        <v>0</v>
      </c>
      <c r="BG641" s="135">
        <f>IF(N641="zákl. přenesená",J641,0)</f>
        <v>0</v>
      </c>
      <c r="BH641" s="135">
        <f>IF(N641="sníž. přenesená",J641,0)</f>
        <v>0</v>
      </c>
      <c r="BI641" s="135">
        <f>IF(N641="nulová",J641,0)</f>
        <v>0</v>
      </c>
      <c r="BJ641" s="16" t="s">
        <v>90</v>
      </c>
      <c r="BK641" s="135">
        <f>ROUND(I641*H641,2)</f>
        <v>0</v>
      </c>
      <c r="BL641" s="16" t="s">
        <v>305</v>
      </c>
      <c r="BM641" s="134" t="s">
        <v>827</v>
      </c>
    </row>
    <row r="642" spans="2:65" s="1" customFormat="1" ht="11.25">
      <c r="B642" s="32"/>
      <c r="D642" s="136" t="s">
        <v>148</v>
      </c>
      <c r="F642" s="137" t="s">
        <v>828</v>
      </c>
      <c r="I642" s="138"/>
      <c r="L642" s="32"/>
      <c r="M642" s="139"/>
      <c r="T642" s="53"/>
      <c r="AT642" s="16" t="s">
        <v>148</v>
      </c>
      <c r="AU642" s="16" t="s">
        <v>92</v>
      </c>
    </row>
    <row r="643" spans="2:65" s="13" customFormat="1" ht="11.25">
      <c r="B643" s="147"/>
      <c r="D643" s="141" t="s">
        <v>150</v>
      </c>
      <c r="E643" s="148" t="s">
        <v>44</v>
      </c>
      <c r="F643" s="149" t="s">
        <v>829</v>
      </c>
      <c r="H643" s="150">
        <v>123.55</v>
      </c>
      <c r="I643" s="151"/>
      <c r="L643" s="147"/>
      <c r="M643" s="152"/>
      <c r="T643" s="153"/>
      <c r="AT643" s="148" t="s">
        <v>150</v>
      </c>
      <c r="AU643" s="148" t="s">
        <v>92</v>
      </c>
      <c r="AV643" s="13" t="s">
        <v>92</v>
      </c>
      <c r="AW643" s="13" t="s">
        <v>42</v>
      </c>
      <c r="AX643" s="13" t="s">
        <v>82</v>
      </c>
      <c r="AY643" s="148" t="s">
        <v>138</v>
      </c>
    </row>
    <row r="644" spans="2:65" s="13" customFormat="1" ht="11.25">
      <c r="B644" s="147"/>
      <c r="D644" s="141" t="s">
        <v>150</v>
      </c>
      <c r="E644" s="148" t="s">
        <v>44</v>
      </c>
      <c r="F644" s="149" t="s">
        <v>830</v>
      </c>
      <c r="H644" s="150">
        <v>19.02</v>
      </c>
      <c r="I644" s="151"/>
      <c r="L644" s="147"/>
      <c r="M644" s="152"/>
      <c r="T644" s="153"/>
      <c r="AT644" s="148" t="s">
        <v>150</v>
      </c>
      <c r="AU644" s="148" t="s">
        <v>92</v>
      </c>
      <c r="AV644" s="13" t="s">
        <v>92</v>
      </c>
      <c r="AW644" s="13" t="s">
        <v>42</v>
      </c>
      <c r="AX644" s="13" t="s">
        <v>82</v>
      </c>
      <c r="AY644" s="148" t="s">
        <v>138</v>
      </c>
    </row>
    <row r="645" spans="2:65" s="13" customFormat="1" ht="11.25">
      <c r="B645" s="147"/>
      <c r="D645" s="141" t="s">
        <v>150</v>
      </c>
      <c r="E645" s="148" t="s">
        <v>44</v>
      </c>
      <c r="F645" s="149" t="s">
        <v>831</v>
      </c>
      <c r="H645" s="150">
        <v>14.65</v>
      </c>
      <c r="I645" s="151"/>
      <c r="L645" s="147"/>
      <c r="M645" s="152"/>
      <c r="T645" s="153"/>
      <c r="AT645" s="148" t="s">
        <v>150</v>
      </c>
      <c r="AU645" s="148" t="s">
        <v>92</v>
      </c>
      <c r="AV645" s="13" t="s">
        <v>92</v>
      </c>
      <c r="AW645" s="13" t="s">
        <v>42</v>
      </c>
      <c r="AX645" s="13" t="s">
        <v>82</v>
      </c>
      <c r="AY645" s="148" t="s">
        <v>138</v>
      </c>
    </row>
    <row r="646" spans="2:65" s="13" customFormat="1" ht="11.25">
      <c r="B646" s="147"/>
      <c r="D646" s="141" t="s">
        <v>150</v>
      </c>
      <c r="E646" s="148" t="s">
        <v>44</v>
      </c>
      <c r="F646" s="149" t="s">
        <v>832</v>
      </c>
      <c r="H646" s="150">
        <v>2.8</v>
      </c>
      <c r="I646" s="151"/>
      <c r="L646" s="147"/>
      <c r="M646" s="152"/>
      <c r="T646" s="153"/>
      <c r="AT646" s="148" t="s">
        <v>150</v>
      </c>
      <c r="AU646" s="148" t="s">
        <v>92</v>
      </c>
      <c r="AV646" s="13" t="s">
        <v>92</v>
      </c>
      <c r="AW646" s="13" t="s">
        <v>42</v>
      </c>
      <c r="AX646" s="13" t="s">
        <v>82</v>
      </c>
      <c r="AY646" s="148" t="s">
        <v>138</v>
      </c>
    </row>
    <row r="647" spans="2:65" s="13" customFormat="1" ht="11.25">
      <c r="B647" s="147"/>
      <c r="D647" s="141" t="s">
        <v>150</v>
      </c>
      <c r="E647" s="148" t="s">
        <v>44</v>
      </c>
      <c r="F647" s="149" t="s">
        <v>692</v>
      </c>
      <c r="H647" s="150">
        <v>3.1</v>
      </c>
      <c r="I647" s="151"/>
      <c r="L647" s="147"/>
      <c r="M647" s="152"/>
      <c r="T647" s="153"/>
      <c r="AT647" s="148" t="s">
        <v>150</v>
      </c>
      <c r="AU647" s="148" t="s">
        <v>92</v>
      </c>
      <c r="AV647" s="13" t="s">
        <v>92</v>
      </c>
      <c r="AW647" s="13" t="s">
        <v>42</v>
      </c>
      <c r="AX647" s="13" t="s">
        <v>82</v>
      </c>
      <c r="AY647" s="148" t="s">
        <v>138</v>
      </c>
    </row>
    <row r="648" spans="2:65" s="13" customFormat="1" ht="11.25">
      <c r="B648" s="147"/>
      <c r="D648" s="141" t="s">
        <v>150</v>
      </c>
      <c r="E648" s="148" t="s">
        <v>44</v>
      </c>
      <c r="F648" s="149" t="s">
        <v>833</v>
      </c>
      <c r="H648" s="150">
        <v>13.83</v>
      </c>
      <c r="I648" s="151"/>
      <c r="L648" s="147"/>
      <c r="M648" s="152"/>
      <c r="T648" s="153"/>
      <c r="AT648" s="148" t="s">
        <v>150</v>
      </c>
      <c r="AU648" s="148" t="s">
        <v>92</v>
      </c>
      <c r="AV648" s="13" t="s">
        <v>92</v>
      </c>
      <c r="AW648" s="13" t="s">
        <v>42</v>
      </c>
      <c r="AX648" s="13" t="s">
        <v>82</v>
      </c>
      <c r="AY648" s="148" t="s">
        <v>138</v>
      </c>
    </row>
    <row r="649" spans="2:65" s="13" customFormat="1" ht="11.25">
      <c r="B649" s="147"/>
      <c r="D649" s="141" t="s">
        <v>150</v>
      </c>
      <c r="E649" s="148" t="s">
        <v>44</v>
      </c>
      <c r="F649" s="149" t="s">
        <v>834</v>
      </c>
      <c r="H649" s="150">
        <v>14.67</v>
      </c>
      <c r="I649" s="151"/>
      <c r="L649" s="147"/>
      <c r="M649" s="152"/>
      <c r="T649" s="153"/>
      <c r="AT649" s="148" t="s">
        <v>150</v>
      </c>
      <c r="AU649" s="148" t="s">
        <v>92</v>
      </c>
      <c r="AV649" s="13" t="s">
        <v>92</v>
      </c>
      <c r="AW649" s="13" t="s">
        <v>42</v>
      </c>
      <c r="AX649" s="13" t="s">
        <v>82</v>
      </c>
      <c r="AY649" s="148" t="s">
        <v>138</v>
      </c>
    </row>
    <row r="650" spans="2:65" s="13" customFormat="1" ht="11.25">
      <c r="B650" s="147"/>
      <c r="D650" s="141" t="s">
        <v>150</v>
      </c>
      <c r="E650" s="148" t="s">
        <v>44</v>
      </c>
      <c r="F650" s="149" t="s">
        <v>835</v>
      </c>
      <c r="H650" s="150">
        <v>5.34</v>
      </c>
      <c r="I650" s="151"/>
      <c r="L650" s="147"/>
      <c r="M650" s="152"/>
      <c r="T650" s="153"/>
      <c r="AT650" s="148" t="s">
        <v>150</v>
      </c>
      <c r="AU650" s="148" t="s">
        <v>92</v>
      </c>
      <c r="AV650" s="13" t="s">
        <v>92</v>
      </c>
      <c r="AW650" s="13" t="s">
        <v>42</v>
      </c>
      <c r="AX650" s="13" t="s">
        <v>82</v>
      </c>
      <c r="AY650" s="148" t="s">
        <v>138</v>
      </c>
    </row>
    <row r="651" spans="2:65" s="13" customFormat="1" ht="11.25">
      <c r="B651" s="147"/>
      <c r="D651" s="141" t="s">
        <v>150</v>
      </c>
      <c r="E651" s="148" t="s">
        <v>44</v>
      </c>
      <c r="F651" s="149" t="s">
        <v>836</v>
      </c>
      <c r="H651" s="150">
        <v>5.34</v>
      </c>
      <c r="I651" s="151"/>
      <c r="L651" s="147"/>
      <c r="M651" s="152"/>
      <c r="T651" s="153"/>
      <c r="AT651" s="148" t="s">
        <v>150</v>
      </c>
      <c r="AU651" s="148" t="s">
        <v>92</v>
      </c>
      <c r="AV651" s="13" t="s">
        <v>92</v>
      </c>
      <c r="AW651" s="13" t="s">
        <v>42</v>
      </c>
      <c r="AX651" s="13" t="s">
        <v>82</v>
      </c>
      <c r="AY651" s="148" t="s">
        <v>138</v>
      </c>
    </row>
    <row r="652" spans="2:65" s="13" customFormat="1" ht="11.25">
      <c r="B652" s="147"/>
      <c r="D652" s="141" t="s">
        <v>150</v>
      </c>
      <c r="E652" s="148" t="s">
        <v>44</v>
      </c>
      <c r="F652" s="149" t="s">
        <v>837</v>
      </c>
      <c r="H652" s="150">
        <v>5.34</v>
      </c>
      <c r="I652" s="151"/>
      <c r="L652" s="147"/>
      <c r="M652" s="152"/>
      <c r="T652" s="153"/>
      <c r="AT652" s="148" t="s">
        <v>150</v>
      </c>
      <c r="AU652" s="148" t="s">
        <v>92</v>
      </c>
      <c r="AV652" s="13" t="s">
        <v>92</v>
      </c>
      <c r="AW652" s="13" t="s">
        <v>42</v>
      </c>
      <c r="AX652" s="13" t="s">
        <v>82</v>
      </c>
      <c r="AY652" s="148" t="s">
        <v>138</v>
      </c>
    </row>
    <row r="653" spans="2:65" s="13" customFormat="1" ht="11.25">
      <c r="B653" s="147"/>
      <c r="D653" s="141" t="s">
        <v>150</v>
      </c>
      <c r="E653" s="148" t="s">
        <v>44</v>
      </c>
      <c r="F653" s="149" t="s">
        <v>838</v>
      </c>
      <c r="H653" s="150">
        <v>5.34</v>
      </c>
      <c r="I653" s="151"/>
      <c r="L653" s="147"/>
      <c r="M653" s="152"/>
      <c r="T653" s="153"/>
      <c r="AT653" s="148" t="s">
        <v>150</v>
      </c>
      <c r="AU653" s="148" t="s">
        <v>92</v>
      </c>
      <c r="AV653" s="13" t="s">
        <v>92</v>
      </c>
      <c r="AW653" s="13" t="s">
        <v>42</v>
      </c>
      <c r="AX653" s="13" t="s">
        <v>82</v>
      </c>
      <c r="AY653" s="148" t="s">
        <v>138</v>
      </c>
    </row>
    <row r="654" spans="2:65" s="13" customFormat="1" ht="11.25">
      <c r="B654" s="147"/>
      <c r="D654" s="141" t="s">
        <v>150</v>
      </c>
      <c r="E654" s="148" t="s">
        <v>44</v>
      </c>
      <c r="F654" s="149" t="s">
        <v>839</v>
      </c>
      <c r="H654" s="150">
        <v>5.34</v>
      </c>
      <c r="I654" s="151"/>
      <c r="L654" s="147"/>
      <c r="M654" s="152"/>
      <c r="T654" s="153"/>
      <c r="AT654" s="148" t="s">
        <v>150</v>
      </c>
      <c r="AU654" s="148" t="s">
        <v>92</v>
      </c>
      <c r="AV654" s="13" t="s">
        <v>92</v>
      </c>
      <c r="AW654" s="13" t="s">
        <v>42</v>
      </c>
      <c r="AX654" s="13" t="s">
        <v>82</v>
      </c>
      <c r="AY654" s="148" t="s">
        <v>138</v>
      </c>
    </row>
    <row r="655" spans="2:65" s="13" customFormat="1" ht="11.25">
      <c r="B655" s="147"/>
      <c r="D655" s="141" t="s">
        <v>150</v>
      </c>
      <c r="E655" s="148" t="s">
        <v>44</v>
      </c>
      <c r="F655" s="149" t="s">
        <v>840</v>
      </c>
      <c r="H655" s="150">
        <v>24.19</v>
      </c>
      <c r="I655" s="151"/>
      <c r="L655" s="147"/>
      <c r="M655" s="152"/>
      <c r="T655" s="153"/>
      <c r="AT655" s="148" t="s">
        <v>150</v>
      </c>
      <c r="AU655" s="148" t="s">
        <v>92</v>
      </c>
      <c r="AV655" s="13" t="s">
        <v>92</v>
      </c>
      <c r="AW655" s="13" t="s">
        <v>42</v>
      </c>
      <c r="AX655" s="13" t="s">
        <v>82</v>
      </c>
      <c r="AY655" s="148" t="s">
        <v>138</v>
      </c>
    </row>
    <row r="656" spans="2:65" s="13" customFormat="1" ht="11.25">
      <c r="B656" s="147"/>
      <c r="D656" s="141" t="s">
        <v>150</v>
      </c>
      <c r="E656" s="148" t="s">
        <v>44</v>
      </c>
      <c r="F656" s="149" t="s">
        <v>841</v>
      </c>
      <c r="H656" s="150">
        <v>24.19</v>
      </c>
      <c r="I656" s="151"/>
      <c r="L656" s="147"/>
      <c r="M656" s="152"/>
      <c r="T656" s="153"/>
      <c r="AT656" s="148" t="s">
        <v>150</v>
      </c>
      <c r="AU656" s="148" t="s">
        <v>92</v>
      </c>
      <c r="AV656" s="13" t="s">
        <v>92</v>
      </c>
      <c r="AW656" s="13" t="s">
        <v>42</v>
      </c>
      <c r="AX656" s="13" t="s">
        <v>82</v>
      </c>
      <c r="AY656" s="148" t="s">
        <v>138</v>
      </c>
    </row>
    <row r="657" spans="2:51" s="13" customFormat="1" ht="11.25">
      <c r="B657" s="147"/>
      <c r="D657" s="141" t="s">
        <v>150</v>
      </c>
      <c r="E657" s="148" t="s">
        <v>44</v>
      </c>
      <c r="F657" s="149" t="s">
        <v>842</v>
      </c>
      <c r="H657" s="150">
        <v>24.19</v>
      </c>
      <c r="I657" s="151"/>
      <c r="L657" s="147"/>
      <c r="M657" s="152"/>
      <c r="T657" s="153"/>
      <c r="AT657" s="148" t="s">
        <v>150</v>
      </c>
      <c r="AU657" s="148" t="s">
        <v>92</v>
      </c>
      <c r="AV657" s="13" t="s">
        <v>92</v>
      </c>
      <c r="AW657" s="13" t="s">
        <v>42</v>
      </c>
      <c r="AX657" s="13" t="s">
        <v>82</v>
      </c>
      <c r="AY657" s="148" t="s">
        <v>138</v>
      </c>
    </row>
    <row r="658" spans="2:51" s="13" customFormat="1" ht="11.25">
      <c r="B658" s="147"/>
      <c r="D658" s="141" t="s">
        <v>150</v>
      </c>
      <c r="E658" s="148" t="s">
        <v>44</v>
      </c>
      <c r="F658" s="149" t="s">
        <v>843</v>
      </c>
      <c r="H658" s="150">
        <v>24.06</v>
      </c>
      <c r="I658" s="151"/>
      <c r="L658" s="147"/>
      <c r="M658" s="152"/>
      <c r="T658" s="153"/>
      <c r="AT658" s="148" t="s">
        <v>150</v>
      </c>
      <c r="AU658" s="148" t="s">
        <v>92</v>
      </c>
      <c r="AV658" s="13" t="s">
        <v>92</v>
      </c>
      <c r="AW658" s="13" t="s">
        <v>42</v>
      </c>
      <c r="AX658" s="13" t="s">
        <v>82</v>
      </c>
      <c r="AY658" s="148" t="s">
        <v>138</v>
      </c>
    </row>
    <row r="659" spans="2:51" s="13" customFormat="1" ht="11.25">
      <c r="B659" s="147"/>
      <c r="D659" s="141" t="s">
        <v>150</v>
      </c>
      <c r="E659" s="148" t="s">
        <v>44</v>
      </c>
      <c r="F659" s="149" t="s">
        <v>844</v>
      </c>
      <c r="H659" s="150">
        <v>24.06</v>
      </c>
      <c r="I659" s="151"/>
      <c r="L659" s="147"/>
      <c r="M659" s="152"/>
      <c r="T659" s="153"/>
      <c r="AT659" s="148" t="s">
        <v>150</v>
      </c>
      <c r="AU659" s="148" t="s">
        <v>92</v>
      </c>
      <c r="AV659" s="13" t="s">
        <v>92</v>
      </c>
      <c r="AW659" s="13" t="s">
        <v>42</v>
      </c>
      <c r="AX659" s="13" t="s">
        <v>82</v>
      </c>
      <c r="AY659" s="148" t="s">
        <v>138</v>
      </c>
    </row>
    <row r="660" spans="2:51" s="13" customFormat="1" ht="11.25">
      <c r="B660" s="147"/>
      <c r="D660" s="141" t="s">
        <v>150</v>
      </c>
      <c r="E660" s="148" t="s">
        <v>44</v>
      </c>
      <c r="F660" s="149" t="s">
        <v>845</v>
      </c>
      <c r="H660" s="150">
        <v>24.06</v>
      </c>
      <c r="I660" s="151"/>
      <c r="L660" s="147"/>
      <c r="M660" s="152"/>
      <c r="T660" s="153"/>
      <c r="AT660" s="148" t="s">
        <v>150</v>
      </c>
      <c r="AU660" s="148" t="s">
        <v>92</v>
      </c>
      <c r="AV660" s="13" t="s">
        <v>92</v>
      </c>
      <c r="AW660" s="13" t="s">
        <v>42</v>
      </c>
      <c r="AX660" s="13" t="s">
        <v>82</v>
      </c>
      <c r="AY660" s="148" t="s">
        <v>138</v>
      </c>
    </row>
    <row r="661" spans="2:51" s="13" customFormat="1" ht="11.25">
      <c r="B661" s="147"/>
      <c r="D661" s="141" t="s">
        <v>150</v>
      </c>
      <c r="E661" s="148" t="s">
        <v>44</v>
      </c>
      <c r="F661" s="149" t="s">
        <v>846</v>
      </c>
      <c r="H661" s="150">
        <v>24.06</v>
      </c>
      <c r="I661" s="151"/>
      <c r="L661" s="147"/>
      <c r="M661" s="152"/>
      <c r="T661" s="153"/>
      <c r="AT661" s="148" t="s">
        <v>150</v>
      </c>
      <c r="AU661" s="148" t="s">
        <v>92</v>
      </c>
      <c r="AV661" s="13" t="s">
        <v>92</v>
      </c>
      <c r="AW661" s="13" t="s">
        <v>42</v>
      </c>
      <c r="AX661" s="13" t="s">
        <v>82</v>
      </c>
      <c r="AY661" s="148" t="s">
        <v>138</v>
      </c>
    </row>
    <row r="662" spans="2:51" s="13" customFormat="1" ht="11.25">
      <c r="B662" s="147"/>
      <c r="D662" s="141" t="s">
        <v>150</v>
      </c>
      <c r="E662" s="148" t="s">
        <v>44</v>
      </c>
      <c r="F662" s="149" t="s">
        <v>847</v>
      </c>
      <c r="H662" s="150">
        <v>24.06</v>
      </c>
      <c r="I662" s="151"/>
      <c r="L662" s="147"/>
      <c r="M662" s="152"/>
      <c r="T662" s="153"/>
      <c r="AT662" s="148" t="s">
        <v>150</v>
      </c>
      <c r="AU662" s="148" t="s">
        <v>92</v>
      </c>
      <c r="AV662" s="13" t="s">
        <v>92</v>
      </c>
      <c r="AW662" s="13" t="s">
        <v>42</v>
      </c>
      <c r="AX662" s="13" t="s">
        <v>82</v>
      </c>
      <c r="AY662" s="148" t="s">
        <v>138</v>
      </c>
    </row>
    <row r="663" spans="2:51" s="13" customFormat="1" ht="11.25">
      <c r="B663" s="147"/>
      <c r="D663" s="141" t="s">
        <v>150</v>
      </c>
      <c r="E663" s="148" t="s">
        <v>44</v>
      </c>
      <c r="F663" s="149" t="s">
        <v>848</v>
      </c>
      <c r="H663" s="150">
        <v>24.06</v>
      </c>
      <c r="I663" s="151"/>
      <c r="L663" s="147"/>
      <c r="M663" s="152"/>
      <c r="T663" s="153"/>
      <c r="AT663" s="148" t="s">
        <v>150</v>
      </c>
      <c r="AU663" s="148" t="s">
        <v>92</v>
      </c>
      <c r="AV663" s="13" t="s">
        <v>92</v>
      </c>
      <c r="AW663" s="13" t="s">
        <v>42</v>
      </c>
      <c r="AX663" s="13" t="s">
        <v>82</v>
      </c>
      <c r="AY663" s="148" t="s">
        <v>138</v>
      </c>
    </row>
    <row r="664" spans="2:51" s="13" customFormat="1" ht="11.25">
      <c r="B664" s="147"/>
      <c r="D664" s="141" t="s">
        <v>150</v>
      </c>
      <c r="E664" s="148" t="s">
        <v>44</v>
      </c>
      <c r="F664" s="149" t="s">
        <v>849</v>
      </c>
      <c r="H664" s="150">
        <v>23.4</v>
      </c>
      <c r="I664" s="151"/>
      <c r="L664" s="147"/>
      <c r="M664" s="152"/>
      <c r="T664" s="153"/>
      <c r="AT664" s="148" t="s">
        <v>150</v>
      </c>
      <c r="AU664" s="148" t="s">
        <v>92</v>
      </c>
      <c r="AV664" s="13" t="s">
        <v>92</v>
      </c>
      <c r="AW664" s="13" t="s">
        <v>42</v>
      </c>
      <c r="AX664" s="13" t="s">
        <v>82</v>
      </c>
      <c r="AY664" s="148" t="s">
        <v>138</v>
      </c>
    </row>
    <row r="665" spans="2:51" s="13" customFormat="1" ht="11.25">
      <c r="B665" s="147"/>
      <c r="D665" s="141" t="s">
        <v>150</v>
      </c>
      <c r="E665" s="148" t="s">
        <v>44</v>
      </c>
      <c r="F665" s="149" t="s">
        <v>850</v>
      </c>
      <c r="H665" s="150">
        <v>19.02</v>
      </c>
      <c r="I665" s="151"/>
      <c r="L665" s="147"/>
      <c r="M665" s="152"/>
      <c r="T665" s="153"/>
      <c r="AT665" s="148" t="s">
        <v>150</v>
      </c>
      <c r="AU665" s="148" t="s">
        <v>92</v>
      </c>
      <c r="AV665" s="13" t="s">
        <v>92</v>
      </c>
      <c r="AW665" s="13" t="s">
        <v>42</v>
      </c>
      <c r="AX665" s="13" t="s">
        <v>82</v>
      </c>
      <c r="AY665" s="148" t="s">
        <v>138</v>
      </c>
    </row>
    <row r="666" spans="2:51" s="13" customFormat="1" ht="11.25">
      <c r="B666" s="147"/>
      <c r="D666" s="141" t="s">
        <v>150</v>
      </c>
      <c r="E666" s="148" t="s">
        <v>44</v>
      </c>
      <c r="F666" s="149" t="s">
        <v>851</v>
      </c>
      <c r="H666" s="150">
        <v>14.74</v>
      </c>
      <c r="I666" s="151"/>
      <c r="L666" s="147"/>
      <c r="M666" s="152"/>
      <c r="T666" s="153"/>
      <c r="AT666" s="148" t="s">
        <v>150</v>
      </c>
      <c r="AU666" s="148" t="s">
        <v>92</v>
      </c>
      <c r="AV666" s="13" t="s">
        <v>92</v>
      </c>
      <c r="AW666" s="13" t="s">
        <v>42</v>
      </c>
      <c r="AX666" s="13" t="s">
        <v>82</v>
      </c>
      <c r="AY666" s="148" t="s">
        <v>138</v>
      </c>
    </row>
    <row r="667" spans="2:51" s="13" customFormat="1" ht="11.25">
      <c r="B667" s="147"/>
      <c r="D667" s="141" t="s">
        <v>150</v>
      </c>
      <c r="E667" s="148" t="s">
        <v>44</v>
      </c>
      <c r="F667" s="149" t="s">
        <v>852</v>
      </c>
      <c r="H667" s="150">
        <v>2.89</v>
      </c>
      <c r="I667" s="151"/>
      <c r="L667" s="147"/>
      <c r="M667" s="152"/>
      <c r="T667" s="153"/>
      <c r="AT667" s="148" t="s">
        <v>150</v>
      </c>
      <c r="AU667" s="148" t="s">
        <v>92</v>
      </c>
      <c r="AV667" s="13" t="s">
        <v>92</v>
      </c>
      <c r="AW667" s="13" t="s">
        <v>42</v>
      </c>
      <c r="AX667" s="13" t="s">
        <v>82</v>
      </c>
      <c r="AY667" s="148" t="s">
        <v>138</v>
      </c>
    </row>
    <row r="668" spans="2:51" s="13" customFormat="1" ht="11.25">
      <c r="B668" s="147"/>
      <c r="D668" s="141" t="s">
        <v>150</v>
      </c>
      <c r="E668" s="148" t="s">
        <v>44</v>
      </c>
      <c r="F668" s="149" t="s">
        <v>853</v>
      </c>
      <c r="H668" s="150">
        <v>3.11</v>
      </c>
      <c r="I668" s="151"/>
      <c r="L668" s="147"/>
      <c r="M668" s="152"/>
      <c r="T668" s="153"/>
      <c r="AT668" s="148" t="s">
        <v>150</v>
      </c>
      <c r="AU668" s="148" t="s">
        <v>92</v>
      </c>
      <c r="AV668" s="13" t="s">
        <v>92</v>
      </c>
      <c r="AW668" s="13" t="s">
        <v>42</v>
      </c>
      <c r="AX668" s="13" t="s">
        <v>82</v>
      </c>
      <c r="AY668" s="148" t="s">
        <v>138</v>
      </c>
    </row>
    <row r="669" spans="2:51" s="13" customFormat="1" ht="11.25">
      <c r="B669" s="147"/>
      <c r="D669" s="141" t="s">
        <v>150</v>
      </c>
      <c r="E669" s="148" t="s">
        <v>44</v>
      </c>
      <c r="F669" s="149" t="s">
        <v>854</v>
      </c>
      <c r="H669" s="150">
        <v>13.9</v>
      </c>
      <c r="I669" s="151"/>
      <c r="L669" s="147"/>
      <c r="M669" s="152"/>
      <c r="T669" s="153"/>
      <c r="AT669" s="148" t="s">
        <v>150</v>
      </c>
      <c r="AU669" s="148" t="s">
        <v>92</v>
      </c>
      <c r="AV669" s="13" t="s">
        <v>92</v>
      </c>
      <c r="AW669" s="13" t="s">
        <v>42</v>
      </c>
      <c r="AX669" s="13" t="s">
        <v>82</v>
      </c>
      <c r="AY669" s="148" t="s">
        <v>138</v>
      </c>
    </row>
    <row r="670" spans="2:51" s="13" customFormat="1" ht="11.25">
      <c r="B670" s="147"/>
      <c r="D670" s="141" t="s">
        <v>150</v>
      </c>
      <c r="E670" s="148" t="s">
        <v>44</v>
      </c>
      <c r="F670" s="149" t="s">
        <v>855</v>
      </c>
      <c r="H670" s="150">
        <v>14.6</v>
      </c>
      <c r="I670" s="151"/>
      <c r="L670" s="147"/>
      <c r="M670" s="152"/>
      <c r="T670" s="153"/>
      <c r="AT670" s="148" t="s">
        <v>150</v>
      </c>
      <c r="AU670" s="148" t="s">
        <v>92</v>
      </c>
      <c r="AV670" s="13" t="s">
        <v>92</v>
      </c>
      <c r="AW670" s="13" t="s">
        <v>42</v>
      </c>
      <c r="AX670" s="13" t="s">
        <v>82</v>
      </c>
      <c r="AY670" s="148" t="s">
        <v>138</v>
      </c>
    </row>
    <row r="671" spans="2:51" s="13" customFormat="1" ht="11.25">
      <c r="B671" s="147"/>
      <c r="D671" s="141" t="s">
        <v>150</v>
      </c>
      <c r="E671" s="148" t="s">
        <v>44</v>
      </c>
      <c r="F671" s="149" t="s">
        <v>721</v>
      </c>
      <c r="H671" s="150">
        <v>5.34</v>
      </c>
      <c r="I671" s="151"/>
      <c r="L671" s="147"/>
      <c r="M671" s="152"/>
      <c r="T671" s="153"/>
      <c r="AT671" s="148" t="s">
        <v>150</v>
      </c>
      <c r="AU671" s="148" t="s">
        <v>92</v>
      </c>
      <c r="AV671" s="13" t="s">
        <v>92</v>
      </c>
      <c r="AW671" s="13" t="s">
        <v>42</v>
      </c>
      <c r="AX671" s="13" t="s">
        <v>82</v>
      </c>
      <c r="AY671" s="148" t="s">
        <v>138</v>
      </c>
    </row>
    <row r="672" spans="2:51" s="13" customFormat="1" ht="11.25">
      <c r="B672" s="147"/>
      <c r="D672" s="141" t="s">
        <v>150</v>
      </c>
      <c r="E672" s="148" t="s">
        <v>44</v>
      </c>
      <c r="F672" s="149" t="s">
        <v>856</v>
      </c>
      <c r="H672" s="150">
        <v>5.34</v>
      </c>
      <c r="I672" s="151"/>
      <c r="L672" s="147"/>
      <c r="M672" s="152"/>
      <c r="T672" s="153"/>
      <c r="AT672" s="148" t="s">
        <v>150</v>
      </c>
      <c r="AU672" s="148" t="s">
        <v>92</v>
      </c>
      <c r="AV672" s="13" t="s">
        <v>92</v>
      </c>
      <c r="AW672" s="13" t="s">
        <v>42</v>
      </c>
      <c r="AX672" s="13" t="s">
        <v>82</v>
      </c>
      <c r="AY672" s="148" t="s">
        <v>138</v>
      </c>
    </row>
    <row r="673" spans="2:51" s="13" customFormat="1" ht="11.25">
      <c r="B673" s="147"/>
      <c r="D673" s="141" t="s">
        <v>150</v>
      </c>
      <c r="E673" s="148" t="s">
        <v>44</v>
      </c>
      <c r="F673" s="149" t="s">
        <v>857</v>
      </c>
      <c r="H673" s="150">
        <v>5.34</v>
      </c>
      <c r="I673" s="151"/>
      <c r="L673" s="147"/>
      <c r="M673" s="152"/>
      <c r="T673" s="153"/>
      <c r="AT673" s="148" t="s">
        <v>150</v>
      </c>
      <c r="AU673" s="148" t="s">
        <v>92</v>
      </c>
      <c r="AV673" s="13" t="s">
        <v>92</v>
      </c>
      <c r="AW673" s="13" t="s">
        <v>42</v>
      </c>
      <c r="AX673" s="13" t="s">
        <v>82</v>
      </c>
      <c r="AY673" s="148" t="s">
        <v>138</v>
      </c>
    </row>
    <row r="674" spans="2:51" s="13" customFormat="1" ht="11.25">
      <c r="B674" s="147"/>
      <c r="D674" s="141" t="s">
        <v>150</v>
      </c>
      <c r="E674" s="148" t="s">
        <v>44</v>
      </c>
      <c r="F674" s="149" t="s">
        <v>858</v>
      </c>
      <c r="H674" s="150">
        <v>5.34</v>
      </c>
      <c r="I674" s="151"/>
      <c r="L674" s="147"/>
      <c r="M674" s="152"/>
      <c r="T674" s="153"/>
      <c r="AT674" s="148" t="s">
        <v>150</v>
      </c>
      <c r="AU674" s="148" t="s">
        <v>92</v>
      </c>
      <c r="AV674" s="13" t="s">
        <v>92</v>
      </c>
      <c r="AW674" s="13" t="s">
        <v>42</v>
      </c>
      <c r="AX674" s="13" t="s">
        <v>82</v>
      </c>
      <c r="AY674" s="148" t="s">
        <v>138</v>
      </c>
    </row>
    <row r="675" spans="2:51" s="13" customFormat="1" ht="11.25">
      <c r="B675" s="147"/>
      <c r="D675" s="141" t="s">
        <v>150</v>
      </c>
      <c r="E675" s="148" t="s">
        <v>44</v>
      </c>
      <c r="F675" s="149" t="s">
        <v>737</v>
      </c>
      <c r="H675" s="150">
        <v>5.34</v>
      </c>
      <c r="I675" s="151"/>
      <c r="L675" s="147"/>
      <c r="M675" s="152"/>
      <c r="T675" s="153"/>
      <c r="AT675" s="148" t="s">
        <v>150</v>
      </c>
      <c r="AU675" s="148" t="s">
        <v>92</v>
      </c>
      <c r="AV675" s="13" t="s">
        <v>92</v>
      </c>
      <c r="AW675" s="13" t="s">
        <v>42</v>
      </c>
      <c r="AX675" s="13" t="s">
        <v>82</v>
      </c>
      <c r="AY675" s="148" t="s">
        <v>138</v>
      </c>
    </row>
    <row r="676" spans="2:51" s="13" customFormat="1" ht="11.25">
      <c r="B676" s="147"/>
      <c r="D676" s="141" t="s">
        <v>150</v>
      </c>
      <c r="E676" s="148" t="s">
        <v>44</v>
      </c>
      <c r="F676" s="149" t="s">
        <v>859</v>
      </c>
      <c r="H676" s="150">
        <v>24.06</v>
      </c>
      <c r="I676" s="151"/>
      <c r="L676" s="147"/>
      <c r="M676" s="152"/>
      <c r="T676" s="153"/>
      <c r="AT676" s="148" t="s">
        <v>150</v>
      </c>
      <c r="AU676" s="148" t="s">
        <v>92</v>
      </c>
      <c r="AV676" s="13" t="s">
        <v>92</v>
      </c>
      <c r="AW676" s="13" t="s">
        <v>42</v>
      </c>
      <c r="AX676" s="13" t="s">
        <v>82</v>
      </c>
      <c r="AY676" s="148" t="s">
        <v>138</v>
      </c>
    </row>
    <row r="677" spans="2:51" s="13" customFormat="1" ht="11.25">
      <c r="B677" s="147"/>
      <c r="D677" s="141" t="s">
        <v>150</v>
      </c>
      <c r="E677" s="148" t="s">
        <v>44</v>
      </c>
      <c r="F677" s="149" t="s">
        <v>860</v>
      </c>
      <c r="H677" s="150">
        <v>24.06</v>
      </c>
      <c r="I677" s="151"/>
      <c r="L677" s="147"/>
      <c r="M677" s="152"/>
      <c r="T677" s="153"/>
      <c r="AT677" s="148" t="s">
        <v>150</v>
      </c>
      <c r="AU677" s="148" t="s">
        <v>92</v>
      </c>
      <c r="AV677" s="13" t="s">
        <v>92</v>
      </c>
      <c r="AW677" s="13" t="s">
        <v>42</v>
      </c>
      <c r="AX677" s="13" t="s">
        <v>82</v>
      </c>
      <c r="AY677" s="148" t="s">
        <v>138</v>
      </c>
    </row>
    <row r="678" spans="2:51" s="13" customFormat="1" ht="11.25">
      <c r="B678" s="147"/>
      <c r="D678" s="141" t="s">
        <v>150</v>
      </c>
      <c r="E678" s="148" t="s">
        <v>44</v>
      </c>
      <c r="F678" s="149" t="s">
        <v>861</v>
      </c>
      <c r="H678" s="150">
        <v>24.06</v>
      </c>
      <c r="I678" s="151"/>
      <c r="L678" s="147"/>
      <c r="M678" s="152"/>
      <c r="T678" s="153"/>
      <c r="AT678" s="148" t="s">
        <v>150</v>
      </c>
      <c r="AU678" s="148" t="s">
        <v>92</v>
      </c>
      <c r="AV678" s="13" t="s">
        <v>92</v>
      </c>
      <c r="AW678" s="13" t="s">
        <v>42</v>
      </c>
      <c r="AX678" s="13" t="s">
        <v>82</v>
      </c>
      <c r="AY678" s="148" t="s">
        <v>138</v>
      </c>
    </row>
    <row r="679" spans="2:51" s="13" customFormat="1" ht="11.25">
      <c r="B679" s="147"/>
      <c r="D679" s="141" t="s">
        <v>150</v>
      </c>
      <c r="E679" s="148" t="s">
        <v>44</v>
      </c>
      <c r="F679" s="149" t="s">
        <v>862</v>
      </c>
      <c r="H679" s="150">
        <v>24.06</v>
      </c>
      <c r="I679" s="151"/>
      <c r="L679" s="147"/>
      <c r="M679" s="152"/>
      <c r="T679" s="153"/>
      <c r="AT679" s="148" t="s">
        <v>150</v>
      </c>
      <c r="AU679" s="148" t="s">
        <v>92</v>
      </c>
      <c r="AV679" s="13" t="s">
        <v>92</v>
      </c>
      <c r="AW679" s="13" t="s">
        <v>42</v>
      </c>
      <c r="AX679" s="13" t="s">
        <v>82</v>
      </c>
      <c r="AY679" s="148" t="s">
        <v>138</v>
      </c>
    </row>
    <row r="680" spans="2:51" s="13" customFormat="1" ht="11.25">
      <c r="B680" s="147"/>
      <c r="D680" s="141" t="s">
        <v>150</v>
      </c>
      <c r="E680" s="148" t="s">
        <v>44</v>
      </c>
      <c r="F680" s="149" t="s">
        <v>863</v>
      </c>
      <c r="H680" s="150">
        <v>24.06</v>
      </c>
      <c r="I680" s="151"/>
      <c r="L680" s="147"/>
      <c r="M680" s="152"/>
      <c r="T680" s="153"/>
      <c r="AT680" s="148" t="s">
        <v>150</v>
      </c>
      <c r="AU680" s="148" t="s">
        <v>92</v>
      </c>
      <c r="AV680" s="13" t="s">
        <v>92</v>
      </c>
      <c r="AW680" s="13" t="s">
        <v>42</v>
      </c>
      <c r="AX680" s="13" t="s">
        <v>82</v>
      </c>
      <c r="AY680" s="148" t="s">
        <v>138</v>
      </c>
    </row>
    <row r="681" spans="2:51" s="13" customFormat="1" ht="11.25">
      <c r="B681" s="147"/>
      <c r="D681" s="141" t="s">
        <v>150</v>
      </c>
      <c r="E681" s="148" t="s">
        <v>44</v>
      </c>
      <c r="F681" s="149" t="s">
        <v>864</v>
      </c>
      <c r="H681" s="150">
        <v>24.06</v>
      </c>
      <c r="I681" s="151"/>
      <c r="L681" s="147"/>
      <c r="M681" s="152"/>
      <c r="T681" s="153"/>
      <c r="AT681" s="148" t="s">
        <v>150</v>
      </c>
      <c r="AU681" s="148" t="s">
        <v>92</v>
      </c>
      <c r="AV681" s="13" t="s">
        <v>92</v>
      </c>
      <c r="AW681" s="13" t="s">
        <v>42</v>
      </c>
      <c r="AX681" s="13" t="s">
        <v>82</v>
      </c>
      <c r="AY681" s="148" t="s">
        <v>138</v>
      </c>
    </row>
    <row r="682" spans="2:51" s="13" customFormat="1" ht="11.25">
      <c r="B682" s="147"/>
      <c r="D682" s="141" t="s">
        <v>150</v>
      </c>
      <c r="E682" s="148" t="s">
        <v>44</v>
      </c>
      <c r="F682" s="149" t="s">
        <v>865</v>
      </c>
      <c r="H682" s="150">
        <v>24.06</v>
      </c>
      <c r="I682" s="151"/>
      <c r="L682" s="147"/>
      <c r="M682" s="152"/>
      <c r="T682" s="153"/>
      <c r="AT682" s="148" t="s">
        <v>150</v>
      </c>
      <c r="AU682" s="148" t="s">
        <v>92</v>
      </c>
      <c r="AV682" s="13" t="s">
        <v>92</v>
      </c>
      <c r="AW682" s="13" t="s">
        <v>42</v>
      </c>
      <c r="AX682" s="13" t="s">
        <v>82</v>
      </c>
      <c r="AY682" s="148" t="s">
        <v>138</v>
      </c>
    </row>
    <row r="683" spans="2:51" s="13" customFormat="1" ht="11.25">
      <c r="B683" s="147"/>
      <c r="D683" s="141" t="s">
        <v>150</v>
      </c>
      <c r="E683" s="148" t="s">
        <v>44</v>
      </c>
      <c r="F683" s="149" t="s">
        <v>866</v>
      </c>
      <c r="H683" s="150">
        <v>24.06</v>
      </c>
      <c r="I683" s="151"/>
      <c r="L683" s="147"/>
      <c r="M683" s="152"/>
      <c r="T683" s="153"/>
      <c r="AT683" s="148" t="s">
        <v>150</v>
      </c>
      <c r="AU683" s="148" t="s">
        <v>92</v>
      </c>
      <c r="AV683" s="13" t="s">
        <v>92</v>
      </c>
      <c r="AW683" s="13" t="s">
        <v>42</v>
      </c>
      <c r="AX683" s="13" t="s">
        <v>82</v>
      </c>
      <c r="AY683" s="148" t="s">
        <v>138</v>
      </c>
    </row>
    <row r="684" spans="2:51" s="13" customFormat="1" ht="11.25">
      <c r="B684" s="147"/>
      <c r="D684" s="141" t="s">
        <v>150</v>
      </c>
      <c r="E684" s="148" t="s">
        <v>44</v>
      </c>
      <c r="F684" s="149" t="s">
        <v>867</v>
      </c>
      <c r="H684" s="150">
        <v>24.06</v>
      </c>
      <c r="I684" s="151"/>
      <c r="L684" s="147"/>
      <c r="M684" s="152"/>
      <c r="T684" s="153"/>
      <c r="AT684" s="148" t="s">
        <v>150</v>
      </c>
      <c r="AU684" s="148" t="s">
        <v>92</v>
      </c>
      <c r="AV684" s="13" t="s">
        <v>92</v>
      </c>
      <c r="AW684" s="13" t="s">
        <v>42</v>
      </c>
      <c r="AX684" s="13" t="s">
        <v>82</v>
      </c>
      <c r="AY684" s="148" t="s">
        <v>138</v>
      </c>
    </row>
    <row r="685" spans="2:51" s="13" customFormat="1" ht="11.25">
      <c r="B685" s="147"/>
      <c r="D685" s="141" t="s">
        <v>150</v>
      </c>
      <c r="E685" s="148" t="s">
        <v>44</v>
      </c>
      <c r="F685" s="149" t="s">
        <v>868</v>
      </c>
      <c r="H685" s="150">
        <v>22.99</v>
      </c>
      <c r="I685" s="151"/>
      <c r="L685" s="147"/>
      <c r="M685" s="152"/>
      <c r="T685" s="153"/>
      <c r="AT685" s="148" t="s">
        <v>150</v>
      </c>
      <c r="AU685" s="148" t="s">
        <v>92</v>
      </c>
      <c r="AV685" s="13" t="s">
        <v>92</v>
      </c>
      <c r="AW685" s="13" t="s">
        <v>42</v>
      </c>
      <c r="AX685" s="13" t="s">
        <v>82</v>
      </c>
      <c r="AY685" s="148" t="s">
        <v>138</v>
      </c>
    </row>
    <row r="686" spans="2:51" s="13" customFormat="1" ht="11.25">
      <c r="B686" s="147"/>
      <c r="D686" s="141" t="s">
        <v>150</v>
      </c>
      <c r="E686" s="148" t="s">
        <v>44</v>
      </c>
      <c r="F686" s="149" t="s">
        <v>741</v>
      </c>
      <c r="H686" s="150">
        <v>123.65</v>
      </c>
      <c r="I686" s="151"/>
      <c r="L686" s="147"/>
      <c r="M686" s="152"/>
      <c r="T686" s="153"/>
      <c r="AT686" s="148" t="s">
        <v>150</v>
      </c>
      <c r="AU686" s="148" t="s">
        <v>92</v>
      </c>
      <c r="AV686" s="13" t="s">
        <v>92</v>
      </c>
      <c r="AW686" s="13" t="s">
        <v>42</v>
      </c>
      <c r="AX686" s="13" t="s">
        <v>82</v>
      </c>
      <c r="AY686" s="148" t="s">
        <v>138</v>
      </c>
    </row>
    <row r="687" spans="2:51" s="13" customFormat="1" ht="11.25">
      <c r="B687" s="147"/>
      <c r="D687" s="141" t="s">
        <v>150</v>
      </c>
      <c r="E687" s="148" t="s">
        <v>44</v>
      </c>
      <c r="F687" s="149" t="s">
        <v>869</v>
      </c>
      <c r="H687" s="150">
        <v>9</v>
      </c>
      <c r="I687" s="151"/>
      <c r="L687" s="147"/>
      <c r="M687" s="152"/>
      <c r="T687" s="153"/>
      <c r="AT687" s="148" t="s">
        <v>150</v>
      </c>
      <c r="AU687" s="148" t="s">
        <v>92</v>
      </c>
      <c r="AV687" s="13" t="s">
        <v>92</v>
      </c>
      <c r="AW687" s="13" t="s">
        <v>42</v>
      </c>
      <c r="AX687" s="13" t="s">
        <v>82</v>
      </c>
      <c r="AY687" s="148" t="s">
        <v>138</v>
      </c>
    </row>
    <row r="688" spans="2:51" s="13" customFormat="1" ht="11.25">
      <c r="B688" s="147"/>
      <c r="D688" s="141" t="s">
        <v>150</v>
      </c>
      <c r="E688" s="148" t="s">
        <v>44</v>
      </c>
      <c r="F688" s="149" t="s">
        <v>870</v>
      </c>
      <c r="H688" s="150">
        <v>8.85</v>
      </c>
      <c r="I688" s="151"/>
      <c r="L688" s="147"/>
      <c r="M688" s="152"/>
      <c r="T688" s="153"/>
      <c r="AT688" s="148" t="s">
        <v>150</v>
      </c>
      <c r="AU688" s="148" t="s">
        <v>92</v>
      </c>
      <c r="AV688" s="13" t="s">
        <v>92</v>
      </c>
      <c r="AW688" s="13" t="s">
        <v>42</v>
      </c>
      <c r="AX688" s="13" t="s">
        <v>82</v>
      </c>
      <c r="AY688" s="148" t="s">
        <v>138</v>
      </c>
    </row>
    <row r="689" spans="2:65" s="13" customFormat="1" ht="11.25">
      <c r="B689" s="147"/>
      <c r="D689" s="141" t="s">
        <v>150</v>
      </c>
      <c r="E689" s="148" t="s">
        <v>44</v>
      </c>
      <c r="F689" s="149" t="s">
        <v>871</v>
      </c>
      <c r="H689" s="150">
        <v>22.61</v>
      </c>
      <c r="I689" s="151"/>
      <c r="L689" s="147"/>
      <c r="M689" s="152"/>
      <c r="T689" s="153"/>
      <c r="AT689" s="148" t="s">
        <v>150</v>
      </c>
      <c r="AU689" s="148" t="s">
        <v>92</v>
      </c>
      <c r="AV689" s="13" t="s">
        <v>92</v>
      </c>
      <c r="AW689" s="13" t="s">
        <v>42</v>
      </c>
      <c r="AX689" s="13" t="s">
        <v>82</v>
      </c>
      <c r="AY689" s="148" t="s">
        <v>138</v>
      </c>
    </row>
    <row r="690" spans="2:65" s="13" customFormat="1" ht="11.25">
      <c r="B690" s="147"/>
      <c r="D690" s="141" t="s">
        <v>150</v>
      </c>
      <c r="E690" s="148" t="s">
        <v>44</v>
      </c>
      <c r="F690" s="149" t="s">
        <v>872</v>
      </c>
      <c r="H690" s="150">
        <v>10.71</v>
      </c>
      <c r="I690" s="151"/>
      <c r="L690" s="147"/>
      <c r="M690" s="152"/>
      <c r="T690" s="153"/>
      <c r="AT690" s="148" t="s">
        <v>150</v>
      </c>
      <c r="AU690" s="148" t="s">
        <v>92</v>
      </c>
      <c r="AV690" s="13" t="s">
        <v>92</v>
      </c>
      <c r="AW690" s="13" t="s">
        <v>42</v>
      </c>
      <c r="AX690" s="13" t="s">
        <v>82</v>
      </c>
      <c r="AY690" s="148" t="s">
        <v>138</v>
      </c>
    </row>
    <row r="691" spans="2:65" s="13" customFormat="1" ht="11.25">
      <c r="B691" s="147"/>
      <c r="D691" s="141" t="s">
        <v>150</v>
      </c>
      <c r="E691" s="148" t="s">
        <v>44</v>
      </c>
      <c r="F691" s="149" t="s">
        <v>873</v>
      </c>
      <c r="H691" s="150">
        <v>22.85</v>
      </c>
      <c r="I691" s="151"/>
      <c r="L691" s="147"/>
      <c r="M691" s="152"/>
      <c r="T691" s="153"/>
      <c r="AT691" s="148" t="s">
        <v>150</v>
      </c>
      <c r="AU691" s="148" t="s">
        <v>92</v>
      </c>
      <c r="AV691" s="13" t="s">
        <v>92</v>
      </c>
      <c r="AW691" s="13" t="s">
        <v>42</v>
      </c>
      <c r="AX691" s="13" t="s">
        <v>82</v>
      </c>
      <c r="AY691" s="148" t="s">
        <v>138</v>
      </c>
    </row>
    <row r="692" spans="2:65" s="13" customFormat="1" ht="11.25">
      <c r="B692" s="147"/>
      <c r="D692" s="141" t="s">
        <v>150</v>
      </c>
      <c r="E692" s="148" t="s">
        <v>44</v>
      </c>
      <c r="F692" s="149" t="s">
        <v>874</v>
      </c>
      <c r="H692" s="150">
        <v>26.33</v>
      </c>
      <c r="I692" s="151"/>
      <c r="L692" s="147"/>
      <c r="M692" s="152"/>
      <c r="T692" s="153"/>
      <c r="AT692" s="148" t="s">
        <v>150</v>
      </c>
      <c r="AU692" s="148" t="s">
        <v>92</v>
      </c>
      <c r="AV692" s="13" t="s">
        <v>92</v>
      </c>
      <c r="AW692" s="13" t="s">
        <v>42</v>
      </c>
      <c r="AX692" s="13" t="s">
        <v>82</v>
      </c>
      <c r="AY692" s="148" t="s">
        <v>138</v>
      </c>
    </row>
    <row r="693" spans="2:65" s="14" customFormat="1" ht="11.25">
      <c r="B693" s="154"/>
      <c r="D693" s="141" t="s">
        <v>150</v>
      </c>
      <c r="E693" s="155" t="s">
        <v>44</v>
      </c>
      <c r="F693" s="156" t="s">
        <v>156</v>
      </c>
      <c r="H693" s="157">
        <v>1017.14</v>
      </c>
      <c r="I693" s="158"/>
      <c r="L693" s="154"/>
      <c r="M693" s="159"/>
      <c r="T693" s="160"/>
      <c r="AT693" s="155" t="s">
        <v>150</v>
      </c>
      <c r="AU693" s="155" t="s">
        <v>92</v>
      </c>
      <c r="AV693" s="14" t="s">
        <v>146</v>
      </c>
      <c r="AW693" s="14" t="s">
        <v>42</v>
      </c>
      <c r="AX693" s="14" t="s">
        <v>90</v>
      </c>
      <c r="AY693" s="155" t="s">
        <v>138</v>
      </c>
    </row>
    <row r="694" spans="2:65" s="11" customFormat="1" ht="22.9" customHeight="1">
      <c r="B694" s="111"/>
      <c r="D694" s="112" t="s">
        <v>81</v>
      </c>
      <c r="E694" s="121" t="s">
        <v>875</v>
      </c>
      <c r="F694" s="121" t="s">
        <v>876</v>
      </c>
      <c r="I694" s="114"/>
      <c r="J694" s="122">
        <f>BK694</f>
        <v>0</v>
      </c>
      <c r="L694" s="111"/>
      <c r="M694" s="116"/>
      <c r="P694" s="117">
        <f>SUM(P695:P759)</f>
        <v>0</v>
      </c>
      <c r="R694" s="117">
        <f>SUM(R695:R759)</f>
        <v>0</v>
      </c>
      <c r="T694" s="118">
        <f>SUM(T695:T759)</f>
        <v>28.522799500000001</v>
      </c>
      <c r="AR694" s="112" t="s">
        <v>92</v>
      </c>
      <c r="AT694" s="119" t="s">
        <v>81</v>
      </c>
      <c r="AU694" s="119" t="s">
        <v>90</v>
      </c>
      <c r="AY694" s="112" t="s">
        <v>138</v>
      </c>
      <c r="BK694" s="120">
        <f>SUM(BK695:BK759)</f>
        <v>0</v>
      </c>
    </row>
    <row r="695" spans="2:65" s="1" customFormat="1" ht="24.2" customHeight="1">
      <c r="B695" s="32"/>
      <c r="C695" s="123" t="s">
        <v>877</v>
      </c>
      <c r="D695" s="123" t="s">
        <v>141</v>
      </c>
      <c r="E695" s="124" t="s">
        <v>878</v>
      </c>
      <c r="F695" s="125" t="s">
        <v>879</v>
      </c>
      <c r="G695" s="126" t="s">
        <v>159</v>
      </c>
      <c r="H695" s="127">
        <v>349.97300000000001</v>
      </c>
      <c r="I695" s="128"/>
      <c r="J695" s="129">
        <f>ROUND(I695*H695,2)</f>
        <v>0</v>
      </c>
      <c r="K695" s="125" t="s">
        <v>145</v>
      </c>
      <c r="L695" s="32"/>
      <c r="M695" s="130" t="s">
        <v>44</v>
      </c>
      <c r="N695" s="131" t="s">
        <v>53</v>
      </c>
      <c r="P695" s="132">
        <f>O695*H695</f>
        <v>0</v>
      </c>
      <c r="Q695" s="132">
        <v>0</v>
      </c>
      <c r="R695" s="132">
        <f>Q695*H695</f>
        <v>0</v>
      </c>
      <c r="S695" s="132">
        <v>8.1500000000000003E-2</v>
      </c>
      <c r="T695" s="133">
        <f>S695*H695</f>
        <v>28.522799500000001</v>
      </c>
      <c r="AR695" s="134" t="s">
        <v>305</v>
      </c>
      <c r="AT695" s="134" t="s">
        <v>141</v>
      </c>
      <c r="AU695" s="134" t="s">
        <v>92</v>
      </c>
      <c r="AY695" s="16" t="s">
        <v>138</v>
      </c>
      <c r="BE695" s="135">
        <f>IF(N695="základní",J695,0)</f>
        <v>0</v>
      </c>
      <c r="BF695" s="135">
        <f>IF(N695="snížená",J695,0)</f>
        <v>0</v>
      </c>
      <c r="BG695" s="135">
        <f>IF(N695="zákl. přenesená",J695,0)</f>
        <v>0</v>
      </c>
      <c r="BH695" s="135">
        <f>IF(N695="sníž. přenesená",J695,0)</f>
        <v>0</v>
      </c>
      <c r="BI695" s="135">
        <f>IF(N695="nulová",J695,0)</f>
        <v>0</v>
      </c>
      <c r="BJ695" s="16" t="s">
        <v>90</v>
      </c>
      <c r="BK695" s="135">
        <f>ROUND(I695*H695,2)</f>
        <v>0</v>
      </c>
      <c r="BL695" s="16" t="s">
        <v>305</v>
      </c>
      <c r="BM695" s="134" t="s">
        <v>880</v>
      </c>
    </row>
    <row r="696" spans="2:65" s="1" customFormat="1" ht="11.25">
      <c r="B696" s="32"/>
      <c r="D696" s="136" t="s">
        <v>148</v>
      </c>
      <c r="F696" s="137" t="s">
        <v>881</v>
      </c>
      <c r="I696" s="138"/>
      <c r="L696" s="32"/>
      <c r="M696" s="139"/>
      <c r="T696" s="53"/>
      <c r="AT696" s="16" t="s">
        <v>148</v>
      </c>
      <c r="AU696" s="16" t="s">
        <v>92</v>
      </c>
    </row>
    <row r="697" spans="2:65" s="13" customFormat="1" ht="11.25">
      <c r="B697" s="147"/>
      <c r="D697" s="141" t="s">
        <v>150</v>
      </c>
      <c r="E697" s="148" t="s">
        <v>44</v>
      </c>
      <c r="F697" s="149" t="s">
        <v>882</v>
      </c>
      <c r="H697" s="150">
        <v>1.35</v>
      </c>
      <c r="I697" s="151"/>
      <c r="L697" s="147"/>
      <c r="M697" s="152"/>
      <c r="T697" s="153"/>
      <c r="AT697" s="148" t="s">
        <v>150</v>
      </c>
      <c r="AU697" s="148" t="s">
        <v>92</v>
      </c>
      <c r="AV697" s="13" t="s">
        <v>92</v>
      </c>
      <c r="AW697" s="13" t="s">
        <v>42</v>
      </c>
      <c r="AX697" s="13" t="s">
        <v>82</v>
      </c>
      <c r="AY697" s="148" t="s">
        <v>138</v>
      </c>
    </row>
    <row r="698" spans="2:65" s="13" customFormat="1" ht="11.25">
      <c r="B698" s="147"/>
      <c r="D698" s="141" t="s">
        <v>150</v>
      </c>
      <c r="E698" s="148" t="s">
        <v>44</v>
      </c>
      <c r="F698" s="149" t="s">
        <v>883</v>
      </c>
      <c r="H698" s="150">
        <v>4.5199999999999996</v>
      </c>
      <c r="I698" s="151"/>
      <c r="L698" s="147"/>
      <c r="M698" s="152"/>
      <c r="T698" s="153"/>
      <c r="AT698" s="148" t="s">
        <v>150</v>
      </c>
      <c r="AU698" s="148" t="s">
        <v>92</v>
      </c>
      <c r="AV698" s="13" t="s">
        <v>92</v>
      </c>
      <c r="AW698" s="13" t="s">
        <v>42</v>
      </c>
      <c r="AX698" s="13" t="s">
        <v>82</v>
      </c>
      <c r="AY698" s="148" t="s">
        <v>138</v>
      </c>
    </row>
    <row r="699" spans="2:65" s="13" customFormat="1" ht="11.25">
      <c r="B699" s="147"/>
      <c r="D699" s="141" t="s">
        <v>150</v>
      </c>
      <c r="E699" s="148" t="s">
        <v>44</v>
      </c>
      <c r="F699" s="149" t="s">
        <v>884</v>
      </c>
      <c r="H699" s="150">
        <v>1.72</v>
      </c>
      <c r="I699" s="151"/>
      <c r="L699" s="147"/>
      <c r="M699" s="152"/>
      <c r="T699" s="153"/>
      <c r="AT699" s="148" t="s">
        <v>150</v>
      </c>
      <c r="AU699" s="148" t="s">
        <v>92</v>
      </c>
      <c r="AV699" s="13" t="s">
        <v>92</v>
      </c>
      <c r="AW699" s="13" t="s">
        <v>42</v>
      </c>
      <c r="AX699" s="13" t="s">
        <v>82</v>
      </c>
      <c r="AY699" s="148" t="s">
        <v>138</v>
      </c>
    </row>
    <row r="700" spans="2:65" s="13" customFormat="1" ht="11.25">
      <c r="B700" s="147"/>
      <c r="D700" s="141" t="s">
        <v>150</v>
      </c>
      <c r="E700" s="148" t="s">
        <v>44</v>
      </c>
      <c r="F700" s="149" t="s">
        <v>885</v>
      </c>
      <c r="H700" s="150">
        <v>4.5199999999999996</v>
      </c>
      <c r="I700" s="151"/>
      <c r="L700" s="147"/>
      <c r="M700" s="152"/>
      <c r="T700" s="153"/>
      <c r="AT700" s="148" t="s">
        <v>150</v>
      </c>
      <c r="AU700" s="148" t="s">
        <v>92</v>
      </c>
      <c r="AV700" s="13" t="s">
        <v>92</v>
      </c>
      <c r="AW700" s="13" t="s">
        <v>42</v>
      </c>
      <c r="AX700" s="13" t="s">
        <v>82</v>
      </c>
      <c r="AY700" s="148" t="s">
        <v>138</v>
      </c>
    </row>
    <row r="701" spans="2:65" s="13" customFormat="1" ht="11.25">
      <c r="B701" s="147"/>
      <c r="D701" s="141" t="s">
        <v>150</v>
      </c>
      <c r="E701" s="148" t="s">
        <v>44</v>
      </c>
      <c r="F701" s="149" t="s">
        <v>886</v>
      </c>
      <c r="H701" s="150">
        <v>1.72</v>
      </c>
      <c r="I701" s="151"/>
      <c r="L701" s="147"/>
      <c r="M701" s="152"/>
      <c r="T701" s="153"/>
      <c r="AT701" s="148" t="s">
        <v>150</v>
      </c>
      <c r="AU701" s="148" t="s">
        <v>92</v>
      </c>
      <c r="AV701" s="13" t="s">
        <v>92</v>
      </c>
      <c r="AW701" s="13" t="s">
        <v>42</v>
      </c>
      <c r="AX701" s="13" t="s">
        <v>82</v>
      </c>
      <c r="AY701" s="148" t="s">
        <v>138</v>
      </c>
    </row>
    <row r="702" spans="2:65" s="13" customFormat="1" ht="11.25">
      <c r="B702" s="147"/>
      <c r="D702" s="141" t="s">
        <v>150</v>
      </c>
      <c r="E702" s="148" t="s">
        <v>44</v>
      </c>
      <c r="F702" s="149" t="s">
        <v>887</v>
      </c>
      <c r="H702" s="150">
        <v>0.9</v>
      </c>
      <c r="I702" s="151"/>
      <c r="L702" s="147"/>
      <c r="M702" s="152"/>
      <c r="T702" s="153"/>
      <c r="AT702" s="148" t="s">
        <v>150</v>
      </c>
      <c r="AU702" s="148" t="s">
        <v>92</v>
      </c>
      <c r="AV702" s="13" t="s">
        <v>92</v>
      </c>
      <c r="AW702" s="13" t="s">
        <v>42</v>
      </c>
      <c r="AX702" s="13" t="s">
        <v>82</v>
      </c>
      <c r="AY702" s="148" t="s">
        <v>138</v>
      </c>
    </row>
    <row r="703" spans="2:65" s="13" customFormat="1" ht="11.25">
      <c r="B703" s="147"/>
      <c r="D703" s="141" t="s">
        <v>150</v>
      </c>
      <c r="E703" s="148" t="s">
        <v>44</v>
      </c>
      <c r="F703" s="149" t="s">
        <v>888</v>
      </c>
      <c r="H703" s="150">
        <v>0.9</v>
      </c>
      <c r="I703" s="151"/>
      <c r="L703" s="147"/>
      <c r="M703" s="152"/>
      <c r="T703" s="153"/>
      <c r="AT703" s="148" t="s">
        <v>150</v>
      </c>
      <c r="AU703" s="148" t="s">
        <v>92</v>
      </c>
      <c r="AV703" s="13" t="s">
        <v>92</v>
      </c>
      <c r="AW703" s="13" t="s">
        <v>42</v>
      </c>
      <c r="AX703" s="13" t="s">
        <v>82</v>
      </c>
      <c r="AY703" s="148" t="s">
        <v>138</v>
      </c>
    </row>
    <row r="704" spans="2:65" s="13" customFormat="1" ht="11.25">
      <c r="B704" s="147"/>
      <c r="D704" s="141" t="s">
        <v>150</v>
      </c>
      <c r="E704" s="148" t="s">
        <v>44</v>
      </c>
      <c r="F704" s="149" t="s">
        <v>889</v>
      </c>
      <c r="H704" s="150">
        <v>8.1</v>
      </c>
      <c r="I704" s="151"/>
      <c r="L704" s="147"/>
      <c r="M704" s="152"/>
      <c r="T704" s="153"/>
      <c r="AT704" s="148" t="s">
        <v>150</v>
      </c>
      <c r="AU704" s="148" t="s">
        <v>92</v>
      </c>
      <c r="AV704" s="13" t="s">
        <v>92</v>
      </c>
      <c r="AW704" s="13" t="s">
        <v>42</v>
      </c>
      <c r="AX704" s="13" t="s">
        <v>82</v>
      </c>
      <c r="AY704" s="148" t="s">
        <v>138</v>
      </c>
    </row>
    <row r="705" spans="2:51" s="13" customFormat="1" ht="11.25">
      <c r="B705" s="147"/>
      <c r="D705" s="141" t="s">
        <v>150</v>
      </c>
      <c r="E705" s="148" t="s">
        <v>44</v>
      </c>
      <c r="F705" s="149" t="s">
        <v>890</v>
      </c>
      <c r="H705" s="150">
        <v>5.12</v>
      </c>
      <c r="I705" s="151"/>
      <c r="L705" s="147"/>
      <c r="M705" s="152"/>
      <c r="T705" s="153"/>
      <c r="AT705" s="148" t="s">
        <v>150</v>
      </c>
      <c r="AU705" s="148" t="s">
        <v>92</v>
      </c>
      <c r="AV705" s="13" t="s">
        <v>92</v>
      </c>
      <c r="AW705" s="13" t="s">
        <v>42</v>
      </c>
      <c r="AX705" s="13" t="s">
        <v>82</v>
      </c>
      <c r="AY705" s="148" t="s">
        <v>138</v>
      </c>
    </row>
    <row r="706" spans="2:51" s="13" customFormat="1" ht="11.25">
      <c r="B706" s="147"/>
      <c r="D706" s="141" t="s">
        <v>150</v>
      </c>
      <c r="E706" s="148" t="s">
        <v>44</v>
      </c>
      <c r="F706" s="149" t="s">
        <v>891</v>
      </c>
      <c r="H706" s="150">
        <v>1.7</v>
      </c>
      <c r="I706" s="151"/>
      <c r="L706" s="147"/>
      <c r="M706" s="152"/>
      <c r="T706" s="153"/>
      <c r="AT706" s="148" t="s">
        <v>150</v>
      </c>
      <c r="AU706" s="148" t="s">
        <v>92</v>
      </c>
      <c r="AV706" s="13" t="s">
        <v>92</v>
      </c>
      <c r="AW706" s="13" t="s">
        <v>42</v>
      </c>
      <c r="AX706" s="13" t="s">
        <v>82</v>
      </c>
      <c r="AY706" s="148" t="s">
        <v>138</v>
      </c>
    </row>
    <row r="707" spans="2:51" s="13" customFormat="1" ht="11.25">
      <c r="B707" s="147"/>
      <c r="D707" s="141" t="s">
        <v>150</v>
      </c>
      <c r="E707" s="148" t="s">
        <v>44</v>
      </c>
      <c r="F707" s="149" t="s">
        <v>892</v>
      </c>
      <c r="H707" s="150">
        <v>7.06</v>
      </c>
      <c r="I707" s="151"/>
      <c r="L707" s="147"/>
      <c r="M707" s="152"/>
      <c r="T707" s="153"/>
      <c r="AT707" s="148" t="s">
        <v>150</v>
      </c>
      <c r="AU707" s="148" t="s">
        <v>92</v>
      </c>
      <c r="AV707" s="13" t="s">
        <v>92</v>
      </c>
      <c r="AW707" s="13" t="s">
        <v>42</v>
      </c>
      <c r="AX707" s="13" t="s">
        <v>82</v>
      </c>
      <c r="AY707" s="148" t="s">
        <v>138</v>
      </c>
    </row>
    <row r="708" spans="2:51" s="13" customFormat="1" ht="11.25">
      <c r="B708" s="147"/>
      <c r="D708" s="141" t="s">
        <v>150</v>
      </c>
      <c r="E708" s="148" t="s">
        <v>44</v>
      </c>
      <c r="F708" s="149" t="s">
        <v>893</v>
      </c>
      <c r="H708" s="150">
        <v>5.12</v>
      </c>
      <c r="I708" s="151"/>
      <c r="L708" s="147"/>
      <c r="M708" s="152"/>
      <c r="T708" s="153"/>
      <c r="AT708" s="148" t="s">
        <v>150</v>
      </c>
      <c r="AU708" s="148" t="s">
        <v>92</v>
      </c>
      <c r="AV708" s="13" t="s">
        <v>92</v>
      </c>
      <c r="AW708" s="13" t="s">
        <v>42</v>
      </c>
      <c r="AX708" s="13" t="s">
        <v>82</v>
      </c>
      <c r="AY708" s="148" t="s">
        <v>138</v>
      </c>
    </row>
    <row r="709" spans="2:51" s="13" customFormat="1" ht="11.25">
      <c r="B709" s="147"/>
      <c r="D709" s="141" t="s">
        <v>150</v>
      </c>
      <c r="E709" s="148" t="s">
        <v>44</v>
      </c>
      <c r="F709" s="149" t="s">
        <v>894</v>
      </c>
      <c r="H709" s="150">
        <v>1.7</v>
      </c>
      <c r="I709" s="151"/>
      <c r="L709" s="147"/>
      <c r="M709" s="152"/>
      <c r="T709" s="153"/>
      <c r="AT709" s="148" t="s">
        <v>150</v>
      </c>
      <c r="AU709" s="148" t="s">
        <v>92</v>
      </c>
      <c r="AV709" s="13" t="s">
        <v>92</v>
      </c>
      <c r="AW709" s="13" t="s">
        <v>42</v>
      </c>
      <c r="AX709" s="13" t="s">
        <v>82</v>
      </c>
      <c r="AY709" s="148" t="s">
        <v>138</v>
      </c>
    </row>
    <row r="710" spans="2:51" s="13" customFormat="1" ht="11.25">
      <c r="B710" s="147"/>
      <c r="D710" s="141" t="s">
        <v>150</v>
      </c>
      <c r="E710" s="148" t="s">
        <v>44</v>
      </c>
      <c r="F710" s="149" t="s">
        <v>895</v>
      </c>
      <c r="H710" s="150">
        <v>7.06</v>
      </c>
      <c r="I710" s="151"/>
      <c r="L710" s="147"/>
      <c r="M710" s="152"/>
      <c r="T710" s="153"/>
      <c r="AT710" s="148" t="s">
        <v>150</v>
      </c>
      <c r="AU710" s="148" t="s">
        <v>92</v>
      </c>
      <c r="AV710" s="13" t="s">
        <v>92</v>
      </c>
      <c r="AW710" s="13" t="s">
        <v>42</v>
      </c>
      <c r="AX710" s="13" t="s">
        <v>82</v>
      </c>
      <c r="AY710" s="148" t="s">
        <v>138</v>
      </c>
    </row>
    <row r="711" spans="2:51" s="13" customFormat="1" ht="11.25">
      <c r="B711" s="147"/>
      <c r="D711" s="141" t="s">
        <v>150</v>
      </c>
      <c r="E711" s="148" t="s">
        <v>44</v>
      </c>
      <c r="F711" s="149" t="s">
        <v>896</v>
      </c>
      <c r="H711" s="150">
        <v>5.12</v>
      </c>
      <c r="I711" s="151"/>
      <c r="L711" s="147"/>
      <c r="M711" s="152"/>
      <c r="T711" s="153"/>
      <c r="AT711" s="148" t="s">
        <v>150</v>
      </c>
      <c r="AU711" s="148" t="s">
        <v>92</v>
      </c>
      <c r="AV711" s="13" t="s">
        <v>92</v>
      </c>
      <c r="AW711" s="13" t="s">
        <v>42</v>
      </c>
      <c r="AX711" s="13" t="s">
        <v>82</v>
      </c>
      <c r="AY711" s="148" t="s">
        <v>138</v>
      </c>
    </row>
    <row r="712" spans="2:51" s="13" customFormat="1" ht="11.25">
      <c r="B712" s="147"/>
      <c r="D712" s="141" t="s">
        <v>150</v>
      </c>
      <c r="E712" s="148" t="s">
        <v>44</v>
      </c>
      <c r="F712" s="149" t="s">
        <v>897</v>
      </c>
      <c r="H712" s="150">
        <v>1.7</v>
      </c>
      <c r="I712" s="151"/>
      <c r="L712" s="147"/>
      <c r="M712" s="152"/>
      <c r="T712" s="153"/>
      <c r="AT712" s="148" t="s">
        <v>150</v>
      </c>
      <c r="AU712" s="148" t="s">
        <v>92</v>
      </c>
      <c r="AV712" s="13" t="s">
        <v>92</v>
      </c>
      <c r="AW712" s="13" t="s">
        <v>42</v>
      </c>
      <c r="AX712" s="13" t="s">
        <v>82</v>
      </c>
      <c r="AY712" s="148" t="s">
        <v>138</v>
      </c>
    </row>
    <row r="713" spans="2:51" s="13" customFormat="1" ht="11.25">
      <c r="B713" s="147"/>
      <c r="D713" s="141" t="s">
        <v>150</v>
      </c>
      <c r="E713" s="148" t="s">
        <v>44</v>
      </c>
      <c r="F713" s="149" t="s">
        <v>898</v>
      </c>
      <c r="H713" s="150">
        <v>7.06</v>
      </c>
      <c r="I713" s="151"/>
      <c r="L713" s="147"/>
      <c r="M713" s="152"/>
      <c r="T713" s="153"/>
      <c r="AT713" s="148" t="s">
        <v>150</v>
      </c>
      <c r="AU713" s="148" t="s">
        <v>92</v>
      </c>
      <c r="AV713" s="13" t="s">
        <v>92</v>
      </c>
      <c r="AW713" s="13" t="s">
        <v>42</v>
      </c>
      <c r="AX713" s="13" t="s">
        <v>82</v>
      </c>
      <c r="AY713" s="148" t="s">
        <v>138</v>
      </c>
    </row>
    <row r="714" spans="2:51" s="13" customFormat="1" ht="11.25">
      <c r="B714" s="147"/>
      <c r="D714" s="141" t="s">
        <v>150</v>
      </c>
      <c r="E714" s="148" t="s">
        <v>44</v>
      </c>
      <c r="F714" s="149" t="s">
        <v>899</v>
      </c>
      <c r="H714" s="150">
        <v>5.12</v>
      </c>
      <c r="I714" s="151"/>
      <c r="L714" s="147"/>
      <c r="M714" s="152"/>
      <c r="T714" s="153"/>
      <c r="AT714" s="148" t="s">
        <v>150</v>
      </c>
      <c r="AU714" s="148" t="s">
        <v>92</v>
      </c>
      <c r="AV714" s="13" t="s">
        <v>92</v>
      </c>
      <c r="AW714" s="13" t="s">
        <v>42</v>
      </c>
      <c r="AX714" s="13" t="s">
        <v>82</v>
      </c>
      <c r="AY714" s="148" t="s">
        <v>138</v>
      </c>
    </row>
    <row r="715" spans="2:51" s="13" customFormat="1" ht="11.25">
      <c r="B715" s="147"/>
      <c r="D715" s="141" t="s">
        <v>150</v>
      </c>
      <c r="E715" s="148" t="s">
        <v>44</v>
      </c>
      <c r="F715" s="149" t="s">
        <v>900</v>
      </c>
      <c r="H715" s="150">
        <v>1.7</v>
      </c>
      <c r="I715" s="151"/>
      <c r="L715" s="147"/>
      <c r="M715" s="152"/>
      <c r="T715" s="153"/>
      <c r="AT715" s="148" t="s">
        <v>150</v>
      </c>
      <c r="AU715" s="148" t="s">
        <v>92</v>
      </c>
      <c r="AV715" s="13" t="s">
        <v>92</v>
      </c>
      <c r="AW715" s="13" t="s">
        <v>42</v>
      </c>
      <c r="AX715" s="13" t="s">
        <v>82</v>
      </c>
      <c r="AY715" s="148" t="s">
        <v>138</v>
      </c>
    </row>
    <row r="716" spans="2:51" s="13" customFormat="1" ht="11.25">
      <c r="B716" s="147"/>
      <c r="D716" s="141" t="s">
        <v>150</v>
      </c>
      <c r="E716" s="148" t="s">
        <v>44</v>
      </c>
      <c r="F716" s="149" t="s">
        <v>901</v>
      </c>
      <c r="H716" s="150">
        <v>7.06</v>
      </c>
      <c r="I716" s="151"/>
      <c r="L716" s="147"/>
      <c r="M716" s="152"/>
      <c r="T716" s="153"/>
      <c r="AT716" s="148" t="s">
        <v>150</v>
      </c>
      <c r="AU716" s="148" t="s">
        <v>92</v>
      </c>
      <c r="AV716" s="13" t="s">
        <v>92</v>
      </c>
      <c r="AW716" s="13" t="s">
        <v>42</v>
      </c>
      <c r="AX716" s="13" t="s">
        <v>82</v>
      </c>
      <c r="AY716" s="148" t="s">
        <v>138</v>
      </c>
    </row>
    <row r="717" spans="2:51" s="13" customFormat="1" ht="11.25">
      <c r="B717" s="147"/>
      <c r="D717" s="141" t="s">
        <v>150</v>
      </c>
      <c r="E717" s="148" t="s">
        <v>44</v>
      </c>
      <c r="F717" s="149" t="s">
        <v>902</v>
      </c>
      <c r="H717" s="150">
        <v>5.12</v>
      </c>
      <c r="I717" s="151"/>
      <c r="L717" s="147"/>
      <c r="M717" s="152"/>
      <c r="T717" s="153"/>
      <c r="AT717" s="148" t="s">
        <v>150</v>
      </c>
      <c r="AU717" s="148" t="s">
        <v>92</v>
      </c>
      <c r="AV717" s="13" t="s">
        <v>92</v>
      </c>
      <c r="AW717" s="13" t="s">
        <v>42</v>
      </c>
      <c r="AX717" s="13" t="s">
        <v>82</v>
      </c>
      <c r="AY717" s="148" t="s">
        <v>138</v>
      </c>
    </row>
    <row r="718" spans="2:51" s="13" customFormat="1" ht="11.25">
      <c r="B718" s="147"/>
      <c r="D718" s="141" t="s">
        <v>150</v>
      </c>
      <c r="E718" s="148" t="s">
        <v>44</v>
      </c>
      <c r="F718" s="149" t="s">
        <v>903</v>
      </c>
      <c r="H718" s="150">
        <v>1.7</v>
      </c>
      <c r="I718" s="151"/>
      <c r="L718" s="147"/>
      <c r="M718" s="152"/>
      <c r="T718" s="153"/>
      <c r="AT718" s="148" t="s">
        <v>150</v>
      </c>
      <c r="AU718" s="148" t="s">
        <v>92</v>
      </c>
      <c r="AV718" s="13" t="s">
        <v>92</v>
      </c>
      <c r="AW718" s="13" t="s">
        <v>42</v>
      </c>
      <c r="AX718" s="13" t="s">
        <v>82</v>
      </c>
      <c r="AY718" s="148" t="s">
        <v>138</v>
      </c>
    </row>
    <row r="719" spans="2:51" s="13" customFormat="1" ht="11.25">
      <c r="B719" s="147"/>
      <c r="D719" s="141" t="s">
        <v>150</v>
      </c>
      <c r="E719" s="148" t="s">
        <v>44</v>
      </c>
      <c r="F719" s="149" t="s">
        <v>904</v>
      </c>
      <c r="H719" s="150">
        <v>1.2</v>
      </c>
      <c r="I719" s="151"/>
      <c r="L719" s="147"/>
      <c r="M719" s="152"/>
      <c r="T719" s="153"/>
      <c r="AT719" s="148" t="s">
        <v>150</v>
      </c>
      <c r="AU719" s="148" t="s">
        <v>92</v>
      </c>
      <c r="AV719" s="13" t="s">
        <v>92</v>
      </c>
      <c r="AW719" s="13" t="s">
        <v>42</v>
      </c>
      <c r="AX719" s="13" t="s">
        <v>82</v>
      </c>
      <c r="AY719" s="148" t="s">
        <v>138</v>
      </c>
    </row>
    <row r="720" spans="2:51" s="13" customFormat="1" ht="11.25">
      <c r="B720" s="147"/>
      <c r="D720" s="141" t="s">
        <v>150</v>
      </c>
      <c r="E720" s="148" t="s">
        <v>44</v>
      </c>
      <c r="F720" s="149" t="s">
        <v>905</v>
      </c>
      <c r="H720" s="150">
        <v>0.45</v>
      </c>
      <c r="I720" s="151"/>
      <c r="L720" s="147"/>
      <c r="M720" s="152"/>
      <c r="T720" s="153"/>
      <c r="AT720" s="148" t="s">
        <v>150</v>
      </c>
      <c r="AU720" s="148" t="s">
        <v>92</v>
      </c>
      <c r="AV720" s="13" t="s">
        <v>92</v>
      </c>
      <c r="AW720" s="13" t="s">
        <v>42</v>
      </c>
      <c r="AX720" s="13" t="s">
        <v>82</v>
      </c>
      <c r="AY720" s="148" t="s">
        <v>138</v>
      </c>
    </row>
    <row r="721" spans="2:51" s="13" customFormat="1" ht="11.25">
      <c r="B721" s="147"/>
      <c r="D721" s="141" t="s">
        <v>150</v>
      </c>
      <c r="E721" s="148" t="s">
        <v>44</v>
      </c>
      <c r="F721" s="149" t="s">
        <v>906</v>
      </c>
      <c r="H721" s="150">
        <v>4.4000000000000004</v>
      </c>
      <c r="I721" s="151"/>
      <c r="L721" s="147"/>
      <c r="M721" s="152"/>
      <c r="T721" s="153"/>
      <c r="AT721" s="148" t="s">
        <v>150</v>
      </c>
      <c r="AU721" s="148" t="s">
        <v>92</v>
      </c>
      <c r="AV721" s="13" t="s">
        <v>92</v>
      </c>
      <c r="AW721" s="13" t="s">
        <v>42</v>
      </c>
      <c r="AX721" s="13" t="s">
        <v>82</v>
      </c>
      <c r="AY721" s="148" t="s">
        <v>138</v>
      </c>
    </row>
    <row r="722" spans="2:51" s="13" customFormat="1" ht="11.25">
      <c r="B722" s="147"/>
      <c r="D722" s="141" t="s">
        <v>150</v>
      </c>
      <c r="E722" s="148" t="s">
        <v>44</v>
      </c>
      <c r="F722" s="149" t="s">
        <v>907</v>
      </c>
      <c r="H722" s="150">
        <v>1.72</v>
      </c>
      <c r="I722" s="151"/>
      <c r="L722" s="147"/>
      <c r="M722" s="152"/>
      <c r="T722" s="153"/>
      <c r="AT722" s="148" t="s">
        <v>150</v>
      </c>
      <c r="AU722" s="148" t="s">
        <v>92</v>
      </c>
      <c r="AV722" s="13" t="s">
        <v>92</v>
      </c>
      <c r="AW722" s="13" t="s">
        <v>42</v>
      </c>
      <c r="AX722" s="13" t="s">
        <v>82</v>
      </c>
      <c r="AY722" s="148" t="s">
        <v>138</v>
      </c>
    </row>
    <row r="723" spans="2:51" s="13" customFormat="1" ht="11.25">
      <c r="B723" s="147"/>
      <c r="D723" s="141" t="s">
        <v>150</v>
      </c>
      <c r="E723" s="148" t="s">
        <v>44</v>
      </c>
      <c r="F723" s="149" t="s">
        <v>908</v>
      </c>
      <c r="H723" s="150">
        <v>4.4000000000000004</v>
      </c>
      <c r="I723" s="151"/>
      <c r="L723" s="147"/>
      <c r="M723" s="152"/>
      <c r="T723" s="153"/>
      <c r="AT723" s="148" t="s">
        <v>150</v>
      </c>
      <c r="AU723" s="148" t="s">
        <v>92</v>
      </c>
      <c r="AV723" s="13" t="s">
        <v>92</v>
      </c>
      <c r="AW723" s="13" t="s">
        <v>42</v>
      </c>
      <c r="AX723" s="13" t="s">
        <v>82</v>
      </c>
      <c r="AY723" s="148" t="s">
        <v>138</v>
      </c>
    </row>
    <row r="724" spans="2:51" s="13" customFormat="1" ht="11.25">
      <c r="B724" s="147"/>
      <c r="D724" s="141" t="s">
        <v>150</v>
      </c>
      <c r="E724" s="148" t="s">
        <v>44</v>
      </c>
      <c r="F724" s="149" t="s">
        <v>909</v>
      </c>
      <c r="H724" s="150">
        <v>1.72</v>
      </c>
      <c r="I724" s="151"/>
      <c r="L724" s="147"/>
      <c r="M724" s="152"/>
      <c r="T724" s="153"/>
      <c r="AT724" s="148" t="s">
        <v>150</v>
      </c>
      <c r="AU724" s="148" t="s">
        <v>92</v>
      </c>
      <c r="AV724" s="13" t="s">
        <v>92</v>
      </c>
      <c r="AW724" s="13" t="s">
        <v>42</v>
      </c>
      <c r="AX724" s="13" t="s">
        <v>82</v>
      </c>
      <c r="AY724" s="148" t="s">
        <v>138</v>
      </c>
    </row>
    <row r="725" spans="2:51" s="13" customFormat="1" ht="11.25">
      <c r="B725" s="147"/>
      <c r="D725" s="141" t="s">
        <v>150</v>
      </c>
      <c r="E725" s="148" t="s">
        <v>44</v>
      </c>
      <c r="F725" s="149" t="s">
        <v>910</v>
      </c>
      <c r="H725" s="150">
        <v>0.9</v>
      </c>
      <c r="I725" s="151"/>
      <c r="L725" s="147"/>
      <c r="M725" s="152"/>
      <c r="T725" s="153"/>
      <c r="AT725" s="148" t="s">
        <v>150</v>
      </c>
      <c r="AU725" s="148" t="s">
        <v>92</v>
      </c>
      <c r="AV725" s="13" t="s">
        <v>92</v>
      </c>
      <c r="AW725" s="13" t="s">
        <v>42</v>
      </c>
      <c r="AX725" s="13" t="s">
        <v>82</v>
      </c>
      <c r="AY725" s="148" t="s">
        <v>138</v>
      </c>
    </row>
    <row r="726" spans="2:51" s="13" customFormat="1" ht="11.25">
      <c r="B726" s="147"/>
      <c r="D726" s="141" t="s">
        <v>150</v>
      </c>
      <c r="E726" s="148" t="s">
        <v>44</v>
      </c>
      <c r="F726" s="149" t="s">
        <v>911</v>
      </c>
      <c r="H726" s="150">
        <v>0.9</v>
      </c>
      <c r="I726" s="151"/>
      <c r="L726" s="147"/>
      <c r="M726" s="152"/>
      <c r="T726" s="153"/>
      <c r="AT726" s="148" t="s">
        <v>150</v>
      </c>
      <c r="AU726" s="148" t="s">
        <v>92</v>
      </c>
      <c r="AV726" s="13" t="s">
        <v>92</v>
      </c>
      <c r="AW726" s="13" t="s">
        <v>42</v>
      </c>
      <c r="AX726" s="13" t="s">
        <v>82</v>
      </c>
      <c r="AY726" s="148" t="s">
        <v>138</v>
      </c>
    </row>
    <row r="727" spans="2:51" s="13" customFormat="1" ht="11.25">
      <c r="B727" s="147"/>
      <c r="D727" s="141" t="s">
        <v>150</v>
      </c>
      <c r="E727" s="148" t="s">
        <v>44</v>
      </c>
      <c r="F727" s="149" t="s">
        <v>912</v>
      </c>
      <c r="H727" s="150">
        <v>7.1</v>
      </c>
      <c r="I727" s="151"/>
      <c r="L727" s="147"/>
      <c r="M727" s="152"/>
      <c r="T727" s="153"/>
      <c r="AT727" s="148" t="s">
        <v>150</v>
      </c>
      <c r="AU727" s="148" t="s">
        <v>92</v>
      </c>
      <c r="AV727" s="13" t="s">
        <v>92</v>
      </c>
      <c r="AW727" s="13" t="s">
        <v>42</v>
      </c>
      <c r="AX727" s="13" t="s">
        <v>82</v>
      </c>
      <c r="AY727" s="148" t="s">
        <v>138</v>
      </c>
    </row>
    <row r="728" spans="2:51" s="13" customFormat="1" ht="11.25">
      <c r="B728" s="147"/>
      <c r="D728" s="141" t="s">
        <v>150</v>
      </c>
      <c r="E728" s="148" t="s">
        <v>44</v>
      </c>
      <c r="F728" s="149" t="s">
        <v>913</v>
      </c>
      <c r="H728" s="150">
        <v>5.16</v>
      </c>
      <c r="I728" s="151"/>
      <c r="L728" s="147"/>
      <c r="M728" s="152"/>
      <c r="T728" s="153"/>
      <c r="AT728" s="148" t="s">
        <v>150</v>
      </c>
      <c r="AU728" s="148" t="s">
        <v>92</v>
      </c>
      <c r="AV728" s="13" t="s">
        <v>92</v>
      </c>
      <c r="AW728" s="13" t="s">
        <v>42</v>
      </c>
      <c r="AX728" s="13" t="s">
        <v>82</v>
      </c>
      <c r="AY728" s="148" t="s">
        <v>138</v>
      </c>
    </row>
    <row r="729" spans="2:51" s="13" customFormat="1" ht="11.25">
      <c r="B729" s="147"/>
      <c r="D729" s="141" t="s">
        <v>150</v>
      </c>
      <c r="E729" s="148" t="s">
        <v>44</v>
      </c>
      <c r="F729" s="149" t="s">
        <v>914</v>
      </c>
      <c r="H729" s="150">
        <v>1.7</v>
      </c>
      <c r="I729" s="151"/>
      <c r="L729" s="147"/>
      <c r="M729" s="152"/>
      <c r="T729" s="153"/>
      <c r="AT729" s="148" t="s">
        <v>150</v>
      </c>
      <c r="AU729" s="148" t="s">
        <v>92</v>
      </c>
      <c r="AV729" s="13" t="s">
        <v>92</v>
      </c>
      <c r="AW729" s="13" t="s">
        <v>42</v>
      </c>
      <c r="AX729" s="13" t="s">
        <v>82</v>
      </c>
      <c r="AY729" s="148" t="s">
        <v>138</v>
      </c>
    </row>
    <row r="730" spans="2:51" s="13" customFormat="1" ht="11.25">
      <c r="B730" s="147"/>
      <c r="D730" s="141" t="s">
        <v>150</v>
      </c>
      <c r="E730" s="148" t="s">
        <v>44</v>
      </c>
      <c r="F730" s="149" t="s">
        <v>915</v>
      </c>
      <c r="H730" s="150">
        <v>7.1</v>
      </c>
      <c r="I730" s="151"/>
      <c r="L730" s="147"/>
      <c r="M730" s="152"/>
      <c r="T730" s="153"/>
      <c r="AT730" s="148" t="s">
        <v>150</v>
      </c>
      <c r="AU730" s="148" t="s">
        <v>92</v>
      </c>
      <c r="AV730" s="13" t="s">
        <v>92</v>
      </c>
      <c r="AW730" s="13" t="s">
        <v>42</v>
      </c>
      <c r="AX730" s="13" t="s">
        <v>82</v>
      </c>
      <c r="AY730" s="148" t="s">
        <v>138</v>
      </c>
    </row>
    <row r="731" spans="2:51" s="13" customFormat="1" ht="11.25">
      <c r="B731" s="147"/>
      <c r="D731" s="141" t="s">
        <v>150</v>
      </c>
      <c r="E731" s="148" t="s">
        <v>44</v>
      </c>
      <c r="F731" s="149" t="s">
        <v>916</v>
      </c>
      <c r="H731" s="150">
        <v>5.16</v>
      </c>
      <c r="I731" s="151"/>
      <c r="L731" s="147"/>
      <c r="M731" s="152"/>
      <c r="T731" s="153"/>
      <c r="AT731" s="148" t="s">
        <v>150</v>
      </c>
      <c r="AU731" s="148" t="s">
        <v>92</v>
      </c>
      <c r="AV731" s="13" t="s">
        <v>92</v>
      </c>
      <c r="AW731" s="13" t="s">
        <v>42</v>
      </c>
      <c r="AX731" s="13" t="s">
        <v>82</v>
      </c>
      <c r="AY731" s="148" t="s">
        <v>138</v>
      </c>
    </row>
    <row r="732" spans="2:51" s="13" customFormat="1" ht="11.25">
      <c r="B732" s="147"/>
      <c r="D732" s="141" t="s">
        <v>150</v>
      </c>
      <c r="E732" s="148" t="s">
        <v>44</v>
      </c>
      <c r="F732" s="149" t="s">
        <v>917</v>
      </c>
      <c r="H732" s="150">
        <v>1.7</v>
      </c>
      <c r="I732" s="151"/>
      <c r="L732" s="147"/>
      <c r="M732" s="152"/>
      <c r="T732" s="153"/>
      <c r="AT732" s="148" t="s">
        <v>150</v>
      </c>
      <c r="AU732" s="148" t="s">
        <v>92</v>
      </c>
      <c r="AV732" s="13" t="s">
        <v>92</v>
      </c>
      <c r="AW732" s="13" t="s">
        <v>42</v>
      </c>
      <c r="AX732" s="13" t="s">
        <v>82</v>
      </c>
      <c r="AY732" s="148" t="s">
        <v>138</v>
      </c>
    </row>
    <row r="733" spans="2:51" s="13" customFormat="1" ht="11.25">
      <c r="B733" s="147"/>
      <c r="D733" s="141" t="s">
        <v>150</v>
      </c>
      <c r="E733" s="148" t="s">
        <v>44</v>
      </c>
      <c r="F733" s="149" t="s">
        <v>918</v>
      </c>
      <c r="H733" s="150">
        <v>7.1</v>
      </c>
      <c r="I733" s="151"/>
      <c r="L733" s="147"/>
      <c r="M733" s="152"/>
      <c r="T733" s="153"/>
      <c r="AT733" s="148" t="s">
        <v>150</v>
      </c>
      <c r="AU733" s="148" t="s">
        <v>92</v>
      </c>
      <c r="AV733" s="13" t="s">
        <v>92</v>
      </c>
      <c r="AW733" s="13" t="s">
        <v>42</v>
      </c>
      <c r="AX733" s="13" t="s">
        <v>82</v>
      </c>
      <c r="AY733" s="148" t="s">
        <v>138</v>
      </c>
    </row>
    <row r="734" spans="2:51" s="13" customFormat="1" ht="11.25">
      <c r="B734" s="147"/>
      <c r="D734" s="141" t="s">
        <v>150</v>
      </c>
      <c r="E734" s="148" t="s">
        <v>44</v>
      </c>
      <c r="F734" s="149" t="s">
        <v>919</v>
      </c>
      <c r="H734" s="150">
        <v>5.16</v>
      </c>
      <c r="I734" s="151"/>
      <c r="L734" s="147"/>
      <c r="M734" s="152"/>
      <c r="T734" s="153"/>
      <c r="AT734" s="148" t="s">
        <v>150</v>
      </c>
      <c r="AU734" s="148" t="s">
        <v>92</v>
      </c>
      <c r="AV734" s="13" t="s">
        <v>92</v>
      </c>
      <c r="AW734" s="13" t="s">
        <v>42</v>
      </c>
      <c r="AX734" s="13" t="s">
        <v>82</v>
      </c>
      <c r="AY734" s="148" t="s">
        <v>138</v>
      </c>
    </row>
    <row r="735" spans="2:51" s="13" customFormat="1" ht="11.25">
      <c r="B735" s="147"/>
      <c r="D735" s="141" t="s">
        <v>150</v>
      </c>
      <c r="E735" s="148" t="s">
        <v>44</v>
      </c>
      <c r="F735" s="149" t="s">
        <v>920</v>
      </c>
      <c r="H735" s="150">
        <v>1.7</v>
      </c>
      <c r="I735" s="151"/>
      <c r="L735" s="147"/>
      <c r="M735" s="152"/>
      <c r="T735" s="153"/>
      <c r="AT735" s="148" t="s">
        <v>150</v>
      </c>
      <c r="AU735" s="148" t="s">
        <v>92</v>
      </c>
      <c r="AV735" s="13" t="s">
        <v>92</v>
      </c>
      <c r="AW735" s="13" t="s">
        <v>42</v>
      </c>
      <c r="AX735" s="13" t="s">
        <v>82</v>
      </c>
      <c r="AY735" s="148" t="s">
        <v>138</v>
      </c>
    </row>
    <row r="736" spans="2:51" s="13" customFormat="1" ht="11.25">
      <c r="B736" s="147"/>
      <c r="D736" s="141" t="s">
        <v>150</v>
      </c>
      <c r="E736" s="148" t="s">
        <v>44</v>
      </c>
      <c r="F736" s="149" t="s">
        <v>921</v>
      </c>
      <c r="H736" s="150">
        <v>7.1</v>
      </c>
      <c r="I736" s="151"/>
      <c r="L736" s="147"/>
      <c r="M736" s="152"/>
      <c r="T736" s="153"/>
      <c r="AT736" s="148" t="s">
        <v>150</v>
      </c>
      <c r="AU736" s="148" t="s">
        <v>92</v>
      </c>
      <c r="AV736" s="13" t="s">
        <v>92</v>
      </c>
      <c r="AW736" s="13" t="s">
        <v>42</v>
      </c>
      <c r="AX736" s="13" t="s">
        <v>82</v>
      </c>
      <c r="AY736" s="148" t="s">
        <v>138</v>
      </c>
    </row>
    <row r="737" spans="2:51" s="13" customFormat="1" ht="11.25">
      <c r="B737" s="147"/>
      <c r="D737" s="141" t="s">
        <v>150</v>
      </c>
      <c r="E737" s="148" t="s">
        <v>44</v>
      </c>
      <c r="F737" s="149" t="s">
        <v>922</v>
      </c>
      <c r="H737" s="150">
        <v>5.16</v>
      </c>
      <c r="I737" s="151"/>
      <c r="L737" s="147"/>
      <c r="M737" s="152"/>
      <c r="T737" s="153"/>
      <c r="AT737" s="148" t="s">
        <v>150</v>
      </c>
      <c r="AU737" s="148" t="s">
        <v>92</v>
      </c>
      <c r="AV737" s="13" t="s">
        <v>92</v>
      </c>
      <c r="AW737" s="13" t="s">
        <v>42</v>
      </c>
      <c r="AX737" s="13" t="s">
        <v>82</v>
      </c>
      <c r="AY737" s="148" t="s">
        <v>138</v>
      </c>
    </row>
    <row r="738" spans="2:51" s="13" customFormat="1" ht="11.25">
      <c r="B738" s="147"/>
      <c r="D738" s="141" t="s">
        <v>150</v>
      </c>
      <c r="E738" s="148" t="s">
        <v>44</v>
      </c>
      <c r="F738" s="149" t="s">
        <v>923</v>
      </c>
      <c r="H738" s="150">
        <v>1.7</v>
      </c>
      <c r="I738" s="151"/>
      <c r="L738" s="147"/>
      <c r="M738" s="152"/>
      <c r="T738" s="153"/>
      <c r="AT738" s="148" t="s">
        <v>150</v>
      </c>
      <c r="AU738" s="148" t="s">
        <v>92</v>
      </c>
      <c r="AV738" s="13" t="s">
        <v>92</v>
      </c>
      <c r="AW738" s="13" t="s">
        <v>42</v>
      </c>
      <c r="AX738" s="13" t="s">
        <v>82</v>
      </c>
      <c r="AY738" s="148" t="s">
        <v>138</v>
      </c>
    </row>
    <row r="739" spans="2:51" s="13" customFormat="1" ht="11.25">
      <c r="B739" s="147"/>
      <c r="D739" s="141" t="s">
        <v>150</v>
      </c>
      <c r="E739" s="148" t="s">
        <v>44</v>
      </c>
      <c r="F739" s="149" t="s">
        <v>924</v>
      </c>
      <c r="H739" s="150">
        <v>7.1</v>
      </c>
      <c r="I739" s="151"/>
      <c r="L739" s="147"/>
      <c r="M739" s="152"/>
      <c r="T739" s="153"/>
      <c r="AT739" s="148" t="s">
        <v>150</v>
      </c>
      <c r="AU739" s="148" t="s">
        <v>92</v>
      </c>
      <c r="AV739" s="13" t="s">
        <v>92</v>
      </c>
      <c r="AW739" s="13" t="s">
        <v>42</v>
      </c>
      <c r="AX739" s="13" t="s">
        <v>82</v>
      </c>
      <c r="AY739" s="148" t="s">
        <v>138</v>
      </c>
    </row>
    <row r="740" spans="2:51" s="13" customFormat="1" ht="11.25">
      <c r="B740" s="147"/>
      <c r="D740" s="141" t="s">
        <v>150</v>
      </c>
      <c r="E740" s="148" t="s">
        <v>44</v>
      </c>
      <c r="F740" s="149" t="s">
        <v>925</v>
      </c>
      <c r="H740" s="150">
        <v>5.16</v>
      </c>
      <c r="I740" s="151"/>
      <c r="L740" s="147"/>
      <c r="M740" s="152"/>
      <c r="T740" s="153"/>
      <c r="AT740" s="148" t="s">
        <v>150</v>
      </c>
      <c r="AU740" s="148" t="s">
        <v>92</v>
      </c>
      <c r="AV740" s="13" t="s">
        <v>92</v>
      </c>
      <c r="AW740" s="13" t="s">
        <v>42</v>
      </c>
      <c r="AX740" s="13" t="s">
        <v>82</v>
      </c>
      <c r="AY740" s="148" t="s">
        <v>138</v>
      </c>
    </row>
    <row r="741" spans="2:51" s="13" customFormat="1" ht="11.25">
      <c r="B741" s="147"/>
      <c r="D741" s="141" t="s">
        <v>150</v>
      </c>
      <c r="E741" s="148" t="s">
        <v>44</v>
      </c>
      <c r="F741" s="149" t="s">
        <v>926</v>
      </c>
      <c r="H741" s="150">
        <v>1.7</v>
      </c>
      <c r="I741" s="151"/>
      <c r="L741" s="147"/>
      <c r="M741" s="152"/>
      <c r="T741" s="153"/>
      <c r="AT741" s="148" t="s">
        <v>150</v>
      </c>
      <c r="AU741" s="148" t="s">
        <v>92</v>
      </c>
      <c r="AV741" s="13" t="s">
        <v>92</v>
      </c>
      <c r="AW741" s="13" t="s">
        <v>42</v>
      </c>
      <c r="AX741" s="13" t="s">
        <v>82</v>
      </c>
      <c r="AY741" s="148" t="s">
        <v>138</v>
      </c>
    </row>
    <row r="742" spans="2:51" s="13" customFormat="1" ht="11.25">
      <c r="B742" s="147"/>
      <c r="D742" s="141" t="s">
        <v>150</v>
      </c>
      <c r="E742" s="148" t="s">
        <v>44</v>
      </c>
      <c r="F742" s="149" t="s">
        <v>927</v>
      </c>
      <c r="H742" s="150">
        <v>7.4610000000000003</v>
      </c>
      <c r="I742" s="151"/>
      <c r="L742" s="147"/>
      <c r="M742" s="152"/>
      <c r="T742" s="153"/>
      <c r="AT742" s="148" t="s">
        <v>150</v>
      </c>
      <c r="AU742" s="148" t="s">
        <v>92</v>
      </c>
      <c r="AV742" s="13" t="s">
        <v>92</v>
      </c>
      <c r="AW742" s="13" t="s">
        <v>42</v>
      </c>
      <c r="AX742" s="13" t="s">
        <v>82</v>
      </c>
      <c r="AY742" s="148" t="s">
        <v>138</v>
      </c>
    </row>
    <row r="743" spans="2:51" s="13" customFormat="1" ht="11.25">
      <c r="B743" s="147"/>
      <c r="D743" s="141" t="s">
        <v>150</v>
      </c>
      <c r="E743" s="148" t="s">
        <v>44</v>
      </c>
      <c r="F743" s="149" t="s">
        <v>928</v>
      </c>
      <c r="H743" s="150">
        <v>13.927</v>
      </c>
      <c r="I743" s="151"/>
      <c r="L743" s="147"/>
      <c r="M743" s="152"/>
      <c r="T743" s="153"/>
      <c r="AT743" s="148" t="s">
        <v>150</v>
      </c>
      <c r="AU743" s="148" t="s">
        <v>92</v>
      </c>
      <c r="AV743" s="13" t="s">
        <v>92</v>
      </c>
      <c r="AW743" s="13" t="s">
        <v>42</v>
      </c>
      <c r="AX743" s="13" t="s">
        <v>82</v>
      </c>
      <c r="AY743" s="148" t="s">
        <v>138</v>
      </c>
    </row>
    <row r="744" spans="2:51" s="13" customFormat="1" ht="11.25">
      <c r="B744" s="147"/>
      <c r="D744" s="141" t="s">
        <v>150</v>
      </c>
      <c r="E744" s="148" t="s">
        <v>44</v>
      </c>
      <c r="F744" s="149" t="s">
        <v>929</v>
      </c>
      <c r="H744" s="150">
        <v>11.5</v>
      </c>
      <c r="I744" s="151"/>
      <c r="L744" s="147"/>
      <c r="M744" s="152"/>
      <c r="T744" s="153"/>
      <c r="AT744" s="148" t="s">
        <v>150</v>
      </c>
      <c r="AU744" s="148" t="s">
        <v>92</v>
      </c>
      <c r="AV744" s="13" t="s">
        <v>92</v>
      </c>
      <c r="AW744" s="13" t="s">
        <v>42</v>
      </c>
      <c r="AX744" s="13" t="s">
        <v>82</v>
      </c>
      <c r="AY744" s="148" t="s">
        <v>138</v>
      </c>
    </row>
    <row r="745" spans="2:51" s="13" customFormat="1" ht="11.25">
      <c r="B745" s="147"/>
      <c r="D745" s="141" t="s">
        <v>150</v>
      </c>
      <c r="E745" s="148" t="s">
        <v>44</v>
      </c>
      <c r="F745" s="149" t="s">
        <v>930</v>
      </c>
      <c r="H745" s="150">
        <v>5.26</v>
      </c>
      <c r="I745" s="151"/>
      <c r="L745" s="147"/>
      <c r="M745" s="152"/>
      <c r="T745" s="153"/>
      <c r="AT745" s="148" t="s">
        <v>150</v>
      </c>
      <c r="AU745" s="148" t="s">
        <v>92</v>
      </c>
      <c r="AV745" s="13" t="s">
        <v>92</v>
      </c>
      <c r="AW745" s="13" t="s">
        <v>42</v>
      </c>
      <c r="AX745" s="13" t="s">
        <v>82</v>
      </c>
      <c r="AY745" s="148" t="s">
        <v>138</v>
      </c>
    </row>
    <row r="746" spans="2:51" s="13" customFormat="1" ht="11.25">
      <c r="B746" s="147"/>
      <c r="D746" s="141" t="s">
        <v>150</v>
      </c>
      <c r="E746" s="148" t="s">
        <v>44</v>
      </c>
      <c r="F746" s="149" t="s">
        <v>931</v>
      </c>
      <c r="H746" s="150">
        <v>7.2</v>
      </c>
      <c r="I746" s="151"/>
      <c r="L746" s="147"/>
      <c r="M746" s="152"/>
      <c r="T746" s="153"/>
      <c r="AT746" s="148" t="s">
        <v>150</v>
      </c>
      <c r="AU746" s="148" t="s">
        <v>92</v>
      </c>
      <c r="AV746" s="13" t="s">
        <v>92</v>
      </c>
      <c r="AW746" s="13" t="s">
        <v>42</v>
      </c>
      <c r="AX746" s="13" t="s">
        <v>82</v>
      </c>
      <c r="AY746" s="148" t="s">
        <v>138</v>
      </c>
    </row>
    <row r="747" spans="2:51" s="13" customFormat="1" ht="11.25">
      <c r="B747" s="147"/>
      <c r="D747" s="141" t="s">
        <v>150</v>
      </c>
      <c r="E747" s="148" t="s">
        <v>44</v>
      </c>
      <c r="F747" s="149" t="s">
        <v>932</v>
      </c>
      <c r="H747" s="150">
        <v>7.16</v>
      </c>
      <c r="I747" s="151"/>
      <c r="L747" s="147"/>
      <c r="M747" s="152"/>
      <c r="T747" s="153"/>
      <c r="AT747" s="148" t="s">
        <v>150</v>
      </c>
      <c r="AU747" s="148" t="s">
        <v>92</v>
      </c>
      <c r="AV747" s="13" t="s">
        <v>92</v>
      </c>
      <c r="AW747" s="13" t="s">
        <v>42</v>
      </c>
      <c r="AX747" s="13" t="s">
        <v>82</v>
      </c>
      <c r="AY747" s="148" t="s">
        <v>138</v>
      </c>
    </row>
    <row r="748" spans="2:51" s="13" customFormat="1" ht="11.25">
      <c r="B748" s="147"/>
      <c r="D748" s="141" t="s">
        <v>150</v>
      </c>
      <c r="E748" s="148" t="s">
        <v>44</v>
      </c>
      <c r="F748" s="149" t="s">
        <v>933</v>
      </c>
      <c r="H748" s="150">
        <v>0.9</v>
      </c>
      <c r="I748" s="151"/>
      <c r="L748" s="147"/>
      <c r="M748" s="152"/>
      <c r="T748" s="153"/>
      <c r="AT748" s="148" t="s">
        <v>150</v>
      </c>
      <c r="AU748" s="148" t="s">
        <v>92</v>
      </c>
      <c r="AV748" s="13" t="s">
        <v>92</v>
      </c>
      <c r="AW748" s="13" t="s">
        <v>42</v>
      </c>
      <c r="AX748" s="13" t="s">
        <v>82</v>
      </c>
      <c r="AY748" s="148" t="s">
        <v>138</v>
      </c>
    </row>
    <row r="749" spans="2:51" s="13" customFormat="1" ht="11.25">
      <c r="B749" s="147"/>
      <c r="D749" s="141" t="s">
        <v>150</v>
      </c>
      <c r="E749" s="148" t="s">
        <v>44</v>
      </c>
      <c r="F749" s="149" t="s">
        <v>934</v>
      </c>
      <c r="H749" s="150">
        <v>29.2</v>
      </c>
      <c r="I749" s="151"/>
      <c r="L749" s="147"/>
      <c r="M749" s="152"/>
      <c r="T749" s="153"/>
      <c r="AT749" s="148" t="s">
        <v>150</v>
      </c>
      <c r="AU749" s="148" t="s">
        <v>92</v>
      </c>
      <c r="AV749" s="13" t="s">
        <v>92</v>
      </c>
      <c r="AW749" s="13" t="s">
        <v>42</v>
      </c>
      <c r="AX749" s="13" t="s">
        <v>82</v>
      </c>
      <c r="AY749" s="148" t="s">
        <v>138</v>
      </c>
    </row>
    <row r="750" spans="2:51" s="13" customFormat="1" ht="11.25">
      <c r="B750" s="147"/>
      <c r="D750" s="141" t="s">
        <v>150</v>
      </c>
      <c r="E750" s="148" t="s">
        <v>44</v>
      </c>
      <c r="F750" s="149" t="s">
        <v>935</v>
      </c>
      <c r="H750" s="150">
        <v>24</v>
      </c>
      <c r="I750" s="151"/>
      <c r="L750" s="147"/>
      <c r="M750" s="152"/>
      <c r="T750" s="153"/>
      <c r="AT750" s="148" t="s">
        <v>150</v>
      </c>
      <c r="AU750" s="148" t="s">
        <v>92</v>
      </c>
      <c r="AV750" s="13" t="s">
        <v>92</v>
      </c>
      <c r="AW750" s="13" t="s">
        <v>42</v>
      </c>
      <c r="AX750" s="13" t="s">
        <v>82</v>
      </c>
      <c r="AY750" s="148" t="s">
        <v>138</v>
      </c>
    </row>
    <row r="751" spans="2:51" s="13" customFormat="1" ht="11.25">
      <c r="B751" s="147"/>
      <c r="D751" s="141" t="s">
        <v>150</v>
      </c>
      <c r="E751" s="148" t="s">
        <v>44</v>
      </c>
      <c r="F751" s="149" t="s">
        <v>936</v>
      </c>
      <c r="H751" s="150">
        <v>4.34</v>
      </c>
      <c r="I751" s="151"/>
      <c r="L751" s="147"/>
      <c r="M751" s="152"/>
      <c r="T751" s="153"/>
      <c r="AT751" s="148" t="s">
        <v>150</v>
      </c>
      <c r="AU751" s="148" t="s">
        <v>92</v>
      </c>
      <c r="AV751" s="13" t="s">
        <v>92</v>
      </c>
      <c r="AW751" s="13" t="s">
        <v>42</v>
      </c>
      <c r="AX751" s="13" t="s">
        <v>82</v>
      </c>
      <c r="AY751" s="148" t="s">
        <v>138</v>
      </c>
    </row>
    <row r="752" spans="2:51" s="13" customFormat="1" ht="11.25">
      <c r="B752" s="147"/>
      <c r="D752" s="141" t="s">
        <v>150</v>
      </c>
      <c r="E752" s="148" t="s">
        <v>44</v>
      </c>
      <c r="F752" s="149" t="s">
        <v>937</v>
      </c>
      <c r="H752" s="150">
        <v>5.7409999999999997</v>
      </c>
      <c r="I752" s="151"/>
      <c r="L752" s="147"/>
      <c r="M752" s="152"/>
      <c r="T752" s="153"/>
      <c r="AT752" s="148" t="s">
        <v>150</v>
      </c>
      <c r="AU752" s="148" t="s">
        <v>92</v>
      </c>
      <c r="AV752" s="13" t="s">
        <v>92</v>
      </c>
      <c r="AW752" s="13" t="s">
        <v>42</v>
      </c>
      <c r="AX752" s="13" t="s">
        <v>82</v>
      </c>
      <c r="AY752" s="148" t="s">
        <v>138</v>
      </c>
    </row>
    <row r="753" spans="2:65" s="13" customFormat="1" ht="11.25">
      <c r="B753" s="147"/>
      <c r="D753" s="141" t="s">
        <v>150</v>
      </c>
      <c r="E753" s="148" t="s">
        <v>44</v>
      </c>
      <c r="F753" s="149" t="s">
        <v>938</v>
      </c>
      <c r="H753" s="150">
        <v>6.8</v>
      </c>
      <c r="I753" s="151"/>
      <c r="L753" s="147"/>
      <c r="M753" s="152"/>
      <c r="T753" s="153"/>
      <c r="AT753" s="148" t="s">
        <v>150</v>
      </c>
      <c r="AU753" s="148" t="s">
        <v>92</v>
      </c>
      <c r="AV753" s="13" t="s">
        <v>92</v>
      </c>
      <c r="AW753" s="13" t="s">
        <v>42</v>
      </c>
      <c r="AX753" s="13" t="s">
        <v>82</v>
      </c>
      <c r="AY753" s="148" t="s">
        <v>138</v>
      </c>
    </row>
    <row r="754" spans="2:65" s="13" customFormat="1" ht="11.25">
      <c r="B754" s="147"/>
      <c r="D754" s="141" t="s">
        <v>150</v>
      </c>
      <c r="E754" s="148" t="s">
        <v>44</v>
      </c>
      <c r="F754" s="149" t="s">
        <v>939</v>
      </c>
      <c r="H754" s="150">
        <v>6.5</v>
      </c>
      <c r="I754" s="151"/>
      <c r="L754" s="147"/>
      <c r="M754" s="152"/>
      <c r="T754" s="153"/>
      <c r="AT754" s="148" t="s">
        <v>150</v>
      </c>
      <c r="AU754" s="148" t="s">
        <v>92</v>
      </c>
      <c r="AV754" s="13" t="s">
        <v>92</v>
      </c>
      <c r="AW754" s="13" t="s">
        <v>42</v>
      </c>
      <c r="AX754" s="13" t="s">
        <v>82</v>
      </c>
      <c r="AY754" s="148" t="s">
        <v>138</v>
      </c>
    </row>
    <row r="755" spans="2:65" s="13" customFormat="1" ht="11.25">
      <c r="B755" s="147"/>
      <c r="D755" s="141" t="s">
        <v>150</v>
      </c>
      <c r="E755" s="148" t="s">
        <v>44</v>
      </c>
      <c r="F755" s="149" t="s">
        <v>940</v>
      </c>
      <c r="H755" s="150">
        <v>6.6</v>
      </c>
      <c r="I755" s="151"/>
      <c r="L755" s="147"/>
      <c r="M755" s="152"/>
      <c r="T755" s="153"/>
      <c r="AT755" s="148" t="s">
        <v>150</v>
      </c>
      <c r="AU755" s="148" t="s">
        <v>92</v>
      </c>
      <c r="AV755" s="13" t="s">
        <v>92</v>
      </c>
      <c r="AW755" s="13" t="s">
        <v>42</v>
      </c>
      <c r="AX755" s="13" t="s">
        <v>82</v>
      </c>
      <c r="AY755" s="148" t="s">
        <v>138</v>
      </c>
    </row>
    <row r="756" spans="2:65" s="13" customFormat="1" ht="11.25">
      <c r="B756" s="147"/>
      <c r="D756" s="141" t="s">
        <v>150</v>
      </c>
      <c r="E756" s="148" t="s">
        <v>44</v>
      </c>
      <c r="F756" s="149" t="s">
        <v>941</v>
      </c>
      <c r="H756" s="150">
        <v>12.96</v>
      </c>
      <c r="I756" s="151"/>
      <c r="L756" s="147"/>
      <c r="M756" s="152"/>
      <c r="T756" s="153"/>
      <c r="AT756" s="148" t="s">
        <v>150</v>
      </c>
      <c r="AU756" s="148" t="s">
        <v>92</v>
      </c>
      <c r="AV756" s="13" t="s">
        <v>92</v>
      </c>
      <c r="AW756" s="13" t="s">
        <v>42</v>
      </c>
      <c r="AX756" s="13" t="s">
        <v>82</v>
      </c>
      <c r="AY756" s="148" t="s">
        <v>138</v>
      </c>
    </row>
    <row r="757" spans="2:65" s="13" customFormat="1" ht="11.25">
      <c r="B757" s="147"/>
      <c r="D757" s="141" t="s">
        <v>150</v>
      </c>
      <c r="E757" s="148" t="s">
        <v>44</v>
      </c>
      <c r="F757" s="149" t="s">
        <v>942</v>
      </c>
      <c r="H757" s="150">
        <v>15.904</v>
      </c>
      <c r="I757" s="151"/>
      <c r="L757" s="147"/>
      <c r="M757" s="152"/>
      <c r="T757" s="153"/>
      <c r="AT757" s="148" t="s">
        <v>150</v>
      </c>
      <c r="AU757" s="148" t="s">
        <v>92</v>
      </c>
      <c r="AV757" s="13" t="s">
        <v>92</v>
      </c>
      <c r="AW757" s="13" t="s">
        <v>42</v>
      </c>
      <c r="AX757" s="13" t="s">
        <v>82</v>
      </c>
      <c r="AY757" s="148" t="s">
        <v>138</v>
      </c>
    </row>
    <row r="758" spans="2:65" s="13" customFormat="1" ht="11.25">
      <c r="B758" s="147"/>
      <c r="D758" s="141" t="s">
        <v>150</v>
      </c>
      <c r="E758" s="148" t="s">
        <v>44</v>
      </c>
      <c r="F758" s="149" t="s">
        <v>943</v>
      </c>
      <c r="H758" s="150">
        <v>12.96</v>
      </c>
      <c r="I758" s="151"/>
      <c r="L758" s="147"/>
      <c r="M758" s="152"/>
      <c r="T758" s="153"/>
      <c r="AT758" s="148" t="s">
        <v>150</v>
      </c>
      <c r="AU758" s="148" t="s">
        <v>92</v>
      </c>
      <c r="AV758" s="13" t="s">
        <v>92</v>
      </c>
      <c r="AW758" s="13" t="s">
        <v>42</v>
      </c>
      <c r="AX758" s="13" t="s">
        <v>82</v>
      </c>
      <c r="AY758" s="148" t="s">
        <v>138</v>
      </c>
    </row>
    <row r="759" spans="2:65" s="14" customFormat="1" ht="11.25">
      <c r="B759" s="154"/>
      <c r="D759" s="141" t="s">
        <v>150</v>
      </c>
      <c r="E759" s="155" t="s">
        <v>44</v>
      </c>
      <c r="F759" s="156" t="s">
        <v>156</v>
      </c>
      <c r="H759" s="157">
        <v>349.97300000000001</v>
      </c>
      <c r="I759" s="158"/>
      <c r="L759" s="154"/>
      <c r="M759" s="159"/>
      <c r="T759" s="160"/>
      <c r="AT759" s="155" t="s">
        <v>150</v>
      </c>
      <c r="AU759" s="155" t="s">
        <v>92</v>
      </c>
      <c r="AV759" s="14" t="s">
        <v>146</v>
      </c>
      <c r="AW759" s="14" t="s">
        <v>42</v>
      </c>
      <c r="AX759" s="14" t="s">
        <v>90</v>
      </c>
      <c r="AY759" s="155" t="s">
        <v>138</v>
      </c>
    </row>
    <row r="760" spans="2:65" s="11" customFormat="1" ht="22.9" customHeight="1">
      <c r="B760" s="111"/>
      <c r="D760" s="112" t="s">
        <v>81</v>
      </c>
      <c r="E760" s="121" t="s">
        <v>944</v>
      </c>
      <c r="F760" s="121" t="s">
        <v>945</v>
      </c>
      <c r="I760" s="114"/>
      <c r="J760" s="122">
        <f>BK760</f>
        <v>0</v>
      </c>
      <c r="L760" s="111"/>
      <c r="M760" s="116"/>
      <c r="P760" s="117">
        <f>SUM(P761:P768)</f>
        <v>0</v>
      </c>
      <c r="R760" s="117">
        <f>SUM(R761:R768)</f>
        <v>2.8588900000000002E-3</v>
      </c>
      <c r="T760" s="118">
        <f>SUM(T761:T768)</f>
        <v>0</v>
      </c>
      <c r="AR760" s="112" t="s">
        <v>92</v>
      </c>
      <c r="AT760" s="119" t="s">
        <v>81</v>
      </c>
      <c r="AU760" s="119" t="s">
        <v>90</v>
      </c>
      <c r="AY760" s="112" t="s">
        <v>138</v>
      </c>
      <c r="BK760" s="120">
        <f>SUM(BK761:BK768)</f>
        <v>0</v>
      </c>
    </row>
    <row r="761" spans="2:65" s="1" customFormat="1" ht="24.2" customHeight="1">
      <c r="B761" s="32"/>
      <c r="C761" s="123" t="s">
        <v>946</v>
      </c>
      <c r="D761" s="123" t="s">
        <v>141</v>
      </c>
      <c r="E761" s="124" t="s">
        <v>947</v>
      </c>
      <c r="F761" s="125" t="s">
        <v>948</v>
      </c>
      <c r="G761" s="126" t="s">
        <v>159</v>
      </c>
      <c r="H761" s="127">
        <v>16.817</v>
      </c>
      <c r="I761" s="128"/>
      <c r="J761" s="129">
        <f>ROUND(I761*H761,2)</f>
        <v>0</v>
      </c>
      <c r="K761" s="125" t="s">
        <v>145</v>
      </c>
      <c r="L761" s="32"/>
      <c r="M761" s="130" t="s">
        <v>44</v>
      </c>
      <c r="N761" s="131" t="s">
        <v>53</v>
      </c>
      <c r="P761" s="132">
        <f>O761*H761</f>
        <v>0</v>
      </c>
      <c r="Q761" s="132">
        <v>1.7000000000000001E-4</v>
      </c>
      <c r="R761" s="132">
        <f>Q761*H761</f>
        <v>2.8588900000000002E-3</v>
      </c>
      <c r="S761" s="132">
        <v>0</v>
      </c>
      <c r="T761" s="133">
        <f>S761*H761</f>
        <v>0</v>
      </c>
      <c r="AR761" s="134" t="s">
        <v>305</v>
      </c>
      <c r="AT761" s="134" t="s">
        <v>141</v>
      </c>
      <c r="AU761" s="134" t="s">
        <v>92</v>
      </c>
      <c r="AY761" s="16" t="s">
        <v>138</v>
      </c>
      <c r="BE761" s="135">
        <f>IF(N761="základní",J761,0)</f>
        <v>0</v>
      </c>
      <c r="BF761" s="135">
        <f>IF(N761="snížená",J761,0)</f>
        <v>0</v>
      </c>
      <c r="BG761" s="135">
        <f>IF(N761="zákl. přenesená",J761,0)</f>
        <v>0</v>
      </c>
      <c r="BH761" s="135">
        <f>IF(N761="sníž. přenesená",J761,0)</f>
        <v>0</v>
      </c>
      <c r="BI761" s="135">
        <f>IF(N761="nulová",J761,0)</f>
        <v>0</v>
      </c>
      <c r="BJ761" s="16" t="s">
        <v>90</v>
      </c>
      <c r="BK761" s="135">
        <f>ROUND(I761*H761,2)</f>
        <v>0</v>
      </c>
      <c r="BL761" s="16" t="s">
        <v>305</v>
      </c>
      <c r="BM761" s="134" t="s">
        <v>949</v>
      </c>
    </row>
    <row r="762" spans="2:65" s="1" customFormat="1" ht="11.25">
      <c r="B762" s="32"/>
      <c r="D762" s="136" t="s">
        <v>148</v>
      </c>
      <c r="F762" s="137" t="s">
        <v>950</v>
      </c>
      <c r="I762" s="138"/>
      <c r="L762" s="32"/>
      <c r="M762" s="139"/>
      <c r="T762" s="53"/>
      <c r="AT762" s="16" t="s">
        <v>148</v>
      </c>
      <c r="AU762" s="16" t="s">
        <v>92</v>
      </c>
    </row>
    <row r="763" spans="2:65" s="12" customFormat="1" ht="11.25">
      <c r="B763" s="140"/>
      <c r="D763" s="141" t="s">
        <v>150</v>
      </c>
      <c r="E763" s="142" t="s">
        <v>44</v>
      </c>
      <c r="F763" s="143" t="s">
        <v>151</v>
      </c>
      <c r="H763" s="142" t="s">
        <v>44</v>
      </c>
      <c r="I763" s="144"/>
      <c r="L763" s="140"/>
      <c r="M763" s="145"/>
      <c r="T763" s="146"/>
      <c r="AT763" s="142" t="s">
        <v>150</v>
      </c>
      <c r="AU763" s="142" t="s">
        <v>92</v>
      </c>
      <c r="AV763" s="12" t="s">
        <v>90</v>
      </c>
      <c r="AW763" s="12" t="s">
        <v>42</v>
      </c>
      <c r="AX763" s="12" t="s">
        <v>82</v>
      </c>
      <c r="AY763" s="142" t="s">
        <v>138</v>
      </c>
    </row>
    <row r="764" spans="2:65" s="13" customFormat="1" ht="11.25">
      <c r="B764" s="147"/>
      <c r="D764" s="141" t="s">
        <v>150</v>
      </c>
      <c r="E764" s="148" t="s">
        <v>44</v>
      </c>
      <c r="F764" s="149" t="s">
        <v>951</v>
      </c>
      <c r="H764" s="150">
        <v>1.2010000000000001</v>
      </c>
      <c r="I764" s="151"/>
      <c r="L764" s="147"/>
      <c r="M764" s="152"/>
      <c r="T764" s="153"/>
      <c r="AT764" s="148" t="s">
        <v>150</v>
      </c>
      <c r="AU764" s="148" t="s">
        <v>92</v>
      </c>
      <c r="AV764" s="13" t="s">
        <v>92</v>
      </c>
      <c r="AW764" s="13" t="s">
        <v>42</v>
      </c>
      <c r="AX764" s="13" t="s">
        <v>82</v>
      </c>
      <c r="AY764" s="148" t="s">
        <v>138</v>
      </c>
    </row>
    <row r="765" spans="2:65" s="13" customFormat="1" ht="11.25">
      <c r="B765" s="147"/>
      <c r="D765" s="141" t="s">
        <v>150</v>
      </c>
      <c r="E765" s="148" t="s">
        <v>44</v>
      </c>
      <c r="F765" s="149" t="s">
        <v>952</v>
      </c>
      <c r="H765" s="150">
        <v>2.621</v>
      </c>
      <c r="I765" s="151"/>
      <c r="L765" s="147"/>
      <c r="M765" s="152"/>
      <c r="T765" s="153"/>
      <c r="AT765" s="148" t="s">
        <v>150</v>
      </c>
      <c r="AU765" s="148" t="s">
        <v>92</v>
      </c>
      <c r="AV765" s="13" t="s">
        <v>92</v>
      </c>
      <c r="AW765" s="13" t="s">
        <v>42</v>
      </c>
      <c r="AX765" s="13" t="s">
        <v>82</v>
      </c>
      <c r="AY765" s="148" t="s">
        <v>138</v>
      </c>
    </row>
    <row r="766" spans="2:65" s="13" customFormat="1" ht="11.25">
      <c r="B766" s="147"/>
      <c r="D766" s="141" t="s">
        <v>150</v>
      </c>
      <c r="E766" s="148" t="s">
        <v>44</v>
      </c>
      <c r="F766" s="149" t="s">
        <v>953</v>
      </c>
      <c r="H766" s="150">
        <v>1.5289999999999999</v>
      </c>
      <c r="I766" s="151"/>
      <c r="L766" s="147"/>
      <c r="M766" s="152"/>
      <c r="T766" s="153"/>
      <c r="AT766" s="148" t="s">
        <v>150</v>
      </c>
      <c r="AU766" s="148" t="s">
        <v>92</v>
      </c>
      <c r="AV766" s="13" t="s">
        <v>92</v>
      </c>
      <c r="AW766" s="13" t="s">
        <v>42</v>
      </c>
      <c r="AX766" s="13" t="s">
        <v>82</v>
      </c>
      <c r="AY766" s="148" t="s">
        <v>138</v>
      </c>
    </row>
    <row r="767" spans="2:65" s="13" customFormat="1" ht="11.25">
      <c r="B767" s="147"/>
      <c r="D767" s="141" t="s">
        <v>150</v>
      </c>
      <c r="E767" s="148" t="s">
        <v>44</v>
      </c>
      <c r="F767" s="149" t="s">
        <v>954</v>
      </c>
      <c r="H767" s="150">
        <v>11.465999999999999</v>
      </c>
      <c r="I767" s="151"/>
      <c r="L767" s="147"/>
      <c r="M767" s="152"/>
      <c r="T767" s="153"/>
      <c r="AT767" s="148" t="s">
        <v>150</v>
      </c>
      <c r="AU767" s="148" t="s">
        <v>92</v>
      </c>
      <c r="AV767" s="13" t="s">
        <v>92</v>
      </c>
      <c r="AW767" s="13" t="s">
        <v>42</v>
      </c>
      <c r="AX767" s="13" t="s">
        <v>82</v>
      </c>
      <c r="AY767" s="148" t="s">
        <v>138</v>
      </c>
    </row>
    <row r="768" spans="2:65" s="14" customFormat="1" ht="11.25">
      <c r="B768" s="154"/>
      <c r="D768" s="141" t="s">
        <v>150</v>
      </c>
      <c r="E768" s="155" t="s">
        <v>44</v>
      </c>
      <c r="F768" s="156" t="s">
        <v>156</v>
      </c>
      <c r="H768" s="157">
        <v>16.817</v>
      </c>
      <c r="I768" s="158"/>
      <c r="L768" s="154"/>
      <c r="M768" s="159"/>
      <c r="T768" s="160"/>
      <c r="AT768" s="155" t="s">
        <v>150</v>
      </c>
      <c r="AU768" s="155" t="s">
        <v>92</v>
      </c>
      <c r="AV768" s="14" t="s">
        <v>146</v>
      </c>
      <c r="AW768" s="14" t="s">
        <v>42</v>
      </c>
      <c r="AX768" s="14" t="s">
        <v>90</v>
      </c>
      <c r="AY768" s="155" t="s">
        <v>138</v>
      </c>
    </row>
    <row r="769" spans="2:65" s="11" customFormat="1" ht="22.9" customHeight="1">
      <c r="B769" s="111"/>
      <c r="D769" s="112" t="s">
        <v>81</v>
      </c>
      <c r="E769" s="121" t="s">
        <v>955</v>
      </c>
      <c r="F769" s="121" t="s">
        <v>956</v>
      </c>
      <c r="I769" s="114"/>
      <c r="J769" s="122">
        <f>BK769</f>
        <v>0</v>
      </c>
      <c r="L769" s="111"/>
      <c r="M769" s="116"/>
      <c r="P769" s="117">
        <f>SUM(P770:P776)</f>
        <v>0</v>
      </c>
      <c r="R769" s="117">
        <f>SUM(R770:R776)</f>
        <v>6.8502600000000011E-2</v>
      </c>
      <c r="T769" s="118">
        <f>SUM(T770:T776)</f>
        <v>0</v>
      </c>
      <c r="AR769" s="112" t="s">
        <v>92</v>
      </c>
      <c r="AT769" s="119" t="s">
        <v>81</v>
      </c>
      <c r="AU769" s="119" t="s">
        <v>90</v>
      </c>
      <c r="AY769" s="112" t="s">
        <v>138</v>
      </c>
      <c r="BK769" s="120">
        <f>SUM(BK770:BK776)</f>
        <v>0</v>
      </c>
    </row>
    <row r="770" spans="2:65" s="1" customFormat="1" ht="33" customHeight="1">
      <c r="B770" s="32"/>
      <c r="C770" s="123" t="s">
        <v>957</v>
      </c>
      <c r="D770" s="123" t="s">
        <v>141</v>
      </c>
      <c r="E770" s="124" t="s">
        <v>958</v>
      </c>
      <c r="F770" s="125" t="s">
        <v>959</v>
      </c>
      <c r="G770" s="126" t="s">
        <v>159</v>
      </c>
      <c r="H770" s="127">
        <v>180.27</v>
      </c>
      <c r="I770" s="128"/>
      <c r="J770" s="129">
        <f>ROUND(I770*H770,2)</f>
        <v>0</v>
      </c>
      <c r="K770" s="125" t="s">
        <v>145</v>
      </c>
      <c r="L770" s="32"/>
      <c r="M770" s="130" t="s">
        <v>44</v>
      </c>
      <c r="N770" s="131" t="s">
        <v>53</v>
      </c>
      <c r="P770" s="132">
        <f>O770*H770</f>
        <v>0</v>
      </c>
      <c r="Q770" s="132">
        <v>2.1000000000000001E-4</v>
      </c>
      <c r="R770" s="132">
        <f>Q770*H770</f>
        <v>3.7856700000000007E-2</v>
      </c>
      <c r="S770" s="132">
        <v>0</v>
      </c>
      <c r="T770" s="133">
        <f>S770*H770</f>
        <v>0</v>
      </c>
      <c r="AR770" s="134" t="s">
        <v>305</v>
      </c>
      <c r="AT770" s="134" t="s">
        <v>141</v>
      </c>
      <c r="AU770" s="134" t="s">
        <v>92</v>
      </c>
      <c r="AY770" s="16" t="s">
        <v>138</v>
      </c>
      <c r="BE770" s="135">
        <f>IF(N770="základní",J770,0)</f>
        <v>0</v>
      </c>
      <c r="BF770" s="135">
        <f>IF(N770="snížená",J770,0)</f>
        <v>0</v>
      </c>
      <c r="BG770" s="135">
        <f>IF(N770="zákl. přenesená",J770,0)</f>
        <v>0</v>
      </c>
      <c r="BH770" s="135">
        <f>IF(N770="sníž. přenesená",J770,0)</f>
        <v>0</v>
      </c>
      <c r="BI770" s="135">
        <f>IF(N770="nulová",J770,0)</f>
        <v>0</v>
      </c>
      <c r="BJ770" s="16" t="s">
        <v>90</v>
      </c>
      <c r="BK770" s="135">
        <f>ROUND(I770*H770,2)</f>
        <v>0</v>
      </c>
      <c r="BL770" s="16" t="s">
        <v>305</v>
      </c>
      <c r="BM770" s="134" t="s">
        <v>960</v>
      </c>
    </row>
    <row r="771" spans="2:65" s="1" customFormat="1" ht="11.25">
      <c r="B771" s="32"/>
      <c r="D771" s="136" t="s">
        <v>148</v>
      </c>
      <c r="F771" s="137" t="s">
        <v>961</v>
      </c>
      <c r="I771" s="138"/>
      <c r="L771" s="32"/>
      <c r="M771" s="139"/>
      <c r="T771" s="53"/>
      <c r="AT771" s="16" t="s">
        <v>148</v>
      </c>
      <c r="AU771" s="16" t="s">
        <v>92</v>
      </c>
    </row>
    <row r="772" spans="2:65" s="1" customFormat="1" ht="33" customHeight="1">
      <c r="B772" s="32"/>
      <c r="C772" s="123" t="s">
        <v>962</v>
      </c>
      <c r="D772" s="123" t="s">
        <v>141</v>
      </c>
      <c r="E772" s="124" t="s">
        <v>963</v>
      </c>
      <c r="F772" s="125" t="s">
        <v>964</v>
      </c>
      <c r="G772" s="126" t="s">
        <v>159</v>
      </c>
      <c r="H772" s="127">
        <v>180.27</v>
      </c>
      <c r="I772" s="128"/>
      <c r="J772" s="129">
        <f>ROUND(I772*H772,2)</f>
        <v>0</v>
      </c>
      <c r="K772" s="125" t="s">
        <v>145</v>
      </c>
      <c r="L772" s="32"/>
      <c r="M772" s="130" t="s">
        <v>44</v>
      </c>
      <c r="N772" s="131" t="s">
        <v>53</v>
      </c>
      <c r="P772" s="132">
        <f>O772*H772</f>
        <v>0</v>
      </c>
      <c r="Q772" s="132">
        <v>1.7000000000000001E-4</v>
      </c>
      <c r="R772" s="132">
        <f>Q772*H772</f>
        <v>3.0645900000000004E-2</v>
      </c>
      <c r="S772" s="132">
        <v>0</v>
      </c>
      <c r="T772" s="133">
        <f>S772*H772</f>
        <v>0</v>
      </c>
      <c r="AR772" s="134" t="s">
        <v>305</v>
      </c>
      <c r="AT772" s="134" t="s">
        <v>141</v>
      </c>
      <c r="AU772" s="134" t="s">
        <v>92</v>
      </c>
      <c r="AY772" s="16" t="s">
        <v>138</v>
      </c>
      <c r="BE772" s="135">
        <f>IF(N772="základní",J772,0)</f>
        <v>0</v>
      </c>
      <c r="BF772" s="135">
        <f>IF(N772="snížená",J772,0)</f>
        <v>0</v>
      </c>
      <c r="BG772" s="135">
        <f>IF(N772="zákl. přenesená",J772,0)</f>
        <v>0</v>
      </c>
      <c r="BH772" s="135">
        <f>IF(N772="sníž. přenesená",J772,0)</f>
        <v>0</v>
      </c>
      <c r="BI772" s="135">
        <f>IF(N772="nulová",J772,0)</f>
        <v>0</v>
      </c>
      <c r="BJ772" s="16" t="s">
        <v>90</v>
      </c>
      <c r="BK772" s="135">
        <f>ROUND(I772*H772,2)</f>
        <v>0</v>
      </c>
      <c r="BL772" s="16" t="s">
        <v>305</v>
      </c>
      <c r="BM772" s="134" t="s">
        <v>965</v>
      </c>
    </row>
    <row r="773" spans="2:65" s="1" customFormat="1" ht="11.25">
      <c r="B773" s="32"/>
      <c r="D773" s="136" t="s">
        <v>148</v>
      </c>
      <c r="F773" s="137" t="s">
        <v>966</v>
      </c>
      <c r="I773" s="138"/>
      <c r="L773" s="32"/>
      <c r="M773" s="139"/>
      <c r="T773" s="53"/>
      <c r="AT773" s="16" t="s">
        <v>148</v>
      </c>
      <c r="AU773" s="16" t="s">
        <v>92</v>
      </c>
    </row>
    <row r="774" spans="2:65" s="13" customFormat="1" ht="11.25">
      <c r="B774" s="147"/>
      <c r="D774" s="141" t="s">
        <v>150</v>
      </c>
      <c r="E774" s="148" t="s">
        <v>44</v>
      </c>
      <c r="F774" s="149" t="s">
        <v>967</v>
      </c>
      <c r="H774" s="150">
        <v>60.27</v>
      </c>
      <c r="I774" s="151"/>
      <c r="L774" s="147"/>
      <c r="M774" s="152"/>
      <c r="T774" s="153"/>
      <c r="AT774" s="148" t="s">
        <v>150</v>
      </c>
      <c r="AU774" s="148" t="s">
        <v>92</v>
      </c>
      <c r="AV774" s="13" t="s">
        <v>92</v>
      </c>
      <c r="AW774" s="13" t="s">
        <v>42</v>
      </c>
      <c r="AX774" s="13" t="s">
        <v>82</v>
      </c>
      <c r="AY774" s="148" t="s">
        <v>138</v>
      </c>
    </row>
    <row r="775" spans="2:65" s="13" customFormat="1" ht="11.25">
      <c r="B775" s="147"/>
      <c r="D775" s="141" t="s">
        <v>150</v>
      </c>
      <c r="E775" s="148" t="s">
        <v>44</v>
      </c>
      <c r="F775" s="149" t="s">
        <v>968</v>
      </c>
      <c r="H775" s="150">
        <v>120</v>
      </c>
      <c r="I775" s="151"/>
      <c r="L775" s="147"/>
      <c r="M775" s="152"/>
      <c r="T775" s="153"/>
      <c r="AT775" s="148" t="s">
        <v>150</v>
      </c>
      <c r="AU775" s="148" t="s">
        <v>92</v>
      </c>
      <c r="AV775" s="13" t="s">
        <v>92</v>
      </c>
      <c r="AW775" s="13" t="s">
        <v>42</v>
      </c>
      <c r="AX775" s="13" t="s">
        <v>82</v>
      </c>
      <c r="AY775" s="148" t="s">
        <v>138</v>
      </c>
    </row>
    <row r="776" spans="2:65" s="14" customFormat="1" ht="11.25">
      <c r="B776" s="154"/>
      <c r="D776" s="141" t="s">
        <v>150</v>
      </c>
      <c r="E776" s="155" t="s">
        <v>44</v>
      </c>
      <c r="F776" s="156" t="s">
        <v>156</v>
      </c>
      <c r="H776" s="157">
        <v>180.27</v>
      </c>
      <c r="I776" s="158"/>
      <c r="L776" s="154"/>
      <c r="M776" s="159"/>
      <c r="T776" s="160"/>
      <c r="AT776" s="155" t="s">
        <v>150</v>
      </c>
      <c r="AU776" s="155" t="s">
        <v>92</v>
      </c>
      <c r="AV776" s="14" t="s">
        <v>146</v>
      </c>
      <c r="AW776" s="14" t="s">
        <v>42</v>
      </c>
      <c r="AX776" s="14" t="s">
        <v>90</v>
      </c>
      <c r="AY776" s="155" t="s">
        <v>138</v>
      </c>
    </row>
    <row r="777" spans="2:65" s="11" customFormat="1" ht="25.9" customHeight="1">
      <c r="B777" s="111"/>
      <c r="D777" s="112" t="s">
        <v>81</v>
      </c>
      <c r="E777" s="113" t="s">
        <v>969</v>
      </c>
      <c r="F777" s="113" t="s">
        <v>970</v>
      </c>
      <c r="I777" s="114"/>
      <c r="J777" s="115">
        <f>BK777</f>
        <v>0</v>
      </c>
      <c r="L777" s="111"/>
      <c r="M777" s="116"/>
      <c r="P777" s="117">
        <f>P778+P787+P792+P799</f>
        <v>0</v>
      </c>
      <c r="R777" s="117">
        <f>R778+R787+R792+R799</f>
        <v>0</v>
      </c>
      <c r="T777" s="118">
        <f>T778+T787+T792+T799</f>
        <v>0</v>
      </c>
      <c r="AR777" s="112" t="s">
        <v>183</v>
      </c>
      <c r="AT777" s="119" t="s">
        <v>81</v>
      </c>
      <c r="AU777" s="119" t="s">
        <v>82</v>
      </c>
      <c r="AY777" s="112" t="s">
        <v>138</v>
      </c>
      <c r="BK777" s="120">
        <f>BK778+BK787+BK792+BK799</f>
        <v>0</v>
      </c>
    </row>
    <row r="778" spans="2:65" s="11" customFormat="1" ht="22.9" customHeight="1">
      <c r="B778" s="111"/>
      <c r="D778" s="112" t="s">
        <v>81</v>
      </c>
      <c r="E778" s="121" t="s">
        <v>971</v>
      </c>
      <c r="F778" s="121" t="s">
        <v>972</v>
      </c>
      <c r="I778" s="114"/>
      <c r="J778" s="122">
        <f>BK778</f>
        <v>0</v>
      </c>
      <c r="L778" s="111"/>
      <c r="M778" s="116"/>
      <c r="P778" s="117">
        <f>SUM(P779:P786)</f>
        <v>0</v>
      </c>
      <c r="R778" s="117">
        <f>SUM(R779:R786)</f>
        <v>0</v>
      </c>
      <c r="T778" s="118">
        <f>SUM(T779:T786)</f>
        <v>0</v>
      </c>
      <c r="AR778" s="112" t="s">
        <v>183</v>
      </c>
      <c r="AT778" s="119" t="s">
        <v>81</v>
      </c>
      <c r="AU778" s="119" t="s">
        <v>90</v>
      </c>
      <c r="AY778" s="112" t="s">
        <v>138</v>
      </c>
      <c r="BK778" s="120">
        <f>SUM(BK779:BK786)</f>
        <v>0</v>
      </c>
    </row>
    <row r="779" spans="2:65" s="1" customFormat="1" ht="55.5" customHeight="1">
      <c r="B779" s="32"/>
      <c r="C779" s="123" t="s">
        <v>973</v>
      </c>
      <c r="D779" s="123" t="s">
        <v>141</v>
      </c>
      <c r="E779" s="124" t="s">
        <v>974</v>
      </c>
      <c r="F779" s="125" t="s">
        <v>975</v>
      </c>
      <c r="G779" s="126" t="s">
        <v>493</v>
      </c>
      <c r="H779" s="127">
        <v>1</v>
      </c>
      <c r="I779" s="128"/>
      <c r="J779" s="129">
        <f>ROUND(I779*H779,2)</f>
        <v>0</v>
      </c>
      <c r="K779" s="125" t="s">
        <v>44</v>
      </c>
      <c r="L779" s="32"/>
      <c r="M779" s="130" t="s">
        <v>44</v>
      </c>
      <c r="N779" s="131" t="s">
        <v>53</v>
      </c>
      <c r="P779" s="132">
        <f>O779*H779</f>
        <v>0</v>
      </c>
      <c r="Q779" s="132">
        <v>0</v>
      </c>
      <c r="R779" s="132">
        <f>Q779*H779</f>
        <v>0</v>
      </c>
      <c r="S779" s="132">
        <v>0</v>
      </c>
      <c r="T779" s="133">
        <f>S779*H779</f>
        <v>0</v>
      </c>
      <c r="AR779" s="134" t="s">
        <v>976</v>
      </c>
      <c r="AT779" s="134" t="s">
        <v>141</v>
      </c>
      <c r="AU779" s="134" t="s">
        <v>92</v>
      </c>
      <c r="AY779" s="16" t="s">
        <v>138</v>
      </c>
      <c r="BE779" s="135">
        <f>IF(N779="základní",J779,0)</f>
        <v>0</v>
      </c>
      <c r="BF779" s="135">
        <f>IF(N779="snížená",J779,0)</f>
        <v>0</v>
      </c>
      <c r="BG779" s="135">
        <f>IF(N779="zákl. přenesená",J779,0)</f>
        <v>0</v>
      </c>
      <c r="BH779" s="135">
        <f>IF(N779="sníž. přenesená",J779,0)</f>
        <v>0</v>
      </c>
      <c r="BI779" s="135">
        <f>IF(N779="nulová",J779,0)</f>
        <v>0</v>
      </c>
      <c r="BJ779" s="16" t="s">
        <v>90</v>
      </c>
      <c r="BK779" s="135">
        <f>ROUND(I779*H779,2)</f>
        <v>0</v>
      </c>
      <c r="BL779" s="16" t="s">
        <v>976</v>
      </c>
      <c r="BM779" s="134" t="s">
        <v>977</v>
      </c>
    </row>
    <row r="780" spans="2:65" s="1" customFormat="1" ht="48.75">
      <c r="B780" s="32"/>
      <c r="D780" s="141" t="s">
        <v>575</v>
      </c>
      <c r="F780" s="161" t="s">
        <v>978</v>
      </c>
      <c r="I780" s="138"/>
      <c r="L780" s="32"/>
      <c r="M780" s="139"/>
      <c r="T780" s="53"/>
      <c r="AT780" s="16" t="s">
        <v>575</v>
      </c>
      <c r="AU780" s="16" t="s">
        <v>92</v>
      </c>
    </row>
    <row r="781" spans="2:65" s="1" customFormat="1" ht="49.15" customHeight="1">
      <c r="B781" s="32"/>
      <c r="C781" s="123" t="s">
        <v>979</v>
      </c>
      <c r="D781" s="123" t="s">
        <v>141</v>
      </c>
      <c r="E781" s="124" t="s">
        <v>980</v>
      </c>
      <c r="F781" s="125" t="s">
        <v>981</v>
      </c>
      <c r="G781" s="126" t="s">
        <v>493</v>
      </c>
      <c r="H781" s="127">
        <v>1</v>
      </c>
      <c r="I781" s="128"/>
      <c r="J781" s="129">
        <f>ROUND(I781*H781,2)</f>
        <v>0</v>
      </c>
      <c r="K781" s="125" t="s">
        <v>44</v>
      </c>
      <c r="L781" s="32"/>
      <c r="M781" s="130" t="s">
        <v>44</v>
      </c>
      <c r="N781" s="131" t="s">
        <v>53</v>
      </c>
      <c r="P781" s="132">
        <f>O781*H781</f>
        <v>0</v>
      </c>
      <c r="Q781" s="132">
        <v>0</v>
      </c>
      <c r="R781" s="132">
        <f>Q781*H781</f>
        <v>0</v>
      </c>
      <c r="S781" s="132">
        <v>0</v>
      </c>
      <c r="T781" s="133">
        <f>S781*H781</f>
        <v>0</v>
      </c>
      <c r="AR781" s="134" t="s">
        <v>976</v>
      </c>
      <c r="AT781" s="134" t="s">
        <v>141</v>
      </c>
      <c r="AU781" s="134" t="s">
        <v>92</v>
      </c>
      <c r="AY781" s="16" t="s">
        <v>138</v>
      </c>
      <c r="BE781" s="135">
        <f>IF(N781="základní",J781,0)</f>
        <v>0</v>
      </c>
      <c r="BF781" s="135">
        <f>IF(N781="snížená",J781,0)</f>
        <v>0</v>
      </c>
      <c r="BG781" s="135">
        <f>IF(N781="zákl. přenesená",J781,0)</f>
        <v>0</v>
      </c>
      <c r="BH781" s="135">
        <f>IF(N781="sníž. přenesená",J781,0)</f>
        <v>0</v>
      </c>
      <c r="BI781" s="135">
        <f>IF(N781="nulová",J781,0)</f>
        <v>0</v>
      </c>
      <c r="BJ781" s="16" t="s">
        <v>90</v>
      </c>
      <c r="BK781" s="135">
        <f>ROUND(I781*H781,2)</f>
        <v>0</v>
      </c>
      <c r="BL781" s="16" t="s">
        <v>976</v>
      </c>
      <c r="BM781" s="134" t="s">
        <v>982</v>
      </c>
    </row>
    <row r="782" spans="2:65" s="1" customFormat="1" ht="48.75">
      <c r="B782" s="32"/>
      <c r="D782" s="141" t="s">
        <v>575</v>
      </c>
      <c r="F782" s="161" t="s">
        <v>983</v>
      </c>
      <c r="I782" s="138"/>
      <c r="L782" s="32"/>
      <c r="M782" s="139"/>
      <c r="T782" s="53"/>
      <c r="AT782" s="16" t="s">
        <v>575</v>
      </c>
      <c r="AU782" s="16" t="s">
        <v>92</v>
      </c>
    </row>
    <row r="783" spans="2:65" s="1" customFormat="1" ht="33" customHeight="1">
      <c r="B783" s="32"/>
      <c r="C783" s="123" t="s">
        <v>984</v>
      </c>
      <c r="D783" s="123" t="s">
        <v>141</v>
      </c>
      <c r="E783" s="124" t="s">
        <v>985</v>
      </c>
      <c r="F783" s="125" t="s">
        <v>986</v>
      </c>
      <c r="G783" s="126" t="s">
        <v>493</v>
      </c>
      <c r="H783" s="127">
        <v>1</v>
      </c>
      <c r="I783" s="128"/>
      <c r="J783" s="129">
        <f>ROUND(I783*H783,2)</f>
        <v>0</v>
      </c>
      <c r="K783" s="125" t="s">
        <v>44</v>
      </c>
      <c r="L783" s="32"/>
      <c r="M783" s="130" t="s">
        <v>44</v>
      </c>
      <c r="N783" s="131" t="s">
        <v>53</v>
      </c>
      <c r="P783" s="132">
        <f>O783*H783</f>
        <v>0</v>
      </c>
      <c r="Q783" s="132">
        <v>0</v>
      </c>
      <c r="R783" s="132">
        <f>Q783*H783</f>
        <v>0</v>
      </c>
      <c r="S783" s="132">
        <v>0</v>
      </c>
      <c r="T783" s="133">
        <f>S783*H783</f>
        <v>0</v>
      </c>
      <c r="AR783" s="134" t="s">
        <v>976</v>
      </c>
      <c r="AT783" s="134" t="s">
        <v>141</v>
      </c>
      <c r="AU783" s="134" t="s">
        <v>92</v>
      </c>
      <c r="AY783" s="16" t="s">
        <v>138</v>
      </c>
      <c r="BE783" s="135">
        <f>IF(N783="základní",J783,0)</f>
        <v>0</v>
      </c>
      <c r="BF783" s="135">
        <f>IF(N783="snížená",J783,0)</f>
        <v>0</v>
      </c>
      <c r="BG783" s="135">
        <f>IF(N783="zákl. přenesená",J783,0)</f>
        <v>0</v>
      </c>
      <c r="BH783" s="135">
        <f>IF(N783="sníž. přenesená",J783,0)</f>
        <v>0</v>
      </c>
      <c r="BI783" s="135">
        <f>IF(N783="nulová",J783,0)</f>
        <v>0</v>
      </c>
      <c r="BJ783" s="16" t="s">
        <v>90</v>
      </c>
      <c r="BK783" s="135">
        <f>ROUND(I783*H783,2)</f>
        <v>0</v>
      </c>
      <c r="BL783" s="16" t="s">
        <v>976</v>
      </c>
      <c r="BM783" s="134" t="s">
        <v>987</v>
      </c>
    </row>
    <row r="784" spans="2:65" s="1" customFormat="1" ht="29.25">
      <c r="B784" s="32"/>
      <c r="D784" s="141" t="s">
        <v>575</v>
      </c>
      <c r="F784" s="161" t="s">
        <v>988</v>
      </c>
      <c r="I784" s="138"/>
      <c r="L784" s="32"/>
      <c r="M784" s="139"/>
      <c r="T784" s="53"/>
      <c r="AT784" s="16" t="s">
        <v>575</v>
      </c>
      <c r="AU784" s="16" t="s">
        <v>92</v>
      </c>
    </row>
    <row r="785" spans="2:65" s="1" customFormat="1" ht="37.9" customHeight="1">
      <c r="B785" s="32"/>
      <c r="C785" s="123" t="s">
        <v>989</v>
      </c>
      <c r="D785" s="123" t="s">
        <v>141</v>
      </c>
      <c r="E785" s="124" t="s">
        <v>990</v>
      </c>
      <c r="F785" s="125" t="s">
        <v>991</v>
      </c>
      <c r="G785" s="126" t="s">
        <v>493</v>
      </c>
      <c r="H785" s="127">
        <v>1</v>
      </c>
      <c r="I785" s="128"/>
      <c r="J785" s="129">
        <f>ROUND(I785*H785,2)</f>
        <v>0</v>
      </c>
      <c r="K785" s="125" t="s">
        <v>44</v>
      </c>
      <c r="L785" s="32"/>
      <c r="M785" s="130" t="s">
        <v>44</v>
      </c>
      <c r="N785" s="131" t="s">
        <v>53</v>
      </c>
      <c r="P785" s="132">
        <f>O785*H785</f>
        <v>0</v>
      </c>
      <c r="Q785" s="132">
        <v>0</v>
      </c>
      <c r="R785" s="132">
        <f>Q785*H785</f>
        <v>0</v>
      </c>
      <c r="S785" s="132">
        <v>0</v>
      </c>
      <c r="T785" s="133">
        <f>S785*H785</f>
        <v>0</v>
      </c>
      <c r="AR785" s="134" t="s">
        <v>976</v>
      </c>
      <c r="AT785" s="134" t="s">
        <v>141</v>
      </c>
      <c r="AU785" s="134" t="s">
        <v>92</v>
      </c>
      <c r="AY785" s="16" t="s">
        <v>138</v>
      </c>
      <c r="BE785" s="135">
        <f>IF(N785="základní",J785,0)</f>
        <v>0</v>
      </c>
      <c r="BF785" s="135">
        <f>IF(N785="snížená",J785,0)</f>
        <v>0</v>
      </c>
      <c r="BG785" s="135">
        <f>IF(N785="zákl. přenesená",J785,0)</f>
        <v>0</v>
      </c>
      <c r="BH785" s="135">
        <f>IF(N785="sníž. přenesená",J785,0)</f>
        <v>0</v>
      </c>
      <c r="BI785" s="135">
        <f>IF(N785="nulová",J785,0)</f>
        <v>0</v>
      </c>
      <c r="BJ785" s="16" t="s">
        <v>90</v>
      </c>
      <c r="BK785" s="135">
        <f>ROUND(I785*H785,2)</f>
        <v>0</v>
      </c>
      <c r="BL785" s="16" t="s">
        <v>976</v>
      </c>
      <c r="BM785" s="134" t="s">
        <v>992</v>
      </c>
    </row>
    <row r="786" spans="2:65" s="1" customFormat="1" ht="29.25">
      <c r="B786" s="32"/>
      <c r="D786" s="141" t="s">
        <v>575</v>
      </c>
      <c r="F786" s="161" t="s">
        <v>993</v>
      </c>
      <c r="I786" s="138"/>
      <c r="L786" s="32"/>
      <c r="M786" s="139"/>
      <c r="T786" s="53"/>
      <c r="AT786" s="16" t="s">
        <v>575</v>
      </c>
      <c r="AU786" s="16" t="s">
        <v>92</v>
      </c>
    </row>
    <row r="787" spans="2:65" s="11" customFormat="1" ht="22.9" customHeight="1">
      <c r="B787" s="111"/>
      <c r="D787" s="112" t="s">
        <v>81</v>
      </c>
      <c r="E787" s="121" t="s">
        <v>994</v>
      </c>
      <c r="F787" s="121" t="s">
        <v>995</v>
      </c>
      <c r="I787" s="114"/>
      <c r="J787" s="122">
        <f>BK787</f>
        <v>0</v>
      </c>
      <c r="L787" s="111"/>
      <c r="M787" s="116"/>
      <c r="P787" s="117">
        <f>SUM(P788:P791)</f>
        <v>0</v>
      </c>
      <c r="R787" s="117">
        <f>SUM(R788:R791)</f>
        <v>0</v>
      </c>
      <c r="T787" s="118">
        <f>SUM(T788:T791)</f>
        <v>0</v>
      </c>
      <c r="AR787" s="112" t="s">
        <v>183</v>
      </c>
      <c r="AT787" s="119" t="s">
        <v>81</v>
      </c>
      <c r="AU787" s="119" t="s">
        <v>90</v>
      </c>
      <c r="AY787" s="112" t="s">
        <v>138</v>
      </c>
      <c r="BK787" s="120">
        <f>SUM(BK788:BK791)</f>
        <v>0</v>
      </c>
    </row>
    <row r="788" spans="2:65" s="1" customFormat="1" ht="49.15" customHeight="1">
      <c r="B788" s="32"/>
      <c r="C788" s="123" t="s">
        <v>996</v>
      </c>
      <c r="D788" s="123" t="s">
        <v>141</v>
      </c>
      <c r="E788" s="124" t="s">
        <v>997</v>
      </c>
      <c r="F788" s="125" t="s">
        <v>998</v>
      </c>
      <c r="G788" s="126" t="s">
        <v>493</v>
      </c>
      <c r="H788" s="127">
        <v>1</v>
      </c>
      <c r="I788" s="128"/>
      <c r="J788" s="129">
        <f>ROUND(I788*H788,2)</f>
        <v>0</v>
      </c>
      <c r="K788" s="125" t="s">
        <v>44</v>
      </c>
      <c r="L788" s="32"/>
      <c r="M788" s="130" t="s">
        <v>44</v>
      </c>
      <c r="N788" s="131" t="s">
        <v>53</v>
      </c>
      <c r="P788" s="132">
        <f>O788*H788</f>
        <v>0</v>
      </c>
      <c r="Q788" s="132">
        <v>0</v>
      </c>
      <c r="R788" s="132">
        <f>Q788*H788</f>
        <v>0</v>
      </c>
      <c r="S788" s="132">
        <v>0</v>
      </c>
      <c r="T788" s="133">
        <f>S788*H788</f>
        <v>0</v>
      </c>
      <c r="AR788" s="134" t="s">
        <v>976</v>
      </c>
      <c r="AT788" s="134" t="s">
        <v>141</v>
      </c>
      <c r="AU788" s="134" t="s">
        <v>92</v>
      </c>
      <c r="AY788" s="16" t="s">
        <v>138</v>
      </c>
      <c r="BE788" s="135">
        <f>IF(N788="základní",J788,0)</f>
        <v>0</v>
      </c>
      <c r="BF788" s="135">
        <f>IF(N788="snížená",J788,0)</f>
        <v>0</v>
      </c>
      <c r="BG788" s="135">
        <f>IF(N788="zákl. přenesená",J788,0)</f>
        <v>0</v>
      </c>
      <c r="BH788" s="135">
        <f>IF(N788="sníž. přenesená",J788,0)</f>
        <v>0</v>
      </c>
      <c r="BI788" s="135">
        <f>IF(N788="nulová",J788,0)</f>
        <v>0</v>
      </c>
      <c r="BJ788" s="16" t="s">
        <v>90</v>
      </c>
      <c r="BK788" s="135">
        <f>ROUND(I788*H788,2)</f>
        <v>0</v>
      </c>
      <c r="BL788" s="16" t="s">
        <v>976</v>
      </c>
      <c r="BM788" s="134" t="s">
        <v>999</v>
      </c>
    </row>
    <row r="789" spans="2:65" s="1" customFormat="1" ht="19.5">
      <c r="B789" s="32"/>
      <c r="D789" s="141" t="s">
        <v>575</v>
      </c>
      <c r="F789" s="161" t="s">
        <v>1000</v>
      </c>
      <c r="I789" s="138"/>
      <c r="L789" s="32"/>
      <c r="M789" s="139"/>
      <c r="T789" s="53"/>
      <c r="AT789" s="16" t="s">
        <v>575</v>
      </c>
      <c r="AU789" s="16" t="s">
        <v>92</v>
      </c>
    </row>
    <row r="790" spans="2:65" s="1" customFormat="1" ht="49.15" customHeight="1">
      <c r="B790" s="32"/>
      <c r="C790" s="123" t="s">
        <v>1001</v>
      </c>
      <c r="D790" s="123" t="s">
        <v>141</v>
      </c>
      <c r="E790" s="124" t="s">
        <v>1002</v>
      </c>
      <c r="F790" s="125" t="s">
        <v>1003</v>
      </c>
      <c r="G790" s="126" t="s">
        <v>493</v>
      </c>
      <c r="H790" s="127">
        <v>1</v>
      </c>
      <c r="I790" s="128"/>
      <c r="J790" s="129">
        <f>ROUND(I790*H790,2)</f>
        <v>0</v>
      </c>
      <c r="K790" s="125" t="s">
        <v>44</v>
      </c>
      <c r="L790" s="32"/>
      <c r="M790" s="130" t="s">
        <v>44</v>
      </c>
      <c r="N790" s="131" t="s">
        <v>53</v>
      </c>
      <c r="P790" s="132">
        <f>O790*H790</f>
        <v>0</v>
      </c>
      <c r="Q790" s="132">
        <v>0</v>
      </c>
      <c r="R790" s="132">
        <f>Q790*H790</f>
        <v>0</v>
      </c>
      <c r="S790" s="132">
        <v>0</v>
      </c>
      <c r="T790" s="133">
        <f>S790*H790</f>
        <v>0</v>
      </c>
      <c r="AR790" s="134" t="s">
        <v>976</v>
      </c>
      <c r="AT790" s="134" t="s">
        <v>141</v>
      </c>
      <c r="AU790" s="134" t="s">
        <v>92</v>
      </c>
      <c r="AY790" s="16" t="s">
        <v>138</v>
      </c>
      <c r="BE790" s="135">
        <f>IF(N790="základní",J790,0)</f>
        <v>0</v>
      </c>
      <c r="BF790" s="135">
        <f>IF(N790="snížená",J790,0)</f>
        <v>0</v>
      </c>
      <c r="BG790" s="135">
        <f>IF(N790="zákl. přenesená",J790,0)</f>
        <v>0</v>
      </c>
      <c r="BH790" s="135">
        <f>IF(N790="sníž. přenesená",J790,0)</f>
        <v>0</v>
      </c>
      <c r="BI790" s="135">
        <f>IF(N790="nulová",J790,0)</f>
        <v>0</v>
      </c>
      <c r="BJ790" s="16" t="s">
        <v>90</v>
      </c>
      <c r="BK790" s="135">
        <f>ROUND(I790*H790,2)</f>
        <v>0</v>
      </c>
      <c r="BL790" s="16" t="s">
        <v>976</v>
      </c>
      <c r="BM790" s="134" t="s">
        <v>1004</v>
      </c>
    </row>
    <row r="791" spans="2:65" s="1" customFormat="1" ht="19.5">
      <c r="B791" s="32"/>
      <c r="D791" s="141" t="s">
        <v>575</v>
      </c>
      <c r="F791" s="161" t="s">
        <v>1005</v>
      </c>
      <c r="I791" s="138"/>
      <c r="L791" s="32"/>
      <c r="M791" s="139"/>
      <c r="T791" s="53"/>
      <c r="AT791" s="16" t="s">
        <v>575</v>
      </c>
      <c r="AU791" s="16" t="s">
        <v>92</v>
      </c>
    </row>
    <row r="792" spans="2:65" s="11" customFormat="1" ht="22.9" customHeight="1">
      <c r="B792" s="111"/>
      <c r="D792" s="112" t="s">
        <v>81</v>
      </c>
      <c r="E792" s="121" t="s">
        <v>1006</v>
      </c>
      <c r="F792" s="121" t="s">
        <v>1007</v>
      </c>
      <c r="I792" s="114"/>
      <c r="J792" s="122">
        <f>BK792</f>
        <v>0</v>
      </c>
      <c r="L792" s="111"/>
      <c r="M792" s="116"/>
      <c r="P792" s="117">
        <f>SUM(P793:P798)</f>
        <v>0</v>
      </c>
      <c r="R792" s="117">
        <f>SUM(R793:R798)</f>
        <v>0</v>
      </c>
      <c r="T792" s="118">
        <f>SUM(T793:T798)</f>
        <v>0</v>
      </c>
      <c r="AR792" s="112" t="s">
        <v>183</v>
      </c>
      <c r="AT792" s="119" t="s">
        <v>81</v>
      </c>
      <c r="AU792" s="119" t="s">
        <v>90</v>
      </c>
      <c r="AY792" s="112" t="s">
        <v>138</v>
      </c>
      <c r="BK792" s="120">
        <f>SUM(BK793:BK798)</f>
        <v>0</v>
      </c>
    </row>
    <row r="793" spans="2:65" s="1" customFormat="1" ht="37.9" customHeight="1">
      <c r="B793" s="32"/>
      <c r="C793" s="123" t="s">
        <v>1008</v>
      </c>
      <c r="D793" s="123" t="s">
        <v>141</v>
      </c>
      <c r="E793" s="124" t="s">
        <v>1009</v>
      </c>
      <c r="F793" s="125" t="s">
        <v>1010</v>
      </c>
      <c r="G793" s="126" t="s">
        <v>493</v>
      </c>
      <c r="H793" s="127">
        <v>1</v>
      </c>
      <c r="I793" s="128"/>
      <c r="J793" s="129">
        <f>ROUND(I793*H793,2)</f>
        <v>0</v>
      </c>
      <c r="K793" s="125" t="s">
        <v>44</v>
      </c>
      <c r="L793" s="32"/>
      <c r="M793" s="130" t="s">
        <v>44</v>
      </c>
      <c r="N793" s="131" t="s">
        <v>53</v>
      </c>
      <c r="P793" s="132">
        <f>O793*H793</f>
        <v>0</v>
      </c>
      <c r="Q793" s="132">
        <v>0</v>
      </c>
      <c r="R793" s="132">
        <f>Q793*H793</f>
        <v>0</v>
      </c>
      <c r="S793" s="132">
        <v>0</v>
      </c>
      <c r="T793" s="133">
        <f>S793*H793</f>
        <v>0</v>
      </c>
      <c r="AR793" s="134" t="s">
        <v>976</v>
      </c>
      <c r="AT793" s="134" t="s">
        <v>141</v>
      </c>
      <c r="AU793" s="134" t="s">
        <v>92</v>
      </c>
      <c r="AY793" s="16" t="s">
        <v>138</v>
      </c>
      <c r="BE793" s="135">
        <f>IF(N793="základní",J793,0)</f>
        <v>0</v>
      </c>
      <c r="BF793" s="135">
        <f>IF(N793="snížená",J793,0)</f>
        <v>0</v>
      </c>
      <c r="BG793" s="135">
        <f>IF(N793="zákl. přenesená",J793,0)</f>
        <v>0</v>
      </c>
      <c r="BH793" s="135">
        <f>IF(N793="sníž. přenesená",J793,0)</f>
        <v>0</v>
      </c>
      <c r="BI793" s="135">
        <f>IF(N793="nulová",J793,0)</f>
        <v>0</v>
      </c>
      <c r="BJ793" s="16" t="s">
        <v>90</v>
      </c>
      <c r="BK793" s="135">
        <f>ROUND(I793*H793,2)</f>
        <v>0</v>
      </c>
      <c r="BL793" s="16" t="s">
        <v>976</v>
      </c>
      <c r="BM793" s="134" t="s">
        <v>1011</v>
      </c>
    </row>
    <row r="794" spans="2:65" s="1" customFormat="1" ht="29.25">
      <c r="B794" s="32"/>
      <c r="D794" s="141" t="s">
        <v>575</v>
      </c>
      <c r="F794" s="161" t="s">
        <v>1012</v>
      </c>
      <c r="I794" s="138"/>
      <c r="L794" s="32"/>
      <c r="M794" s="139"/>
      <c r="T794" s="53"/>
      <c r="AT794" s="16" t="s">
        <v>575</v>
      </c>
      <c r="AU794" s="16" t="s">
        <v>92</v>
      </c>
    </row>
    <row r="795" spans="2:65" s="1" customFormat="1" ht="37.9" customHeight="1">
      <c r="B795" s="32"/>
      <c r="C795" s="123" t="s">
        <v>1013</v>
      </c>
      <c r="D795" s="123" t="s">
        <v>141</v>
      </c>
      <c r="E795" s="124" t="s">
        <v>1014</v>
      </c>
      <c r="F795" s="125" t="s">
        <v>1015</v>
      </c>
      <c r="G795" s="126" t="s">
        <v>159</v>
      </c>
      <c r="H795" s="127">
        <v>350</v>
      </c>
      <c r="I795" s="128"/>
      <c r="J795" s="129">
        <f>ROUND(I795*H795,2)</f>
        <v>0</v>
      </c>
      <c r="K795" s="125" t="s">
        <v>44</v>
      </c>
      <c r="L795" s="32"/>
      <c r="M795" s="130" t="s">
        <v>44</v>
      </c>
      <c r="N795" s="131" t="s">
        <v>53</v>
      </c>
      <c r="P795" s="132">
        <f>O795*H795</f>
        <v>0</v>
      </c>
      <c r="Q795" s="132">
        <v>0</v>
      </c>
      <c r="R795" s="132">
        <f>Q795*H795</f>
        <v>0</v>
      </c>
      <c r="S795" s="132">
        <v>0</v>
      </c>
      <c r="T795" s="133">
        <f>S795*H795</f>
        <v>0</v>
      </c>
      <c r="AR795" s="134" t="s">
        <v>976</v>
      </c>
      <c r="AT795" s="134" t="s">
        <v>141</v>
      </c>
      <c r="AU795" s="134" t="s">
        <v>92</v>
      </c>
      <c r="AY795" s="16" t="s">
        <v>138</v>
      </c>
      <c r="BE795" s="135">
        <f>IF(N795="základní",J795,0)</f>
        <v>0</v>
      </c>
      <c r="BF795" s="135">
        <f>IF(N795="snížená",J795,0)</f>
        <v>0</v>
      </c>
      <c r="BG795" s="135">
        <f>IF(N795="zákl. přenesená",J795,0)</f>
        <v>0</v>
      </c>
      <c r="BH795" s="135">
        <f>IF(N795="sníž. přenesená",J795,0)</f>
        <v>0</v>
      </c>
      <c r="BI795" s="135">
        <f>IF(N795="nulová",J795,0)</f>
        <v>0</v>
      </c>
      <c r="BJ795" s="16" t="s">
        <v>90</v>
      </c>
      <c r="BK795" s="135">
        <f>ROUND(I795*H795,2)</f>
        <v>0</v>
      </c>
      <c r="BL795" s="16" t="s">
        <v>976</v>
      </c>
      <c r="BM795" s="134" t="s">
        <v>1016</v>
      </c>
    </row>
    <row r="796" spans="2:65" s="13" customFormat="1" ht="11.25">
      <c r="B796" s="147"/>
      <c r="D796" s="141" t="s">
        <v>150</v>
      </c>
      <c r="E796" s="148" t="s">
        <v>44</v>
      </c>
      <c r="F796" s="149" t="s">
        <v>1017</v>
      </c>
      <c r="H796" s="150">
        <v>200</v>
      </c>
      <c r="I796" s="151"/>
      <c r="L796" s="147"/>
      <c r="M796" s="152"/>
      <c r="T796" s="153"/>
      <c r="AT796" s="148" t="s">
        <v>150</v>
      </c>
      <c r="AU796" s="148" t="s">
        <v>92</v>
      </c>
      <c r="AV796" s="13" t="s">
        <v>92</v>
      </c>
      <c r="AW796" s="13" t="s">
        <v>42</v>
      </c>
      <c r="AX796" s="13" t="s">
        <v>82</v>
      </c>
      <c r="AY796" s="148" t="s">
        <v>138</v>
      </c>
    </row>
    <row r="797" spans="2:65" s="13" customFormat="1" ht="11.25">
      <c r="B797" s="147"/>
      <c r="D797" s="141" t="s">
        <v>150</v>
      </c>
      <c r="E797" s="148" t="s">
        <v>44</v>
      </c>
      <c r="F797" s="149" t="s">
        <v>1018</v>
      </c>
      <c r="H797" s="150">
        <v>150</v>
      </c>
      <c r="I797" s="151"/>
      <c r="L797" s="147"/>
      <c r="M797" s="152"/>
      <c r="T797" s="153"/>
      <c r="AT797" s="148" t="s">
        <v>150</v>
      </c>
      <c r="AU797" s="148" t="s">
        <v>92</v>
      </c>
      <c r="AV797" s="13" t="s">
        <v>92</v>
      </c>
      <c r="AW797" s="13" t="s">
        <v>42</v>
      </c>
      <c r="AX797" s="13" t="s">
        <v>82</v>
      </c>
      <c r="AY797" s="148" t="s">
        <v>138</v>
      </c>
    </row>
    <row r="798" spans="2:65" s="14" customFormat="1" ht="11.25">
      <c r="B798" s="154"/>
      <c r="D798" s="141" t="s">
        <v>150</v>
      </c>
      <c r="E798" s="155" t="s">
        <v>44</v>
      </c>
      <c r="F798" s="156" t="s">
        <v>156</v>
      </c>
      <c r="H798" s="157">
        <v>350</v>
      </c>
      <c r="I798" s="158"/>
      <c r="L798" s="154"/>
      <c r="M798" s="159"/>
      <c r="T798" s="160"/>
      <c r="AT798" s="155" t="s">
        <v>150</v>
      </c>
      <c r="AU798" s="155" t="s">
        <v>92</v>
      </c>
      <c r="AV798" s="14" t="s">
        <v>146</v>
      </c>
      <c r="AW798" s="14" t="s">
        <v>42</v>
      </c>
      <c r="AX798" s="14" t="s">
        <v>90</v>
      </c>
      <c r="AY798" s="155" t="s">
        <v>138</v>
      </c>
    </row>
    <row r="799" spans="2:65" s="11" customFormat="1" ht="22.9" customHeight="1">
      <c r="B799" s="111"/>
      <c r="D799" s="112" t="s">
        <v>81</v>
      </c>
      <c r="E799" s="121" t="s">
        <v>1019</v>
      </c>
      <c r="F799" s="121" t="s">
        <v>1020</v>
      </c>
      <c r="I799" s="114"/>
      <c r="J799" s="122">
        <f>BK799</f>
        <v>0</v>
      </c>
      <c r="L799" s="111"/>
      <c r="M799" s="116"/>
      <c r="P799" s="117">
        <f>SUM(P800:P802)</f>
        <v>0</v>
      </c>
      <c r="R799" s="117">
        <f>SUM(R800:R802)</f>
        <v>0</v>
      </c>
      <c r="T799" s="118">
        <f>SUM(T800:T802)</f>
        <v>0</v>
      </c>
      <c r="AR799" s="112" t="s">
        <v>146</v>
      </c>
      <c r="AT799" s="119" t="s">
        <v>81</v>
      </c>
      <c r="AU799" s="119" t="s">
        <v>90</v>
      </c>
      <c r="AY799" s="112" t="s">
        <v>138</v>
      </c>
      <c r="BK799" s="120">
        <f>SUM(BK800:BK802)</f>
        <v>0</v>
      </c>
    </row>
    <row r="800" spans="2:65" s="1" customFormat="1" ht="49.15" customHeight="1">
      <c r="B800" s="32"/>
      <c r="C800" s="123" t="s">
        <v>1021</v>
      </c>
      <c r="D800" s="123" t="s">
        <v>141</v>
      </c>
      <c r="E800" s="124" t="s">
        <v>1022</v>
      </c>
      <c r="F800" s="125" t="s">
        <v>1023</v>
      </c>
      <c r="G800" s="126" t="s">
        <v>493</v>
      </c>
      <c r="H800" s="127">
        <v>1</v>
      </c>
      <c r="I800" s="128"/>
      <c r="J800" s="129">
        <f>ROUND(I800*H800,2)</f>
        <v>0</v>
      </c>
      <c r="K800" s="125" t="s">
        <v>44</v>
      </c>
      <c r="L800" s="32"/>
      <c r="M800" s="130" t="s">
        <v>44</v>
      </c>
      <c r="N800" s="131" t="s">
        <v>53</v>
      </c>
      <c r="P800" s="132">
        <f>O800*H800</f>
        <v>0</v>
      </c>
      <c r="Q800" s="132">
        <v>0</v>
      </c>
      <c r="R800" s="132">
        <f>Q800*H800</f>
        <v>0</v>
      </c>
      <c r="S800" s="132">
        <v>0</v>
      </c>
      <c r="T800" s="133">
        <f>S800*H800</f>
        <v>0</v>
      </c>
      <c r="AR800" s="134" t="s">
        <v>1024</v>
      </c>
      <c r="AT800" s="134" t="s">
        <v>141</v>
      </c>
      <c r="AU800" s="134" t="s">
        <v>92</v>
      </c>
      <c r="AY800" s="16" t="s">
        <v>138</v>
      </c>
      <c r="BE800" s="135">
        <f>IF(N800="základní",J800,0)</f>
        <v>0</v>
      </c>
      <c r="BF800" s="135">
        <f>IF(N800="snížená",J800,0)</f>
        <v>0</v>
      </c>
      <c r="BG800" s="135">
        <f>IF(N800="zákl. přenesená",J800,0)</f>
        <v>0</v>
      </c>
      <c r="BH800" s="135">
        <f>IF(N800="sníž. přenesená",J800,0)</f>
        <v>0</v>
      </c>
      <c r="BI800" s="135">
        <f>IF(N800="nulová",J800,0)</f>
        <v>0</v>
      </c>
      <c r="BJ800" s="16" t="s">
        <v>90</v>
      </c>
      <c r="BK800" s="135">
        <f>ROUND(I800*H800,2)</f>
        <v>0</v>
      </c>
      <c r="BL800" s="16" t="s">
        <v>1024</v>
      </c>
      <c r="BM800" s="134" t="s">
        <v>1025</v>
      </c>
    </row>
    <row r="801" spans="2:65" s="1" customFormat="1" ht="29.25">
      <c r="B801" s="32"/>
      <c r="D801" s="141" t="s">
        <v>575</v>
      </c>
      <c r="F801" s="161" t="s">
        <v>1026</v>
      </c>
      <c r="I801" s="138"/>
      <c r="L801" s="32"/>
      <c r="M801" s="139"/>
      <c r="T801" s="53"/>
      <c r="AT801" s="16" t="s">
        <v>575</v>
      </c>
      <c r="AU801" s="16" t="s">
        <v>92</v>
      </c>
    </row>
    <row r="802" spans="2:65" s="1" customFormat="1" ht="44.25" customHeight="1">
      <c r="B802" s="32"/>
      <c r="C802" s="123" t="s">
        <v>1027</v>
      </c>
      <c r="D802" s="123" t="s">
        <v>141</v>
      </c>
      <c r="E802" s="124" t="s">
        <v>1028</v>
      </c>
      <c r="F802" s="125" t="s">
        <v>1029</v>
      </c>
      <c r="G802" s="126" t="s">
        <v>493</v>
      </c>
      <c r="H802" s="127">
        <v>1</v>
      </c>
      <c r="I802" s="128"/>
      <c r="J802" s="129">
        <f>ROUND(I802*H802,2)</f>
        <v>0</v>
      </c>
      <c r="K802" s="125" t="s">
        <v>44</v>
      </c>
      <c r="L802" s="32"/>
      <c r="M802" s="162" t="s">
        <v>44</v>
      </c>
      <c r="N802" s="163" t="s">
        <v>53</v>
      </c>
      <c r="O802" s="164"/>
      <c r="P802" s="165">
        <f>O802*H802</f>
        <v>0</v>
      </c>
      <c r="Q802" s="165">
        <v>0</v>
      </c>
      <c r="R802" s="165">
        <f>Q802*H802</f>
        <v>0</v>
      </c>
      <c r="S802" s="165">
        <v>0</v>
      </c>
      <c r="T802" s="166">
        <f>S802*H802</f>
        <v>0</v>
      </c>
      <c r="AR802" s="134" t="s">
        <v>1024</v>
      </c>
      <c r="AT802" s="134" t="s">
        <v>141</v>
      </c>
      <c r="AU802" s="134" t="s">
        <v>92</v>
      </c>
      <c r="AY802" s="16" t="s">
        <v>138</v>
      </c>
      <c r="BE802" s="135">
        <f>IF(N802="základní",J802,0)</f>
        <v>0</v>
      </c>
      <c r="BF802" s="135">
        <f>IF(N802="snížená",J802,0)</f>
        <v>0</v>
      </c>
      <c r="BG802" s="135">
        <f>IF(N802="zákl. přenesená",J802,0)</f>
        <v>0</v>
      </c>
      <c r="BH802" s="135">
        <f>IF(N802="sníž. přenesená",J802,0)</f>
        <v>0</v>
      </c>
      <c r="BI802" s="135">
        <f>IF(N802="nulová",J802,0)</f>
        <v>0</v>
      </c>
      <c r="BJ802" s="16" t="s">
        <v>90</v>
      </c>
      <c r="BK802" s="135">
        <f>ROUND(I802*H802,2)</f>
        <v>0</v>
      </c>
      <c r="BL802" s="16" t="s">
        <v>1024</v>
      </c>
      <c r="BM802" s="134" t="s">
        <v>1030</v>
      </c>
    </row>
    <row r="803" spans="2:65" s="1" customFormat="1" ht="6.95" customHeight="1">
      <c r="B803" s="41"/>
      <c r="C803" s="42"/>
      <c r="D803" s="42"/>
      <c r="E803" s="42"/>
      <c r="F803" s="42"/>
      <c r="G803" s="42"/>
      <c r="H803" s="42"/>
      <c r="I803" s="42"/>
      <c r="J803" s="42"/>
      <c r="K803" s="42"/>
      <c r="L803" s="32"/>
    </row>
  </sheetData>
  <sheetProtection algorithmName="SHA-512" hashValue="2ZuxFpX9xt86a5ndNePvkQ4n6y4w6z1sGpArDA1+K/4Sq8JRYydTSSZ4owW+d/DewAGDVP9zQqzN/haA9ZYvtA==" saltValue="zC8P1BefhggTManalODK8DeQxm8UkfGhge9pIWFfonGsu7POqpGXfcJ8j9LLzwM9ySrm/aWCBp1PZR2wjvpQYA==" spinCount="100000" sheet="1" objects="1" scenarios="1" formatColumns="0" formatRows="0" autoFilter="0"/>
  <autoFilter ref="C102:K802" xr:uid="{00000000-0009-0000-0000-000001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hyperlinks>
    <hyperlink ref="F107" r:id="rId1" xr:uid="{00000000-0004-0000-0100-000000000000}"/>
    <hyperlink ref="F115" r:id="rId2" xr:uid="{00000000-0004-0000-0100-000001000000}"/>
    <hyperlink ref="F119" r:id="rId3" xr:uid="{00000000-0004-0000-0100-000002000000}"/>
    <hyperlink ref="F128" r:id="rId4" xr:uid="{00000000-0004-0000-0100-000003000000}"/>
    <hyperlink ref="F137" r:id="rId5" xr:uid="{00000000-0004-0000-0100-000004000000}"/>
    <hyperlink ref="F141" r:id="rId6" xr:uid="{00000000-0004-0000-0100-000005000000}"/>
    <hyperlink ref="F145" r:id="rId7" xr:uid="{00000000-0004-0000-0100-000006000000}"/>
    <hyperlink ref="F151" r:id="rId8" xr:uid="{00000000-0004-0000-0100-000007000000}"/>
    <hyperlink ref="F154" r:id="rId9" xr:uid="{00000000-0004-0000-0100-000008000000}"/>
    <hyperlink ref="F156" r:id="rId10" xr:uid="{00000000-0004-0000-0100-000009000000}"/>
    <hyperlink ref="F159" r:id="rId11" xr:uid="{00000000-0004-0000-0100-00000A000000}"/>
    <hyperlink ref="F161" r:id="rId12" xr:uid="{00000000-0004-0000-0100-00000B000000}"/>
    <hyperlink ref="F164" r:id="rId13" xr:uid="{00000000-0004-0000-0100-00000C000000}"/>
    <hyperlink ref="F175" r:id="rId14" xr:uid="{00000000-0004-0000-0100-00000D000000}"/>
    <hyperlink ref="F241" r:id="rId15" xr:uid="{00000000-0004-0000-0100-00000E000000}"/>
    <hyperlink ref="F257" r:id="rId16" xr:uid="{00000000-0004-0000-0100-00000F000000}"/>
    <hyperlink ref="F260" r:id="rId17" xr:uid="{00000000-0004-0000-0100-000010000000}"/>
    <hyperlink ref="F266" r:id="rId18" xr:uid="{00000000-0004-0000-0100-000011000000}"/>
    <hyperlink ref="F270" r:id="rId19" xr:uid="{00000000-0004-0000-0100-000012000000}"/>
    <hyperlink ref="F278" r:id="rId20" xr:uid="{00000000-0004-0000-0100-000013000000}"/>
    <hyperlink ref="F291" r:id="rId21" xr:uid="{00000000-0004-0000-0100-000014000000}"/>
    <hyperlink ref="F293" r:id="rId22" xr:uid="{00000000-0004-0000-0100-000015000000}"/>
    <hyperlink ref="F295" r:id="rId23" xr:uid="{00000000-0004-0000-0100-000016000000}"/>
    <hyperlink ref="F297" r:id="rId24" xr:uid="{00000000-0004-0000-0100-000017000000}"/>
    <hyperlink ref="F300" r:id="rId25" xr:uid="{00000000-0004-0000-0100-000018000000}"/>
    <hyperlink ref="F304" r:id="rId26" xr:uid="{00000000-0004-0000-0100-000019000000}"/>
    <hyperlink ref="F308" r:id="rId27" xr:uid="{00000000-0004-0000-0100-00001A000000}"/>
    <hyperlink ref="F312" r:id="rId28" xr:uid="{00000000-0004-0000-0100-00001B000000}"/>
    <hyperlink ref="F316" r:id="rId29" xr:uid="{00000000-0004-0000-0100-00001C000000}"/>
    <hyperlink ref="F320" r:id="rId30" xr:uid="{00000000-0004-0000-0100-00001D000000}"/>
    <hyperlink ref="F324" r:id="rId31" xr:uid="{00000000-0004-0000-0100-00001E000000}"/>
    <hyperlink ref="F330" r:id="rId32" xr:uid="{00000000-0004-0000-0100-00001F000000}"/>
    <hyperlink ref="F341" r:id="rId33" xr:uid="{00000000-0004-0000-0100-000020000000}"/>
    <hyperlink ref="F345" r:id="rId34" xr:uid="{00000000-0004-0000-0100-000021000000}"/>
    <hyperlink ref="F348" r:id="rId35" xr:uid="{00000000-0004-0000-0100-000022000000}"/>
    <hyperlink ref="F351" r:id="rId36" xr:uid="{00000000-0004-0000-0100-000023000000}"/>
    <hyperlink ref="F356" r:id="rId37" xr:uid="{00000000-0004-0000-0100-000024000000}"/>
    <hyperlink ref="F376" r:id="rId38" xr:uid="{00000000-0004-0000-0100-000025000000}"/>
    <hyperlink ref="F404" r:id="rId39" xr:uid="{00000000-0004-0000-0100-000026000000}"/>
    <hyperlink ref="F409" r:id="rId40" xr:uid="{00000000-0004-0000-0100-000027000000}"/>
    <hyperlink ref="F435" r:id="rId41" xr:uid="{00000000-0004-0000-0100-000028000000}"/>
    <hyperlink ref="F438" r:id="rId42" xr:uid="{00000000-0004-0000-0100-000029000000}"/>
    <hyperlink ref="F441" r:id="rId43" xr:uid="{00000000-0004-0000-0100-00002A000000}"/>
    <hyperlink ref="F444" r:id="rId44" xr:uid="{00000000-0004-0000-0100-00002B000000}"/>
    <hyperlink ref="F450" r:id="rId45" xr:uid="{00000000-0004-0000-0100-00002C000000}"/>
    <hyperlink ref="F453" r:id="rId46" xr:uid="{00000000-0004-0000-0100-00002D000000}"/>
    <hyperlink ref="F460" r:id="rId47" xr:uid="{00000000-0004-0000-0100-00002E000000}"/>
    <hyperlink ref="F466" r:id="rId48" xr:uid="{00000000-0004-0000-0100-00002F000000}"/>
    <hyperlink ref="F470" r:id="rId49" xr:uid="{00000000-0004-0000-0100-000030000000}"/>
    <hyperlink ref="F475" r:id="rId50" xr:uid="{00000000-0004-0000-0100-000031000000}"/>
    <hyperlink ref="F481" r:id="rId51" xr:uid="{00000000-0004-0000-0100-000032000000}"/>
    <hyperlink ref="F493" r:id="rId52" xr:uid="{00000000-0004-0000-0100-000033000000}"/>
    <hyperlink ref="F503" r:id="rId53" xr:uid="{00000000-0004-0000-0100-000034000000}"/>
    <hyperlink ref="F580" r:id="rId54" xr:uid="{00000000-0004-0000-0100-000035000000}"/>
    <hyperlink ref="F640" r:id="rId55" xr:uid="{00000000-0004-0000-0100-000036000000}"/>
    <hyperlink ref="F642" r:id="rId56" xr:uid="{00000000-0004-0000-0100-000037000000}"/>
    <hyperlink ref="F696" r:id="rId57" xr:uid="{00000000-0004-0000-0100-000038000000}"/>
    <hyperlink ref="F762" r:id="rId58" xr:uid="{00000000-0004-0000-0100-000039000000}"/>
    <hyperlink ref="F771" r:id="rId59" xr:uid="{00000000-0004-0000-0100-00003A000000}"/>
    <hyperlink ref="F773" r:id="rId60" xr:uid="{00000000-0004-0000-0100-00003B000000}"/>
  </hyperlinks>
  <pageMargins left="0.39370078740157483" right="0.39370078740157483" top="0.39370078740157483" bottom="0.39370078740157483" header="0" footer="0"/>
  <pageSetup paperSize="9" scale="76" fitToHeight="100" orientation="portrait" r:id="rId61"/>
  <headerFooter>
    <oddFooter>&amp;CStrana &amp;P z &amp;N</oddFooter>
  </headerFooter>
  <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D.1.1.2.1 - Bourací práce</vt:lpstr>
      <vt:lpstr>'D.1.1.2.1 - Bourací práce'!Názvy_tisku</vt:lpstr>
      <vt:lpstr>'Rekapitulace stavby'!Názvy_tisku</vt:lpstr>
      <vt:lpstr>'D.1.1.2.1 - Bourací práce'!Oblast_tisku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Příhoda - STORING spol. s r.o.</dc:creator>
  <cp:lastModifiedBy>Ing. František Příhoda - STORING spol. s r.o.</cp:lastModifiedBy>
  <dcterms:created xsi:type="dcterms:W3CDTF">2025-11-21T08:58:22Z</dcterms:created>
  <dcterms:modified xsi:type="dcterms:W3CDTF">2025-11-21T09:14:12Z</dcterms:modified>
</cp:coreProperties>
</file>