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VZMR - Pohřbívací pole ÚH\02 Výzva + přílohy\"/>
    </mc:Choice>
  </mc:AlternateContent>
  <xr:revisionPtr revIDLastSave="0" documentId="8_{1B28CD10-3796-4109-8BC1-02D89A9BC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A1-000 - Vedlejší a ostat..." sheetId="2" r:id="rId2"/>
    <sheet name="A1-001 - Kácení, výsadby,..." sheetId="3" r:id="rId3"/>
    <sheet name="A1-002 - Následná péče 5 let" sheetId="4" r:id="rId4"/>
    <sheet name="A1-003 - Solární svítidla" sheetId="5" r:id="rId5"/>
    <sheet name="A1-004 - Areálový vodovod" sheetId="6" r:id="rId6"/>
    <sheet name="A1-005 - Areálová kanalizace" sheetId="7" r:id="rId7"/>
    <sheet name="Pokyny pro vyplnění" sheetId="8" r:id="rId8"/>
  </sheets>
  <definedNames>
    <definedName name="_xlnm._FilterDatabase" localSheetId="1" hidden="1">'A1-000 - Vedlejší a ostat...'!$C$89:$K$125</definedName>
    <definedName name="_xlnm._FilterDatabase" localSheetId="2" hidden="1">'A1-001 - Kácení, výsadby,...'!$C$90:$K$571</definedName>
    <definedName name="_xlnm._FilterDatabase" localSheetId="3" hidden="1">'A1-002 - Následná péče 5 let'!$C$91:$K$543</definedName>
    <definedName name="_xlnm._FilterDatabase" localSheetId="4" hidden="1">'A1-003 - Solární svítidla'!$C$91:$K$203</definedName>
    <definedName name="_xlnm._FilterDatabase" localSheetId="5" hidden="1">'A1-004 - Areálový vodovod'!$C$94:$K$211</definedName>
    <definedName name="_xlnm._FilterDatabase" localSheetId="6" hidden="1">'A1-005 - Areálová kanalizace'!$C$93:$K$237</definedName>
    <definedName name="_xlnm.Print_Titles" localSheetId="1">'A1-000 - Vedlejší a ostat...'!$89:$89</definedName>
    <definedName name="_xlnm.Print_Titles" localSheetId="2">'A1-001 - Kácení, výsadby,...'!$90:$90</definedName>
    <definedName name="_xlnm.Print_Titles" localSheetId="3">'A1-002 - Následná péče 5 let'!$91:$91</definedName>
    <definedName name="_xlnm.Print_Titles" localSheetId="4">'A1-003 - Solární svítidla'!$91:$91</definedName>
    <definedName name="_xlnm.Print_Titles" localSheetId="5">'A1-004 - Areálový vodovod'!$94:$94</definedName>
    <definedName name="_xlnm.Print_Titles" localSheetId="6">'A1-005 - Areálová kanalizace'!$93:$93</definedName>
    <definedName name="_xlnm.Print_Titles" localSheetId="0">'Rekapitulace stavby'!$52:$52</definedName>
    <definedName name="_xlnm.Print_Area" localSheetId="1">'A1-000 - Vedlejší a ostat...'!$C$4:$J$41,'A1-000 - Vedlejší a ostat...'!$C$47:$J$69,'A1-000 - Vedlejší a ostat...'!$C$75:$K$125</definedName>
    <definedName name="_xlnm.Print_Area" localSheetId="2">'A1-001 - Kácení, výsadby,...'!$C$4:$J$41,'A1-001 - Kácení, výsadby,...'!$C$47:$J$70,'A1-001 - Kácení, výsadby,...'!$C$76:$K$571</definedName>
    <definedName name="_xlnm.Print_Area" localSheetId="3">'A1-002 - Následná péče 5 let'!$C$4:$J$41,'A1-002 - Následná péče 5 let'!$C$47:$J$71,'A1-002 - Následná péče 5 let'!$C$77:$K$543</definedName>
    <definedName name="_xlnm.Print_Area" localSheetId="4">'A1-003 - Solární svítidla'!$C$4:$J$41,'A1-003 - Solární svítidla'!$C$47:$J$71,'A1-003 - Solární svítidla'!$C$77:$K$203</definedName>
    <definedName name="_xlnm.Print_Area" localSheetId="5">'A1-004 - Areálový vodovod'!$C$4:$J$41,'A1-004 - Areálový vodovod'!$C$47:$J$74,'A1-004 - Areálový vodovod'!$C$80:$K$211</definedName>
    <definedName name="_xlnm.Print_Area" localSheetId="6">'A1-005 - Areálová kanalizace'!$C$4:$J$41,'A1-005 - Areálová kanalizace'!$C$47:$J$73,'A1-005 - Areálová kanalizace'!$C$79:$K$237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7" l="1"/>
  <c r="J38" i="7"/>
  <c r="AY61" i="1" s="1"/>
  <c r="J37" i="7"/>
  <c r="AX61" i="1" s="1"/>
  <c r="BI235" i="7"/>
  <c r="BH235" i="7"/>
  <c r="BG235" i="7"/>
  <c r="BF235" i="7"/>
  <c r="T235" i="7"/>
  <c r="T234" i="7"/>
  <c r="R235" i="7"/>
  <c r="R234" i="7" s="1"/>
  <c r="P235" i="7"/>
  <c r="P234" i="7" s="1"/>
  <c r="BI231" i="7"/>
  <c r="BH231" i="7"/>
  <c r="BG231" i="7"/>
  <c r="BF231" i="7"/>
  <c r="T231" i="7"/>
  <c r="T230" i="7" s="1"/>
  <c r="T229" i="7" s="1"/>
  <c r="R231" i="7"/>
  <c r="R230" i="7" s="1"/>
  <c r="P231" i="7"/>
  <c r="P230" i="7"/>
  <c r="P229" i="7" s="1"/>
  <c r="BI226" i="7"/>
  <c r="BH226" i="7"/>
  <c r="BG226" i="7"/>
  <c r="BF226" i="7"/>
  <c r="T226" i="7"/>
  <c r="T225" i="7" s="1"/>
  <c r="R226" i="7"/>
  <c r="R225" i="7" s="1"/>
  <c r="P226" i="7"/>
  <c r="P225" i="7"/>
  <c r="BI222" i="7"/>
  <c r="BH222" i="7"/>
  <c r="BG222" i="7"/>
  <c r="BF222" i="7"/>
  <c r="T222" i="7"/>
  <c r="R222" i="7"/>
  <c r="P222" i="7"/>
  <c r="BI219" i="7"/>
  <c r="BH219" i="7"/>
  <c r="BG219" i="7"/>
  <c r="BF219" i="7"/>
  <c r="T219" i="7"/>
  <c r="R219" i="7"/>
  <c r="P219" i="7"/>
  <c r="BI216" i="7"/>
  <c r="BH216" i="7"/>
  <c r="BG216" i="7"/>
  <c r="BF216" i="7"/>
  <c r="T216" i="7"/>
  <c r="R216" i="7"/>
  <c r="P216" i="7"/>
  <c r="BI213" i="7"/>
  <c r="BH213" i="7"/>
  <c r="BG213" i="7"/>
  <c r="BF213" i="7"/>
  <c r="T213" i="7"/>
  <c r="R213" i="7"/>
  <c r="P213" i="7"/>
  <c r="BI210" i="7"/>
  <c r="BH210" i="7"/>
  <c r="BG210" i="7"/>
  <c r="BF210" i="7"/>
  <c r="T210" i="7"/>
  <c r="R210" i="7"/>
  <c r="P210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1" i="7"/>
  <c r="BH201" i="7"/>
  <c r="BG201" i="7"/>
  <c r="BF201" i="7"/>
  <c r="T201" i="7"/>
  <c r="R201" i="7"/>
  <c r="P201" i="7"/>
  <c r="BI197" i="7"/>
  <c r="BH197" i="7"/>
  <c r="BG197" i="7"/>
  <c r="BF197" i="7"/>
  <c r="T197" i="7"/>
  <c r="R197" i="7"/>
  <c r="P197" i="7"/>
  <c r="BI194" i="7"/>
  <c r="BH194" i="7"/>
  <c r="BG194" i="7"/>
  <c r="BF194" i="7"/>
  <c r="T194" i="7"/>
  <c r="R194" i="7"/>
  <c r="P194" i="7"/>
  <c r="BI190" i="7"/>
  <c r="BH190" i="7"/>
  <c r="BG190" i="7"/>
  <c r="BF190" i="7"/>
  <c r="T190" i="7"/>
  <c r="R190" i="7"/>
  <c r="P190" i="7"/>
  <c r="BI187" i="7"/>
  <c r="BH187" i="7"/>
  <c r="BG187" i="7"/>
  <c r="BF187" i="7"/>
  <c r="T187" i="7"/>
  <c r="R187" i="7"/>
  <c r="P187" i="7"/>
  <c r="BI184" i="7"/>
  <c r="BH184" i="7"/>
  <c r="BG184" i="7"/>
  <c r="BF184" i="7"/>
  <c r="T184" i="7"/>
  <c r="R184" i="7"/>
  <c r="P184" i="7"/>
  <c r="BI181" i="7"/>
  <c r="BH181" i="7"/>
  <c r="BG181" i="7"/>
  <c r="BF181" i="7"/>
  <c r="T181" i="7"/>
  <c r="R181" i="7"/>
  <c r="P181" i="7"/>
  <c r="BI175" i="7"/>
  <c r="BH175" i="7"/>
  <c r="BG175" i="7"/>
  <c r="BF175" i="7"/>
  <c r="T175" i="7"/>
  <c r="T174" i="7"/>
  <c r="R175" i="7"/>
  <c r="R174" i="7" s="1"/>
  <c r="P175" i="7"/>
  <c r="P174" i="7" s="1"/>
  <c r="BI171" i="7"/>
  <c r="BH171" i="7"/>
  <c r="BG171" i="7"/>
  <c r="BF171" i="7"/>
  <c r="T171" i="7"/>
  <c r="T170" i="7" s="1"/>
  <c r="R171" i="7"/>
  <c r="R170" i="7" s="1"/>
  <c r="P171" i="7"/>
  <c r="P170" i="7" s="1"/>
  <c r="BI165" i="7"/>
  <c r="BH165" i="7"/>
  <c r="BG165" i="7"/>
  <c r="BF165" i="7"/>
  <c r="T165" i="7"/>
  <c r="R165" i="7"/>
  <c r="P165" i="7"/>
  <c r="BI160" i="7"/>
  <c r="BH160" i="7"/>
  <c r="BG160" i="7"/>
  <c r="BF160" i="7"/>
  <c r="T160" i="7"/>
  <c r="R160" i="7"/>
  <c r="P160" i="7"/>
  <c r="BI154" i="7"/>
  <c r="BH154" i="7"/>
  <c r="BG154" i="7"/>
  <c r="BF154" i="7"/>
  <c r="T154" i="7"/>
  <c r="R154" i="7"/>
  <c r="P154" i="7"/>
  <c r="BI150" i="7"/>
  <c r="BH150" i="7"/>
  <c r="BG150" i="7"/>
  <c r="BF150" i="7"/>
  <c r="T150" i="7"/>
  <c r="R150" i="7"/>
  <c r="P150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5" i="7"/>
  <c r="BH135" i="7"/>
  <c r="BG135" i="7"/>
  <c r="BF135" i="7"/>
  <c r="T135" i="7"/>
  <c r="R135" i="7"/>
  <c r="P135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17" i="7"/>
  <c r="BH117" i="7"/>
  <c r="BG117" i="7"/>
  <c r="BF117" i="7"/>
  <c r="T117" i="7"/>
  <c r="R117" i="7"/>
  <c r="P117" i="7"/>
  <c r="BI113" i="7"/>
  <c r="BH113" i="7"/>
  <c r="BG113" i="7"/>
  <c r="BF113" i="7"/>
  <c r="T113" i="7"/>
  <c r="R113" i="7"/>
  <c r="P113" i="7"/>
  <c r="BI108" i="7"/>
  <c r="BH108" i="7"/>
  <c r="BG108" i="7"/>
  <c r="BF108" i="7"/>
  <c r="T108" i="7"/>
  <c r="R108" i="7"/>
  <c r="P108" i="7"/>
  <c r="BI103" i="7"/>
  <c r="BH103" i="7"/>
  <c r="BG103" i="7"/>
  <c r="BF103" i="7"/>
  <c r="T103" i="7"/>
  <c r="R103" i="7"/>
  <c r="P103" i="7"/>
  <c r="BI97" i="7"/>
  <c r="BH97" i="7"/>
  <c r="BG97" i="7"/>
  <c r="BF97" i="7"/>
  <c r="T97" i="7"/>
  <c r="R97" i="7"/>
  <c r="P97" i="7"/>
  <c r="F88" i="7"/>
  <c r="E86" i="7"/>
  <c r="F56" i="7"/>
  <c r="E54" i="7"/>
  <c r="J26" i="7"/>
  <c r="E26" i="7"/>
  <c r="J91" i="7"/>
  <c r="J25" i="7"/>
  <c r="J23" i="7"/>
  <c r="E23" i="7"/>
  <c r="J58" i="7" s="1"/>
  <c r="J22" i="7"/>
  <c r="J20" i="7"/>
  <c r="E20" i="7"/>
  <c r="F59" i="7"/>
  <c r="J19" i="7"/>
  <c r="J17" i="7"/>
  <c r="E17" i="7"/>
  <c r="F90" i="7" s="1"/>
  <c r="J16" i="7"/>
  <c r="J14" i="7"/>
  <c r="J88" i="7" s="1"/>
  <c r="E7" i="7"/>
  <c r="E50" i="7" s="1"/>
  <c r="J39" i="6"/>
  <c r="J38" i="6"/>
  <c r="AY60" i="1" s="1"/>
  <c r="J37" i="6"/>
  <c r="AX60" i="1"/>
  <c r="BI209" i="6"/>
  <c r="BH209" i="6"/>
  <c r="BG209" i="6"/>
  <c r="BF209" i="6"/>
  <c r="T209" i="6"/>
  <c r="T208" i="6" s="1"/>
  <c r="R209" i="6"/>
  <c r="R208" i="6"/>
  <c r="P209" i="6"/>
  <c r="P208" i="6"/>
  <c r="BI205" i="6"/>
  <c r="BH205" i="6"/>
  <c r="BG205" i="6"/>
  <c r="BF205" i="6"/>
  <c r="T205" i="6"/>
  <c r="T204" i="6"/>
  <c r="T203" i="6" s="1"/>
  <c r="R205" i="6"/>
  <c r="R204" i="6" s="1"/>
  <c r="P205" i="6"/>
  <c r="P204" i="6"/>
  <c r="P203" i="6" s="1"/>
  <c r="BI200" i="6"/>
  <c r="BH200" i="6"/>
  <c r="BG200" i="6"/>
  <c r="BF200" i="6"/>
  <c r="T200" i="6"/>
  <c r="T199" i="6"/>
  <c r="T198" i="6"/>
  <c r="R200" i="6"/>
  <c r="R199" i="6" s="1"/>
  <c r="R198" i="6" s="1"/>
  <c r="P200" i="6"/>
  <c r="P199" i="6"/>
  <c r="P198" i="6" s="1"/>
  <c r="BI195" i="6"/>
  <c r="BH195" i="6"/>
  <c r="BG195" i="6"/>
  <c r="BF195" i="6"/>
  <c r="T195" i="6"/>
  <c r="T194" i="6" s="1"/>
  <c r="R195" i="6"/>
  <c r="R194" i="6" s="1"/>
  <c r="P195" i="6"/>
  <c r="P194" i="6"/>
  <c r="BI191" i="6"/>
  <c r="BH191" i="6"/>
  <c r="BG191" i="6"/>
  <c r="BF191" i="6"/>
  <c r="T191" i="6"/>
  <c r="R191" i="6"/>
  <c r="P191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79" i="6"/>
  <c r="BH179" i="6"/>
  <c r="BG179" i="6"/>
  <c r="BF179" i="6"/>
  <c r="T179" i="6"/>
  <c r="R179" i="6"/>
  <c r="P179" i="6"/>
  <c r="BI175" i="6"/>
  <c r="BH175" i="6"/>
  <c r="BG175" i="6"/>
  <c r="BF175" i="6"/>
  <c r="T175" i="6"/>
  <c r="R175" i="6"/>
  <c r="P175" i="6"/>
  <c r="BI171" i="6"/>
  <c r="BH171" i="6"/>
  <c r="BG171" i="6"/>
  <c r="BF171" i="6"/>
  <c r="T171" i="6"/>
  <c r="R171" i="6"/>
  <c r="P171" i="6"/>
  <c r="BI165" i="6"/>
  <c r="BH165" i="6"/>
  <c r="BG165" i="6"/>
  <c r="BF165" i="6"/>
  <c r="T165" i="6"/>
  <c r="T164" i="6"/>
  <c r="R165" i="6"/>
  <c r="R164" i="6" s="1"/>
  <c r="P165" i="6"/>
  <c r="P164" i="6"/>
  <c r="BI159" i="6"/>
  <c r="BH159" i="6"/>
  <c r="BG159" i="6"/>
  <c r="BF159" i="6"/>
  <c r="T159" i="6"/>
  <c r="R159" i="6"/>
  <c r="P159" i="6"/>
  <c r="BI154" i="6"/>
  <c r="BH154" i="6"/>
  <c r="BG154" i="6"/>
  <c r="BF154" i="6"/>
  <c r="T154" i="6"/>
  <c r="R154" i="6"/>
  <c r="P154" i="6"/>
  <c r="BI148" i="6"/>
  <c r="BH148" i="6"/>
  <c r="BG148" i="6"/>
  <c r="BF148" i="6"/>
  <c r="T148" i="6"/>
  <c r="R148" i="6"/>
  <c r="P148" i="6"/>
  <c r="BI144" i="6"/>
  <c r="BH144" i="6"/>
  <c r="BG144" i="6"/>
  <c r="BF144" i="6"/>
  <c r="T144" i="6"/>
  <c r="R144" i="6"/>
  <c r="P144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BI121" i="6"/>
  <c r="BH121" i="6"/>
  <c r="BG121" i="6"/>
  <c r="BF121" i="6"/>
  <c r="T121" i="6"/>
  <c r="R121" i="6"/>
  <c r="P121" i="6"/>
  <c r="BI118" i="6"/>
  <c r="BH118" i="6"/>
  <c r="BG118" i="6"/>
  <c r="BF118" i="6"/>
  <c r="T118" i="6"/>
  <c r="R118" i="6"/>
  <c r="P118" i="6"/>
  <c r="BI113" i="6"/>
  <c r="BH113" i="6"/>
  <c r="BG113" i="6"/>
  <c r="BF113" i="6"/>
  <c r="T113" i="6"/>
  <c r="R113" i="6"/>
  <c r="P113" i="6"/>
  <c r="BI109" i="6"/>
  <c r="BH109" i="6"/>
  <c r="BG109" i="6"/>
  <c r="BF109" i="6"/>
  <c r="T109" i="6"/>
  <c r="R109" i="6"/>
  <c r="P109" i="6"/>
  <c r="BI104" i="6"/>
  <c r="BH104" i="6"/>
  <c r="BG104" i="6"/>
  <c r="BF104" i="6"/>
  <c r="T104" i="6"/>
  <c r="R104" i="6"/>
  <c r="P104" i="6"/>
  <c r="BI98" i="6"/>
  <c r="BH98" i="6"/>
  <c r="BG98" i="6"/>
  <c r="BF98" i="6"/>
  <c r="T98" i="6"/>
  <c r="R98" i="6"/>
  <c r="P98" i="6"/>
  <c r="F89" i="6"/>
  <c r="E87" i="6"/>
  <c r="F56" i="6"/>
  <c r="E54" i="6"/>
  <c r="J26" i="6"/>
  <c r="E26" i="6"/>
  <c r="J92" i="6"/>
  <c r="J25" i="6"/>
  <c r="J23" i="6"/>
  <c r="E23" i="6"/>
  <c r="J91" i="6"/>
  <c r="J22" i="6"/>
  <c r="J20" i="6"/>
  <c r="E20" i="6"/>
  <c r="F59" i="6"/>
  <c r="J19" i="6"/>
  <c r="J17" i="6"/>
  <c r="E17" i="6"/>
  <c r="F58" i="6"/>
  <c r="J16" i="6"/>
  <c r="J14" i="6"/>
  <c r="J89" i="6" s="1"/>
  <c r="E7" i="6"/>
  <c r="E50" i="6" s="1"/>
  <c r="J39" i="5"/>
  <c r="J38" i="5"/>
  <c r="AY59" i="1"/>
  <c r="J37" i="5"/>
  <c r="AX59" i="1" s="1"/>
  <c r="BI199" i="5"/>
  <c r="BH199" i="5"/>
  <c r="BG199" i="5"/>
  <c r="BF199" i="5"/>
  <c r="T199" i="5"/>
  <c r="R199" i="5"/>
  <c r="P199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2" i="5"/>
  <c r="BH182" i="5"/>
  <c r="BG182" i="5"/>
  <c r="BF182" i="5"/>
  <c r="T182" i="5"/>
  <c r="R182" i="5"/>
  <c r="P182" i="5"/>
  <c r="BI177" i="5"/>
  <c r="BH177" i="5"/>
  <c r="BG177" i="5"/>
  <c r="BF177" i="5"/>
  <c r="T177" i="5"/>
  <c r="R177" i="5"/>
  <c r="P177" i="5"/>
  <c r="BI171" i="5"/>
  <c r="BH171" i="5"/>
  <c r="BG171" i="5"/>
  <c r="BF171" i="5"/>
  <c r="T171" i="5"/>
  <c r="R171" i="5"/>
  <c r="P171" i="5"/>
  <c r="BI162" i="5"/>
  <c r="BH162" i="5"/>
  <c r="BG162" i="5"/>
  <c r="BF162" i="5"/>
  <c r="T162" i="5"/>
  <c r="R162" i="5"/>
  <c r="P162" i="5"/>
  <c r="BI156" i="5"/>
  <c r="BH156" i="5"/>
  <c r="BG156" i="5"/>
  <c r="BF156" i="5"/>
  <c r="T156" i="5"/>
  <c r="R156" i="5"/>
  <c r="P156" i="5"/>
  <c r="BI151" i="5"/>
  <c r="BH151" i="5"/>
  <c r="BG151" i="5"/>
  <c r="BF151" i="5"/>
  <c r="T151" i="5"/>
  <c r="T150" i="5"/>
  <c r="R151" i="5"/>
  <c r="R150" i="5" s="1"/>
  <c r="P151" i="5"/>
  <c r="P150" i="5"/>
  <c r="BI144" i="5"/>
  <c r="BH144" i="5"/>
  <c r="BG144" i="5"/>
  <c r="BF144" i="5"/>
  <c r="T144" i="5"/>
  <c r="T143" i="5" s="1"/>
  <c r="R144" i="5"/>
  <c r="R143" i="5"/>
  <c r="P144" i="5"/>
  <c r="P143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BI121" i="5"/>
  <c r="BH121" i="5"/>
  <c r="BG121" i="5"/>
  <c r="BF121" i="5"/>
  <c r="T121" i="5"/>
  <c r="R121" i="5"/>
  <c r="P121" i="5"/>
  <c r="BI113" i="5"/>
  <c r="BH113" i="5"/>
  <c r="BG113" i="5"/>
  <c r="BF113" i="5"/>
  <c r="T113" i="5"/>
  <c r="R113" i="5"/>
  <c r="P113" i="5"/>
  <c r="BI108" i="5"/>
  <c r="BH108" i="5"/>
  <c r="BG108" i="5"/>
  <c r="BF108" i="5"/>
  <c r="T108" i="5"/>
  <c r="R108" i="5"/>
  <c r="P108" i="5"/>
  <c r="BI102" i="5"/>
  <c r="BH102" i="5"/>
  <c r="BG102" i="5"/>
  <c r="BF102" i="5"/>
  <c r="T102" i="5"/>
  <c r="R102" i="5"/>
  <c r="P102" i="5"/>
  <c r="BI95" i="5"/>
  <c r="BH95" i="5"/>
  <c r="BG95" i="5"/>
  <c r="BF95" i="5"/>
  <c r="T95" i="5"/>
  <c r="R95" i="5"/>
  <c r="P95" i="5"/>
  <c r="J89" i="5"/>
  <c r="J88" i="5"/>
  <c r="F88" i="5"/>
  <c r="F86" i="5"/>
  <c r="E84" i="5"/>
  <c r="J59" i="5"/>
  <c r="J58" i="5"/>
  <c r="F58" i="5"/>
  <c r="F56" i="5"/>
  <c r="E54" i="5"/>
  <c r="J20" i="5"/>
  <c r="E20" i="5"/>
  <c r="F59" i="5" s="1"/>
  <c r="J19" i="5"/>
  <c r="J14" i="5"/>
  <c r="J86" i="5"/>
  <c r="E7" i="5"/>
  <c r="E80" i="5"/>
  <c r="J39" i="4"/>
  <c r="J38" i="4"/>
  <c r="AY58" i="1" s="1"/>
  <c r="J37" i="4"/>
  <c r="AX58" i="1" s="1"/>
  <c r="BI541" i="4"/>
  <c r="BH541" i="4"/>
  <c r="BG541" i="4"/>
  <c r="BF541" i="4"/>
  <c r="T541" i="4"/>
  <c r="T540" i="4" s="1"/>
  <c r="R541" i="4"/>
  <c r="R540" i="4" s="1"/>
  <c r="P541" i="4"/>
  <c r="P540" i="4" s="1"/>
  <c r="BI533" i="4"/>
  <c r="BH533" i="4"/>
  <c r="BG533" i="4"/>
  <c r="BF533" i="4"/>
  <c r="T533" i="4"/>
  <c r="R533" i="4"/>
  <c r="P533" i="4"/>
  <c r="BI526" i="4"/>
  <c r="BH526" i="4"/>
  <c r="BG526" i="4"/>
  <c r="BF526" i="4"/>
  <c r="T526" i="4"/>
  <c r="R526" i="4"/>
  <c r="P526" i="4"/>
  <c r="BI519" i="4"/>
  <c r="BH519" i="4"/>
  <c r="BG519" i="4"/>
  <c r="BF519" i="4"/>
  <c r="T519" i="4"/>
  <c r="R519" i="4"/>
  <c r="P519" i="4"/>
  <c r="BI517" i="4"/>
  <c r="BH517" i="4"/>
  <c r="BG517" i="4"/>
  <c r="BF517" i="4"/>
  <c r="T517" i="4"/>
  <c r="R517" i="4"/>
  <c r="P517" i="4"/>
  <c r="BI512" i="4"/>
  <c r="BH512" i="4"/>
  <c r="BG512" i="4"/>
  <c r="BF512" i="4"/>
  <c r="T512" i="4"/>
  <c r="R512" i="4"/>
  <c r="P512" i="4"/>
  <c r="BI509" i="4"/>
  <c r="BH509" i="4"/>
  <c r="BG509" i="4"/>
  <c r="BF509" i="4"/>
  <c r="T509" i="4"/>
  <c r="R509" i="4"/>
  <c r="P509" i="4"/>
  <c r="BI501" i="4"/>
  <c r="BH501" i="4"/>
  <c r="BG501" i="4"/>
  <c r="BF501" i="4"/>
  <c r="T501" i="4"/>
  <c r="R501" i="4"/>
  <c r="P501" i="4"/>
  <c r="BI493" i="4"/>
  <c r="BH493" i="4"/>
  <c r="BG493" i="4"/>
  <c r="BF493" i="4"/>
  <c r="T493" i="4"/>
  <c r="R493" i="4"/>
  <c r="P493" i="4"/>
  <c r="BI484" i="4"/>
  <c r="BH484" i="4"/>
  <c r="BG484" i="4"/>
  <c r="BF484" i="4"/>
  <c r="T484" i="4"/>
  <c r="R484" i="4"/>
  <c r="P484" i="4"/>
  <c r="BI476" i="4"/>
  <c r="BH476" i="4"/>
  <c r="BG476" i="4"/>
  <c r="BF476" i="4"/>
  <c r="T476" i="4"/>
  <c r="R476" i="4"/>
  <c r="P476" i="4"/>
  <c r="BI468" i="4"/>
  <c r="BH468" i="4"/>
  <c r="BG468" i="4"/>
  <c r="BF468" i="4"/>
  <c r="T468" i="4"/>
  <c r="R468" i="4"/>
  <c r="P468" i="4"/>
  <c r="BI460" i="4"/>
  <c r="BH460" i="4"/>
  <c r="BG460" i="4"/>
  <c r="BF460" i="4"/>
  <c r="T460" i="4"/>
  <c r="R460" i="4"/>
  <c r="P460" i="4"/>
  <c r="BI453" i="4"/>
  <c r="BH453" i="4"/>
  <c r="BG453" i="4"/>
  <c r="BF453" i="4"/>
  <c r="T453" i="4"/>
  <c r="R453" i="4"/>
  <c r="P453" i="4"/>
  <c r="BI446" i="4"/>
  <c r="BH446" i="4"/>
  <c r="BG446" i="4"/>
  <c r="BF446" i="4"/>
  <c r="T446" i="4"/>
  <c r="R446" i="4"/>
  <c r="P446" i="4"/>
  <c r="BI436" i="4"/>
  <c r="BH436" i="4"/>
  <c r="BG436" i="4"/>
  <c r="BF436" i="4"/>
  <c r="T436" i="4"/>
  <c r="R436" i="4"/>
  <c r="P436" i="4"/>
  <c r="BI423" i="4"/>
  <c r="BH423" i="4"/>
  <c r="BG423" i="4"/>
  <c r="BF423" i="4"/>
  <c r="T423" i="4"/>
  <c r="R423" i="4"/>
  <c r="P423" i="4"/>
  <c r="BI421" i="4"/>
  <c r="BH421" i="4"/>
  <c r="BG421" i="4"/>
  <c r="BF421" i="4"/>
  <c r="T421" i="4"/>
  <c r="R421" i="4"/>
  <c r="P421" i="4"/>
  <c r="BI416" i="4"/>
  <c r="BH416" i="4"/>
  <c r="BG416" i="4"/>
  <c r="BF416" i="4"/>
  <c r="T416" i="4"/>
  <c r="R416" i="4"/>
  <c r="P416" i="4"/>
  <c r="BI411" i="4"/>
  <c r="BH411" i="4"/>
  <c r="BG411" i="4"/>
  <c r="BF411" i="4"/>
  <c r="T411" i="4"/>
  <c r="R411" i="4"/>
  <c r="P411" i="4"/>
  <c r="BI403" i="4"/>
  <c r="BH403" i="4"/>
  <c r="BG403" i="4"/>
  <c r="BF403" i="4"/>
  <c r="T403" i="4"/>
  <c r="R403" i="4"/>
  <c r="P403" i="4"/>
  <c r="BI395" i="4"/>
  <c r="BH395" i="4"/>
  <c r="BG395" i="4"/>
  <c r="BF395" i="4"/>
  <c r="T395" i="4"/>
  <c r="R395" i="4"/>
  <c r="P395" i="4"/>
  <c r="BI387" i="4"/>
  <c r="BH387" i="4"/>
  <c r="BG387" i="4"/>
  <c r="BF387" i="4"/>
  <c r="T387" i="4"/>
  <c r="R387" i="4"/>
  <c r="P387" i="4"/>
  <c r="BI378" i="4"/>
  <c r="BH378" i="4"/>
  <c r="BG378" i="4"/>
  <c r="BF378" i="4"/>
  <c r="T378" i="4"/>
  <c r="R378" i="4"/>
  <c r="P378" i="4"/>
  <c r="BI370" i="4"/>
  <c r="BH370" i="4"/>
  <c r="BG370" i="4"/>
  <c r="BF370" i="4"/>
  <c r="T370" i="4"/>
  <c r="R370" i="4"/>
  <c r="P370" i="4"/>
  <c r="BI362" i="4"/>
  <c r="BH362" i="4"/>
  <c r="BG362" i="4"/>
  <c r="BF362" i="4"/>
  <c r="T362" i="4"/>
  <c r="R362" i="4"/>
  <c r="P362" i="4"/>
  <c r="BI354" i="4"/>
  <c r="BH354" i="4"/>
  <c r="BG354" i="4"/>
  <c r="BF354" i="4"/>
  <c r="T354" i="4"/>
  <c r="R354" i="4"/>
  <c r="P354" i="4"/>
  <c r="BI347" i="4"/>
  <c r="BH347" i="4"/>
  <c r="BG347" i="4"/>
  <c r="BF347" i="4"/>
  <c r="T347" i="4"/>
  <c r="R347" i="4"/>
  <c r="P347" i="4"/>
  <c r="BI340" i="4"/>
  <c r="BH340" i="4"/>
  <c r="BG340" i="4"/>
  <c r="BF340" i="4"/>
  <c r="T340" i="4"/>
  <c r="R340" i="4"/>
  <c r="P340" i="4"/>
  <c r="BI333" i="4"/>
  <c r="BH333" i="4"/>
  <c r="BG333" i="4"/>
  <c r="BF333" i="4"/>
  <c r="T333" i="4"/>
  <c r="R333" i="4"/>
  <c r="P333" i="4"/>
  <c r="BI325" i="4"/>
  <c r="BH325" i="4"/>
  <c r="BG325" i="4"/>
  <c r="BF325" i="4"/>
  <c r="T325" i="4"/>
  <c r="R325" i="4"/>
  <c r="P325" i="4"/>
  <c r="BI323" i="4"/>
  <c r="BH323" i="4"/>
  <c r="BG323" i="4"/>
  <c r="BF323" i="4"/>
  <c r="T323" i="4"/>
  <c r="R323" i="4"/>
  <c r="P323" i="4"/>
  <c r="BI318" i="4"/>
  <c r="BH318" i="4"/>
  <c r="BG318" i="4"/>
  <c r="BF318" i="4"/>
  <c r="T318" i="4"/>
  <c r="R318" i="4"/>
  <c r="P318" i="4"/>
  <c r="BI313" i="4"/>
  <c r="BH313" i="4"/>
  <c r="BG313" i="4"/>
  <c r="BF313" i="4"/>
  <c r="T313" i="4"/>
  <c r="R313" i="4"/>
  <c r="P313" i="4"/>
  <c r="BI305" i="4"/>
  <c r="BH305" i="4"/>
  <c r="BG305" i="4"/>
  <c r="BF305" i="4"/>
  <c r="T305" i="4"/>
  <c r="R305" i="4"/>
  <c r="P305" i="4"/>
  <c r="BI297" i="4"/>
  <c r="BH297" i="4"/>
  <c r="BG297" i="4"/>
  <c r="BF297" i="4"/>
  <c r="T297" i="4"/>
  <c r="R297" i="4"/>
  <c r="P297" i="4"/>
  <c r="BI288" i="4"/>
  <c r="BH288" i="4"/>
  <c r="BG288" i="4"/>
  <c r="BF288" i="4"/>
  <c r="T288" i="4"/>
  <c r="R288" i="4"/>
  <c r="P288" i="4"/>
  <c r="BI280" i="4"/>
  <c r="BH280" i="4"/>
  <c r="BG280" i="4"/>
  <c r="BF280" i="4"/>
  <c r="T280" i="4"/>
  <c r="R280" i="4"/>
  <c r="P280" i="4"/>
  <c r="BI272" i="4"/>
  <c r="BH272" i="4"/>
  <c r="BG272" i="4"/>
  <c r="BF272" i="4"/>
  <c r="T272" i="4"/>
  <c r="R272" i="4"/>
  <c r="P272" i="4"/>
  <c r="BI264" i="4"/>
  <c r="BH264" i="4"/>
  <c r="BG264" i="4"/>
  <c r="BF264" i="4"/>
  <c r="T264" i="4"/>
  <c r="R264" i="4"/>
  <c r="P264" i="4"/>
  <c r="BI257" i="4"/>
  <c r="BH257" i="4"/>
  <c r="BG257" i="4"/>
  <c r="BF257" i="4"/>
  <c r="T257" i="4"/>
  <c r="R257" i="4"/>
  <c r="P257" i="4"/>
  <c r="BI250" i="4"/>
  <c r="BH250" i="4"/>
  <c r="BG250" i="4"/>
  <c r="BF250" i="4"/>
  <c r="T250" i="4"/>
  <c r="R250" i="4"/>
  <c r="P250" i="4"/>
  <c r="BI243" i="4"/>
  <c r="BH243" i="4"/>
  <c r="BG243" i="4"/>
  <c r="BF243" i="4"/>
  <c r="T243" i="4"/>
  <c r="R243" i="4"/>
  <c r="P243" i="4"/>
  <c r="BI233" i="4"/>
  <c r="BH233" i="4"/>
  <c r="BG233" i="4"/>
  <c r="BF233" i="4"/>
  <c r="T233" i="4"/>
  <c r="R233" i="4"/>
  <c r="P233" i="4"/>
  <c r="BI220" i="4"/>
  <c r="BH220" i="4"/>
  <c r="BG220" i="4"/>
  <c r="BF220" i="4"/>
  <c r="T220" i="4"/>
  <c r="R220" i="4"/>
  <c r="P220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4" i="4"/>
  <c r="BH194" i="4"/>
  <c r="BG194" i="4"/>
  <c r="BF194" i="4"/>
  <c r="T194" i="4"/>
  <c r="R194" i="4"/>
  <c r="P194" i="4"/>
  <c r="BI186" i="4"/>
  <c r="BH186" i="4"/>
  <c r="BG186" i="4"/>
  <c r="BF186" i="4"/>
  <c r="T186" i="4"/>
  <c r="R186" i="4"/>
  <c r="P186" i="4"/>
  <c r="BI177" i="4"/>
  <c r="BH177" i="4"/>
  <c r="BG177" i="4"/>
  <c r="BF177" i="4"/>
  <c r="T177" i="4"/>
  <c r="R177" i="4"/>
  <c r="P177" i="4"/>
  <c r="BI169" i="4"/>
  <c r="BH169" i="4"/>
  <c r="BG169" i="4"/>
  <c r="BF169" i="4"/>
  <c r="T169" i="4"/>
  <c r="R169" i="4"/>
  <c r="P169" i="4"/>
  <c r="BI161" i="4"/>
  <c r="BH161" i="4"/>
  <c r="BG161" i="4"/>
  <c r="BF161" i="4"/>
  <c r="T161" i="4"/>
  <c r="R161" i="4"/>
  <c r="P161" i="4"/>
  <c r="BI153" i="4"/>
  <c r="BH153" i="4"/>
  <c r="BG153" i="4"/>
  <c r="BF153" i="4"/>
  <c r="T153" i="4"/>
  <c r="R153" i="4"/>
  <c r="P153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28" i="4"/>
  <c r="BH128" i="4"/>
  <c r="BG128" i="4"/>
  <c r="BF128" i="4"/>
  <c r="T128" i="4"/>
  <c r="R128" i="4"/>
  <c r="P128" i="4"/>
  <c r="BI120" i="4"/>
  <c r="BH120" i="4"/>
  <c r="BG120" i="4"/>
  <c r="BF120" i="4"/>
  <c r="T120" i="4"/>
  <c r="R120" i="4"/>
  <c r="P120" i="4"/>
  <c r="BI112" i="4"/>
  <c r="BH112" i="4"/>
  <c r="BG112" i="4"/>
  <c r="BF112" i="4"/>
  <c r="T112" i="4"/>
  <c r="R112" i="4"/>
  <c r="P112" i="4"/>
  <c r="BI103" i="4"/>
  <c r="BH103" i="4"/>
  <c r="BG103" i="4"/>
  <c r="BF103" i="4"/>
  <c r="T103" i="4"/>
  <c r="R103" i="4"/>
  <c r="P103" i="4"/>
  <c r="BI95" i="4"/>
  <c r="BH95" i="4"/>
  <c r="BG95" i="4"/>
  <c r="BF95" i="4"/>
  <c r="T95" i="4"/>
  <c r="R95" i="4"/>
  <c r="P95" i="4"/>
  <c r="J89" i="4"/>
  <c r="J88" i="4"/>
  <c r="F88" i="4"/>
  <c r="F86" i="4"/>
  <c r="E84" i="4"/>
  <c r="J59" i="4"/>
  <c r="J58" i="4"/>
  <c r="F58" i="4"/>
  <c r="F56" i="4"/>
  <c r="E54" i="4"/>
  <c r="J20" i="4"/>
  <c r="E20" i="4"/>
  <c r="F89" i="4" s="1"/>
  <c r="J19" i="4"/>
  <c r="J14" i="4"/>
  <c r="J86" i="4"/>
  <c r="E7" i="4"/>
  <c r="E80" i="4" s="1"/>
  <c r="J39" i="3"/>
  <c r="J38" i="3"/>
  <c r="AY57" i="1" s="1"/>
  <c r="J37" i="3"/>
  <c r="AX57" i="1" s="1"/>
  <c r="BI569" i="3"/>
  <c r="BH569" i="3"/>
  <c r="BG569" i="3"/>
  <c r="BF569" i="3"/>
  <c r="T569" i="3"/>
  <c r="T568" i="3" s="1"/>
  <c r="R569" i="3"/>
  <c r="R568" i="3" s="1"/>
  <c r="P569" i="3"/>
  <c r="P568" i="3"/>
  <c r="BI565" i="3"/>
  <c r="BH565" i="3"/>
  <c r="BG565" i="3"/>
  <c r="BF565" i="3"/>
  <c r="T565" i="3"/>
  <c r="R565" i="3"/>
  <c r="P565" i="3"/>
  <c r="BI561" i="3"/>
  <c r="BH561" i="3"/>
  <c r="BG561" i="3"/>
  <c r="BF561" i="3"/>
  <c r="T561" i="3"/>
  <c r="R561" i="3"/>
  <c r="P561" i="3"/>
  <c r="BI558" i="3"/>
  <c r="BH558" i="3"/>
  <c r="BG558" i="3"/>
  <c r="BF558" i="3"/>
  <c r="T558" i="3"/>
  <c r="R558" i="3"/>
  <c r="P558" i="3"/>
  <c r="BI552" i="3"/>
  <c r="BH552" i="3"/>
  <c r="BG552" i="3"/>
  <c r="BF552" i="3"/>
  <c r="T552" i="3"/>
  <c r="R552" i="3"/>
  <c r="P552" i="3"/>
  <c r="BI547" i="3"/>
  <c r="BH547" i="3"/>
  <c r="BG547" i="3"/>
  <c r="BF547" i="3"/>
  <c r="T547" i="3"/>
  <c r="R547" i="3"/>
  <c r="P547" i="3"/>
  <c r="BI542" i="3"/>
  <c r="BH542" i="3"/>
  <c r="BG542" i="3"/>
  <c r="BF542" i="3"/>
  <c r="T542" i="3"/>
  <c r="R542" i="3"/>
  <c r="P542" i="3"/>
  <c r="BI537" i="3"/>
  <c r="BH537" i="3"/>
  <c r="BG537" i="3"/>
  <c r="BF537" i="3"/>
  <c r="T537" i="3"/>
  <c r="R537" i="3"/>
  <c r="P537" i="3"/>
  <c r="BI532" i="3"/>
  <c r="BH532" i="3"/>
  <c r="BG532" i="3"/>
  <c r="BF532" i="3"/>
  <c r="T532" i="3"/>
  <c r="R532" i="3"/>
  <c r="P532" i="3"/>
  <c r="BI527" i="3"/>
  <c r="BH527" i="3"/>
  <c r="BG527" i="3"/>
  <c r="BF527" i="3"/>
  <c r="T527" i="3"/>
  <c r="R527" i="3"/>
  <c r="P527" i="3"/>
  <c r="BI523" i="3"/>
  <c r="BH523" i="3"/>
  <c r="BG523" i="3"/>
  <c r="BF523" i="3"/>
  <c r="T523" i="3"/>
  <c r="R523" i="3"/>
  <c r="P523" i="3"/>
  <c r="BI516" i="3"/>
  <c r="BH516" i="3"/>
  <c r="BG516" i="3"/>
  <c r="BF516" i="3"/>
  <c r="T516" i="3"/>
  <c r="R516" i="3"/>
  <c r="P516" i="3"/>
  <c r="BI511" i="3"/>
  <c r="BH511" i="3"/>
  <c r="BG511" i="3"/>
  <c r="BF511" i="3"/>
  <c r="T511" i="3"/>
  <c r="R511" i="3"/>
  <c r="P511" i="3"/>
  <c r="BI507" i="3"/>
  <c r="BH507" i="3"/>
  <c r="BG507" i="3"/>
  <c r="BF507" i="3"/>
  <c r="T507" i="3"/>
  <c r="R507" i="3"/>
  <c r="P507" i="3"/>
  <c r="BI500" i="3"/>
  <c r="BH500" i="3"/>
  <c r="BG500" i="3"/>
  <c r="BF500" i="3"/>
  <c r="T500" i="3"/>
  <c r="R500" i="3"/>
  <c r="P500" i="3"/>
  <c r="BI493" i="3"/>
  <c r="BH493" i="3"/>
  <c r="BG493" i="3"/>
  <c r="BF493" i="3"/>
  <c r="T493" i="3"/>
  <c r="R493" i="3"/>
  <c r="P493" i="3"/>
  <c r="BI483" i="3"/>
  <c r="BH483" i="3"/>
  <c r="BG483" i="3"/>
  <c r="BF483" i="3"/>
  <c r="T483" i="3"/>
  <c r="R483" i="3"/>
  <c r="P483" i="3"/>
  <c r="BI475" i="3"/>
  <c r="BH475" i="3"/>
  <c r="BG475" i="3"/>
  <c r="BF475" i="3"/>
  <c r="T475" i="3"/>
  <c r="R475" i="3"/>
  <c r="P475" i="3"/>
  <c r="BI472" i="3"/>
  <c r="BH472" i="3"/>
  <c r="BG472" i="3"/>
  <c r="BF472" i="3"/>
  <c r="T472" i="3"/>
  <c r="R472" i="3"/>
  <c r="P472" i="3"/>
  <c r="BI464" i="3"/>
  <c r="BH464" i="3"/>
  <c r="BG464" i="3"/>
  <c r="BF464" i="3"/>
  <c r="T464" i="3"/>
  <c r="R464" i="3"/>
  <c r="P464" i="3"/>
  <c r="BI456" i="3"/>
  <c r="BH456" i="3"/>
  <c r="BG456" i="3"/>
  <c r="BF456" i="3"/>
  <c r="T456" i="3"/>
  <c r="R456" i="3"/>
  <c r="P456" i="3"/>
  <c r="BI447" i="3"/>
  <c r="BH447" i="3"/>
  <c r="BG447" i="3"/>
  <c r="BF447" i="3"/>
  <c r="T447" i="3"/>
  <c r="R447" i="3"/>
  <c r="P447" i="3"/>
  <c r="BI438" i="3"/>
  <c r="BH438" i="3"/>
  <c r="BG438" i="3"/>
  <c r="BF438" i="3"/>
  <c r="T438" i="3"/>
  <c r="R438" i="3"/>
  <c r="P438" i="3"/>
  <c r="BI432" i="3"/>
  <c r="BH432" i="3"/>
  <c r="BG432" i="3"/>
  <c r="BF432" i="3"/>
  <c r="T432" i="3"/>
  <c r="R432" i="3"/>
  <c r="P432" i="3"/>
  <c r="BI426" i="3"/>
  <c r="BH426" i="3"/>
  <c r="BG426" i="3"/>
  <c r="BF426" i="3"/>
  <c r="T426" i="3"/>
  <c r="R426" i="3"/>
  <c r="P426" i="3"/>
  <c r="BI423" i="3"/>
  <c r="BH423" i="3"/>
  <c r="BG423" i="3"/>
  <c r="BF423" i="3"/>
  <c r="T423" i="3"/>
  <c r="R423" i="3"/>
  <c r="P423" i="3"/>
  <c r="BI421" i="3"/>
  <c r="BH421" i="3"/>
  <c r="BG421" i="3"/>
  <c r="BF421" i="3"/>
  <c r="T421" i="3"/>
  <c r="R421" i="3"/>
  <c r="P421" i="3"/>
  <c r="BI415" i="3"/>
  <c r="BH415" i="3"/>
  <c r="BG415" i="3"/>
  <c r="BF415" i="3"/>
  <c r="T415" i="3"/>
  <c r="R415" i="3"/>
  <c r="P415" i="3"/>
  <c r="BI409" i="3"/>
  <c r="BH409" i="3"/>
  <c r="BG409" i="3"/>
  <c r="BF409" i="3"/>
  <c r="T409" i="3"/>
  <c r="R409" i="3"/>
  <c r="P409" i="3"/>
  <c r="BI407" i="3"/>
  <c r="BH407" i="3"/>
  <c r="BG407" i="3"/>
  <c r="BF407" i="3"/>
  <c r="T407" i="3"/>
  <c r="R407" i="3"/>
  <c r="P407" i="3"/>
  <c r="BI401" i="3"/>
  <c r="BH401" i="3"/>
  <c r="BG401" i="3"/>
  <c r="BF401" i="3"/>
  <c r="T401" i="3"/>
  <c r="R401" i="3"/>
  <c r="P401" i="3"/>
  <c r="BI397" i="3"/>
  <c r="BH397" i="3"/>
  <c r="BG397" i="3"/>
  <c r="BF397" i="3"/>
  <c r="T397" i="3"/>
  <c r="R397" i="3"/>
  <c r="P397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7" i="3"/>
  <c r="BH387" i="3"/>
  <c r="BG387" i="3"/>
  <c r="BF387" i="3"/>
  <c r="T387" i="3"/>
  <c r="R387" i="3"/>
  <c r="P387" i="3"/>
  <c r="BI383" i="3"/>
  <c r="BH383" i="3"/>
  <c r="BG383" i="3"/>
  <c r="BF383" i="3"/>
  <c r="T383" i="3"/>
  <c r="R383" i="3"/>
  <c r="P383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6" i="3"/>
  <c r="BH366" i="3"/>
  <c r="BG366" i="3"/>
  <c r="BF366" i="3"/>
  <c r="T366" i="3"/>
  <c r="R366" i="3"/>
  <c r="P366" i="3"/>
  <c r="BI362" i="3"/>
  <c r="BH362" i="3"/>
  <c r="BG362" i="3"/>
  <c r="BF362" i="3"/>
  <c r="T362" i="3"/>
  <c r="R362" i="3"/>
  <c r="P362" i="3"/>
  <c r="BI355" i="3"/>
  <c r="BH355" i="3"/>
  <c r="BG355" i="3"/>
  <c r="BF355" i="3"/>
  <c r="T355" i="3"/>
  <c r="R355" i="3"/>
  <c r="P355" i="3"/>
  <c r="BI353" i="3"/>
  <c r="BH353" i="3"/>
  <c r="BG353" i="3"/>
  <c r="BF353" i="3"/>
  <c r="T353" i="3"/>
  <c r="R353" i="3"/>
  <c r="P353" i="3"/>
  <c r="BI351" i="3"/>
  <c r="BH351" i="3"/>
  <c r="BG351" i="3"/>
  <c r="BF351" i="3"/>
  <c r="T351" i="3"/>
  <c r="R351" i="3"/>
  <c r="P351" i="3"/>
  <c r="BI342" i="3"/>
  <c r="BH342" i="3"/>
  <c r="BG342" i="3"/>
  <c r="BF342" i="3"/>
  <c r="T342" i="3"/>
  <c r="R342" i="3"/>
  <c r="P342" i="3"/>
  <c r="BI340" i="3"/>
  <c r="BH340" i="3"/>
  <c r="BG340" i="3"/>
  <c r="BF340" i="3"/>
  <c r="T340" i="3"/>
  <c r="R340" i="3"/>
  <c r="P340" i="3"/>
  <c r="BI338" i="3"/>
  <c r="BH338" i="3"/>
  <c r="BG338" i="3"/>
  <c r="BF338" i="3"/>
  <c r="T338" i="3"/>
  <c r="R338" i="3"/>
  <c r="P338" i="3"/>
  <c r="BI336" i="3"/>
  <c r="BH336" i="3"/>
  <c r="BG336" i="3"/>
  <c r="BF336" i="3"/>
  <c r="T336" i="3"/>
  <c r="R336" i="3"/>
  <c r="P336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4" i="3"/>
  <c r="BH324" i="3"/>
  <c r="BG324" i="3"/>
  <c r="BF324" i="3"/>
  <c r="T324" i="3"/>
  <c r="R324" i="3"/>
  <c r="P324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4" i="3"/>
  <c r="BH304" i="3"/>
  <c r="BG304" i="3"/>
  <c r="BF304" i="3"/>
  <c r="T304" i="3"/>
  <c r="R304" i="3"/>
  <c r="P304" i="3"/>
  <c r="BI297" i="3"/>
  <c r="BH297" i="3"/>
  <c r="BG297" i="3"/>
  <c r="BF297" i="3"/>
  <c r="T297" i="3"/>
  <c r="R297" i="3"/>
  <c r="P297" i="3"/>
  <c r="BI286" i="3"/>
  <c r="BH286" i="3"/>
  <c r="BG286" i="3"/>
  <c r="BF286" i="3"/>
  <c r="T286" i="3"/>
  <c r="R286" i="3"/>
  <c r="P286" i="3"/>
  <c r="BI280" i="3"/>
  <c r="BH280" i="3"/>
  <c r="BG280" i="3"/>
  <c r="BF280" i="3"/>
  <c r="T280" i="3"/>
  <c r="R280" i="3"/>
  <c r="P280" i="3"/>
  <c r="BI271" i="3"/>
  <c r="BH271" i="3"/>
  <c r="BG271" i="3"/>
  <c r="BF271" i="3"/>
  <c r="T271" i="3"/>
  <c r="R271" i="3"/>
  <c r="P271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6" i="3"/>
  <c r="BH256" i="3"/>
  <c r="BG256" i="3"/>
  <c r="BF256" i="3"/>
  <c r="T256" i="3"/>
  <c r="R256" i="3"/>
  <c r="P256" i="3"/>
  <c r="BI250" i="3"/>
  <c r="BH250" i="3"/>
  <c r="BG250" i="3"/>
  <c r="BF250" i="3"/>
  <c r="T250" i="3"/>
  <c r="R250" i="3"/>
  <c r="P250" i="3"/>
  <c r="BI245" i="3"/>
  <c r="BH245" i="3"/>
  <c r="BG245" i="3"/>
  <c r="BF245" i="3"/>
  <c r="T245" i="3"/>
  <c r="R245" i="3"/>
  <c r="P245" i="3"/>
  <c r="BI239" i="3"/>
  <c r="BH239" i="3"/>
  <c r="BG239" i="3"/>
  <c r="BF239" i="3"/>
  <c r="T239" i="3"/>
  <c r="R239" i="3"/>
  <c r="P239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1" i="3"/>
  <c r="BH221" i="3"/>
  <c r="BG221" i="3"/>
  <c r="BF221" i="3"/>
  <c r="T221" i="3"/>
  <c r="R221" i="3"/>
  <c r="P221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0" i="3"/>
  <c r="BH210" i="3"/>
  <c r="BG210" i="3"/>
  <c r="BF210" i="3"/>
  <c r="T210" i="3"/>
  <c r="R210" i="3"/>
  <c r="P210" i="3"/>
  <c r="BI204" i="3"/>
  <c r="BH204" i="3"/>
  <c r="BG204" i="3"/>
  <c r="BF204" i="3"/>
  <c r="T204" i="3"/>
  <c r="R204" i="3"/>
  <c r="P204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7" i="3"/>
  <c r="BH177" i="3"/>
  <c r="BG177" i="3"/>
  <c r="BF177" i="3"/>
  <c r="T177" i="3"/>
  <c r="R177" i="3"/>
  <c r="P177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39" i="3"/>
  <c r="BH139" i="3"/>
  <c r="BG139" i="3"/>
  <c r="BF139" i="3"/>
  <c r="T139" i="3"/>
  <c r="R139" i="3"/>
  <c r="P139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18" i="3"/>
  <c r="BH118" i="3"/>
  <c r="BG118" i="3"/>
  <c r="BF118" i="3"/>
  <c r="T118" i="3"/>
  <c r="R118" i="3"/>
  <c r="P118" i="3"/>
  <c r="BI112" i="3"/>
  <c r="BH112" i="3"/>
  <c r="BG112" i="3"/>
  <c r="BF112" i="3"/>
  <c r="T112" i="3"/>
  <c r="R112" i="3"/>
  <c r="P112" i="3"/>
  <c r="BI106" i="3"/>
  <c r="BH106" i="3"/>
  <c r="BG106" i="3"/>
  <c r="BF106" i="3"/>
  <c r="T106" i="3"/>
  <c r="R106" i="3"/>
  <c r="P106" i="3"/>
  <c r="BI100" i="3"/>
  <c r="BH100" i="3"/>
  <c r="BG100" i="3"/>
  <c r="BF100" i="3"/>
  <c r="T100" i="3"/>
  <c r="R100" i="3"/>
  <c r="P100" i="3"/>
  <c r="BI94" i="3"/>
  <c r="BH94" i="3"/>
  <c r="BG94" i="3"/>
  <c r="BF94" i="3"/>
  <c r="T94" i="3"/>
  <c r="R94" i="3"/>
  <c r="P94" i="3"/>
  <c r="J88" i="3"/>
  <c r="J87" i="3"/>
  <c r="F87" i="3"/>
  <c r="F85" i="3"/>
  <c r="E83" i="3"/>
  <c r="J59" i="3"/>
  <c r="J58" i="3"/>
  <c r="F58" i="3"/>
  <c r="F56" i="3"/>
  <c r="E54" i="3"/>
  <c r="J20" i="3"/>
  <c r="E20" i="3"/>
  <c r="F88" i="3" s="1"/>
  <c r="J19" i="3"/>
  <c r="J14" i="3"/>
  <c r="J85" i="3" s="1"/>
  <c r="E7" i="3"/>
  <c r="E79" i="3"/>
  <c r="J39" i="2"/>
  <c r="J38" i="2"/>
  <c r="AY56" i="1" s="1"/>
  <c r="J37" i="2"/>
  <c r="AX56" i="1"/>
  <c r="BI123" i="2"/>
  <c r="BH123" i="2"/>
  <c r="BG123" i="2"/>
  <c r="BF123" i="2"/>
  <c r="T123" i="2"/>
  <c r="T122" i="2" s="1"/>
  <c r="R123" i="2"/>
  <c r="R122" i="2"/>
  <c r="P123" i="2"/>
  <c r="P122" i="2" s="1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09" i="2"/>
  <c r="F39" i="2" s="1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R92" i="2"/>
  <c r="P102" i="2"/>
  <c r="BI96" i="2"/>
  <c r="BH96" i="2"/>
  <c r="F38" i="2" s="1"/>
  <c r="BG96" i="2"/>
  <c r="BF96" i="2"/>
  <c r="T96" i="2"/>
  <c r="R96" i="2"/>
  <c r="P96" i="2"/>
  <c r="BI93" i="2"/>
  <c r="BH93" i="2"/>
  <c r="BG93" i="2"/>
  <c r="F37" i="2" s="1"/>
  <c r="BF93" i="2"/>
  <c r="T93" i="2"/>
  <c r="T92" i="2" s="1"/>
  <c r="R93" i="2"/>
  <c r="P93" i="2"/>
  <c r="J87" i="2"/>
  <c r="J86" i="2"/>
  <c r="F86" i="2"/>
  <c r="F84" i="2"/>
  <c r="E82" i="2"/>
  <c r="J59" i="2"/>
  <c r="J58" i="2"/>
  <c r="F58" i="2"/>
  <c r="F56" i="2"/>
  <c r="E54" i="2"/>
  <c r="J20" i="2"/>
  <c r="E20" i="2"/>
  <c r="F59" i="2" s="1"/>
  <c r="J19" i="2"/>
  <c r="J14" i="2"/>
  <c r="J84" i="2" s="1"/>
  <c r="E7" i="2"/>
  <c r="E50" i="2" s="1"/>
  <c r="L50" i="1"/>
  <c r="AM50" i="1"/>
  <c r="AM49" i="1"/>
  <c r="L49" i="1"/>
  <c r="AM47" i="1"/>
  <c r="L47" i="1"/>
  <c r="L45" i="1"/>
  <c r="L44" i="1"/>
  <c r="J426" i="3"/>
  <c r="J204" i="3"/>
  <c r="J338" i="3"/>
  <c r="J421" i="3"/>
  <c r="BK366" i="3"/>
  <c r="BK484" i="4"/>
  <c r="J484" i="4"/>
  <c r="J436" i="4"/>
  <c r="J118" i="6"/>
  <c r="J213" i="7"/>
  <c r="J212" i="4"/>
  <c r="J177" i="5"/>
  <c r="BK209" i="6"/>
  <c r="BK175" i="7"/>
  <c r="J113" i="2"/>
  <c r="J94" i="3"/>
  <c r="BK353" i="3"/>
  <c r="J446" i="4"/>
  <c r="BK177" i="4"/>
  <c r="J95" i="4"/>
  <c r="BK128" i="5"/>
  <c r="J148" i="6"/>
  <c r="BK219" i="7"/>
  <c r="J304" i="3"/>
  <c r="J157" i="3"/>
  <c r="J328" i="3"/>
  <c r="BK161" i="4"/>
  <c r="J362" i="4"/>
  <c r="BK313" i="4"/>
  <c r="BK113" i="2"/>
  <c r="BK227" i="3"/>
  <c r="BK511" i="3"/>
  <c r="BK407" i="3"/>
  <c r="J472" i="3"/>
  <c r="J318" i="4"/>
  <c r="J519" i="4"/>
  <c r="J138" i="5"/>
  <c r="J188" i="6"/>
  <c r="BK135" i="7"/>
  <c r="J226" i="7"/>
  <c r="J190" i="7"/>
  <c r="J129" i="7"/>
  <c r="BK102" i="2"/>
  <c r="J139" i="3"/>
  <c r="J188" i="3"/>
  <c r="J286" i="3"/>
  <c r="J177" i="3"/>
  <c r="J220" i="4"/>
  <c r="BK370" i="4"/>
  <c r="BK199" i="5"/>
  <c r="BK98" i="6"/>
  <c r="BK93" i="2"/>
  <c r="J351" i="3"/>
  <c r="BK362" i="3"/>
  <c r="BK483" i="3"/>
  <c r="J151" i="3"/>
  <c r="J340" i="4"/>
  <c r="BK153" i="4"/>
  <c r="BK140" i="7"/>
  <c r="BK260" i="3"/>
  <c r="J342" i="3"/>
  <c r="J169" i="3"/>
  <c r="J516" i="3"/>
  <c r="J272" i="4"/>
  <c r="J161" i="4"/>
  <c r="J323" i="4"/>
  <c r="J171" i="5"/>
  <c r="J121" i="5"/>
  <c r="J139" i="6"/>
  <c r="BK235" i="7"/>
  <c r="BK387" i="3"/>
  <c r="J432" i="3"/>
  <c r="J392" i="3"/>
  <c r="BK215" i="3"/>
  <c r="BK202" i="4"/>
  <c r="BK280" i="4"/>
  <c r="BK272" i="4"/>
  <c r="J179" i="6"/>
  <c r="J121" i="6"/>
  <c r="BK190" i="7"/>
  <c r="BK313" i="3"/>
  <c r="J217" i="3"/>
  <c r="BK409" i="3"/>
  <c r="J411" i="4"/>
  <c r="J305" i="4"/>
  <c r="BK182" i="5"/>
  <c r="J98" i="6"/>
  <c r="J181" i="7"/>
  <c r="J447" i="3"/>
  <c r="BK447" i="3"/>
  <c r="BK264" i="3"/>
  <c r="J423" i="4"/>
  <c r="BK128" i="4"/>
  <c r="J205" i="6"/>
  <c r="J171" i="7"/>
  <c r="J123" i="2"/>
  <c r="J230" i="3"/>
  <c r="BK374" i="3"/>
  <c r="BK125" i="3"/>
  <c r="J347" i="4"/>
  <c r="J136" i="4"/>
  <c r="J162" i="5"/>
  <c r="BK165" i="6"/>
  <c r="J175" i="7"/>
  <c r="J197" i="7"/>
  <c r="BK145" i="7"/>
  <c r="BK116" i="2"/>
  <c r="J250" i="3"/>
  <c r="BK569" i="3"/>
  <c r="BK432" i="3"/>
  <c r="J227" i="3"/>
  <c r="J103" i="4"/>
  <c r="J146" i="4"/>
  <c r="BK146" i="4"/>
  <c r="J135" i="5"/>
  <c r="J126" i="7"/>
  <c r="BK109" i="2"/>
  <c r="BK304" i="3"/>
  <c r="J547" i="3"/>
  <c r="J326" i="3"/>
  <c r="BK128" i="3"/>
  <c r="BK120" i="4"/>
  <c r="J460" i="4"/>
  <c r="BK204" i="7"/>
  <c r="J140" i="7"/>
  <c r="BK106" i="2"/>
  <c r="J507" i="3"/>
  <c r="J163" i="3"/>
  <c r="J125" i="3"/>
  <c r="BK256" i="3"/>
  <c r="J421" i="4"/>
  <c r="J144" i="4"/>
  <c r="J280" i="4"/>
  <c r="BK185" i="6"/>
  <c r="J123" i="7"/>
  <c r="BK96" i="2"/>
  <c r="BK245" i="3"/>
  <c r="J172" i="3"/>
  <c r="J415" i="3"/>
  <c r="BK325" i="4"/>
  <c r="BK139" i="4"/>
  <c r="J541" i="4"/>
  <c r="J95" i="5"/>
  <c r="J210" i="7"/>
  <c r="J36" i="2"/>
  <c r="J210" i="4"/>
  <c r="BK171" i="5"/>
  <c r="BK200" i="6"/>
  <c r="BK213" i="7"/>
  <c r="BK154" i="7"/>
  <c r="BK188" i="3"/>
  <c r="J256" i="3"/>
  <c r="J366" i="3"/>
  <c r="J423" i="3"/>
  <c r="J194" i="4"/>
  <c r="BK423" i="4"/>
  <c r="BK144" i="5"/>
  <c r="J171" i="6"/>
  <c r="BK126" i="7"/>
  <c r="J106" i="2"/>
  <c r="BK118" i="3"/>
  <c r="BK271" i="3"/>
  <c r="BK519" i="4"/>
  <c r="J493" i="4"/>
  <c r="BK102" i="5"/>
  <c r="BK129" i="6"/>
  <c r="J231" i="7"/>
  <c r="BK216" i="7"/>
  <c r="BK187" i="7"/>
  <c r="BK222" i="7"/>
  <c r="BK336" i="3"/>
  <c r="BK210" i="3"/>
  <c r="J332" i="3"/>
  <c r="BK438" i="3"/>
  <c r="J416" i="4"/>
  <c r="BK541" i="4"/>
  <c r="BK162" i="5"/>
  <c r="BK182" i="6"/>
  <c r="J113" i="6"/>
  <c r="J116" i="2"/>
  <c r="BK177" i="3"/>
  <c r="J260" i="3"/>
  <c r="J537" i="3"/>
  <c r="BK288" i="4"/>
  <c r="BK403" i="4"/>
  <c r="BK109" i="6"/>
  <c r="BK150" i="7"/>
  <c r="BK527" i="3"/>
  <c r="BK250" i="3"/>
  <c r="J409" i="3"/>
  <c r="J310" i="3"/>
  <c r="BK139" i="3"/>
  <c r="BK318" i="4"/>
  <c r="J186" i="4"/>
  <c r="J182" i="5"/>
  <c r="BK195" i="6"/>
  <c r="J160" i="7"/>
  <c r="J245" i="3"/>
  <c r="BK330" i="3"/>
  <c r="BK523" i="3"/>
  <c r="J210" i="3"/>
  <c r="J509" i="4"/>
  <c r="J512" i="4"/>
  <c r="BK177" i="5"/>
  <c r="J175" i="6"/>
  <c r="BK226" i="7"/>
  <c r="BK280" i="3"/>
  <c r="BK340" i="3"/>
  <c r="J280" i="3"/>
  <c r="BK326" i="3"/>
  <c r="BK233" i="4"/>
  <c r="BK95" i="4"/>
  <c r="BK250" i="4"/>
  <c r="BK175" i="6"/>
  <c r="J201" i="7"/>
  <c r="BK547" i="3"/>
  <c r="J182" i="3"/>
  <c r="J542" i="3"/>
  <c r="BK221" i="3"/>
  <c r="J169" i="4"/>
  <c r="BK421" i="4"/>
  <c r="J144" i="5"/>
  <c r="J129" i="6"/>
  <c r="J154" i="7"/>
  <c r="AS55" i="1"/>
  <c r="J297" i="3"/>
  <c r="BK517" i="4"/>
  <c r="BK243" i="4"/>
  <c r="BK323" i="4"/>
  <c r="BK138" i="5"/>
  <c r="J204" i="7"/>
  <c r="J184" i="7"/>
  <c r="BK108" i="7"/>
  <c r="BK401" i="3"/>
  <c r="BK472" i="3"/>
  <c r="BK338" i="3"/>
  <c r="BK193" i="3"/>
  <c r="J501" i="4"/>
  <c r="BK95" i="5"/>
  <c r="J185" i="6"/>
  <c r="J108" i="7"/>
  <c r="J109" i="2"/>
  <c r="BK500" i="3"/>
  <c r="BK94" i="3"/>
  <c r="J336" i="3"/>
  <c r="J333" i="4"/>
  <c r="J120" i="4"/>
  <c r="J144" i="6"/>
  <c r="J117" i="7"/>
  <c r="J362" i="3"/>
  <c r="J401" i="3"/>
  <c r="J262" i="3"/>
  <c r="BK342" i="3"/>
  <c r="BK151" i="3"/>
  <c r="J139" i="4"/>
  <c r="J112" i="4"/>
  <c r="BK151" i="5"/>
  <c r="BK118" i="6"/>
  <c r="J194" i="7"/>
  <c r="J552" i="3"/>
  <c r="J324" i="3"/>
  <c r="BK239" i="3"/>
  <c r="J340" i="3"/>
  <c r="J202" i="4"/>
  <c r="BK453" i="4"/>
  <c r="J192" i="5"/>
  <c r="J159" i="6"/>
  <c r="BK123" i="7"/>
  <c r="J464" i="3"/>
  <c r="J374" i="3"/>
  <c r="BK297" i="3"/>
  <c r="J395" i="4"/>
  <c r="J387" i="4"/>
  <c r="J113" i="5"/>
  <c r="BK144" i="6"/>
  <c r="BK134" i="6"/>
  <c r="J93" i="2"/>
  <c r="J106" i="3"/>
  <c r="BK351" i="3"/>
  <c r="J407" i="3"/>
  <c r="BK340" i="4"/>
  <c r="J177" i="4"/>
  <c r="BK135" i="5"/>
  <c r="BK171" i="6"/>
  <c r="J113" i="7"/>
  <c r="BK165" i="7"/>
  <c r="J313" i="3"/>
  <c r="J154" i="3"/>
  <c r="J383" i="3"/>
  <c r="J334" i="3"/>
  <c r="BK157" i="3"/>
  <c r="J476" i="4"/>
  <c r="BK526" i="4"/>
  <c r="J205" i="4"/>
  <c r="J102" i="5"/>
  <c r="J109" i="6"/>
  <c r="BK181" i="7"/>
  <c r="J456" i="3"/>
  <c r="BK355" i="3"/>
  <c r="BK106" i="3"/>
  <c r="J100" i="3"/>
  <c r="BK212" i="4"/>
  <c r="BK416" i="4"/>
  <c r="BK354" i="4"/>
  <c r="J165" i="6"/>
  <c r="J235" i="7"/>
  <c r="J142" i="7"/>
  <c r="J371" i="3"/>
  <c r="J397" i="3"/>
  <c r="J387" i="3"/>
  <c r="J355" i="3"/>
  <c r="BK501" i="4"/>
  <c r="BK264" i="4"/>
  <c r="BK104" i="6"/>
  <c r="BK231" i="7"/>
  <c r="J565" i="3"/>
  <c r="J153" i="4"/>
  <c r="J325" i="4"/>
  <c r="J128" i="5"/>
  <c r="J104" i="6"/>
  <c r="J219" i="7"/>
  <c r="BK423" i="3"/>
  <c r="J475" i="3"/>
  <c r="J118" i="3"/>
  <c r="BK332" i="3"/>
  <c r="J517" i="4"/>
  <c r="BK509" i="4"/>
  <c r="BK411" i="4"/>
  <c r="BK188" i="6"/>
  <c r="J207" i="7"/>
  <c r="J102" i="2"/>
  <c r="BK217" i="3"/>
  <c r="BK160" i="3"/>
  <c r="BK542" i="3"/>
  <c r="J533" i="4"/>
  <c r="BK378" i="4"/>
  <c r="J151" i="5"/>
  <c r="BK148" i="6"/>
  <c r="BK210" i="7"/>
  <c r="BK512" i="4"/>
  <c r="BK194" i="4"/>
  <c r="BK103" i="4"/>
  <c r="J134" i="6"/>
  <c r="J187" i="7"/>
  <c r="BK97" i="7"/>
  <c r="BK558" i="3"/>
  <c r="J527" i="3"/>
  <c r="BK198" i="3"/>
  <c r="BK397" i="3"/>
  <c r="BK136" i="4"/>
  <c r="J288" i="4"/>
  <c r="BK533" i="4"/>
  <c r="BK124" i="6"/>
  <c r="J124" i="6"/>
  <c r="J119" i="2"/>
  <c r="BK475" i="3"/>
  <c r="BK286" i="3"/>
  <c r="J569" i="3"/>
  <c r="BK334" i="3"/>
  <c r="BK460" i="4"/>
  <c r="BK169" i="4"/>
  <c r="J199" i="5"/>
  <c r="BK139" i="6"/>
  <c r="BK113" i="7"/>
  <c r="BK119" i="2"/>
  <c r="J193" i="3"/>
  <c r="J532" i="3"/>
  <c r="J239" i="3"/>
  <c r="BK112" i="4"/>
  <c r="BK476" i="4"/>
  <c r="J297" i="4"/>
  <c r="BK129" i="7"/>
  <c r="J561" i="3"/>
  <c r="BK415" i="3"/>
  <c r="J500" i="3"/>
  <c r="BK182" i="3"/>
  <c r="BK144" i="4"/>
  <c r="J468" i="4"/>
  <c r="BK108" i="5"/>
  <c r="J191" i="6"/>
  <c r="BK142" i="7"/>
  <c r="BK537" i="3"/>
  <c r="BK185" i="3"/>
  <c r="BK328" i="3"/>
  <c r="BK172" i="3"/>
  <c r="BK387" i="4"/>
  <c r="BK220" i="4"/>
  <c r="BK121" i="5"/>
  <c r="J154" i="6"/>
  <c r="BK184" i="7"/>
  <c r="BK154" i="3"/>
  <c r="J148" i="3"/>
  <c r="BK507" i="3"/>
  <c r="J233" i="4"/>
  <c r="J354" i="4"/>
  <c r="BK446" i="4"/>
  <c r="BK188" i="5"/>
  <c r="J103" i="7"/>
  <c r="J135" i="7"/>
  <c r="J353" i="3"/>
  <c r="BK392" i="3"/>
  <c r="BK464" i="3"/>
  <c r="BK148" i="3"/>
  <c r="J453" i="4"/>
  <c r="J250" i="4"/>
  <c r="J188" i="5"/>
  <c r="BK179" i="6"/>
  <c r="J216" i="7"/>
  <c r="BK123" i="2"/>
  <c r="BK421" i="3"/>
  <c r="BK310" i="3"/>
  <c r="BK493" i="3"/>
  <c r="J160" i="3"/>
  <c r="BK493" i="4"/>
  <c r="BK257" i="4"/>
  <c r="BK333" i="4"/>
  <c r="J195" i="6"/>
  <c r="BK113" i="6"/>
  <c r="J165" i="7"/>
  <c r="BK194" i="7"/>
  <c r="BK171" i="7"/>
  <c r="J185" i="3"/>
  <c r="BK383" i="3"/>
  <c r="J257" i="4"/>
  <c r="BK297" i="4"/>
  <c r="BK156" i="5"/>
  <c r="BK191" i="6"/>
  <c r="BK201" i="7"/>
  <c r="J558" i="3"/>
  <c r="BK230" i="3"/>
  <c r="J128" i="3"/>
  <c r="BK163" i="3"/>
  <c r="J313" i="4"/>
  <c r="BK305" i="4"/>
  <c r="F39" i="5"/>
  <c r="BK169" i="3"/>
  <c r="BK565" i="3"/>
  <c r="BK112" i="3"/>
  <c r="BK371" i="3"/>
  <c r="BK362" i="4"/>
  <c r="BK395" i="4"/>
  <c r="BK192" i="5"/>
  <c r="J200" i="6"/>
  <c r="BK103" i="7"/>
  <c r="J330" i="3"/>
  <c r="J198" i="3"/>
  <c r="J483" i="3"/>
  <c r="J511" i="3"/>
  <c r="J370" i="4"/>
  <c r="J243" i="4"/>
  <c r="J108" i="5"/>
  <c r="BK159" i="6"/>
  <c r="BK117" i="7"/>
  <c r="J395" i="3"/>
  <c r="BK426" i="3"/>
  <c r="BK561" i="3"/>
  <c r="J112" i="3"/>
  <c r="J526" i="4"/>
  <c r="BK210" i="4"/>
  <c r="J378" i="4"/>
  <c r="J209" i="6"/>
  <c r="J182" i="6"/>
  <c r="J97" i="7"/>
  <c r="J438" i="3"/>
  <c r="J493" i="3"/>
  <c r="J215" i="3"/>
  <c r="BK532" i="3"/>
  <c r="BK100" i="3"/>
  <c r="BK436" i="4"/>
  <c r="BK113" i="5"/>
  <c r="BK205" i="6"/>
  <c r="J222" i="7"/>
  <c r="J96" i="2"/>
  <c r="J264" i="3"/>
  <c r="J221" i="3"/>
  <c r="J523" i="3"/>
  <c r="BK324" i="3"/>
  <c r="J264" i="4"/>
  <c r="J156" i="5"/>
  <c r="J136" i="6"/>
  <c r="J145" i="7"/>
  <c r="J150" i="7"/>
  <c r="BK160" i="7"/>
  <c r="BK552" i="3"/>
  <c r="BK262" i="3"/>
  <c r="BK395" i="3"/>
  <c r="BK456" i="3"/>
  <c r="BK347" i="4"/>
  <c r="BK205" i="4"/>
  <c r="BK468" i="4"/>
  <c r="BK121" i="6"/>
  <c r="BK154" i="6"/>
  <c r="BK207" i="7"/>
  <c r="BK516" i="3"/>
  <c r="J271" i="3"/>
  <c r="BK204" i="3"/>
  <c r="BK186" i="4"/>
  <c r="J128" i="4"/>
  <c r="J403" i="4"/>
  <c r="BK136" i="6"/>
  <c r="BK197" i="7"/>
  <c r="R229" i="7" l="1"/>
  <c r="P92" i="2"/>
  <c r="R203" i="6"/>
  <c r="R112" i="2"/>
  <c r="R105" i="2"/>
  <c r="BK93" i="3"/>
  <c r="J93" i="3"/>
  <c r="J65" i="3" s="1"/>
  <c r="R474" i="3"/>
  <c r="BK557" i="3"/>
  <c r="J557" i="3" s="1"/>
  <c r="J68" i="3" s="1"/>
  <c r="T271" i="4"/>
  <c r="BK467" i="4"/>
  <c r="J467" i="4"/>
  <c r="J69" i="4" s="1"/>
  <c r="R94" i="5"/>
  <c r="T155" i="5"/>
  <c r="T154" i="5"/>
  <c r="P170" i="6"/>
  <c r="P96" i="6" s="1"/>
  <c r="P95" i="6" s="1"/>
  <c r="AU60" i="1" s="1"/>
  <c r="T112" i="2"/>
  <c r="R515" i="3"/>
  <c r="P160" i="4"/>
  <c r="BK361" i="4"/>
  <c r="J361" i="4" s="1"/>
  <c r="J68" i="4" s="1"/>
  <c r="T467" i="4"/>
  <c r="T94" i="5"/>
  <c r="BK155" i="5"/>
  <c r="J155" i="5"/>
  <c r="J70" i="5"/>
  <c r="BK97" i="6"/>
  <c r="J97" i="6" s="1"/>
  <c r="J65" i="6" s="1"/>
  <c r="R170" i="6"/>
  <c r="P96" i="7"/>
  <c r="BK105" i="2"/>
  <c r="J105" i="2"/>
  <c r="J66" i="2"/>
  <c r="T105" i="2"/>
  <c r="T91" i="2" s="1"/>
  <c r="T90" i="2" s="1"/>
  <c r="P474" i="3"/>
  <c r="P557" i="3"/>
  <c r="P94" i="4"/>
  <c r="T160" i="4"/>
  <c r="P361" i="4"/>
  <c r="P120" i="5"/>
  <c r="R97" i="6"/>
  <c r="R96" i="6" s="1"/>
  <c r="R95" i="6" s="1"/>
  <c r="R96" i="7"/>
  <c r="P112" i="2"/>
  <c r="P93" i="3"/>
  <c r="P92" i="3"/>
  <c r="P91" i="3" s="1"/>
  <c r="AU57" i="1" s="1"/>
  <c r="BK515" i="3"/>
  <c r="J515" i="3"/>
  <c r="J67" i="3"/>
  <c r="T557" i="3"/>
  <c r="BK160" i="4"/>
  <c r="J160" i="4"/>
  <c r="J66" i="4" s="1"/>
  <c r="BK271" i="4"/>
  <c r="J271" i="4" s="1"/>
  <c r="J67" i="4" s="1"/>
  <c r="R361" i="4"/>
  <c r="R120" i="5"/>
  <c r="T170" i="6"/>
  <c r="BK180" i="7"/>
  <c r="J180" i="7" s="1"/>
  <c r="J68" i="7" s="1"/>
  <c r="R93" i="3"/>
  <c r="R92" i="3" s="1"/>
  <c r="R91" i="3" s="1"/>
  <c r="P515" i="3"/>
  <c r="R94" i="4"/>
  <c r="P271" i="4"/>
  <c r="P467" i="4"/>
  <c r="BK94" i="5"/>
  <c r="P155" i="5"/>
  <c r="P154" i="5" s="1"/>
  <c r="T97" i="6"/>
  <c r="T96" i="6" s="1"/>
  <c r="T95" i="6" s="1"/>
  <c r="BK96" i="7"/>
  <c r="J96" i="7" s="1"/>
  <c r="J65" i="7" s="1"/>
  <c r="R180" i="7"/>
  <c r="BK112" i="2"/>
  <c r="J112" i="2"/>
  <c r="J67" i="2" s="1"/>
  <c r="BK474" i="3"/>
  <c r="J474" i="3"/>
  <c r="J66" i="3" s="1"/>
  <c r="T474" i="3"/>
  <c r="R557" i="3"/>
  <c r="T94" i="4"/>
  <c r="R271" i="4"/>
  <c r="R467" i="4"/>
  <c r="BK120" i="5"/>
  <c r="J120" i="5"/>
  <c r="J66" i="5" s="1"/>
  <c r="R155" i="5"/>
  <c r="R154" i="5"/>
  <c r="P97" i="6"/>
  <c r="T96" i="7"/>
  <c r="T95" i="7" s="1"/>
  <c r="T94" i="7" s="1"/>
  <c r="T180" i="7"/>
  <c r="P105" i="2"/>
  <c r="P91" i="2"/>
  <c r="P90" i="2" s="1"/>
  <c r="AU56" i="1" s="1"/>
  <c r="T93" i="3"/>
  <c r="T92" i="3" s="1"/>
  <c r="T91" i="3" s="1"/>
  <c r="T515" i="3"/>
  <c r="BK94" i="4"/>
  <c r="R160" i="4"/>
  <c r="T361" i="4"/>
  <c r="P94" i="5"/>
  <c r="P93" i="5"/>
  <c r="T120" i="5"/>
  <c r="BK170" i="6"/>
  <c r="J170" i="6"/>
  <c r="J67" i="6" s="1"/>
  <c r="P180" i="7"/>
  <c r="BK122" i="2"/>
  <c r="BK91" i="2" s="1"/>
  <c r="BK199" i="6"/>
  <c r="BK198" i="6" s="1"/>
  <c r="J198" i="6" s="1"/>
  <c r="J69" i="6" s="1"/>
  <c r="BK540" i="4"/>
  <c r="J540" i="4"/>
  <c r="J70" i="4"/>
  <c r="BK143" i="5"/>
  <c r="J143" i="5" s="1"/>
  <c r="J67" i="5" s="1"/>
  <c r="BK150" i="5"/>
  <c r="J150" i="5"/>
  <c r="J68" i="5" s="1"/>
  <c r="BK194" i="6"/>
  <c r="J194" i="6"/>
  <c r="J68" i="6" s="1"/>
  <c r="BK208" i="6"/>
  <c r="J208" i="6"/>
  <c r="J73" i="6" s="1"/>
  <c r="BK174" i="7"/>
  <c r="J174" i="7" s="1"/>
  <c r="J67" i="7" s="1"/>
  <c r="BK230" i="7"/>
  <c r="J230" i="7" s="1"/>
  <c r="J71" i="7" s="1"/>
  <c r="BK170" i="7"/>
  <c r="J170" i="7" s="1"/>
  <c r="J66" i="7" s="1"/>
  <c r="BK225" i="7"/>
  <c r="J225" i="7"/>
  <c r="J69" i="7"/>
  <c r="BK568" i="3"/>
  <c r="J568" i="3" s="1"/>
  <c r="J69" i="3" s="1"/>
  <c r="BK204" i="6"/>
  <c r="J204" i="6"/>
  <c r="J72" i="6" s="1"/>
  <c r="BK92" i="2"/>
  <c r="BK164" i="6"/>
  <c r="J164" i="6"/>
  <c r="J66" i="6" s="1"/>
  <c r="BK234" i="7"/>
  <c r="J234" i="7"/>
  <c r="J72" i="7" s="1"/>
  <c r="J59" i="7"/>
  <c r="BE103" i="7"/>
  <c r="BE117" i="7"/>
  <c r="BE150" i="7"/>
  <c r="BE194" i="7"/>
  <c r="BE204" i="7"/>
  <c r="BE231" i="7"/>
  <c r="J56" i="7"/>
  <c r="BE129" i="7"/>
  <c r="BE165" i="7"/>
  <c r="BE226" i="7"/>
  <c r="BK203" i="6"/>
  <c r="J203" i="6" s="1"/>
  <c r="J71" i="6" s="1"/>
  <c r="E82" i="7"/>
  <c r="F91" i="7"/>
  <c r="BE135" i="7"/>
  <c r="BE142" i="7"/>
  <c r="BE175" i="7"/>
  <c r="BE213" i="7"/>
  <c r="BE219" i="7"/>
  <c r="BE222" i="7"/>
  <c r="F58" i="7"/>
  <c r="J90" i="7"/>
  <c r="BE97" i="7"/>
  <c r="BE145" i="7"/>
  <c r="BE154" i="7"/>
  <c r="BE160" i="7"/>
  <c r="BE171" i="7"/>
  <c r="BE187" i="7"/>
  <c r="BE190" i="7"/>
  <c r="BE216" i="7"/>
  <c r="BE235" i="7"/>
  <c r="BE113" i="7"/>
  <c r="BE197" i="7"/>
  <c r="BE108" i="7"/>
  <c r="BE123" i="7"/>
  <c r="BE126" i="7"/>
  <c r="BE140" i="7"/>
  <c r="BE181" i="7"/>
  <c r="BE184" i="7"/>
  <c r="BE201" i="7"/>
  <c r="BE207" i="7"/>
  <c r="BE210" i="7"/>
  <c r="J94" i="5"/>
  <c r="J65" i="5" s="1"/>
  <c r="J56" i="6"/>
  <c r="E83" i="6"/>
  <c r="F92" i="6"/>
  <c r="BE104" i="6"/>
  <c r="BE144" i="6"/>
  <c r="BE148" i="6"/>
  <c r="BE159" i="6"/>
  <c r="BE175" i="6"/>
  <c r="BE209" i="6"/>
  <c r="J58" i="6"/>
  <c r="BE129" i="6"/>
  <c r="BK154" i="5"/>
  <c r="J154" i="5"/>
  <c r="J69" i="5"/>
  <c r="BE124" i="6"/>
  <c r="J59" i="6"/>
  <c r="F91" i="6"/>
  <c r="BE113" i="6"/>
  <c r="BE121" i="6"/>
  <c r="BE139" i="6"/>
  <c r="BE200" i="6"/>
  <c r="BE171" i="6"/>
  <c r="BE179" i="6"/>
  <c r="BE205" i="6"/>
  <c r="BE134" i="6"/>
  <c r="BE165" i="6"/>
  <c r="BE185" i="6"/>
  <c r="BE188" i="6"/>
  <c r="BE191" i="6"/>
  <c r="BE195" i="6"/>
  <c r="BE98" i="6"/>
  <c r="BE109" i="6"/>
  <c r="BE118" i="6"/>
  <c r="BE136" i="6"/>
  <c r="BE154" i="6"/>
  <c r="BE182" i="6"/>
  <c r="J94" i="4"/>
  <c r="J65" i="4"/>
  <c r="J56" i="5"/>
  <c r="BE102" i="5"/>
  <c r="BE113" i="5"/>
  <c r="BE128" i="5"/>
  <c r="BE138" i="5"/>
  <c r="BE151" i="5"/>
  <c r="BE177" i="5"/>
  <c r="E50" i="5"/>
  <c r="F89" i="5"/>
  <c r="BE121" i="5"/>
  <c r="BE156" i="5"/>
  <c r="BE162" i="5"/>
  <c r="BE188" i="5"/>
  <c r="BE95" i="5"/>
  <c r="BE135" i="5"/>
  <c r="BE144" i="5"/>
  <c r="BE199" i="5"/>
  <c r="BE108" i="5"/>
  <c r="BE171" i="5"/>
  <c r="BE182" i="5"/>
  <c r="BE192" i="5"/>
  <c r="BD59" i="1"/>
  <c r="J56" i="4"/>
  <c r="BE120" i="4"/>
  <c r="BE139" i="4"/>
  <c r="BE205" i="4"/>
  <c r="BE323" i="4"/>
  <c r="BE493" i="4"/>
  <c r="E50" i="4"/>
  <c r="BE144" i="4"/>
  <c r="BE288" i="4"/>
  <c r="BE313" i="4"/>
  <c r="BE318" i="4"/>
  <c r="BE340" i="4"/>
  <c r="BE416" i="4"/>
  <c r="BE526" i="4"/>
  <c r="BK92" i="3"/>
  <c r="J92" i="3" s="1"/>
  <c r="J64" i="3" s="1"/>
  <c r="BE95" i="4"/>
  <c r="BE347" i="4"/>
  <c r="BE453" i="4"/>
  <c r="BE501" i="4"/>
  <c r="BE103" i="4"/>
  <c r="BE136" i="4"/>
  <c r="BE186" i="4"/>
  <c r="BE202" i="4"/>
  <c r="BE243" i="4"/>
  <c r="BE257" i="4"/>
  <c r="BE333" i="4"/>
  <c r="BE354" i="4"/>
  <c r="BE395" i="4"/>
  <c r="BE517" i="4"/>
  <c r="BE533" i="4"/>
  <c r="BE541" i="4"/>
  <c r="BE128" i="4"/>
  <c r="BE153" i="4"/>
  <c r="BE194" i="4"/>
  <c r="BE212" i="4"/>
  <c r="BE220" i="4"/>
  <c r="BE233" i="4"/>
  <c r="BE297" i="4"/>
  <c r="BE362" i="4"/>
  <c r="BE378" i="4"/>
  <c r="BE387" i="4"/>
  <c r="BE403" i="4"/>
  <c r="BE411" i="4"/>
  <c r="BE460" i="4"/>
  <c r="BE468" i="4"/>
  <c r="BE512" i="4"/>
  <c r="BE210" i="4"/>
  <c r="BE264" i="4"/>
  <c r="BE272" i="4"/>
  <c r="BE370" i="4"/>
  <c r="BE476" i="4"/>
  <c r="F59" i="4"/>
  <c r="BE146" i="4"/>
  <c r="BE177" i="4"/>
  <c r="BE305" i="4"/>
  <c r="BE325" i="4"/>
  <c r="BE436" i="4"/>
  <c r="BE446" i="4"/>
  <c r="BE509" i="4"/>
  <c r="BE112" i="4"/>
  <c r="BE161" i="4"/>
  <c r="BE169" i="4"/>
  <c r="BE250" i="4"/>
  <c r="BE280" i="4"/>
  <c r="BE421" i="4"/>
  <c r="BE423" i="4"/>
  <c r="BE484" i="4"/>
  <c r="BE519" i="4"/>
  <c r="J56" i="3"/>
  <c r="BE100" i="3"/>
  <c r="BE125" i="3"/>
  <c r="BE154" i="3"/>
  <c r="BE163" i="3"/>
  <c r="BE177" i="3"/>
  <c r="BE182" i="3"/>
  <c r="BE264" i="3"/>
  <c r="BE286" i="3"/>
  <c r="BE297" i="3"/>
  <c r="BE332" i="3"/>
  <c r="BE353" i="3"/>
  <c r="BE387" i="3"/>
  <c r="BE392" i="3"/>
  <c r="BE395" i="3"/>
  <c r="BE493" i="3"/>
  <c r="BE500" i="3"/>
  <c r="J92" i="2"/>
  <c r="J65" i="2" s="1"/>
  <c r="BE118" i="3"/>
  <c r="BE160" i="3"/>
  <c r="BE362" i="3"/>
  <c r="BE366" i="3"/>
  <c r="BE447" i="3"/>
  <c r="BE537" i="3"/>
  <c r="BE542" i="3"/>
  <c r="F59" i="3"/>
  <c r="BE106" i="3"/>
  <c r="BE169" i="3"/>
  <c r="BE185" i="3"/>
  <c r="BE188" i="3"/>
  <c r="BE193" i="3"/>
  <c r="BE198" i="3"/>
  <c r="BE221" i="3"/>
  <c r="BE227" i="3"/>
  <c r="BE230" i="3"/>
  <c r="BE250" i="3"/>
  <c r="BE256" i="3"/>
  <c r="BE260" i="3"/>
  <c r="BE262" i="3"/>
  <c r="BE280" i="3"/>
  <c r="BE340" i="3"/>
  <c r="BE371" i="3"/>
  <c r="BE397" i="3"/>
  <c r="BE401" i="3"/>
  <c r="BE456" i="3"/>
  <c r="BE516" i="3"/>
  <c r="E50" i="3"/>
  <c r="BE151" i="3"/>
  <c r="BE239" i="3"/>
  <c r="BE245" i="3"/>
  <c r="BE304" i="3"/>
  <c r="BE330" i="3"/>
  <c r="BE355" i="3"/>
  <c r="BE483" i="3"/>
  <c r="BE547" i="3"/>
  <c r="BE565" i="3"/>
  <c r="BE128" i="3"/>
  <c r="BE157" i="3"/>
  <c r="BE204" i="3"/>
  <c r="BE210" i="3"/>
  <c r="BE215" i="3"/>
  <c r="BE217" i="3"/>
  <c r="BE313" i="3"/>
  <c r="BE324" i="3"/>
  <c r="BE328" i="3"/>
  <c r="BE334" i="3"/>
  <c r="BE336" i="3"/>
  <c r="BE338" i="3"/>
  <c r="BE407" i="3"/>
  <c r="BE409" i="3"/>
  <c r="BE464" i="3"/>
  <c r="BE552" i="3"/>
  <c r="BE558" i="3"/>
  <c r="BE561" i="3"/>
  <c r="BE139" i="3"/>
  <c r="BE148" i="3"/>
  <c r="BE172" i="3"/>
  <c r="BE310" i="3"/>
  <c r="BE326" i="3"/>
  <c r="BE342" i="3"/>
  <c r="BE374" i="3"/>
  <c r="BE383" i="3"/>
  <c r="BE423" i="3"/>
  <c r="BE426" i="3"/>
  <c r="BE432" i="3"/>
  <c r="BE438" i="3"/>
  <c r="BE523" i="3"/>
  <c r="BE527" i="3"/>
  <c r="BE532" i="3"/>
  <c r="BE569" i="3"/>
  <c r="BE94" i="3"/>
  <c r="BE112" i="3"/>
  <c r="BE271" i="3"/>
  <c r="BE351" i="3"/>
  <c r="BE415" i="3"/>
  <c r="BE421" i="3"/>
  <c r="BE472" i="3"/>
  <c r="BE475" i="3"/>
  <c r="BE507" i="3"/>
  <c r="BE511" i="3"/>
  <c r="J56" i="2"/>
  <c r="E78" i="2"/>
  <c r="F87" i="2"/>
  <c r="BE93" i="2"/>
  <c r="BE96" i="2"/>
  <c r="BE106" i="2"/>
  <c r="BE113" i="2"/>
  <c r="BE116" i="2"/>
  <c r="BE102" i="2"/>
  <c r="BE109" i="2"/>
  <c r="BE119" i="2"/>
  <c r="BE123" i="2"/>
  <c r="BB56" i="1"/>
  <c r="AW56" i="1"/>
  <c r="BC56" i="1"/>
  <c r="BD56" i="1"/>
  <c r="F36" i="7"/>
  <c r="BA61" i="1"/>
  <c r="F39" i="4"/>
  <c r="BD58" i="1"/>
  <c r="F36" i="5"/>
  <c r="BA59" i="1" s="1"/>
  <c r="F39" i="7"/>
  <c r="BD61" i="1"/>
  <c r="J36" i="6"/>
  <c r="AW60" i="1"/>
  <c r="F38" i="6"/>
  <c r="BC60" i="1"/>
  <c r="AS54" i="1"/>
  <c r="F36" i="4"/>
  <c r="BA58" i="1" s="1"/>
  <c r="J36" i="7"/>
  <c r="AW61" i="1"/>
  <c r="J36" i="3"/>
  <c r="AW57" i="1" s="1"/>
  <c r="F38" i="5"/>
  <c r="BC59" i="1" s="1"/>
  <c r="F39" i="3"/>
  <c r="BD57" i="1" s="1"/>
  <c r="F37" i="6"/>
  <c r="BB60" i="1"/>
  <c r="F36" i="3"/>
  <c r="BA57" i="1" s="1"/>
  <c r="F37" i="3"/>
  <c r="BB57" i="1" s="1"/>
  <c r="J36" i="5"/>
  <c r="AW59" i="1" s="1"/>
  <c r="F36" i="2"/>
  <c r="BA56" i="1"/>
  <c r="J36" i="4"/>
  <c r="AW58" i="1" s="1"/>
  <c r="F38" i="3"/>
  <c r="BC57" i="1" s="1"/>
  <c r="F36" i="6"/>
  <c r="BA60" i="1" s="1"/>
  <c r="F38" i="7"/>
  <c r="BC61" i="1"/>
  <c r="F37" i="7"/>
  <c r="BB61" i="1" s="1"/>
  <c r="F37" i="4"/>
  <c r="BB58" i="1" s="1"/>
  <c r="F37" i="5"/>
  <c r="BB59" i="1" s="1"/>
  <c r="F38" i="4"/>
  <c r="BC58" i="1"/>
  <c r="F39" i="6"/>
  <c r="BD60" i="1" s="1"/>
  <c r="J91" i="2" l="1"/>
  <c r="J64" i="2" s="1"/>
  <c r="BK90" i="2"/>
  <c r="J90" i="2" s="1"/>
  <c r="P92" i="5"/>
  <c r="AU59" i="1" s="1"/>
  <c r="J122" i="2"/>
  <c r="J68" i="2" s="1"/>
  <c r="J199" i="6"/>
  <c r="J70" i="6" s="1"/>
  <c r="BK93" i="4"/>
  <c r="J93" i="4"/>
  <c r="J64" i="4" s="1"/>
  <c r="P95" i="7"/>
  <c r="P94" i="7"/>
  <c r="AU61" i="1"/>
  <c r="R95" i="7"/>
  <c r="R94" i="7"/>
  <c r="T93" i="5"/>
  <c r="T92" i="5"/>
  <c r="BK93" i="5"/>
  <c r="J93" i="5" s="1"/>
  <c r="J64" i="5" s="1"/>
  <c r="T93" i="4"/>
  <c r="T92" i="4" s="1"/>
  <c r="R93" i="4"/>
  <c r="R92" i="4"/>
  <c r="P93" i="4"/>
  <c r="P92" i="4"/>
  <c r="AU58" i="1" s="1"/>
  <c r="R93" i="5"/>
  <c r="R92" i="5"/>
  <c r="R91" i="2"/>
  <c r="R90" i="2"/>
  <c r="BK96" i="6"/>
  <c r="BK95" i="6" s="1"/>
  <c r="J95" i="6" s="1"/>
  <c r="J32" i="6" s="1"/>
  <c r="AG60" i="1" s="1"/>
  <c r="J96" i="6"/>
  <c r="J64" i="6"/>
  <c r="BK95" i="7"/>
  <c r="BK229" i="7"/>
  <c r="J229" i="7"/>
  <c r="J70" i="7" s="1"/>
  <c r="BK91" i="3"/>
  <c r="J91" i="3"/>
  <c r="J63" i="3" s="1"/>
  <c r="J35" i="2"/>
  <c r="AV56" i="1"/>
  <c r="AT56" i="1"/>
  <c r="F35" i="5"/>
  <c r="AZ59" i="1" s="1"/>
  <c r="BA55" i="1"/>
  <c r="BA54" i="1"/>
  <c r="W30" i="1"/>
  <c r="F35" i="6"/>
  <c r="AZ60" i="1"/>
  <c r="F35" i="4"/>
  <c r="AZ58" i="1" s="1"/>
  <c r="F35" i="3"/>
  <c r="AZ57" i="1" s="1"/>
  <c r="J35" i="4"/>
  <c r="AV58" i="1" s="1"/>
  <c r="AT58" i="1" s="1"/>
  <c r="F35" i="7"/>
  <c r="AZ61" i="1" s="1"/>
  <c r="J35" i="5"/>
  <c r="AV59" i="1"/>
  <c r="AT59" i="1"/>
  <c r="J35" i="6"/>
  <c r="AV60" i="1"/>
  <c r="AT60" i="1"/>
  <c r="J35" i="3"/>
  <c r="AV57" i="1" s="1"/>
  <c r="AT57" i="1" s="1"/>
  <c r="F35" i="2"/>
  <c r="AZ56" i="1"/>
  <c r="J35" i="7"/>
  <c r="AV61" i="1"/>
  <c r="AT61" i="1"/>
  <c r="BC55" i="1"/>
  <c r="BC54" i="1" s="1"/>
  <c r="W32" i="1" s="1"/>
  <c r="BB55" i="1"/>
  <c r="AX55" i="1"/>
  <c r="BD55" i="1"/>
  <c r="BD54" i="1"/>
  <c r="W33" i="1"/>
  <c r="BK92" i="5" l="1"/>
  <c r="J92" i="5" s="1"/>
  <c r="J63" i="5" s="1"/>
  <c r="J63" i="2"/>
  <c r="J32" i="2"/>
  <c r="AG56" i="1" s="1"/>
  <c r="AN56" i="1" s="1"/>
  <c r="BK94" i="7"/>
  <c r="J94" i="7"/>
  <c r="BK92" i="4"/>
  <c r="J92" i="4"/>
  <c r="J63" i="4" s="1"/>
  <c r="J95" i="7"/>
  <c r="J64" i="7"/>
  <c r="AN60" i="1"/>
  <c r="J63" i="6"/>
  <c r="J41" i="6"/>
  <c r="J41" i="2"/>
  <c r="J32" i="7"/>
  <c r="AG61" i="1" s="1"/>
  <c r="AY54" i="1"/>
  <c r="AW55" i="1"/>
  <c r="BB54" i="1"/>
  <c r="AX54" i="1"/>
  <c r="J32" i="5"/>
  <c r="AG59" i="1"/>
  <c r="AN59" i="1" s="1"/>
  <c r="J32" i="3"/>
  <c r="AG57" i="1" s="1"/>
  <c r="AU55" i="1"/>
  <c r="AU54" i="1" s="1"/>
  <c r="AW54" i="1"/>
  <c r="AK30" i="1"/>
  <c r="AY55" i="1"/>
  <c r="AZ55" i="1"/>
  <c r="AV55" i="1" s="1"/>
  <c r="J41" i="7" l="1"/>
  <c r="J63" i="7"/>
  <c r="J41" i="5"/>
  <c r="J41" i="3"/>
  <c r="AN57" i="1"/>
  <c r="AN61" i="1"/>
  <c r="J32" i="4"/>
  <c r="AG58" i="1" s="1"/>
  <c r="AN58" i="1" s="1"/>
  <c r="AZ54" i="1"/>
  <c r="AV54" i="1" s="1"/>
  <c r="AK29" i="1" s="1"/>
  <c r="W31" i="1"/>
  <c r="AT55" i="1"/>
  <c r="J41" i="4" l="1"/>
  <c r="W29" i="1"/>
  <c r="AG55" i="1"/>
  <c r="AG54" i="1" s="1"/>
  <c r="AK26" i="1" s="1"/>
  <c r="AK35" i="1" s="1"/>
  <c r="AT54" i="1"/>
  <c r="AN55" i="1" l="1"/>
  <c r="AN54" i="1"/>
</calcChain>
</file>

<file path=xl/sharedStrings.xml><?xml version="1.0" encoding="utf-8"?>
<sst xmlns="http://schemas.openxmlformats.org/spreadsheetml/2006/main" count="12859" uniqueCount="1438">
  <si>
    <t>Export Komplet</t>
  </si>
  <si>
    <t>VZ</t>
  </si>
  <si>
    <t>2.0</t>
  </si>
  <si>
    <t/>
  </si>
  <si>
    <t>False</t>
  </si>
  <si>
    <t>{c3fc7903-1c9a-44fd-96cb-457fe919dbf3}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</si>
  <si>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</si>
  <si>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</si>
  <si>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</si>
  <si>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</si>
  <si>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</si>
  <si>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</si>
  <si>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</si>
  <si>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</si>
  <si>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</si>
  <si>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</si>
  <si>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</si>
  <si>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</si>
  <si>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ÚSTŘEDNÍ HŘBITOV SLEZSKÁ OSTRAVA - POHŘBÍVACÍ POLE, VSYPOVÁ LOUČKA</t>
  </si>
  <si>
    <t>KSO:</t>
  </si>
  <si>
    <t>CC-CZ:</t>
  </si>
  <si>
    <t>Místo:</t>
  </si>
  <si>
    <t>Parcela č. 202/1 k.ú. Slezská Ostrava</t>
  </si>
  <si>
    <t>Datum:</t>
  </si>
  <si>
    <t>18. 3. 2025</t>
  </si>
  <si>
    <t>Zadavatel:</t>
  </si>
  <si>
    <t>IČ:</t>
  </si>
  <si>
    <t>Statutární město Ostrava ÚmOb Slezská Ostrava</t>
  </si>
  <si>
    <t>DIČ:</t>
  </si>
  <si>
    <t>Účastník:</t>
  </si>
  <si>
    <t>Vyplň údaj</t>
  </si>
  <si>
    <t>Projektant:</t>
  </si>
  <si>
    <t>MPA ProjektStav s.r.o.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</si>
  <si>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</si>
  <si>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</si>
  <si>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</si>
  <si>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</si>
  <si>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</si>
  <si>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</si>
  <si>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</si>
  <si>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</si>
  <si>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</si>
  <si>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</si>
  <si>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</si>
  <si>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</si>
  <si>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</si>
  <si>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</si>
  <si>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</si>
  <si>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</si>
  <si>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</si>
  <si>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</si>
  <si>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</si>
  <si>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</si>
  <si>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</si>
  <si>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</si>
  <si>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</si>
  <si>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</si>
  <si>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</si>
  <si>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</si>
  <si>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</si>
  <si>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</si>
  <si>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</si>
  <si>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</si>
  <si>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</si>
  <si>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</si>
  <si>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</si>
  <si>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</si>
  <si>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</si>
  <si>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</si>
  <si>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</si>
  <si>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</si>
  <si>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</si>
  <si>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</si>
  <si>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</si>
  <si>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</si>
  <si>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</si>
  <si>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</si>
  <si>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Plocha A1</t>
  </si>
  <si>
    <t>STA</t>
  </si>
  <si>
    <t>1</t>
  </si>
  <si>
    <t>{75a6fa84-973a-4c3b-806b-19a2e3720091}</t>
  </si>
  <si>
    <t>2</t>
  </si>
  <si>
    <t>/</t>
  </si>
  <si>
    <t>A1-000</t>
  </si>
  <si>
    <t>Vedlejší a ostatní náklady</t>
  </si>
  <si>
    <t>Soupis</t>
  </si>
  <si>
    <t>{4530e225-edbe-43b6-a322-17c89f272bf1}</t>
  </si>
  <si>
    <t>A1-001</t>
  </si>
  <si>
    <t>Kácení, výsadby, komunikace, mobiliář</t>
  </si>
  <si>
    <t>{f68c4e6f-962a-48e5-a171-994bbf5227ac}</t>
  </si>
  <si>
    <t>A1-002</t>
  </si>
  <si>
    <t>Následná péče 5 let</t>
  </si>
  <si>
    <t>{952ee204-c75b-4577-9a2b-31bda55420e6}</t>
  </si>
  <si>
    <t>A1-003</t>
  </si>
  <si>
    <t>Solární svítidla</t>
  </si>
  <si>
    <t>{c598195e-286b-4bce-a01d-29ce98713419}</t>
  </si>
  <si>
    <t>A1-004</t>
  </si>
  <si>
    <t>Areálový vodovod</t>
  </si>
  <si>
    <t>{b89e9b3d-0c4d-43fa-9f38-66adf51e32e0}</t>
  </si>
  <si>
    <t>A1-005</t>
  </si>
  <si>
    <t>Areálová kanalizace</t>
  </si>
  <si>
    <t>{67c1cfc7-be54-48e9-b494-ba8cf9919373}</t>
  </si>
  <si>
    <t>KRYCÍ LIST SOUPISU PRACÍ</t>
  </si>
  <si>
    <t>Objekt:</t>
  </si>
  <si>
    <t>01 - Plocha A1</t>
  </si>
  <si>
    <t>Soupis:</t>
  </si>
  <si>
    <t>A1-000 -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</si>
  <si>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</si>
  <si>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</si>
  <si>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</si>
  <si>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</si>
  <si>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</si>
  <si>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</si>
  <si>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</si>
  <si>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</si>
  <si>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</si>
  <si>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</si>
  <si>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</si>
  <si>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</si>
  <si>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</si>
  <si>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</si>
  <si>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</si>
  <si>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</si>
  <si>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</si>
  <si>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</si>
  <si>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</si>
  <si>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</si>
  <si>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</si>
  <si>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</si>
  <si>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</si>
  <si>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</si>
  <si>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</si>
  <si>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</si>
  <si>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</si>
  <si>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</si>
  <si>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</si>
  <si>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012234000</t>
  </si>
  <si>
    <t>Vytyčení obvodu stavby</t>
  </si>
  <si>
    <t>kpl</t>
  </si>
  <si>
    <t>CS ÚRS 2025 02</t>
  </si>
  <si>
    <t>1024</t>
  </si>
  <si>
    <t>1752416422</t>
  </si>
  <si>
    <t>PP</t>
  </si>
  <si>
    <t>Online PSC</t>
  </si>
  <si>
    <t>https://podminky.urs.cz/item/CS_URS_2025_02/012234000</t>
  </si>
  <si>
    <t>012344000</t>
  </si>
  <si>
    <t>Vytyčovací práce</t>
  </si>
  <si>
    <t>-881590730</t>
  </si>
  <si>
    <t>https://podminky.urs.cz/item/CS_URS_2025_02/012344000</t>
  </si>
  <si>
    <t>VV</t>
  </si>
  <si>
    <t>"vytyčení a vyznačení hrobových míst"</t>
  </si>
  <si>
    <t>Součet</t>
  </si>
  <si>
    <t>4</t>
  </si>
  <si>
    <t>3</t>
  </si>
  <si>
    <t>012444000</t>
  </si>
  <si>
    <t>Geodetické měření skutečného provedení stavby</t>
  </si>
  <si>
    <t>2086922276</t>
  </si>
  <si>
    <t>https://podminky.urs.cz/item/CS_URS_2025_02/012444000</t>
  </si>
  <si>
    <t>VRN3</t>
  </si>
  <si>
    <t>Zařízení staveniště</t>
  </si>
  <si>
    <t>030001000</t>
  </si>
  <si>
    <t>-921659624</t>
  </si>
  <si>
    <t>https://podminky.urs.cz/item/CS_URS_2025_02/030001000</t>
  </si>
  <si>
    <t>034002000</t>
  </si>
  <si>
    <t>Zabezpečení staveniště</t>
  </si>
  <si>
    <t>-1595699695</t>
  </si>
  <si>
    <t>https://podminky.urs.cz/item/CS_URS_2025_02/034002000</t>
  </si>
  <si>
    <t>VRN4</t>
  </si>
  <si>
    <t>Inženýrská činnost</t>
  </si>
  <si>
    <t>6</t>
  </si>
  <si>
    <t>043103000</t>
  </si>
  <si>
    <t>Zkoušky, revize, prohlídky</t>
  </si>
  <si>
    <t>-3383849</t>
  </si>
  <si>
    <t>https://podminky.urs.cz/item/CS_URS_2025_02/043103000</t>
  </si>
  <si>
    <t>7</t>
  </si>
  <si>
    <t>045203000</t>
  </si>
  <si>
    <t>Kompletační činnost</t>
  </si>
  <si>
    <t>-1909852634</t>
  </si>
  <si>
    <t>https://podminky.urs.cz/item/CS_URS_2025_02/045203000</t>
  </si>
  <si>
    <t>8</t>
  </si>
  <si>
    <t>045303000</t>
  </si>
  <si>
    <t>Koordinační činnost</t>
  </si>
  <si>
    <t>-1729664713</t>
  </si>
  <si>
    <t>https://podminky.urs.cz/item/CS_URS_2025_02/045303000</t>
  </si>
  <si>
    <t>VRN7</t>
  </si>
  <si>
    <t>Provozní vlivy</t>
  </si>
  <si>
    <t>9</t>
  </si>
  <si>
    <t>071103000</t>
  </si>
  <si>
    <t>Provoz investora</t>
  </si>
  <si>
    <t>397063803</t>
  </si>
  <si>
    <t>https://podminky.urs.cz/item/CS_URS_2025_02/071103000</t>
  </si>
  <si>
    <t>A1-001 - Kácení, výsadby, komunikace, mobiliář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</si>
  <si>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</si>
  <si>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</si>
  <si>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</si>
  <si>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</si>
  <si>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</si>
  <si>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</si>
  <si>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</si>
  <si>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</si>
  <si>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</si>
  <si>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</si>
  <si>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</si>
  <si>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m2</t>
  </si>
  <si>
    <t>563661926</t>
  </si>
  <si>
    <t>Odstranění křovin a stromů s odstraněním kořenů ručně průměru kmene do 100 mm jakékoliv plochy v rovině nebo ve svahu o sklonu do 1:5</t>
  </si>
  <si>
    <t>https://podminky.urs.cz/item/CS_URS_2025_02/111211101</t>
  </si>
  <si>
    <t>"dle výkresu D.1.1.2.1- Z_A1 a TZ"</t>
  </si>
  <si>
    <t>45+389</t>
  </si>
  <si>
    <t>112101102</t>
  </si>
  <si>
    <t>Odstranění stromů listnatých průměru kmene přes 300 do 500 mm</t>
  </si>
  <si>
    <t>kus</t>
  </si>
  <si>
    <t>-1988162022</t>
  </si>
  <si>
    <t>Odstranění stromů s odřezáním kmene a s odvětvením listnatých, průměru kmene přes 300 do 500 mm</t>
  </si>
  <si>
    <t>https://podminky.urs.cz/item/CS_URS_2025_02/112101102</t>
  </si>
  <si>
    <t>112101122</t>
  </si>
  <si>
    <t>Odstranění stromů jehličnatých průměru kmene přes 300 do 500 mm</t>
  </si>
  <si>
    <t>-1549218049</t>
  </si>
  <si>
    <t>Odstranění stromů s odřezáním kmene a s odvětvením jehličnatých bez odkornění, průměru kmene přes 300 do 500 mm</t>
  </si>
  <si>
    <t>https://podminky.urs.cz/item/CS_URS_2025_02/112101122</t>
  </si>
  <si>
    <t>112251102</t>
  </si>
  <si>
    <t>Odstranění pařezů průměru přes 300 do 500 mm</t>
  </si>
  <si>
    <t>-1493933253</t>
  </si>
  <si>
    <t>Odstranění pařezů strojně s jejich vykopáním nebo vytrháním průměru přes 300 do 500 mm</t>
  </si>
  <si>
    <t>https://podminky.urs.cz/item/CS_URS_2025_02/112251102</t>
  </si>
  <si>
    <t>2+2</t>
  </si>
  <si>
    <t>113107344</t>
  </si>
  <si>
    <t>Odstranění podkladu živičného tl přes 150 do 200 mm strojně pl do 50 m2</t>
  </si>
  <si>
    <t>1682995009</t>
  </si>
  <si>
    <t>Odstranění podkladů nebo krytů strojně plochy jednotlivě do 50 m2 s přemístěním hmot na skládku na vzdálenost do 3 m nebo s naložením na dopravní prostředek živičných, o tl. vrstvy přes 150 do 200 mm</t>
  </si>
  <si>
    <t>https://podminky.urs.cz/item/CS_URS_2025_02/113107344</t>
  </si>
  <si>
    <t>"dle výkresu D.1.1.3.- 01 Plocha A1 – Stávající a bourané prvky a TZ"</t>
  </si>
  <si>
    <t>"stávající bourané plochy"</t>
  </si>
  <si>
    <t>37,16+12,92</t>
  </si>
  <si>
    <t>119005131</t>
  </si>
  <si>
    <t>Vytyčení výsadeb zapojených nebo v záhonu plochy přes 100 m2 s rozmístěním rostlin ve sponu</t>
  </si>
  <si>
    <t>-154400140</t>
  </si>
  <si>
    <t>Vytyčení výsadeb s rozmístěním rostlin dle projektové dokumentace zapojených nebo v záhonu, plochy přes 100 m2 ve sponu</t>
  </si>
  <si>
    <t>https://podminky.urs.cz/item/CS_URS_2025_02/119005131</t>
  </si>
  <si>
    <t>121151113</t>
  </si>
  <si>
    <t>Sejmutí ornice plochy do 500 m2 tl vrstvy do 200 mm strojně</t>
  </si>
  <si>
    <t>-690919008</t>
  </si>
  <si>
    <t>Sejmutí ornice strojně při souvislé ploše přes 100 do 500 m2, tl. vrstvy do 200 mm</t>
  </si>
  <si>
    <t>https://podminky.urs.cz/item/CS_URS_2025_02/121151113</t>
  </si>
  <si>
    <t>"v místě nových zpevněných ploch"</t>
  </si>
  <si>
    <t>1135</t>
  </si>
  <si>
    <t>"v místě nových obrub"</t>
  </si>
  <si>
    <t>790*0,5</t>
  </si>
  <si>
    <t>"v místě nových záhonů keřů"</t>
  </si>
  <si>
    <t>420</t>
  </si>
  <si>
    <t>131251103</t>
  </si>
  <si>
    <t>Hloubení jam nezapažených v hornině třídy těžitelnosti I skupiny 3 objem do 100 m3 strojně</t>
  </si>
  <si>
    <t>m3</t>
  </si>
  <si>
    <t>-695759832</t>
  </si>
  <si>
    <t>Hloubení nezapažených jam a zářezů strojně s urovnáním dna do předepsaného profilu a spádu v hornině třídy těžitelnosti I skupiny 3 přes 50 do 100 m3</t>
  </si>
  <si>
    <t>https://podminky.urs.cz/item/CS_URS_2025_02/131251103</t>
  </si>
  <si>
    <t>"pro nové zpevněné plochy"</t>
  </si>
  <si>
    <t>(1135+3,14*2,5*2,5*2)*(0,37-0,2)</t>
  </si>
  <si>
    <t>"pro nové obruby"</t>
  </si>
  <si>
    <t>790*0,25*(0,37-0,2)</t>
  </si>
  <si>
    <t>162201402</t>
  </si>
  <si>
    <t>Vodorovné přemístění větví stromů listnatých do 1 km D kmene přes 300 do 500 mm</t>
  </si>
  <si>
    <t>483909902</t>
  </si>
  <si>
    <t>Vodorovné přemístění větví, kmenů nebo pařezů s naložením, složením a dopravou do 1000 m větví stromů listnatých, průměru kmene přes 300 do 500 mm</t>
  </si>
  <si>
    <t>https://podminky.urs.cz/item/CS_URS_2025_02/162201402</t>
  </si>
  <si>
    <t>10</t>
  </si>
  <si>
    <t>162201406</t>
  </si>
  <si>
    <t>Vodorovné přemístění větví stromů jehličnatých do 1 km D kmene přes 300 do 500 mm</t>
  </si>
  <si>
    <t>-87658813</t>
  </si>
  <si>
    <t>Vodorovné přemístění větví, kmenů nebo pařezů s naložením, složením a dopravou do 1000 m větví stromů jehličnatých, průměru kmene přes 300 do 500 mm</t>
  </si>
  <si>
    <t>https://podminky.urs.cz/item/CS_URS_2025_02/162201406</t>
  </si>
  <si>
    <t>11</t>
  </si>
  <si>
    <t>162201412</t>
  </si>
  <si>
    <t>Vodorovné přemístění kmenů stromů listnatých do 1 km D kmene přes 300 do 500 mm</t>
  </si>
  <si>
    <t>312642736</t>
  </si>
  <si>
    <t>Vodorovné přemístění větví, kmenů nebo pařezů s naložením, složením a dopravou do 1000 m kmenů stromů listnatých, průměru přes 300 do 500 mm</t>
  </si>
  <si>
    <t>https://podminky.urs.cz/item/CS_URS_2025_02/162201412</t>
  </si>
  <si>
    <t>162201416</t>
  </si>
  <si>
    <t>Vodorovné přemístění kmenů stromů jehličnatých do 1 km D kmene přes 300 do 500 mm</t>
  </si>
  <si>
    <t>-298423379</t>
  </si>
  <si>
    <t>Vodorovné přemístění větví, kmenů nebo pařezů s naložením, složením a dopravou do 1000 m kmenů stromů jehličnatých, průměru přes 300 do 500 mm</t>
  </si>
  <si>
    <t>https://podminky.urs.cz/item/CS_URS_2025_02/162201416</t>
  </si>
  <si>
    <t>13</t>
  </si>
  <si>
    <t>162201422</t>
  </si>
  <si>
    <t>Vodorovné přemístění pařezů do 1 km D přes 300 do 500 mm</t>
  </si>
  <si>
    <t>1954061622</t>
  </si>
  <si>
    <t>Vodorovné přemístění větví, kmenů nebo pařezů s naložením, složením a dopravou do 1000 m pařezů kmenů, průměru přes 300 do 500 mm</t>
  </si>
  <si>
    <t>https://podminky.urs.cz/item/CS_URS_2025_02/162201422</t>
  </si>
  <si>
    <t>14</t>
  </si>
  <si>
    <t>162251102</t>
  </si>
  <si>
    <t>Vodorovné přemístění přes 20 do 50 m výkopku/sypaniny z horniny třídy těžitelnosti I skupiny 1 až 3</t>
  </si>
  <si>
    <t>-1652692927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</si>
  <si>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</si>
  <si>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https://podminky.urs.cz/item/CS_URS_2025_02/162251102</t>
  </si>
  <si>
    <t>"ornice na meziskládku a zpět"</t>
  </si>
  <si>
    <t>1950*0,2*2</t>
  </si>
  <si>
    <t>15</t>
  </si>
  <si>
    <t>162301501</t>
  </si>
  <si>
    <t>Vodorovné přemístění křovin do 5 km D kmene do 100 mm</t>
  </si>
  <si>
    <t>-687365530</t>
  </si>
  <si>
    <t>Vodorovné přemístění smýcených křovin do průměru kmene 100 mm na vzdálenost do 5 000 m</t>
  </si>
  <si>
    <t>https://podminky.urs.cz/item/CS_URS_2025_02/162301501</t>
  </si>
  <si>
    <t>16</t>
  </si>
  <si>
    <t>162301932</t>
  </si>
  <si>
    <t>Příplatek k vodorovnému přemístění větví stromů listnatých D kmene přes 300 do 500 mm ZKD 1 km</t>
  </si>
  <si>
    <t>185535013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</si>
  <si>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</si>
  <si>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https://podminky.urs.cz/item/CS_URS_2025_02/162301932</t>
  </si>
  <si>
    <t>2*9</t>
  </si>
  <si>
    <t>17</t>
  </si>
  <si>
    <t>162301942</t>
  </si>
  <si>
    <t>Příplatek k vodorovnému přemístění větví stromů jehličnatých D kmene přes 300 do 500 mm ZKD 1 km</t>
  </si>
  <si>
    <t>1518749516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</si>
  <si>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</si>
  <si>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https://podminky.urs.cz/item/CS_URS_2025_02/162301942</t>
  </si>
  <si>
    <t>18</t>
  </si>
  <si>
    <t>162301952</t>
  </si>
  <si>
    <t>Příplatek k vodorovnému přemístění kmenů stromů listnatých D kmene přes 300 do 500 mm ZKD 1 km</t>
  </si>
  <si>
    <t>556324302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</si>
  <si>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</si>
  <si>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https://podminky.urs.cz/item/CS_URS_2025_02/162301952</t>
  </si>
  <si>
    <t>19</t>
  </si>
  <si>
    <t>162301962</t>
  </si>
  <si>
    <t>Příplatek k vodorovnému přemístění kmenů stromů jehličnatých D kmene přes 300 do 500 mm ZKD 1 km</t>
  </si>
  <si>
    <t>-73539197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</si>
  <si>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</si>
  <si>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https://podminky.urs.cz/item/CS_URS_2025_02/162301962</t>
  </si>
  <si>
    <t>20</t>
  </si>
  <si>
    <t>162301972</t>
  </si>
  <si>
    <t>Příplatek k vodorovnému přemístění pařezů D přes 300 do 500 mm ZKD 1 km</t>
  </si>
  <si>
    <t>258321042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</si>
  <si>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</si>
  <si>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https://podminky.urs.cz/item/CS_URS_2025_02/162301972</t>
  </si>
  <si>
    <t>4*9</t>
  </si>
  <si>
    <t>162301981</t>
  </si>
  <si>
    <t>Příplatek k vodorovnému přemístění křovin D kmene do 100 mm ZKD 1 km</t>
  </si>
  <si>
    <t>-1120408368</t>
  </si>
  <si>
    <t>Vodorovné přemístění smýcených křovin Příplatek k ceně za každých dalších i započatých 1 000 m</t>
  </si>
  <si>
    <t>https://podminky.urs.cz/item/CS_URS_2025_02/162301981</t>
  </si>
  <si>
    <t>434*5</t>
  </si>
  <si>
    <t>22</t>
  </si>
  <si>
    <t>162751117</t>
  </si>
  <si>
    <t>Vodorovné přemístění přes 9 000 do 10000 m výkopku/sypaniny z horniny třídy těžitelnosti I skupiny 1 až 3</t>
  </si>
  <si>
    <t>-129796353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</si>
  <si>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</si>
  <si>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</si>
  <si>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"odvoz přebytečné zeminy na skládku"</t>
  </si>
  <si>
    <t>233,198</t>
  </si>
  <si>
    <t>23</t>
  </si>
  <si>
    <t>167151101</t>
  </si>
  <si>
    <t>Nakládání výkopku z hornin třídy těžitelnosti I skupiny 1 až 3 do 100 m3</t>
  </si>
  <si>
    <t>-1070445373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</si>
  <si>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</si>
  <si>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</si>
  <si>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"ornice z meziskládky"</t>
  </si>
  <si>
    <t>1950*0,2</t>
  </si>
  <si>
    <t>24</t>
  </si>
  <si>
    <t>171201221</t>
  </si>
  <si>
    <t>Poplatek za uložení na skládce (skládkovné) zeminy a kamení kód odpadu 17 05 04</t>
  </si>
  <si>
    <t>t</t>
  </si>
  <si>
    <t>133632094</t>
  </si>
  <si>
    <t>Poplatek za uložení stavebního odpadu na skládce (skládkovné) zeminy a kamení zatříděného do Katalogu odpadů pod kódem 17 05 04</t>
  </si>
  <si>
    <t>https://podminky.urs.cz/item/CS_URS_2025_02/171201221</t>
  </si>
  <si>
    <t>233,198*1,7</t>
  </si>
  <si>
    <t>25</t>
  </si>
  <si>
    <t>17120-R1</t>
  </si>
  <si>
    <t>Likvidace dřevní hmoty stromů, větví a pařezů</t>
  </si>
  <si>
    <t>strom</t>
  </si>
  <si>
    <t>468222477</t>
  </si>
  <si>
    <t>26</t>
  </si>
  <si>
    <t>17120-R2</t>
  </si>
  <si>
    <t>Likvidace dřevní hmoty křovin</t>
  </si>
  <si>
    <t>1429970650</t>
  </si>
  <si>
    <t>434</t>
  </si>
  <si>
    <t>27</t>
  </si>
  <si>
    <t>171251201</t>
  </si>
  <si>
    <t>Uložení sypaniny na skládky nebo meziskládky</t>
  </si>
  <si>
    <t>1475741573</t>
  </si>
  <si>
    <t>Uložení sypaniny na skládky nebo meziskládky bez hutnění s upravením uložené sypaniny do předepsaného tvaru</t>
  </si>
  <si>
    <t>https://podminky.urs.cz/item/CS_URS_2025_02/171251201</t>
  </si>
  <si>
    <t>"ornice na meziskládku"</t>
  </si>
  <si>
    <t>28</t>
  </si>
  <si>
    <t>174211202</t>
  </si>
  <si>
    <t>Zásyp jam po pařezech D pařezů přes 300 do 500 mm ručně</t>
  </si>
  <si>
    <t>-1635383587</t>
  </si>
  <si>
    <t>Zásyp jam po pařezech ručně výkopkem z horniny získané při dobývání pařezů s hrubým urovnáním povrchu zasypávky průměru pařezu přes 300 do 500 mm</t>
  </si>
  <si>
    <t>https://podminky.urs.cz/item/CS_URS_2025_02/174211202</t>
  </si>
  <si>
    <t>29</t>
  </si>
  <si>
    <t>181351103</t>
  </si>
  <si>
    <t>Rozprostření ornice tl vrstvy do 200 mm pl přes 100 do 500 m2 v rovině nebo ve svahu do 1:5 strojně</t>
  </si>
  <si>
    <t>-1089705691</t>
  </si>
  <si>
    <t>Rozprostření a urovnání ornice v rovině nebo ve svahu sklonu do 1:5 strojně při souvislé ploše přes 100 do 500 m2, tl. vrstvy do 200 mm</t>
  </si>
  <si>
    <t>https://podminky.urs.cz/item/CS_URS_2025_02/181351103</t>
  </si>
  <si>
    <t>"zpětné rozprostření ornice - zejména kolem obrub + vyrovnání terénu"</t>
  </si>
  <si>
    <t>2874</t>
  </si>
  <si>
    <t>"rozprostření substrátu na záhony"</t>
  </si>
  <si>
    <t>30</t>
  </si>
  <si>
    <t>M</t>
  </si>
  <si>
    <t>10321100</t>
  </si>
  <si>
    <t>zahradní substrát pro výsadbu VL</t>
  </si>
  <si>
    <t>1892761527</t>
  </si>
  <si>
    <t>"záhony"</t>
  </si>
  <si>
    <t>"vč. dopravy"</t>
  </si>
  <si>
    <t>420*0,15*1,05</t>
  </si>
  <si>
    <t>31</t>
  </si>
  <si>
    <t>10364101</t>
  </si>
  <si>
    <t>zemina pro terénní úpravy - ornice</t>
  </si>
  <si>
    <t>-1649636605</t>
  </si>
  <si>
    <t>"dodávka chybějící ornice vč. dopravy"</t>
  </si>
  <si>
    <t>(3294-1950)*0,2*1,05</t>
  </si>
  <si>
    <t>32</t>
  </si>
  <si>
    <t>181411131</t>
  </si>
  <si>
    <t>Založení parkového trávníku výsevem pl do 1000 m2 v rovině a ve svahu do 1:5</t>
  </si>
  <si>
    <t>1409069076</t>
  </si>
  <si>
    <t>Založení trávníku na půdě předem připravené plochy do 1000 m2 výsevem včetně utažení parkového v rovině nebo na svahu do 1:5</t>
  </si>
  <si>
    <t>https://podminky.urs.cz/item/CS_URS_2025_02/181411131</t>
  </si>
  <si>
    <t>33</t>
  </si>
  <si>
    <t>00572410</t>
  </si>
  <si>
    <t>osivo směs travní parková</t>
  </si>
  <si>
    <t>kg</t>
  </si>
  <si>
    <t>1414064533</t>
  </si>
  <si>
    <t>2874*0,03*1,05</t>
  </si>
  <si>
    <t>34</t>
  </si>
  <si>
    <t>18141-R1</t>
  </si>
  <si>
    <t>Přihnojení trávníku minerálním hnojivem 30g/m2, vylepšení ornice kompostem</t>
  </si>
  <si>
    <t>-354388451</t>
  </si>
  <si>
    <t>35</t>
  </si>
  <si>
    <t>18141-R2</t>
  </si>
  <si>
    <t>Údržba trávníku do doby předání uživateli</t>
  </si>
  <si>
    <t>33102490</t>
  </si>
  <si>
    <t>36</t>
  </si>
  <si>
    <t>181951112</t>
  </si>
  <si>
    <t>Úprava pláně v hornině třídy těžitelnosti I skupiny 1 až 3 se zhutněním strojně</t>
  </si>
  <si>
    <t>-40301523</t>
  </si>
  <si>
    <t>Úprava pláně vyrovnáním výškových rozdílů strojně v hornině třídy těžitelnosti I, skupiny 1 až 3 se zhutněním</t>
  </si>
  <si>
    <t>https://podminky.urs.cz/item/CS_URS_2025_02/181951112</t>
  </si>
  <si>
    <t>"v místě nových zpevněných ploch a obrub"</t>
  </si>
  <si>
    <t>1135+3,14*2,5*2,5*2+0,25*790</t>
  </si>
  <si>
    <t>37</t>
  </si>
  <si>
    <t>183101322</t>
  </si>
  <si>
    <t>Jamky pro výsadbu s výměnou 100 % půdy zeminy skupiny 1 až 4 obj přes 1 do 2 m3 v rovině a svahu do 1:5</t>
  </si>
  <si>
    <t>2126086254</t>
  </si>
  <si>
    <t>Hloubení jamek pro vysazování rostlin v zemině skupiny 1 až 4 s výměnou půdy z 100% v rovině nebo na svahu do 1:5, objemu přes 1,00 do 2,00 m3</t>
  </si>
  <si>
    <t>https://podminky.urs.cz/item/CS_URS_2025_02/183101322</t>
  </si>
  <si>
    <t>"pro nové stromy S1-S3"</t>
  </si>
  <si>
    <t>"náhradní výsadba za neujaté rostliny - 50%"</t>
  </si>
  <si>
    <t>38</t>
  </si>
  <si>
    <t>-1755857671</t>
  </si>
  <si>
    <t>"složení dle technické zprávy"</t>
  </si>
  <si>
    <t>1*5*1,05</t>
  </si>
  <si>
    <t>39</t>
  </si>
  <si>
    <t>183111114</t>
  </si>
  <si>
    <t>Hloubení jamek bez výměny půdy zeminy skupiny 1 až 4 obj přes 0,01 do 0,02 m3 v rovině a svahu do 1:5</t>
  </si>
  <si>
    <t>-1289797431</t>
  </si>
  <si>
    <t>Hloubení jamek pro vysazování rostlin v zemině skupiny 1 až 4 bez výměny půdy v rovině nebo na svahu do 1:5, objemu přes 0,01 do 0,02 m3</t>
  </si>
  <si>
    <t>https://podminky.urs.cz/item/CS_URS_2025_02/183111114</t>
  </si>
  <si>
    <t>"pro keře K1-K5"</t>
  </si>
  <si>
    <t>24+21+7+0+14</t>
  </si>
  <si>
    <t>"náhradní výsadba za neujaté rostliny - 20%"</t>
  </si>
  <si>
    <t>66*0,2+0,8</t>
  </si>
  <si>
    <t>"pro popínavky P1-P5"</t>
  </si>
  <si>
    <t>243+156+156+243</t>
  </si>
  <si>
    <t>40</t>
  </si>
  <si>
    <t>183205112</t>
  </si>
  <si>
    <t>Založení záhonu v rovině a svahu do 1:5 zemina skupiny 3</t>
  </si>
  <si>
    <t>734964266</t>
  </si>
  <si>
    <t>Založení záhonu pro výsadbu rostlin v rovině nebo na svahu do 1:5 v zemině skupiny 3</t>
  </si>
  <si>
    <t>https://podminky.urs.cz/item/CS_URS_2025_02/183205112</t>
  </si>
  <si>
    <t>"záhony nových keřů a popínavek K1-K5, P1-P4"</t>
  </si>
  <si>
    <t>41</t>
  </si>
  <si>
    <t>183403132</t>
  </si>
  <si>
    <t>Obdělání půdy rytím v zemině skupiny 3 v rovině a svahu do 1:5</t>
  </si>
  <si>
    <t>1513376260</t>
  </si>
  <si>
    <t>Obdělání půdy rytím půdy hl. do 200 mm v zemině skupiny 3 v rovině nebo na svahu do 1:5</t>
  </si>
  <si>
    <t>https://podminky.urs.cz/item/CS_URS_2025_02/183403132</t>
  </si>
  <si>
    <t>42</t>
  </si>
  <si>
    <t>183403153</t>
  </si>
  <si>
    <t>Obdělání půdy hrabáním v rovině a svahu do 1:5</t>
  </si>
  <si>
    <t>1579493006</t>
  </si>
  <si>
    <t>Obdělání půdy hrabáním v rovině nebo na svahu do 1:5</t>
  </si>
  <si>
    <t>https://podminky.urs.cz/item/CS_URS_2025_02/183403153</t>
  </si>
  <si>
    <t>43</t>
  </si>
  <si>
    <t>184102111</t>
  </si>
  <si>
    <t>Výsadba dřeviny s balem D přes 0,1 do 0,2 m do jamky se zalitím v rovině a svahu do 1:5</t>
  </si>
  <si>
    <t>1875116169</t>
  </si>
  <si>
    <t>Výsadba dřeviny s balem do předem vyhloubené jamky se zalitím v rovině nebo na svahu do 1:5, při průměru balu přes 100 do 200 mm</t>
  </si>
  <si>
    <t>https://podminky.urs.cz/item/CS_URS_2025_02/184102111</t>
  </si>
  <si>
    <t>"dle výkresu D.1.1.2.1- Z_A2 a TZ"</t>
  </si>
  <si>
    <t>"keře K1-K5"</t>
  </si>
  <si>
    <t>"popínavky P1-P5"</t>
  </si>
  <si>
    <t>44</t>
  </si>
  <si>
    <t>026-P1</t>
  </si>
  <si>
    <t>Dodávka popínavek - barvínek menší (Vinca minor) P1- parametry dle TZ - dle nabídky dodavatele dřevin vč. dopravy</t>
  </si>
  <si>
    <t>1544407744</t>
  </si>
  <si>
    <t>45</t>
  </si>
  <si>
    <t>026-P2</t>
  </si>
  <si>
    <t>Dodávka popínavek - Tlustonitník klasnatý (Pachysandra terminalis) P2- parametry dle TZ - dle nabídky dodavatele dřevin vč. dopravy</t>
  </si>
  <si>
    <t>1409670170</t>
  </si>
  <si>
    <t>46</t>
  </si>
  <si>
    <t>026-P3</t>
  </si>
  <si>
    <t>Dodávka popínavek - Kakost vznešený (Geranium magnificum) P3- parametry dle TZ - dle nabídky dodavatele dřevin vč. dopravy</t>
  </si>
  <si>
    <t>-822566867</t>
  </si>
  <si>
    <t>47</t>
  </si>
  <si>
    <t>026-P4</t>
  </si>
  <si>
    <t>Dodávka popínavek - Sasanka lesní (Anemone sylvestris) P4- parametry dle TZ - dle nabídky dodavatele dřevin vč. dopravy</t>
  </si>
  <si>
    <t>1076653687</t>
  </si>
  <si>
    <t>48</t>
  </si>
  <si>
    <t>026-K1</t>
  </si>
  <si>
    <t>Dodávka keřů - Hortenzie latnaté K1 - parametry dle TZ - dle nabídky dodavatele dřevin vč. dopravy</t>
  </si>
  <si>
    <t>-1582677645</t>
  </si>
  <si>
    <t>49</t>
  </si>
  <si>
    <t>026-K2</t>
  </si>
  <si>
    <t>Dodávka keřů - Komule Davidova K2 - parametry dle TZ - dle nabídky dodavatele dřevin vč. dopravy</t>
  </si>
  <si>
    <t>-798975701</t>
  </si>
  <si>
    <t>50</t>
  </si>
  <si>
    <t>026-K3</t>
  </si>
  <si>
    <t>Dodávka keřů - Bobkovišeň lékařská "Etna" (prunus laurocerasus "Etna") K3 - parametry dle TZ - dle nabídky dodavatele dřevin vč. dopravy</t>
  </si>
  <si>
    <t>1316478444</t>
  </si>
  <si>
    <t>51</t>
  </si>
  <si>
    <t>026-K5</t>
  </si>
  <si>
    <t>Dodávka keřů - Tavolník japonský "Little princess"  K5 - parametry dle TZ - dle nabídky dodavatele dřevin vč. dopravy</t>
  </si>
  <si>
    <t>-1201342483</t>
  </si>
  <si>
    <t>52</t>
  </si>
  <si>
    <t>026-KNV</t>
  </si>
  <si>
    <t>Dodávka keřů za neujaté - náhradní výsadba</t>
  </si>
  <si>
    <t>334999264</t>
  </si>
  <si>
    <t>53</t>
  </si>
  <si>
    <t>184102118</t>
  </si>
  <si>
    <t>Výsadba dřeviny s balem D přes 1 do 1,2 m do jamky se zalitím v rovině a svahu do 1:5</t>
  </si>
  <si>
    <t>-527038288</t>
  </si>
  <si>
    <t>Výsadba dřeviny s balem do předem vyhloubené jamky se zalitím v rovině nebo na svahu do 1:5, při průměru balu přes 1000 do 1200 mm</t>
  </si>
  <si>
    <t>https://podminky.urs.cz/item/CS_URS_2025_02/184102118</t>
  </si>
  <si>
    <t>"nové stromy S1-S3"</t>
  </si>
  <si>
    <t>54</t>
  </si>
  <si>
    <t>026-S1-S2</t>
  </si>
  <si>
    <t>Dodávka stromu - Javor polní "Elsrijk" (Acer campestre"Elsrijk") - S1-S2 - parametry dle TZ - dle nabídky dodavatele dřevin vč. dopravy</t>
  </si>
  <si>
    <t>-2113189487</t>
  </si>
  <si>
    <t>55</t>
  </si>
  <si>
    <t>026-S3</t>
  </si>
  <si>
    <t>Dodávka stromu - Lípa malolistá (Tilia cordata) - S3 - parametry dle TZ - dle nabídky dodavatele dřevin vč. dopravy</t>
  </si>
  <si>
    <t>15046862</t>
  </si>
  <si>
    <t>56</t>
  </si>
  <si>
    <t>184215133</t>
  </si>
  <si>
    <t>Ukotvení kmene dřevin v rovině nebo na svahu do 1:5 třemi kůly D do 0,1 m dl přes 2 do 3 m</t>
  </si>
  <si>
    <t>-1230941059</t>
  </si>
  <si>
    <t>Ukotvení dřeviny kůly v rovině nebo na svahu do 1:5 třemi kůly, délky přes 2 do 3 m</t>
  </si>
  <si>
    <t>https://podminky.urs.cz/item/CS_URS_2025_02/184215133</t>
  </si>
  <si>
    <t>57</t>
  </si>
  <si>
    <t>60591255</t>
  </si>
  <si>
    <t>kůl vyvazovací dřevěný impregnovaný D 8cm dl 2,5m</t>
  </si>
  <si>
    <t>-1793579769</t>
  </si>
  <si>
    <t>3*4</t>
  </si>
  <si>
    <t>58</t>
  </si>
  <si>
    <t>60591320</t>
  </si>
  <si>
    <t>kulatina odkorněná D 7-15cm do dl 5m</t>
  </si>
  <si>
    <t>m</t>
  </si>
  <si>
    <t>174910116</t>
  </si>
  <si>
    <t>"příčky"</t>
  </si>
  <si>
    <t>3*4*2</t>
  </si>
  <si>
    <t>59</t>
  </si>
  <si>
    <t>184215413</t>
  </si>
  <si>
    <t>Zhotovení závlahové mísy dřevin D přes 1,0 m v rovině nebo na svahu do 1:5</t>
  </si>
  <si>
    <t>-779926965</t>
  </si>
  <si>
    <t>Zhotovení závlahové mísy u solitérních dřevin v rovině nebo na svahu do 1:5, o průměru mísy přes 1 m</t>
  </si>
  <si>
    <t>https://podminky.urs.cz/item/CS_URS_2025_02/184215413</t>
  </si>
  <si>
    <t>60</t>
  </si>
  <si>
    <t>184501141</t>
  </si>
  <si>
    <t>Zhotovení obalu z rákosové nebo kokosové rohože v rovině a svahu do 1:5</t>
  </si>
  <si>
    <t>2092343711</t>
  </si>
  <si>
    <t>Zhotovení obalu kmene z rákosové nebo kokosové rohože v rovině nebo na svahu do 1:5</t>
  </si>
  <si>
    <t>https://podminky.urs.cz/item/CS_URS_2025_02/184501141</t>
  </si>
  <si>
    <t>3*3,14*0,2*2</t>
  </si>
  <si>
    <t>2*3,14*0,2*2</t>
  </si>
  <si>
    <t>61</t>
  </si>
  <si>
    <t>61894003</t>
  </si>
  <si>
    <t>rákos ohradový neloupaný 60x200cm</t>
  </si>
  <si>
    <t>1027772963</t>
  </si>
  <si>
    <t>6,28*1,2</t>
  </si>
  <si>
    <t>62</t>
  </si>
  <si>
    <t>184801121</t>
  </si>
  <si>
    <t>Ošetřování vysazených dřevin solitérních v rovině a svahu do 1:5</t>
  </si>
  <si>
    <t>1782478665</t>
  </si>
  <si>
    <t>Ošetření vysazených dřevin solitérních v rovině nebo na svahu do 1:5</t>
  </si>
  <si>
    <t>https://podminky.urs.cz/item/CS_URS_2025_02/184801121</t>
  </si>
  <si>
    <t>5+66+14</t>
  </si>
  <si>
    <t>63</t>
  </si>
  <si>
    <t>184801131</t>
  </si>
  <si>
    <t>Ošetřování vysazených dřevin ve skupinách v rovině a svahu do 1:5</t>
  </si>
  <si>
    <t>-2037370621</t>
  </si>
  <si>
    <t>Ošetření vysazených dřevin ve skupinách v rovině nebo na svahu do 1:5</t>
  </si>
  <si>
    <t>https://podminky.urs.cz/item/CS_URS_2025_02/184801131</t>
  </si>
  <si>
    <t>64</t>
  </si>
  <si>
    <t>18480-R1</t>
  </si>
  <si>
    <t>Přihnojení nových stromů</t>
  </si>
  <si>
    <t>-2124954520</t>
  </si>
  <si>
    <t>65</t>
  </si>
  <si>
    <t>18480-R1a</t>
  </si>
  <si>
    <t>Přihnojení nových keřů a popínavek</t>
  </si>
  <si>
    <t>909813349</t>
  </si>
  <si>
    <t>243+156+156+243+24+21+7+14+14</t>
  </si>
  <si>
    <t>66</t>
  </si>
  <si>
    <t>184813161</t>
  </si>
  <si>
    <t>Zřízení ochranného nátěru kmene stromu do výšky 1 m obvodu do 180 mm</t>
  </si>
  <si>
    <t>1065070899</t>
  </si>
  <si>
    <t>Zřízení ochranného nátěru kmene stromu do výšky 1 m, obvodu kmene do 180 mm</t>
  </si>
  <si>
    <t>https://podminky.urs.cz/item/CS_URS_2025_02/184813161</t>
  </si>
  <si>
    <t>"stromy"</t>
  </si>
  <si>
    <t>3+2</t>
  </si>
  <si>
    <t>67</t>
  </si>
  <si>
    <t>585-R1</t>
  </si>
  <si>
    <t>Dodávka nátěru kmene stromu - dle technické zprávy</t>
  </si>
  <si>
    <t>-1565035326</t>
  </si>
  <si>
    <t>68</t>
  </si>
  <si>
    <t>184813212</t>
  </si>
  <si>
    <t>Ochranné oplocení kořenové zóny stromu v rovině nebo na svahu do 1:5 v přes 1500 do 2000 mm</t>
  </si>
  <si>
    <t>-424396890</t>
  </si>
  <si>
    <t>Ochranné oplocení kořenové zóny stromu v rovině nebo na svahu do 1:5, výšky přes 1500 do 2000 mm</t>
  </si>
  <si>
    <t>https://podminky.urs.cz/item/CS_URS_2025_02/184813212</t>
  </si>
  <si>
    <t>450</t>
  </si>
  <si>
    <t>69</t>
  </si>
  <si>
    <t>184813241</t>
  </si>
  <si>
    <t>Zřízení ochrany paty kmene dřeviny perforovanou flexibilní plastovou chráničkou</t>
  </si>
  <si>
    <t>968884373</t>
  </si>
  <si>
    <t>https://podminky.urs.cz/item/CS_URS_2025_02/184813241</t>
  </si>
  <si>
    <t>70</t>
  </si>
  <si>
    <t>28357001</t>
  </si>
  <si>
    <t>chránička perforovaná PE k ochraně paty kmene stromku před poškozením strunovou sekačkou</t>
  </si>
  <si>
    <t>1205790053</t>
  </si>
  <si>
    <t>71</t>
  </si>
  <si>
    <t>184813252</t>
  </si>
  <si>
    <t>Odstranění ochranného oplocení kořenové zóny stromu v rovině nebo na svahu do 1:5 v přes 1500 do 2000 mm</t>
  </si>
  <si>
    <t>-1782011542</t>
  </si>
  <si>
    <t>Odstranění ochranného oplocení kořenové zóny stromu v rovině nebo na svahu do 1:5, výšky přes 1500 do 2000 mm</t>
  </si>
  <si>
    <t>https://podminky.urs.cz/item/CS_URS_2025_02/184813252</t>
  </si>
  <si>
    <t>72</t>
  </si>
  <si>
    <t>184852243</t>
  </si>
  <si>
    <t>Řez stromu zdravotní o ploše koruny přes 270 do 300 m2 lezeckou technikou</t>
  </si>
  <si>
    <t>1614561340</t>
  </si>
  <si>
    <t>Řez stromů prováděný lezeckou technikou zdravotní (S-RZ), plocha koruny stromu přes 270 do 300 m2</t>
  </si>
  <si>
    <t>https://podminky.urs.cz/item/CS_URS_2025_02/184852243</t>
  </si>
  <si>
    <t>"dle výkresu D.1.1.2.1- Z_A1, TZ a inventarizace dřevin"</t>
  </si>
  <si>
    <t>73</t>
  </si>
  <si>
    <t>184852323</t>
  </si>
  <si>
    <t>Řez stromu výchovný alejových stromů v přes 6 do 9 m</t>
  </si>
  <si>
    <t>871383660</t>
  </si>
  <si>
    <t>Řez stromů prováděný lezeckou technikou výchovný (S-RV) alejové stromy, výšky přes 6 do 9 m</t>
  </si>
  <si>
    <t>https://podminky.urs.cz/item/CS_URS_2025_02/184852323</t>
  </si>
  <si>
    <t>74</t>
  </si>
  <si>
    <t>184852443</t>
  </si>
  <si>
    <t>Řez stromu redukční o ploše koruny přes 270 do 300 m2 lezeckou technikou</t>
  </si>
  <si>
    <t>-1248920887</t>
  </si>
  <si>
    <t>Řez stromů prováděný lezeckou technikou redukční obvodový (S-RO), plocha koruny stromu přes 270 do 300 m2</t>
  </si>
  <si>
    <t>https://podminky.urs.cz/item/CS_URS_2025_02/184852443</t>
  </si>
  <si>
    <t>"udržovací"</t>
  </si>
  <si>
    <t>"opravný"</t>
  </si>
  <si>
    <t>75</t>
  </si>
  <si>
    <t>184911421</t>
  </si>
  <si>
    <t>Mulčování rostlin kůrou tl do 0,1 m v rovině a svahu do 1:5</t>
  </si>
  <si>
    <t>-329668894</t>
  </si>
  <si>
    <t>Mulčování vysazených rostlin mulčovací kůrou, tl. do 100 mm v rovině nebo na svahu do 1:5</t>
  </si>
  <si>
    <t>https://podminky.urs.cz/item/CS_URS_2025_02/184911421</t>
  </si>
  <si>
    <t>"záhony</t>
  </si>
  <si>
    <t>"kolem stromů"</t>
  </si>
  <si>
    <t>3,14*1*1*3</t>
  </si>
  <si>
    <t>76</t>
  </si>
  <si>
    <t>10391100</t>
  </si>
  <si>
    <t>kůra mulčovací VL</t>
  </si>
  <si>
    <t>-863384524</t>
  </si>
  <si>
    <t>420*0,1*1,05</t>
  </si>
  <si>
    <t>3,14*1*1*3*0,1*1,05</t>
  </si>
  <si>
    <t>77</t>
  </si>
  <si>
    <t>185804312</t>
  </si>
  <si>
    <t>Zalití rostlin vodou plocha přes 20 m2</t>
  </si>
  <si>
    <t>-476036399</t>
  </si>
  <si>
    <t>Zalití rostlin vodou plochy záhonů jednotlivě přes 20 m2</t>
  </si>
  <si>
    <t>https://podminky.urs.cz/item/CS_URS_2025_02/185804312</t>
  </si>
  <si>
    <t>5*0,1</t>
  </si>
  <si>
    <t>420*0,01</t>
  </si>
  <si>
    <t>78</t>
  </si>
  <si>
    <t>08211321</t>
  </si>
  <si>
    <t>voda pitná pro ostatní odběratele</t>
  </si>
  <si>
    <t>-1516657910</t>
  </si>
  <si>
    <t>Komunikace pozemní</t>
  </si>
  <si>
    <t>79</t>
  </si>
  <si>
    <t>564831111</t>
  </si>
  <si>
    <t>Podklad ze štěrkodrtě ŠD plochy přes 100 m2 tl 100 mm</t>
  </si>
  <si>
    <t>-1577415321</t>
  </si>
  <si>
    <t>Podklad ze štěrkodrti ŠD s rozprostřením a zhutněním plochy přes 100 m2, po zhutnění tl. 100 mm</t>
  </si>
  <si>
    <t>https://podminky.urs.cz/item/CS_URS_2025_02/564831111</t>
  </si>
  <si>
    <t>"fr.16-32mm"</t>
  </si>
  <si>
    <t>"nové zpevněné plochy"</t>
  </si>
  <si>
    <t>1135+3,14*2,5*2,5*2</t>
  </si>
  <si>
    <t>80</t>
  </si>
  <si>
    <t>564851111</t>
  </si>
  <si>
    <t>Podklad ze štěrkodrtě ŠD plochy přes 100 m2 tl 150 mm</t>
  </si>
  <si>
    <t>-693016869</t>
  </si>
  <si>
    <t>Podklad ze štěrkodrti ŠD s rozprostřením a zhutněním plochy přes 100 m2, po zhutnění tl. 150 mm</t>
  </si>
  <si>
    <t>https://podminky.urs.cz/item/CS_URS_2025_02/564851111</t>
  </si>
  <si>
    <t>"fr.32-63mm"</t>
  </si>
  <si>
    <t>"dle výkresu D.1.1.2.1- Z_A21 a TZ"</t>
  </si>
  <si>
    <t>"pod obrubami"</t>
  </si>
  <si>
    <t>0,25*790</t>
  </si>
  <si>
    <t>81</t>
  </si>
  <si>
    <t>596212213</t>
  </si>
  <si>
    <t>Kladení zámkové dlažby pozemních komunikací ručně tl 80 mm skupiny A pl přes 300 m2</t>
  </si>
  <si>
    <t>867817108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</si>
  <si>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</si>
  <si>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https://podminky.urs.cz/item/CS_URS_2025_02/596212213</t>
  </si>
  <si>
    <t>82</t>
  </si>
  <si>
    <t>596212215</t>
  </si>
  <si>
    <t>Příplatek za kombinaci více než dvou barev u betonových dlažeb pozemních komunikací ručně tl 80 mm skupiny A</t>
  </si>
  <si>
    <t>1103533338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</si>
  <si>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Příplatek k cenám za dlažbu z prvků více než dvou barev</t>
  </si>
  <si>
    <t>https://podminky.urs.cz/item/CS_URS_2025_02/596212215</t>
  </si>
  <si>
    <t>"vytvoření kruhu"</t>
  </si>
  <si>
    <t>3,14*2,5*2,5*2</t>
  </si>
  <si>
    <t>83</t>
  </si>
  <si>
    <t>59245280a</t>
  </si>
  <si>
    <t>dlažba zámková betonová - kombinace obdelník 210x140mm a čtverec 140x140mm tl 80mm barevná</t>
  </si>
  <si>
    <t>1339610988</t>
  </si>
  <si>
    <t>1135*1,05</t>
  </si>
  <si>
    <t>84</t>
  </si>
  <si>
    <t>59245280b</t>
  </si>
  <si>
    <t>dlažba zámková betonová - vyskládání kruhu ze speciálních druhů dlažby tl 80mm barevná</t>
  </si>
  <si>
    <t>823052295</t>
  </si>
  <si>
    <t>3,14*2,5*2,5*2*1,05</t>
  </si>
  <si>
    <t>Ostatní konstrukce a práce, bourání</t>
  </si>
  <si>
    <t>85</t>
  </si>
  <si>
    <t>916231213</t>
  </si>
  <si>
    <t>Osazení chodníkového obrubníku betonového stojatého s boční opěrou do lože z betonu prostého</t>
  </si>
  <si>
    <t>1539074244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</si>
  <si>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</si>
  <si>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</si>
  <si>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790</t>
  </si>
  <si>
    <t>86</t>
  </si>
  <si>
    <t>59217008a</t>
  </si>
  <si>
    <t>obrubník parkový betonový 1000x60x200mm</t>
  </si>
  <si>
    <t>-1439687407</t>
  </si>
  <si>
    <t>790*1,05</t>
  </si>
  <si>
    <t>87</t>
  </si>
  <si>
    <t>916991121</t>
  </si>
  <si>
    <t>Lože pod obrubníky, krajníky nebo obruby z dlažebních kostek z betonu prostého</t>
  </si>
  <si>
    <t>799762052</t>
  </si>
  <si>
    <t>https://podminky.urs.cz/item/CS_URS_2025_02/916991121</t>
  </si>
  <si>
    <t>790*0,25*0,2</t>
  </si>
  <si>
    <t>88</t>
  </si>
  <si>
    <t>95-KK</t>
  </si>
  <si>
    <t>D+M Krytí kontejnerů 380x300x160cm - vč. ukotvení</t>
  </si>
  <si>
    <t>1983335555</t>
  </si>
  <si>
    <t>89</t>
  </si>
  <si>
    <t>95-LO</t>
  </si>
  <si>
    <t>D+M Lavička parková oblouková s opěradlem - dle výkresu 09 vč. základu, ukotvení</t>
  </si>
  <si>
    <t>-475320317</t>
  </si>
  <si>
    <t>90</t>
  </si>
  <si>
    <t>95-LR</t>
  </si>
  <si>
    <t>D+M Lavička parková rovná s opěradlem - dle výkresu 09 vč. základu, ukotvení</t>
  </si>
  <si>
    <t>407490992</t>
  </si>
  <si>
    <t>91</t>
  </si>
  <si>
    <t>95-OK</t>
  </si>
  <si>
    <t>D+M Odpadkový koš vč. základu, kotvení - dle výkresu 09</t>
  </si>
  <si>
    <t>-1383007948</t>
  </si>
  <si>
    <t>D+M Odpadkový koš vč. základu, kotvení</t>
  </si>
  <si>
    <t>92</t>
  </si>
  <si>
    <t>95-VS</t>
  </si>
  <si>
    <t>D+M Vodní zahradní sloupek - dle výkresu 09, vč. základu, kotvení</t>
  </si>
  <si>
    <t>-719857210</t>
  </si>
  <si>
    <t>997</t>
  </si>
  <si>
    <t>Doprava suti a vybouraných hmot</t>
  </si>
  <si>
    <t>93</t>
  </si>
  <si>
    <t>997221551</t>
  </si>
  <si>
    <t>Vodorovná doprava suti ze sypkých materiálů do 1 km</t>
  </si>
  <si>
    <t>353794251</t>
  </si>
  <si>
    <t>Vodorovná doprava suti bez naložení, ale se složením a s hrubým urovnáním ze sypkých materiálů, na vzdálenost do 1 km</t>
  </si>
  <si>
    <t>https://podminky.urs.cz/item/CS_URS_2025_02/997221551</t>
  </si>
  <si>
    <t>94</t>
  </si>
  <si>
    <t>997221559</t>
  </si>
  <si>
    <t>Příplatek ZKD 1 km u vodorovné dopravy suti ze sypkých materiálů</t>
  </si>
  <si>
    <t>-2066491009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</si>
  <si>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</si>
  <si>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</si>
  <si>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22,536*9 'Přepočtené koeficientem množství</t>
  </si>
  <si>
    <t>95</t>
  </si>
  <si>
    <t>997221645</t>
  </si>
  <si>
    <t>Poplatek za uložení na skládce (skládkovné) odpadu asfaltového bez dehtu kód odpadu 17 03 02</t>
  </si>
  <si>
    <t>1470407525</t>
  </si>
  <si>
    <t>Poplatek za uložení stavebního odpadu na skládce (skládkovné) asfaltového bez obsahu dehtu zatříděného do Katalogu odpadů pod kódem 17 03 02</t>
  </si>
  <si>
    <t>https://podminky.urs.cz/item/CS_URS_2025_02/997221645</t>
  </si>
  <si>
    <t>998</t>
  </si>
  <si>
    <t>Přesun hmot</t>
  </si>
  <si>
    <t>96</t>
  </si>
  <si>
    <t>998223011</t>
  </si>
  <si>
    <t>Přesun hmot pro pozemní komunikace s krytem dlážděným</t>
  </si>
  <si>
    <t>-987002064</t>
  </si>
  <si>
    <t>Přesun hmot pro pozemní komunikace s krytem dlážděným dopravní vzdálenost do 200 m jakékoliv délky objektu</t>
  </si>
  <si>
    <t>https://podminky.urs.cz/item/CS_URS_2025_02/998223011</t>
  </si>
  <si>
    <t>A1-002 - Následná péče 5 let</t>
  </si>
  <si>
    <t xml:space="preserve">    18-1 - Následná péče o vysazené rostliny - 1.rok</t>
  </si>
  <si>
    <t xml:space="preserve">    18-2 - Následná péče o vysazené rostliny - 2.rok</t>
  </si>
  <si>
    <t xml:space="preserve">    18-3 - Následná péče o vysazené rostliny - 3.rok</t>
  </si>
  <si>
    <t xml:space="preserve">    18-4 - Následná péče o vysazené rostliny - 4.rok</t>
  </si>
  <si>
    <t xml:space="preserve">    18-5 - Následná péče o vysazené rostliny - 5.rok</t>
  </si>
  <si>
    <t>18-1</t>
  </si>
  <si>
    <t>Následná péče o vysazené rostliny - 1.rok</t>
  </si>
  <si>
    <t>184806151</t>
  </si>
  <si>
    <t>Řez keřů netrnitých průklestem D koruny do 1,5 m</t>
  </si>
  <si>
    <t>1677438919</t>
  </si>
  <si>
    <t>Řez stromů, keřů nebo růží průklestem keřů netrnitých, o průměru koruny do 1,5 m</t>
  </si>
  <si>
    <t>https://podminky.urs.cz/item/CS_URS_2025_02/184806151</t>
  </si>
  <si>
    <t>"dle návrhu následné péče v technické zprávě"</t>
  </si>
  <si>
    <t>"keře - vč. tvarování živého plotu"</t>
  </si>
  <si>
    <t>"1.rok - 1X"</t>
  </si>
  <si>
    <t>185804513</t>
  </si>
  <si>
    <t>Odplevelení dřevin solitérních v rovině a svahu do 1:5</t>
  </si>
  <si>
    <t>1017615110</t>
  </si>
  <si>
    <t>Odplevelení výsadeb v rovině nebo na svahu do 1:5 dřevin solitérních</t>
  </si>
  <si>
    <t>https://podminky.urs.cz/item/CS_URS_2025_02/185804513</t>
  </si>
  <si>
    <t>"vč. úpravy výsadbové mísy"</t>
  </si>
  <si>
    <t>"1.rok - 5X"</t>
  </si>
  <si>
    <t>3,14*1*1*3*5</t>
  </si>
  <si>
    <t>185804214</t>
  </si>
  <si>
    <t>Vypletí záhonu dřevin ve skupinách s naložením a odvozem odpadu do 20 km v rovině a svahu do 1:5</t>
  </si>
  <si>
    <t>-555210619</t>
  </si>
  <si>
    <t>Vypletí v rovině nebo na svahu do 1:5 dřevin ve skupinách</t>
  </si>
  <si>
    <t>https://podminky.urs.cz/item/CS_URS_2025_02/185804214</t>
  </si>
  <si>
    <t>"plochy keřů a popínavek"</t>
  </si>
  <si>
    <t>420*5</t>
  </si>
  <si>
    <t>185804311</t>
  </si>
  <si>
    <t>Zalití rostlin vodou plocha do 20 m2</t>
  </si>
  <si>
    <t>1081949142</t>
  </si>
  <si>
    <t>Zalití rostlin vodou plochy záhonů jednotlivě do 20 m2</t>
  </si>
  <si>
    <t>https://podminky.urs.cz/item/CS_URS_2025_02/185804311</t>
  </si>
  <si>
    <t>"stromy - 100L/strom"</t>
  </si>
  <si>
    <t>"1.rok - 10X"</t>
  </si>
  <si>
    <t>3*0,1*10</t>
  </si>
  <si>
    <t>-1435322059</t>
  </si>
  <si>
    <t>"záhony keřů a popínavek - 20L/m2"</t>
  </si>
  <si>
    <t>420*0,02*10</t>
  </si>
  <si>
    <t>185851121</t>
  </si>
  <si>
    <t>Dovoz vody pro zálivku rostlin za vzdálenost do 1000 m</t>
  </si>
  <si>
    <t>-1487874552</t>
  </si>
  <si>
    <t>Dovoz vody pro zálivku rostlin na vzdálenost do 1000 m</t>
  </si>
  <si>
    <t>https://podminky.urs.cz/item/CS_URS_2025_02/185851121</t>
  </si>
  <si>
    <t>185851129</t>
  </si>
  <si>
    <t>Příplatek k dovozu vody pro zálivku rostlin do 1000 m ZKD 1000 m</t>
  </si>
  <si>
    <t>-1440758399</t>
  </si>
  <si>
    <t>Dovoz vody pro zálivku rostlin Příplatek k ceně za každých dalších i započatých 1000 m</t>
  </si>
  <si>
    <t>https://podminky.urs.cz/item/CS_URS_2025_02/185851129</t>
  </si>
  <si>
    <t>87*9</t>
  </si>
  <si>
    <t>08211320</t>
  </si>
  <si>
    <t>voda pitná pro smluvní odběratele</t>
  </si>
  <si>
    <t>1625600859</t>
  </si>
  <si>
    <t>18-R1</t>
  </si>
  <si>
    <t>Kontrola a úprava kotvení stromů</t>
  </si>
  <si>
    <t>1336868875</t>
  </si>
  <si>
    <t>18-R3</t>
  </si>
  <si>
    <t>D+M Ochranný přípravek proti chorobám a škůdcům</t>
  </si>
  <si>
    <t>-341144847</t>
  </si>
  <si>
    <t>18-2</t>
  </si>
  <si>
    <t>Následná péče o vysazené rostliny - 2.rok</t>
  </si>
  <si>
    <t>1614035359</t>
  </si>
  <si>
    <t>"2.rok - 1X"</t>
  </si>
  <si>
    <t>881707835</t>
  </si>
  <si>
    <t>"2.rok - 5X"</t>
  </si>
  <si>
    <t>-1101294118</t>
  </si>
  <si>
    <t>"2.rok - 5x"</t>
  </si>
  <si>
    <t>-45038719</t>
  </si>
  <si>
    <t>"2.rok - 10x"</t>
  </si>
  <si>
    <t>-914522616</t>
  </si>
  <si>
    <t>"2.rok - 10X"</t>
  </si>
  <si>
    <t>-318362674</t>
  </si>
  <si>
    <t>751260032</t>
  </si>
  <si>
    <t>-931365438</t>
  </si>
  <si>
    <t>184852322</t>
  </si>
  <si>
    <t>Řez stromu výchovný alejových stromů v přes 4 do 6 m</t>
  </si>
  <si>
    <t>-656696754</t>
  </si>
  <si>
    <t>Řez stromů prováděný lezeckou technikou výchovný (S-RV) alejové stromy, výšky přes 4 do 6 m</t>
  </si>
  <si>
    <t>https://podminky.urs.cz/item/CS_URS_2025_02/184852322</t>
  </si>
  <si>
    <t>"2.rok - 1x"</t>
  </si>
  <si>
    <t>1930568990</t>
  </si>
  <si>
    <t>"vč. úpravy závlahových mís"</t>
  </si>
  <si>
    <t>144539880</t>
  </si>
  <si>
    <t>2065824429</t>
  </si>
  <si>
    <t>18-R2</t>
  </si>
  <si>
    <t>Přihnojení stromů umělým hnojivem s vyrovnaným obsahem živin v dávce 100g/strom vč. dodávky</t>
  </si>
  <si>
    <t>1818591671</t>
  </si>
  <si>
    <t xml:space="preserve">Přihnojení stromů umělým hnojivem s vyrovnaným obsahem živin v dávce 100g/strom vč. dodávky
</t>
  </si>
  <si>
    <t>351514679</t>
  </si>
  <si>
    <t>18-R4</t>
  </si>
  <si>
    <t>Přihnojení keřů umělým hnojivem s vyrovnaným obsahem živin v dávce 20g/m2 vč. dodávky</t>
  </si>
  <si>
    <t>-532655249</t>
  </si>
  <si>
    <t xml:space="preserve">Přihnojení keřů umělým hnojivem s vyrovnaným obsahem živin v dávce 20g/m2 vč. dodávky
</t>
  </si>
  <si>
    <t>18-3</t>
  </si>
  <si>
    <t>Následná péče o vysazené rostliny - 3.rok</t>
  </si>
  <si>
    <t>2075401578</t>
  </si>
  <si>
    <t>"3.rok - 1X"</t>
  </si>
  <si>
    <t>-1615963123</t>
  </si>
  <si>
    <t>"3.rok - 5X"</t>
  </si>
  <si>
    <t>2013796323</t>
  </si>
  <si>
    <t>"3.rok - 5x"</t>
  </si>
  <si>
    <t>1844291793</t>
  </si>
  <si>
    <t>3*0,1*5</t>
  </si>
  <si>
    <t>1613736723</t>
  </si>
  <si>
    <t>420*0,02*5</t>
  </si>
  <si>
    <t>-274032144</t>
  </si>
  <si>
    <t>42+1,5</t>
  </si>
  <si>
    <t>-675063148</t>
  </si>
  <si>
    <t>43,5*9</t>
  </si>
  <si>
    <t>1241984924</t>
  </si>
  <si>
    <t>184215173</t>
  </si>
  <si>
    <t>Odstranění ukotvení kmene dřevin třemi kůly D do 0,1 m dl přes 2 do 3 m</t>
  </si>
  <si>
    <t>1810351267</t>
  </si>
  <si>
    <t>Odstranění ukotvení dřeviny kůly třemi kůly, délky přes 2 do 3 m</t>
  </si>
  <si>
    <t>https://podminky.urs.cz/item/CS_URS_2025_02/184215173</t>
  </si>
  <si>
    <t>"stromy "</t>
  </si>
  <si>
    <t>"3.rok"</t>
  </si>
  <si>
    <t>-748053522</t>
  </si>
  <si>
    <t>-1626282839</t>
  </si>
  <si>
    <t>533173517</t>
  </si>
  <si>
    <t>442184735</t>
  </si>
  <si>
    <t>18-4</t>
  </si>
  <si>
    <t>Následná péče o vysazené rostliny - 4.rok</t>
  </si>
  <si>
    <t>-849118015</t>
  </si>
  <si>
    <t>"4.rok - 1X"</t>
  </si>
  <si>
    <t>470642851</t>
  </si>
  <si>
    <t>"4.rok - 3X"</t>
  </si>
  <si>
    <t>420*3</t>
  </si>
  <si>
    <t>-99556438</t>
  </si>
  <si>
    <t>"4.rok - 3x"</t>
  </si>
  <si>
    <t>3,14*1*1*3*3</t>
  </si>
  <si>
    <t>1145161563</t>
  </si>
  <si>
    <t>"4.rok - 1x"</t>
  </si>
  <si>
    <t>2009661732</t>
  </si>
  <si>
    <t>3*0,1*3</t>
  </si>
  <si>
    <t>-1572283817</t>
  </si>
  <si>
    <t>420*0,02*3</t>
  </si>
  <si>
    <t>191567998</t>
  </si>
  <si>
    <t>25,2+0,9</t>
  </si>
  <si>
    <t>657205952</t>
  </si>
  <si>
    <t>26,1*9</t>
  </si>
  <si>
    <t>1410889709</t>
  </si>
  <si>
    <t>-1515761608</t>
  </si>
  <si>
    <t>382236764</t>
  </si>
  <si>
    <t>275422438</t>
  </si>
  <si>
    <t>424136339</t>
  </si>
  <si>
    <t>-749921404</t>
  </si>
  <si>
    <t>18-5</t>
  </si>
  <si>
    <t>Následná péče o vysazené rostliny - 5.rok</t>
  </si>
  <si>
    <t>-664108270</t>
  </si>
  <si>
    <t>"5.rok - 1X"</t>
  </si>
  <si>
    <t>106380130</t>
  </si>
  <si>
    <t>"5.rok - 3X"</t>
  </si>
  <si>
    <t>-1084572858</t>
  </si>
  <si>
    <t>"5.rok - 3x"</t>
  </si>
  <si>
    <t>-734273543</t>
  </si>
  <si>
    <t>1053266478</t>
  </si>
  <si>
    <t>1200814719</t>
  </si>
  <si>
    <t>-1040339322</t>
  </si>
  <si>
    <t>1423296439</t>
  </si>
  <si>
    <t>590596217</t>
  </si>
  <si>
    <t>582457156</t>
  </si>
  <si>
    <t>1267730295</t>
  </si>
  <si>
    <t>998231411</t>
  </si>
  <si>
    <t>Ruční přesun hmot pro sadovnické a krajinářské úpravy do 100 m</t>
  </si>
  <si>
    <t>-1807173431</t>
  </si>
  <si>
    <t>Přesun hmot pro sadovnické a krajinářské úpravy ručně (bez užití mechanizace) dopravní vzdálenost do 100 m</t>
  </si>
  <si>
    <t>https://podminky.urs.cz/item/CS_URS_2025_02/998231411</t>
  </si>
  <si>
    <t>A1-003 - Solární svítidla</t>
  </si>
  <si>
    <t xml:space="preserve">    2 - Zakládání</t>
  </si>
  <si>
    <t xml:space="preserve">    4 - Vodorovné konstrukce</t>
  </si>
  <si>
    <t>M - Práce a dodávky M</t>
  </si>
  <si>
    <t xml:space="preserve">    21-M - Elektromontáže</t>
  </si>
  <si>
    <t>133212811</t>
  </si>
  <si>
    <t>Hloubení nezapažených šachet v hornině třídy těžitelnosti I skupiny 3 plocha výkopu do 4 m2 ručně</t>
  </si>
  <si>
    <t>-908989937</t>
  </si>
  <si>
    <t>Hloubení nezapažených šachet ručně v horninách třídy těžitelnosti I skupiny 3, půdorysná plocha výkopu do 4 m2</t>
  </si>
  <si>
    <t>https://podminky.urs.cz/item/CS_URS_2025_02/133212811</t>
  </si>
  <si>
    <t>"dle výkresu SO 06-04 a technické zprávy"</t>
  </si>
  <si>
    <t>"pro patky stožárů"</t>
  </si>
  <si>
    <t>0,6*0,6*0,8*4</t>
  </si>
  <si>
    <t>-1480152418</t>
  </si>
  <si>
    <t>1,152-0,861</t>
  </si>
  <si>
    <t>-1756270923</t>
  </si>
  <si>
    <t>0,291*1,7</t>
  </si>
  <si>
    <t>174111101</t>
  </si>
  <si>
    <t>Zásyp jam, šachet rýh nebo kolem objektů sypaninou se zhutněním ručně</t>
  </si>
  <si>
    <t>377486877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</si>
  <si>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</si>
  <si>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</si>
  <si>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"zpětný zásyp kolem patek stožárů"</t>
  </si>
  <si>
    <t>4*(0,6*0,6*0,8-0,5*0,5*0,2-3,14*0,11*0,11*0,6)</t>
  </si>
  <si>
    <t>Zakládání</t>
  </si>
  <si>
    <t>275313811</t>
  </si>
  <si>
    <t>Základové patky z betonu tř. C 25/30</t>
  </si>
  <si>
    <t>826013570</t>
  </si>
  <si>
    <t>Základy z betonu prostého patky a bloky z betonu kamenem neprokládaného tř. C 25/30</t>
  </si>
  <si>
    <t>https://podminky.urs.cz/item/CS_URS_2025_02/275313811</t>
  </si>
  <si>
    <t>"patky stožárů"</t>
  </si>
  <si>
    <t>4*(0,5*0,5*0,2+3,14*0,25*0,25*0,15)</t>
  </si>
  <si>
    <t>275351121</t>
  </si>
  <si>
    <t>Zřízení bednění základových patek</t>
  </si>
  <si>
    <t>-934139176</t>
  </si>
  <si>
    <t>Bednění základů patek zřízení</t>
  </si>
  <si>
    <t>https://podminky.urs.cz/item/CS_URS_2025_02/275351121</t>
  </si>
  <si>
    <t>4*(3,14*0,5*0,15)</t>
  </si>
  <si>
    <t>275351122</t>
  </si>
  <si>
    <t>Odstranění bednění základových patek</t>
  </si>
  <si>
    <t>-287613724</t>
  </si>
  <si>
    <t>Bednění základů patek odstranění</t>
  </si>
  <si>
    <t>https://podminky.urs.cz/item/CS_URS_2025_02/275351122</t>
  </si>
  <si>
    <t>275-R1</t>
  </si>
  <si>
    <t>D+M Betonová roura pro ustavení dříku stožáru DN200mm dl. 700mm</t>
  </si>
  <si>
    <t>260770134</t>
  </si>
  <si>
    <t>Vodorovné konstrukce</t>
  </si>
  <si>
    <t>451572111</t>
  </si>
  <si>
    <t>Lože pod potrubí otevřený výkop z kameniva drobného těženého</t>
  </si>
  <si>
    <t>1054348161</t>
  </si>
  <si>
    <t>Lože pod potrubí, stoky a drobné objekty v otevřeném výkopu z kameniva drobného těženého 0 až 4 mm</t>
  </si>
  <si>
    <t>https://podminky.urs.cz/item/CS_URS_2025_02/451572111</t>
  </si>
  <si>
    <t>4*0,55*(3,14*0,1*0,1-3,14*0,057*0,057)</t>
  </si>
  <si>
    <t>998012041</t>
  </si>
  <si>
    <t>Přesun hmot pro budovy monolitické s omezením mechanizace pro budovy v do 6 m</t>
  </si>
  <si>
    <t>-1174790515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</si>
  <si>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do 6 m</t>
  </si>
  <si>
    <t>https://podminky.urs.cz/item/CS_URS_2025_02/998012041</t>
  </si>
  <si>
    <t>Práce a dodávky M</t>
  </si>
  <si>
    <t>21-M</t>
  </si>
  <si>
    <t>Elektromontáže</t>
  </si>
  <si>
    <t>210203902</t>
  </si>
  <si>
    <t>Montáž svítidel LED se zapojením vodičů průmyslových nebo venkovních na sloupek parkový</t>
  </si>
  <si>
    <t>-1573606403</t>
  </si>
  <si>
    <t>https://podminky.urs.cz/item/CS_URS_2025_02/210203902</t>
  </si>
  <si>
    <t>"dle výkresu SO 06-03 a technické zprávy"</t>
  </si>
  <si>
    <t>34774022a</t>
  </si>
  <si>
    <t>svítidlo parkové na sloupek LED příkon 14,2 W; světelný tok 1750 – 1892 lm</t>
  </si>
  <si>
    <t>128</t>
  </si>
  <si>
    <t>-1513657856</t>
  </si>
  <si>
    <t>"dvě světelné plochy; variabilní optický systém; příkon 14,2 W; světelný tok 1750 – 1892 lm; hmotnost 8,0 kg; životnost &gt; 100 000 hod"</t>
  </si>
  <si>
    <t>"elektronický předřadník s přepěťovou ochranou; těleso svítidla hliníkový odlitek; kryt svítidla tvrzené sklo; třída ochrany I, II"</t>
  </si>
  <si>
    <t>"max. teplota okolí -35 / +45 °C; stupeň krytí IP 66; mechanický odolnost IK 08; rozměry 696 x 248 x 191 mm"</t>
  </si>
  <si>
    <t>"Svícení je optimalizováno na LED biodynamické s teplotou chromatičnosti 1 850 K bez modré složky světelného spektra (&lt; 2%)"</t>
  </si>
  <si>
    <t>210204002</t>
  </si>
  <si>
    <t>Montáž stožárů osvětlení parkových ocelových</t>
  </si>
  <si>
    <t>724486695</t>
  </si>
  <si>
    <t>https://podminky.urs.cz/item/CS_URS_2025_02/210204002</t>
  </si>
  <si>
    <t>31674063a</t>
  </si>
  <si>
    <t>stožár osvětlovací sadový Pz 114/76 v 4,0m vč. dvířek, manžety, uchycení pro svítidlo</t>
  </si>
  <si>
    <t>633453613</t>
  </si>
  <si>
    <t>"dle výkresu SO 06-3 a technické zprávy"</t>
  </si>
  <si>
    <t>210800411</t>
  </si>
  <si>
    <t>Montáž vodiče Cu izolovaného plného nebo laněného s PVC pláštěm do 1 kV žíla 0,15 až 16 mm2 zataženého (např. CY, CHAH-V) bez ukončení</t>
  </si>
  <si>
    <t>107502603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</si>
  <si>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</si>
  <si>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https://podminky.urs.cz/item/CS_URS_2025_02/210800411</t>
  </si>
  <si>
    <t>"propojení solárního článku a svítidla"</t>
  </si>
  <si>
    <t>4*3</t>
  </si>
  <si>
    <t>34111030</t>
  </si>
  <si>
    <t>kabel instalační jádro Cu plné izolace PVC plášť PVC 450/750V (CYKY) 3x1,5mm2</t>
  </si>
  <si>
    <t>1990445442</t>
  </si>
  <si>
    <t>12*1,1</t>
  </si>
  <si>
    <t>210-R1</t>
  </si>
  <si>
    <t>D+M Solární panel pro LED svítidlo 4hr. vybavený akumulátorem a řídicí jednotkou</t>
  </si>
  <si>
    <t>-1784671353</t>
  </si>
  <si>
    <t>"provozní napětí 12 V; max. napětí 18 V; max. výkon PV panelu 240 Wp; kapacita akumulátoru 720 Wh; životnost akumulátoru 25 let, typ akumulátoru LTO"</t>
  </si>
  <si>
    <t>"teplotní rozsah -40 / +65 °C; stupeň krytí IP 65; hmotnost panelu 28 kg; rozměry solárního panelu 1750 x 380 mm; plně autonomní systém"</t>
  </si>
  <si>
    <t>210-R2</t>
  </si>
  <si>
    <t>D+M Ochranná trubka pro kabel CYKY 3x1,5mm2</t>
  </si>
  <si>
    <t>bm</t>
  </si>
  <si>
    <t>-254109340</t>
  </si>
  <si>
    <t>4*3*1,1</t>
  </si>
  <si>
    <t>A1-004 - Areálový vodovod</t>
  </si>
  <si>
    <t xml:space="preserve"> </t>
  </si>
  <si>
    <t xml:space="preserve">    8 - Trubní vedení</t>
  </si>
  <si>
    <t>PSV - Práce a dodávky PSV</t>
  </si>
  <si>
    <t xml:space="preserve">    722 - Zdravotechnika </t>
  </si>
  <si>
    <t>VRN - VRN</t>
  </si>
  <si>
    <t xml:space="preserve">    VRN1 - Průzkumné, geodetické a projektové práce</t>
  </si>
  <si>
    <t>115101201</t>
  </si>
  <si>
    <t>Čerpání vody na dopravní výšku do 10 m průměrný přítok do 500 l/min</t>
  </si>
  <si>
    <t>hod</t>
  </si>
  <si>
    <t>Čerpání vody na dopravní výšku do 10 m s uvažovaným průměrným přítokem do 500 l/min</t>
  </si>
  <si>
    <t>https://podminky.urs.cz/item/CS_URS_2025_02/115101201</t>
  </si>
  <si>
    <t>P</t>
  </si>
  <si>
    <t>Poznámka k položce:_x000D_
Poznámka k položce: -JC obsahuje , nad rámec ceníkového obsahu, také náklady na likvidaci čerpaných vod</t>
  </si>
  <si>
    <t>"předpoklad_bude upřesněno v rámci realizace stavby" 2*(24)*3</t>
  </si>
  <si>
    <t>132254103</t>
  </si>
  <si>
    <t>Hloubení rýh zapažených š do 800 mm v hornině třídy těžitelnosti I skupiny 3 objem do 100 m3 strojně</t>
  </si>
  <si>
    <t>Hloubení zapažených rýh šířky do 800 mm strojně s urovnáním dna do předepsaného profilu a spádu v hornině třídy těžitelnosti I skupiny 3 přes 50 do 100 m3</t>
  </si>
  <si>
    <t>https://podminky.urs.cz/item/CS_URS_2025_02/132254103</t>
  </si>
  <si>
    <t>"trubní vedení_vododovd" 0,8*1,6*65,0</t>
  </si>
  <si>
    <t>13225410R</t>
  </si>
  <si>
    <t>Příplatek za ruční hloubení rýh zapažených š do 800 mm v hornině třídy těžitelnosti I skupiny 3 objem do 100 m3</t>
  </si>
  <si>
    <t>CS VLASTNÍ</t>
  </si>
  <si>
    <t>83,2*0,2 "Přepočtené koeficientem množství</t>
  </si>
  <si>
    <t>151101101</t>
  </si>
  <si>
    <t>Zřízení příložného pažení a rozepření stěn rýh hl do 2 m</t>
  </si>
  <si>
    <t>Zřízení pažení a rozepření stěn rýh pro podzemní vedení příložné pro jakoukoliv mezerovitost, hloubky do 2 m</t>
  </si>
  <si>
    <t>https://podminky.urs.cz/item/CS_URS_2025_02/151101101</t>
  </si>
  <si>
    <t>"trubní vedení_vododovd" 2*1,6*65,0</t>
  </si>
  <si>
    <t>151101111</t>
  </si>
  <si>
    <t>Odstranění příložného pažení a rozepření stěn rýh hl do 2 m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</si>
  <si>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</si>
  <si>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</si>
  <si>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161151103</t>
  </si>
  <si>
    <t>Svislé přemístění výkopku z horniny třídy těžitelnosti I skupiny 1 až 3 hl výkopu přes 4 do 8 m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</si>
  <si>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</si>
  <si>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https://podminky.urs.cz/item/CS_URS_2025_02/161151103</t>
  </si>
  <si>
    <t>162751119</t>
  </si>
  <si>
    <t>Příplatek k vodorovnému přemístění výkopku/sypaniny z horniny třídy těžitelnosti I skupiny 1 až 3 ZKD 1000 m přes 10000 m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</si>
  <si>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</si>
  <si>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</si>
  <si>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83,2*10 "Přepočtené koeficientem množství</t>
  </si>
  <si>
    <t>17120123R</t>
  </si>
  <si>
    <t>Poplatek za uložení navážek, zeminy a kamení na skládce (skládkovné)</t>
  </si>
  <si>
    <t>174151101</t>
  </si>
  <si>
    <t>Zásyp jam, šachet rýh nebo kolem objektů sypaninou se zhutněním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</si>
  <si>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</si>
  <si>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</si>
  <si>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(83,2)-(18,2+5,2)</t>
  </si>
  <si>
    <t>58344198R</t>
  </si>
  <si>
    <t>externí zásypový, nenamrzavý, zhutnitelný materiál _ specifikace dle PD a TZ</t>
  </si>
  <si>
    <t>59,8*1,1 "Přepočtené koeficientem množství</t>
  </si>
  <si>
    <t>175111101</t>
  </si>
  <si>
    <t>Obsypání potrubí ručně sypaninou bez prohození, uloženou do 3 m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</si>
  <si>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</si>
  <si>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https://podminky.urs.cz/item/CS_URS_2025_02/175111101</t>
  </si>
  <si>
    <t>Poznámka k položce:_x000D_
Poznámka k položce: -výška obsypu potrubí _ průměrná pro celé trasy/stoky</t>
  </si>
  <si>
    <t>"trubní vedení_vododovd" 0,35*(0,8*65,0)</t>
  </si>
  <si>
    <t>58331200R</t>
  </si>
  <si>
    <t>štěrkopísek tříděný zásypový/obsypový</t>
  </si>
  <si>
    <t>Poznámka k položce:_x000D_
Poznámka k položce: -JC obsahuje "obsypový materiál" - dle specifikace PD a TZ</t>
  </si>
  <si>
    <t>18,2*2 "Přepočtené koeficientem množství</t>
  </si>
  <si>
    <t>181912112</t>
  </si>
  <si>
    <t>Úprava pláně v hornině třídy těžitelnosti I skupiny 3 se zhutněním ručně</t>
  </si>
  <si>
    <t>Úprava pláně vyrovnáním výškových rozdílů ručně v hornině třídy těžitelnosti I skupiny 3 se zhutněním</t>
  </si>
  <si>
    <t>https://podminky.urs.cz/item/CS_URS_2025_02/181912112</t>
  </si>
  <si>
    <t>"trubní vedení_vododovd" 0,8*65,0</t>
  </si>
  <si>
    <t>"trubní vedení_vododovd" 0,1*(0,8*65,0)</t>
  </si>
  <si>
    <t>Trubní vedení</t>
  </si>
  <si>
    <t>871161211</t>
  </si>
  <si>
    <t>Montáž potrubí z PE100 RC SDR 11 otevřený výkop svařovaných elektrotvarovkou d 32 x 3,0 mm</t>
  </si>
  <si>
    <t>Montáž vodovodního potrubí z polyetylenu PE100 RC v otevřeném výkopu svařovaných elektrotvarovkou SDR 11/PN16 d 32 x 3,0 mm</t>
  </si>
  <si>
    <t>https://podminky.urs.cz/item/CS_URS_2025_02/871161211</t>
  </si>
  <si>
    <t>Poznámka k položce:_x000D_
Poznámka k položce:</t>
  </si>
  <si>
    <t>28613500R</t>
  </si>
  <si>
    <t>potrubí vodovodní dvouvrstvé PE100 RC SDR11 32x3,0mm</t>
  </si>
  <si>
    <t>65*1,15 "Přepočtené koeficientem množství</t>
  </si>
  <si>
    <t>871360R01</t>
  </si>
  <si>
    <t>Příplatek k montáži a dodávce vodovodního potrubí PE100 RC SDR11 32x3,0 mm _ za veškeré armatury / doplňky a příslušenství dle specifikace PD a TZ</t>
  </si>
  <si>
    <t>Poznámka k položce:_x000D_
Poznámka k položce: - jc obsahuje kompletní systémové dodávky a provedení dle specifikace PD a TZ včetně všech přímo souvisejících prací/činností a dodávek/doplňků/příslušenství (jc vztažena na délku potrubí !!)</t>
  </si>
  <si>
    <t>89121231R</t>
  </si>
  <si>
    <t>Dodávka a montáž _ nápojné místo na stávající rozvody</t>
  </si>
  <si>
    <t>Poznámka k položce:_x000D_
Poznámka k položce: Kompletní systémová dodávka a provedení dle specifikace PD a TZ včetně všech přímo souvisejících prací/činností a dodávek/doplňků/příslušenství ---------------------------------------------------------------------------------------------------------------------------------------------------------------------------------</t>
  </si>
  <si>
    <t>892241111</t>
  </si>
  <si>
    <t>Tlaková zkouška vodou potrubí DN do 80</t>
  </si>
  <si>
    <t>Tlakové zkoušky vodou na potrubí DN do 80</t>
  </si>
  <si>
    <t>https://podminky.urs.cz/item/CS_URS_2025_02/892241111</t>
  </si>
  <si>
    <t>899721111</t>
  </si>
  <si>
    <t>Signalizační vodič DN do 150 mm na potrubí</t>
  </si>
  <si>
    <t>Signalizační vodič na potrubí DN do 150 mm</t>
  </si>
  <si>
    <t>https://podminky.urs.cz/item/CS_URS_2025_02/899721111</t>
  </si>
  <si>
    <t>899722113</t>
  </si>
  <si>
    <t>Krytí potrubí z plastů výstražnou fólií z PVC přes 25 do 34cm</t>
  </si>
  <si>
    <t>Krytí potrubí z plastů výstražnou fólií z PVC šířky přes 25 do 34 cm</t>
  </si>
  <si>
    <t>https://podminky.urs.cz/item/CS_URS_2025_02/899722113</t>
  </si>
  <si>
    <t>998276101</t>
  </si>
  <si>
    <t>Přesun hmot pro trubní vedení z trub z plastických hmot otevřený výkop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</si>
  <si>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</si>
  <si>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</si>
  <si>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PSV</t>
  </si>
  <si>
    <t>Práce a dodávky PSV</t>
  </si>
  <si>
    <t>722</t>
  </si>
  <si>
    <t xml:space="preserve">Zdravotechnika </t>
  </si>
  <si>
    <t>722290234</t>
  </si>
  <si>
    <t>Proplach a dezinfekce vodovodního potrubí DN do 80</t>
  </si>
  <si>
    <t>Zkoušky, proplach a desinfekce vodovodního potrubí proplach a desinfekce vodovodního potrubí do DN 80</t>
  </si>
  <si>
    <t>https://podminky.urs.cz/item/CS_URS_2025_02/722290234</t>
  </si>
  <si>
    <t>Průzkumné, geodetické a projektové práce</t>
  </si>
  <si>
    <t>01325400R</t>
  </si>
  <si>
    <t>Zpracování provozního řádu _ budovaných tras a trubního vedení</t>
  </si>
  <si>
    <t>kpl.</t>
  </si>
  <si>
    <t>Poznámka k položce:_x000D_
Poznámka k položce: VEŠKERÉ FORMY A PŘEDÁNÍ SE ŘÍDÍ PODMÍNKAMI ZADÁVACÍ DOKUMENTACE STAVBY</t>
  </si>
  <si>
    <t>041903000</t>
  </si>
  <si>
    <t>Dozor jiné osoby_geotechnik po celou dobu výstavby</t>
  </si>
  <si>
    <t>https://podminky.urs.cz/item/CS_URS_2025_02/041903000</t>
  </si>
  <si>
    <t>A1-005 - Areálová kanalizace</t>
  </si>
  <si>
    <t xml:space="preserve">    3 - Svislé a kompletní konstrukce</t>
  </si>
  <si>
    <t>132254101</t>
  </si>
  <si>
    <t>Hloubení rýh zapažených š do 800 mm v hornině třídy těžitelnosti I skupiny 3 objem do 20 m3 strojně</t>
  </si>
  <si>
    <t>Hloubení zapažených rýh šířky do 800 mm strojně s urovnáním dna do předepsaného profilu a spádu v hornině třídy těžitelnosti I skupiny 3 do 20 m3</t>
  </si>
  <si>
    <t>https://podminky.urs.cz/item/CS_URS_2025_02/132254101</t>
  </si>
  <si>
    <t>"zrušení trubního vedení" 0,8*1,2*5</t>
  </si>
  <si>
    <t>"kanalizační řád" (0,8*1,2*31,5)+(0,8*1,8*20,0)</t>
  </si>
  <si>
    <t>Příplatek za ruční hloubení rýh zapažených š do 800 mm v hornině třídy těžitelnosti I skupiny 3 objem do 100 m3 strojně</t>
  </si>
  <si>
    <t>59,04*0,2 "Přepočtené koeficientem množství</t>
  </si>
  <si>
    <t>"zrušení trubního vedení" 2*1,2*5</t>
  </si>
  <si>
    <t>"kanalizační řád" (2*1,2*31,5)+(2*1,8*20,0)</t>
  </si>
  <si>
    <t>63,84*10 "Přepočtené koeficientem množství</t>
  </si>
  <si>
    <t>(4,8+59,04)-(18,952+4,12)</t>
  </si>
  <si>
    <t>40,768*1,1 "Přepočtené koeficientem množství</t>
  </si>
  <si>
    <t>"kanalizační řád" 0,46*0,8*(31,5+20,0)</t>
  </si>
  <si>
    <t>18,952*2 "Přepočtené koeficientem množství</t>
  </si>
  <si>
    <t>"kanalizační řád" 0,8*(31,5+20,0)</t>
  </si>
  <si>
    <t>Svislé a kompletní konstrukce</t>
  </si>
  <si>
    <t>359901211</t>
  </si>
  <si>
    <t>Monitoring stoky jakékoli výšky na nové kanalizaci</t>
  </si>
  <si>
    <t>Monitoring stok (kamerový systém) jakékoli výšky nová kanalizace</t>
  </si>
  <si>
    <t>https://podminky.urs.cz/item/CS_URS_2025_02/359901211</t>
  </si>
  <si>
    <t>"kanalizační řád" 0,1*0,8*(31,5+20,0)</t>
  </si>
  <si>
    <t>721290111</t>
  </si>
  <si>
    <t>Zkouška těsnosti potrubí kanalizace vodou DN do 125</t>
  </si>
  <si>
    <t>Zkouška těsnosti kanalizace v objektech vodou do DN 125</t>
  </si>
  <si>
    <t>https://podminky.urs.cz/item/CS_URS_2025_02/721290111</t>
  </si>
  <si>
    <t>721290112</t>
  </si>
  <si>
    <t>Zkouška těsnosti potrubí kanalizace vodou DN 150/DN 200</t>
  </si>
  <si>
    <t>Zkouška těsnosti kanalizace v objektech vodou DN 150 nebo DN 200</t>
  </si>
  <si>
    <t>https://podminky.urs.cz/item/CS_URS_2025_02/721290112</t>
  </si>
  <si>
    <t>871263121</t>
  </si>
  <si>
    <t>Montáž kanalizačního potrubí hladkého plnostěnného SN 8 z PVC-U DN 110</t>
  </si>
  <si>
    <t>Montáž kanalizačního potrubí z tvrdého PVC-U hladkého plnostěnného tuhost SN 8 DN 110</t>
  </si>
  <si>
    <t>https://podminky.urs.cz/item/CS_URS_2025_02/871263121</t>
  </si>
  <si>
    <t>28611118R</t>
  </si>
  <si>
    <t>trubka kanalizační PVC KG DN 110 SN8</t>
  </si>
  <si>
    <t>5,5*1,15 "Přepočtené koeficientem množství</t>
  </si>
  <si>
    <t>871313121</t>
  </si>
  <si>
    <t>Montáž kanalizačního potrubí hladkého plnostěnného SN 8 z PVC-U DN 160</t>
  </si>
  <si>
    <t>Montáž kanalizačního potrubí z tvrdého PVC-U hladkého plnostěnného tuhost SN 8 DN 160</t>
  </si>
  <si>
    <t>https://podminky.urs.cz/item/CS_URS_2025_02/871313121</t>
  </si>
  <si>
    <t>28611164R</t>
  </si>
  <si>
    <t>trubka kanalizační PVC KG DN 160 SN8</t>
  </si>
  <si>
    <t>46*1,15 "Přepočtené koeficientem množství</t>
  </si>
  <si>
    <t>87131312R</t>
  </si>
  <si>
    <t>Příplatek k dodávkce a montáž potrubí SN 8 PVC KG , za armatury, doplňky a příslušenství _ dle specifikace PD a TZ</t>
  </si>
  <si>
    <t>Poznámka k položce:_x000D_
Poznámka k položce: JC obsahuje , nad rámec ceníkového obsahu , také náklady na montáže veškerých přímo souvisejících tvarovek/armatur/doplňků a příslušenství</t>
  </si>
  <si>
    <t>871365811</t>
  </si>
  <si>
    <t>Bourání stávajícího potrubí z PVC nebo PP DN přes 150 do 250</t>
  </si>
  <si>
    <t>Bourání stávajícího potrubí z PVC nebo polypropylenu PP v otevřeném výkopu DN přes 150 do 250</t>
  </si>
  <si>
    <t>https://podminky.urs.cz/item/CS_URS_2025_02/871365811</t>
  </si>
  <si>
    <t>894400R06</t>
  </si>
  <si>
    <t>D+M _ Šachta PP  425, DN 160, Š6</t>
  </si>
  <si>
    <t>Poznámka k položce:_x000D_
Poznámka k položce: Kompletní systémová dodávka a provedení dle specifikace PD a TZ včetně všech souvisejících prací/činnostíí a dodávek/doplňků a příslušenství (JC obsahuje dodávku a osazení kompletního seznamu prvků_viz výpis šachet), v.č. 004, 005 ----------------------------------------------------------------------------------------------------------------- Šachta PP  425, DN 160, Š6 celková výška 1,8015 m, teleskopický nástavec Litinový poklop D400</t>
  </si>
  <si>
    <t>894400R07</t>
  </si>
  <si>
    <t>D+M _ Šachta PP  315, DN 160, Š7</t>
  </si>
  <si>
    <t>Poznámka k položce:_x000D_
Poznámka k položce: Kompletní systémová dodávka a provedení dle specifikace PD a TZ včetně všech souvisejících prací/činnostíí a dodávek/doplňků a příslušenství (JC obsahuje dodávku a osazení kompletního seznamu prvků_viz výpis šachet), v.č. 004, 005 ----------------------------------------------------------------------------------------------------------------- Šachta PP  315, DN 160, Š7 celková výška 1,612 m, teleskopický nástavec Litinový poklop D400</t>
  </si>
  <si>
    <t>894400R08</t>
  </si>
  <si>
    <t>D+M _ Šachta PP  425, DN 160, Š8</t>
  </si>
  <si>
    <t>Poznámka k položce:_x000D_
Poznámka k položce: Kompletní systémová dodávka a provedení dle specifikace PD a TZ včetně všech souvisejících prací/činnostíí a dodávek/doplňků a příslušenství (JC obsahuje dodávku a osazení kompletního seznamu prvků_viz výpis šachet), v.č. 004, 005 ----------------------------------------------------------------------------------------------------------------- Šachta PP  425, DN 160, Š8 celková výška 1,001 m, teleskopický nástavec Litinový poklop D400</t>
  </si>
  <si>
    <t>894400R09</t>
  </si>
  <si>
    <t>D+M _ Šachta PP  425, DN 160, Š9</t>
  </si>
  <si>
    <t>Poznámka k položce:_x000D_
Poznámka k položce: Kompletní systémová dodávka a provedení dle specifikace PD a TZ včetně všech souvisejících prací/činnostíí a dodávek/doplňků a příslušenství (JC obsahuje dodávku a osazení kompletního seznamu prvků_viz výpis šachet), v.č. 004, 005 ----------------------------------------------------------------------------------------------------------------- Šachta PP  425, DN 160, Š9 celková výška 1,000 m, teleskopický nástavec Litinový poklop D400</t>
  </si>
  <si>
    <t>899951R24</t>
  </si>
  <si>
    <t>D+M _ napojení trubního vedení na stávající řád</t>
  </si>
  <si>
    <t>Poznámka k položce:_x000D_
Poznámka k položce: Kompletní systémová dodávka a provedení dle specifikace PD a TZ včetně všech přímo souvisejících prací/činností a dodávek/doplňků a příslušenství ----------------------------------------------------------------------------------------------------------------------------------------------------------------------------------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</si>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</sst>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045303000" TargetMode="External"/><Relationship Id="rId3" Type="http://schemas.openxmlformats.org/officeDocument/2006/relationships/hyperlink" Target="https://podminky.urs.cz/item/CS_URS_2025_02/012444000" TargetMode="External"/><Relationship Id="rId7" Type="http://schemas.openxmlformats.org/officeDocument/2006/relationships/hyperlink" Target="https://podminky.urs.cz/item/CS_URS_2025_02/045203000" TargetMode="External"/><Relationship Id="rId2" Type="http://schemas.openxmlformats.org/officeDocument/2006/relationships/hyperlink" Target="https://podminky.urs.cz/item/CS_URS_2025_02/012344000" TargetMode="External"/><Relationship Id="rId1" Type="http://schemas.openxmlformats.org/officeDocument/2006/relationships/hyperlink" Target="https://podminky.urs.cz/item/CS_URS_2025_02/012234000" TargetMode="External"/><Relationship Id="rId6" Type="http://schemas.openxmlformats.org/officeDocument/2006/relationships/hyperlink" Target="https://podminky.urs.cz/item/CS_URS_2025_02/043103000" TargetMode="External"/><Relationship Id="rId5" Type="http://schemas.openxmlformats.org/officeDocument/2006/relationships/hyperlink" Target="https://podminky.urs.cz/item/CS_URS_2025_02/034002000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030001000" TargetMode="External"/><Relationship Id="rId9" Type="http://schemas.openxmlformats.org/officeDocument/2006/relationships/hyperlink" Target="https://podminky.urs.cz/item/CS_URS_2025_02/071103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62201422" TargetMode="External"/><Relationship Id="rId18" Type="http://schemas.openxmlformats.org/officeDocument/2006/relationships/hyperlink" Target="https://podminky.urs.cz/item/CS_URS_2025_02/162301952" TargetMode="External"/><Relationship Id="rId26" Type="http://schemas.openxmlformats.org/officeDocument/2006/relationships/hyperlink" Target="https://podminky.urs.cz/item/CS_URS_2025_02/174211202" TargetMode="External"/><Relationship Id="rId39" Type="http://schemas.openxmlformats.org/officeDocument/2006/relationships/hyperlink" Target="https://podminky.urs.cz/item/CS_URS_2025_02/184501141" TargetMode="External"/><Relationship Id="rId21" Type="http://schemas.openxmlformats.org/officeDocument/2006/relationships/hyperlink" Target="https://podminky.urs.cz/item/CS_URS_2025_02/162301981" TargetMode="External"/><Relationship Id="rId34" Type="http://schemas.openxmlformats.org/officeDocument/2006/relationships/hyperlink" Target="https://podminky.urs.cz/item/CS_URS_2025_02/183403153" TargetMode="External"/><Relationship Id="rId42" Type="http://schemas.openxmlformats.org/officeDocument/2006/relationships/hyperlink" Target="https://podminky.urs.cz/item/CS_URS_2025_02/184813161" TargetMode="External"/><Relationship Id="rId47" Type="http://schemas.openxmlformats.org/officeDocument/2006/relationships/hyperlink" Target="https://podminky.urs.cz/item/CS_URS_2025_02/184852323" TargetMode="External"/><Relationship Id="rId50" Type="http://schemas.openxmlformats.org/officeDocument/2006/relationships/hyperlink" Target="https://podminky.urs.cz/item/CS_URS_2025_02/185804312" TargetMode="External"/><Relationship Id="rId55" Type="http://schemas.openxmlformats.org/officeDocument/2006/relationships/hyperlink" Target="https://podminky.urs.cz/item/CS_URS_2025_02/916231213" TargetMode="External"/><Relationship Id="rId7" Type="http://schemas.openxmlformats.org/officeDocument/2006/relationships/hyperlink" Target="https://podminky.urs.cz/item/CS_URS_2025_02/121151113" TargetMode="External"/><Relationship Id="rId2" Type="http://schemas.openxmlformats.org/officeDocument/2006/relationships/hyperlink" Target="https://podminky.urs.cz/item/CS_URS_2025_02/112101102" TargetMode="External"/><Relationship Id="rId16" Type="http://schemas.openxmlformats.org/officeDocument/2006/relationships/hyperlink" Target="https://podminky.urs.cz/item/CS_URS_2025_02/162301932" TargetMode="External"/><Relationship Id="rId20" Type="http://schemas.openxmlformats.org/officeDocument/2006/relationships/hyperlink" Target="https://podminky.urs.cz/item/CS_URS_2025_02/162301972" TargetMode="External"/><Relationship Id="rId29" Type="http://schemas.openxmlformats.org/officeDocument/2006/relationships/hyperlink" Target="https://podminky.urs.cz/item/CS_URS_2025_02/181951112" TargetMode="External"/><Relationship Id="rId41" Type="http://schemas.openxmlformats.org/officeDocument/2006/relationships/hyperlink" Target="https://podminky.urs.cz/item/CS_URS_2025_02/184801131" TargetMode="External"/><Relationship Id="rId54" Type="http://schemas.openxmlformats.org/officeDocument/2006/relationships/hyperlink" Target="https://podminky.urs.cz/item/CS_URS_2025_02/596212215" TargetMode="External"/><Relationship Id="rId1" Type="http://schemas.openxmlformats.org/officeDocument/2006/relationships/hyperlink" Target="https://podminky.urs.cz/item/CS_URS_2025_02/111211101" TargetMode="External"/><Relationship Id="rId6" Type="http://schemas.openxmlformats.org/officeDocument/2006/relationships/hyperlink" Target="https://podminky.urs.cz/item/CS_URS_2025_02/119005131" TargetMode="External"/><Relationship Id="rId11" Type="http://schemas.openxmlformats.org/officeDocument/2006/relationships/hyperlink" Target="https://podminky.urs.cz/item/CS_URS_2025_02/162201412" TargetMode="External"/><Relationship Id="rId24" Type="http://schemas.openxmlformats.org/officeDocument/2006/relationships/hyperlink" Target="https://podminky.urs.cz/item/CS_URS_2025_02/171201221" TargetMode="External"/><Relationship Id="rId32" Type="http://schemas.openxmlformats.org/officeDocument/2006/relationships/hyperlink" Target="https://podminky.urs.cz/item/CS_URS_2025_02/183205112" TargetMode="External"/><Relationship Id="rId37" Type="http://schemas.openxmlformats.org/officeDocument/2006/relationships/hyperlink" Target="https://podminky.urs.cz/item/CS_URS_2025_02/184215133" TargetMode="External"/><Relationship Id="rId40" Type="http://schemas.openxmlformats.org/officeDocument/2006/relationships/hyperlink" Target="https://podminky.urs.cz/item/CS_URS_2025_02/184801121" TargetMode="External"/><Relationship Id="rId45" Type="http://schemas.openxmlformats.org/officeDocument/2006/relationships/hyperlink" Target="https://podminky.urs.cz/item/CS_URS_2025_02/184813252" TargetMode="External"/><Relationship Id="rId53" Type="http://schemas.openxmlformats.org/officeDocument/2006/relationships/hyperlink" Target="https://podminky.urs.cz/item/CS_URS_2025_02/596212213" TargetMode="External"/><Relationship Id="rId58" Type="http://schemas.openxmlformats.org/officeDocument/2006/relationships/hyperlink" Target="https://podminky.urs.cz/item/CS_URS_2025_02/997221559" TargetMode="External"/><Relationship Id="rId5" Type="http://schemas.openxmlformats.org/officeDocument/2006/relationships/hyperlink" Target="https://podminky.urs.cz/item/CS_URS_2025_02/113107344" TargetMode="External"/><Relationship Id="rId15" Type="http://schemas.openxmlformats.org/officeDocument/2006/relationships/hyperlink" Target="https://podminky.urs.cz/item/CS_URS_2025_02/162301501" TargetMode="External"/><Relationship Id="rId23" Type="http://schemas.openxmlformats.org/officeDocument/2006/relationships/hyperlink" Target="https://podminky.urs.cz/item/CS_URS_2025_02/167151101" TargetMode="External"/><Relationship Id="rId28" Type="http://schemas.openxmlformats.org/officeDocument/2006/relationships/hyperlink" Target="https://podminky.urs.cz/item/CS_URS_2025_02/181411131" TargetMode="External"/><Relationship Id="rId36" Type="http://schemas.openxmlformats.org/officeDocument/2006/relationships/hyperlink" Target="https://podminky.urs.cz/item/CS_URS_2025_02/184102118" TargetMode="External"/><Relationship Id="rId49" Type="http://schemas.openxmlformats.org/officeDocument/2006/relationships/hyperlink" Target="https://podminky.urs.cz/item/CS_URS_2025_02/184911421" TargetMode="External"/><Relationship Id="rId57" Type="http://schemas.openxmlformats.org/officeDocument/2006/relationships/hyperlink" Target="https://podminky.urs.cz/item/CS_URS_2025_02/997221551" TargetMode="External"/><Relationship Id="rId61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2/162201406" TargetMode="External"/><Relationship Id="rId19" Type="http://schemas.openxmlformats.org/officeDocument/2006/relationships/hyperlink" Target="https://podminky.urs.cz/item/CS_URS_2025_02/162301962" TargetMode="External"/><Relationship Id="rId31" Type="http://schemas.openxmlformats.org/officeDocument/2006/relationships/hyperlink" Target="https://podminky.urs.cz/item/CS_URS_2025_02/183111114" TargetMode="External"/><Relationship Id="rId44" Type="http://schemas.openxmlformats.org/officeDocument/2006/relationships/hyperlink" Target="https://podminky.urs.cz/item/CS_URS_2025_02/184813241" TargetMode="External"/><Relationship Id="rId52" Type="http://schemas.openxmlformats.org/officeDocument/2006/relationships/hyperlink" Target="https://podminky.urs.cz/item/CS_URS_2025_02/564851111" TargetMode="External"/><Relationship Id="rId60" Type="http://schemas.openxmlformats.org/officeDocument/2006/relationships/hyperlink" Target="https://podminky.urs.cz/item/CS_URS_2025_02/998223011" TargetMode="External"/><Relationship Id="rId4" Type="http://schemas.openxmlformats.org/officeDocument/2006/relationships/hyperlink" Target="https://podminky.urs.cz/item/CS_URS_2025_02/112251102" TargetMode="External"/><Relationship Id="rId9" Type="http://schemas.openxmlformats.org/officeDocument/2006/relationships/hyperlink" Target="https://podminky.urs.cz/item/CS_URS_2025_02/162201402" TargetMode="External"/><Relationship Id="rId14" Type="http://schemas.openxmlformats.org/officeDocument/2006/relationships/hyperlink" Target="https://podminky.urs.cz/item/CS_URS_2025_02/162251102" TargetMode="External"/><Relationship Id="rId22" Type="http://schemas.openxmlformats.org/officeDocument/2006/relationships/hyperlink" Target="https://podminky.urs.cz/item/CS_URS_2025_02/162751117" TargetMode="External"/><Relationship Id="rId27" Type="http://schemas.openxmlformats.org/officeDocument/2006/relationships/hyperlink" Target="https://podminky.urs.cz/item/CS_URS_2025_02/181351103" TargetMode="External"/><Relationship Id="rId30" Type="http://schemas.openxmlformats.org/officeDocument/2006/relationships/hyperlink" Target="https://podminky.urs.cz/item/CS_URS_2025_02/183101322" TargetMode="External"/><Relationship Id="rId35" Type="http://schemas.openxmlformats.org/officeDocument/2006/relationships/hyperlink" Target="https://podminky.urs.cz/item/CS_URS_2025_02/184102111" TargetMode="External"/><Relationship Id="rId43" Type="http://schemas.openxmlformats.org/officeDocument/2006/relationships/hyperlink" Target="https://podminky.urs.cz/item/CS_URS_2025_02/184813212" TargetMode="External"/><Relationship Id="rId48" Type="http://schemas.openxmlformats.org/officeDocument/2006/relationships/hyperlink" Target="https://podminky.urs.cz/item/CS_URS_2025_02/184852443" TargetMode="External"/><Relationship Id="rId56" Type="http://schemas.openxmlformats.org/officeDocument/2006/relationships/hyperlink" Target="https://podminky.urs.cz/item/CS_URS_2025_02/916991121" TargetMode="External"/><Relationship Id="rId8" Type="http://schemas.openxmlformats.org/officeDocument/2006/relationships/hyperlink" Target="https://podminky.urs.cz/item/CS_URS_2025_02/131251103" TargetMode="External"/><Relationship Id="rId51" Type="http://schemas.openxmlformats.org/officeDocument/2006/relationships/hyperlink" Target="https://podminky.urs.cz/item/CS_URS_2025_02/564831111" TargetMode="External"/><Relationship Id="rId3" Type="http://schemas.openxmlformats.org/officeDocument/2006/relationships/hyperlink" Target="https://podminky.urs.cz/item/CS_URS_2025_02/112101122" TargetMode="External"/><Relationship Id="rId12" Type="http://schemas.openxmlformats.org/officeDocument/2006/relationships/hyperlink" Target="https://podminky.urs.cz/item/CS_URS_2025_02/162201416" TargetMode="External"/><Relationship Id="rId17" Type="http://schemas.openxmlformats.org/officeDocument/2006/relationships/hyperlink" Target="https://podminky.urs.cz/item/CS_URS_2025_02/162301942" TargetMode="External"/><Relationship Id="rId25" Type="http://schemas.openxmlformats.org/officeDocument/2006/relationships/hyperlink" Target="https://podminky.urs.cz/item/CS_URS_2025_02/171251201" TargetMode="External"/><Relationship Id="rId33" Type="http://schemas.openxmlformats.org/officeDocument/2006/relationships/hyperlink" Target="https://podminky.urs.cz/item/CS_URS_2025_02/183403132" TargetMode="External"/><Relationship Id="rId38" Type="http://schemas.openxmlformats.org/officeDocument/2006/relationships/hyperlink" Target="https://podminky.urs.cz/item/CS_URS_2025_02/184215413" TargetMode="External"/><Relationship Id="rId46" Type="http://schemas.openxmlformats.org/officeDocument/2006/relationships/hyperlink" Target="https://podminky.urs.cz/item/CS_URS_2025_02/184852243" TargetMode="External"/><Relationship Id="rId59" Type="http://schemas.openxmlformats.org/officeDocument/2006/relationships/hyperlink" Target="https://podminky.urs.cz/item/CS_URS_2025_02/99722164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4806151" TargetMode="External"/><Relationship Id="rId13" Type="http://schemas.openxmlformats.org/officeDocument/2006/relationships/hyperlink" Target="https://podminky.urs.cz/item/CS_URS_2025_02/185851121" TargetMode="External"/><Relationship Id="rId18" Type="http://schemas.openxmlformats.org/officeDocument/2006/relationships/hyperlink" Target="https://podminky.urs.cz/item/CS_URS_2025_02/185804214" TargetMode="External"/><Relationship Id="rId26" Type="http://schemas.openxmlformats.org/officeDocument/2006/relationships/hyperlink" Target="https://podminky.urs.cz/item/CS_URS_2025_02/185804214" TargetMode="External"/><Relationship Id="rId39" Type="http://schemas.openxmlformats.org/officeDocument/2006/relationships/hyperlink" Target="https://podminky.urs.cz/item/CS_URS_2025_02/185851121" TargetMode="External"/><Relationship Id="rId3" Type="http://schemas.openxmlformats.org/officeDocument/2006/relationships/hyperlink" Target="https://podminky.urs.cz/item/CS_URS_2025_02/185804214" TargetMode="External"/><Relationship Id="rId21" Type="http://schemas.openxmlformats.org/officeDocument/2006/relationships/hyperlink" Target="https://podminky.urs.cz/item/CS_URS_2025_02/185804312" TargetMode="External"/><Relationship Id="rId34" Type="http://schemas.openxmlformats.org/officeDocument/2006/relationships/hyperlink" Target="https://podminky.urs.cz/item/CS_URS_2025_02/184806151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podminky.urs.cz/item/CS_URS_2025_02/185851129" TargetMode="External"/><Relationship Id="rId12" Type="http://schemas.openxmlformats.org/officeDocument/2006/relationships/hyperlink" Target="https://podminky.urs.cz/item/CS_URS_2025_02/185804312" TargetMode="External"/><Relationship Id="rId17" Type="http://schemas.openxmlformats.org/officeDocument/2006/relationships/hyperlink" Target="https://podminky.urs.cz/item/CS_URS_2025_02/184806151" TargetMode="External"/><Relationship Id="rId25" Type="http://schemas.openxmlformats.org/officeDocument/2006/relationships/hyperlink" Target="https://podminky.urs.cz/item/CS_URS_2025_02/184806151" TargetMode="External"/><Relationship Id="rId33" Type="http://schemas.openxmlformats.org/officeDocument/2006/relationships/hyperlink" Target="https://podminky.urs.cz/item/CS_URS_2025_02/184911421" TargetMode="External"/><Relationship Id="rId38" Type="http://schemas.openxmlformats.org/officeDocument/2006/relationships/hyperlink" Target="https://podminky.urs.cz/item/CS_URS_2025_02/185804312" TargetMode="External"/><Relationship Id="rId2" Type="http://schemas.openxmlformats.org/officeDocument/2006/relationships/hyperlink" Target="https://podminky.urs.cz/item/CS_URS_2025_02/185804513" TargetMode="External"/><Relationship Id="rId16" Type="http://schemas.openxmlformats.org/officeDocument/2006/relationships/hyperlink" Target="https://podminky.urs.cz/item/CS_URS_2025_02/184911421" TargetMode="External"/><Relationship Id="rId20" Type="http://schemas.openxmlformats.org/officeDocument/2006/relationships/hyperlink" Target="https://podminky.urs.cz/item/CS_URS_2025_02/185804311" TargetMode="External"/><Relationship Id="rId29" Type="http://schemas.openxmlformats.org/officeDocument/2006/relationships/hyperlink" Target="https://podminky.urs.cz/item/CS_URS_2025_02/185804311" TargetMode="External"/><Relationship Id="rId41" Type="http://schemas.openxmlformats.org/officeDocument/2006/relationships/hyperlink" Target="https://podminky.urs.cz/item/CS_URS_2025_02/998231411" TargetMode="External"/><Relationship Id="rId1" Type="http://schemas.openxmlformats.org/officeDocument/2006/relationships/hyperlink" Target="https://podminky.urs.cz/item/CS_URS_2025_02/184806151" TargetMode="External"/><Relationship Id="rId6" Type="http://schemas.openxmlformats.org/officeDocument/2006/relationships/hyperlink" Target="https://podminky.urs.cz/item/CS_URS_2025_02/185851121" TargetMode="External"/><Relationship Id="rId11" Type="http://schemas.openxmlformats.org/officeDocument/2006/relationships/hyperlink" Target="https://podminky.urs.cz/item/CS_URS_2025_02/185804311" TargetMode="External"/><Relationship Id="rId24" Type="http://schemas.openxmlformats.org/officeDocument/2006/relationships/hyperlink" Target="https://podminky.urs.cz/item/CS_URS_2025_02/184215173" TargetMode="External"/><Relationship Id="rId32" Type="http://schemas.openxmlformats.org/officeDocument/2006/relationships/hyperlink" Target="https://podminky.urs.cz/item/CS_URS_2025_02/185851129" TargetMode="External"/><Relationship Id="rId37" Type="http://schemas.openxmlformats.org/officeDocument/2006/relationships/hyperlink" Target="https://podminky.urs.cz/item/CS_URS_2025_02/185804311" TargetMode="External"/><Relationship Id="rId40" Type="http://schemas.openxmlformats.org/officeDocument/2006/relationships/hyperlink" Target="https://podminky.urs.cz/item/CS_URS_2025_02/185851129" TargetMode="External"/><Relationship Id="rId5" Type="http://schemas.openxmlformats.org/officeDocument/2006/relationships/hyperlink" Target="https://podminky.urs.cz/item/CS_URS_2025_02/185804312" TargetMode="External"/><Relationship Id="rId15" Type="http://schemas.openxmlformats.org/officeDocument/2006/relationships/hyperlink" Target="https://podminky.urs.cz/item/CS_URS_2025_02/184852322" TargetMode="External"/><Relationship Id="rId23" Type="http://schemas.openxmlformats.org/officeDocument/2006/relationships/hyperlink" Target="https://podminky.urs.cz/item/CS_URS_2025_02/185851129" TargetMode="External"/><Relationship Id="rId28" Type="http://schemas.openxmlformats.org/officeDocument/2006/relationships/hyperlink" Target="https://podminky.urs.cz/item/CS_URS_2025_02/184852322" TargetMode="External"/><Relationship Id="rId36" Type="http://schemas.openxmlformats.org/officeDocument/2006/relationships/hyperlink" Target="https://podminky.urs.cz/item/CS_URS_2025_02/185804513" TargetMode="External"/><Relationship Id="rId10" Type="http://schemas.openxmlformats.org/officeDocument/2006/relationships/hyperlink" Target="https://podminky.urs.cz/item/CS_URS_2025_02/185804513" TargetMode="External"/><Relationship Id="rId19" Type="http://schemas.openxmlformats.org/officeDocument/2006/relationships/hyperlink" Target="https://podminky.urs.cz/item/CS_URS_2025_02/185804513" TargetMode="External"/><Relationship Id="rId31" Type="http://schemas.openxmlformats.org/officeDocument/2006/relationships/hyperlink" Target="https://podminky.urs.cz/item/CS_URS_2025_02/185851121" TargetMode="External"/><Relationship Id="rId4" Type="http://schemas.openxmlformats.org/officeDocument/2006/relationships/hyperlink" Target="https://podminky.urs.cz/item/CS_URS_2025_02/185804311" TargetMode="External"/><Relationship Id="rId9" Type="http://schemas.openxmlformats.org/officeDocument/2006/relationships/hyperlink" Target="https://podminky.urs.cz/item/CS_URS_2025_02/185804214" TargetMode="External"/><Relationship Id="rId14" Type="http://schemas.openxmlformats.org/officeDocument/2006/relationships/hyperlink" Target="https://podminky.urs.cz/item/CS_URS_2025_02/185851129" TargetMode="External"/><Relationship Id="rId22" Type="http://schemas.openxmlformats.org/officeDocument/2006/relationships/hyperlink" Target="https://podminky.urs.cz/item/CS_URS_2025_02/185851121" TargetMode="External"/><Relationship Id="rId27" Type="http://schemas.openxmlformats.org/officeDocument/2006/relationships/hyperlink" Target="https://podminky.urs.cz/item/CS_URS_2025_02/185804513" TargetMode="External"/><Relationship Id="rId30" Type="http://schemas.openxmlformats.org/officeDocument/2006/relationships/hyperlink" Target="https://podminky.urs.cz/item/CS_URS_2025_02/185804312" TargetMode="External"/><Relationship Id="rId35" Type="http://schemas.openxmlformats.org/officeDocument/2006/relationships/hyperlink" Target="https://podminky.urs.cz/item/CS_URS_2025_02/185804214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451572111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s://podminky.urs.cz/item/CS_URS_2025_02/171201221" TargetMode="External"/><Relationship Id="rId7" Type="http://schemas.openxmlformats.org/officeDocument/2006/relationships/hyperlink" Target="https://podminky.urs.cz/item/CS_URS_2025_02/275351122" TargetMode="External"/><Relationship Id="rId12" Type="http://schemas.openxmlformats.org/officeDocument/2006/relationships/hyperlink" Target="https://podminky.urs.cz/item/CS_URS_2025_02/210800411" TargetMode="External"/><Relationship Id="rId2" Type="http://schemas.openxmlformats.org/officeDocument/2006/relationships/hyperlink" Target="https://podminky.urs.cz/item/CS_URS_2025_02/162751117" TargetMode="External"/><Relationship Id="rId1" Type="http://schemas.openxmlformats.org/officeDocument/2006/relationships/hyperlink" Target="https://podminky.urs.cz/item/CS_URS_2025_02/133212811" TargetMode="External"/><Relationship Id="rId6" Type="http://schemas.openxmlformats.org/officeDocument/2006/relationships/hyperlink" Target="https://podminky.urs.cz/item/CS_URS_2025_02/275351121" TargetMode="External"/><Relationship Id="rId11" Type="http://schemas.openxmlformats.org/officeDocument/2006/relationships/hyperlink" Target="https://podminky.urs.cz/item/CS_URS_2025_02/210204002" TargetMode="External"/><Relationship Id="rId5" Type="http://schemas.openxmlformats.org/officeDocument/2006/relationships/hyperlink" Target="https://podminky.urs.cz/item/CS_URS_2025_02/275313811" TargetMode="External"/><Relationship Id="rId10" Type="http://schemas.openxmlformats.org/officeDocument/2006/relationships/hyperlink" Target="https://podminky.urs.cz/item/CS_URS_2025_02/210203902" TargetMode="External"/><Relationship Id="rId4" Type="http://schemas.openxmlformats.org/officeDocument/2006/relationships/hyperlink" Target="https://podminky.urs.cz/item/CS_URS_2025_02/174111101" TargetMode="External"/><Relationship Id="rId9" Type="http://schemas.openxmlformats.org/officeDocument/2006/relationships/hyperlink" Target="https://podminky.urs.cz/item/CS_URS_2025_02/99801204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51201" TargetMode="External"/><Relationship Id="rId13" Type="http://schemas.openxmlformats.org/officeDocument/2006/relationships/hyperlink" Target="https://podminky.urs.cz/item/CS_URS_2025_02/871161211" TargetMode="External"/><Relationship Id="rId18" Type="http://schemas.openxmlformats.org/officeDocument/2006/relationships/hyperlink" Target="https://podminky.urs.cz/item/CS_URS_2025_02/722290234" TargetMode="External"/><Relationship Id="rId3" Type="http://schemas.openxmlformats.org/officeDocument/2006/relationships/hyperlink" Target="https://podminky.urs.cz/item/CS_URS_2025_02/151101101" TargetMode="External"/><Relationship Id="rId7" Type="http://schemas.openxmlformats.org/officeDocument/2006/relationships/hyperlink" Target="https://podminky.urs.cz/item/CS_URS_2025_02/162751119" TargetMode="External"/><Relationship Id="rId12" Type="http://schemas.openxmlformats.org/officeDocument/2006/relationships/hyperlink" Target="https://podminky.urs.cz/item/CS_URS_2025_02/451572111" TargetMode="External"/><Relationship Id="rId17" Type="http://schemas.openxmlformats.org/officeDocument/2006/relationships/hyperlink" Target="https://podminky.urs.cz/item/CS_URS_2025_02/998276101" TargetMode="External"/><Relationship Id="rId2" Type="http://schemas.openxmlformats.org/officeDocument/2006/relationships/hyperlink" Target="https://podminky.urs.cz/item/CS_URS_2025_02/132254103" TargetMode="External"/><Relationship Id="rId16" Type="http://schemas.openxmlformats.org/officeDocument/2006/relationships/hyperlink" Target="https://podminky.urs.cz/item/CS_URS_2025_02/899722113" TargetMode="External"/><Relationship Id="rId20" Type="http://schemas.openxmlformats.org/officeDocument/2006/relationships/drawing" Target="../drawings/drawing6.xml"/><Relationship Id="rId1" Type="http://schemas.openxmlformats.org/officeDocument/2006/relationships/hyperlink" Target="https://podminky.urs.cz/item/CS_URS_2025_02/115101201" TargetMode="External"/><Relationship Id="rId6" Type="http://schemas.openxmlformats.org/officeDocument/2006/relationships/hyperlink" Target="https://podminky.urs.cz/item/CS_URS_2025_02/162751117" TargetMode="External"/><Relationship Id="rId11" Type="http://schemas.openxmlformats.org/officeDocument/2006/relationships/hyperlink" Target="https://podminky.urs.cz/item/CS_URS_2025_02/181912112" TargetMode="External"/><Relationship Id="rId5" Type="http://schemas.openxmlformats.org/officeDocument/2006/relationships/hyperlink" Target="https://podminky.urs.cz/item/CS_URS_2025_02/161151103" TargetMode="External"/><Relationship Id="rId15" Type="http://schemas.openxmlformats.org/officeDocument/2006/relationships/hyperlink" Target="https://podminky.urs.cz/item/CS_URS_2025_02/899721111" TargetMode="External"/><Relationship Id="rId10" Type="http://schemas.openxmlformats.org/officeDocument/2006/relationships/hyperlink" Target="https://podminky.urs.cz/item/CS_URS_2025_02/175111101" TargetMode="External"/><Relationship Id="rId19" Type="http://schemas.openxmlformats.org/officeDocument/2006/relationships/hyperlink" Target="https://podminky.urs.cz/item/CS_URS_2025_02/041903000" TargetMode="External"/><Relationship Id="rId4" Type="http://schemas.openxmlformats.org/officeDocument/2006/relationships/hyperlink" Target="https://podminky.urs.cz/item/CS_URS_2025_02/151101111" TargetMode="External"/><Relationship Id="rId9" Type="http://schemas.openxmlformats.org/officeDocument/2006/relationships/hyperlink" Target="https://podminky.urs.cz/item/CS_URS_2025_02/174151101" TargetMode="External"/><Relationship Id="rId14" Type="http://schemas.openxmlformats.org/officeDocument/2006/relationships/hyperlink" Target="https://podminky.urs.cz/item/CS_URS_2025_02/89224111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2751119" TargetMode="External"/><Relationship Id="rId13" Type="http://schemas.openxmlformats.org/officeDocument/2006/relationships/hyperlink" Target="https://podminky.urs.cz/item/CS_URS_2025_02/359901211" TargetMode="External"/><Relationship Id="rId18" Type="http://schemas.openxmlformats.org/officeDocument/2006/relationships/hyperlink" Target="https://podminky.urs.cz/item/CS_URS_2025_02/871313121" TargetMode="External"/><Relationship Id="rId3" Type="http://schemas.openxmlformats.org/officeDocument/2006/relationships/hyperlink" Target="https://podminky.urs.cz/item/CS_URS_2025_02/132254103" TargetMode="External"/><Relationship Id="rId21" Type="http://schemas.openxmlformats.org/officeDocument/2006/relationships/hyperlink" Target="https://podminky.urs.cz/item/CS_URS_2025_02/998276101" TargetMode="External"/><Relationship Id="rId7" Type="http://schemas.openxmlformats.org/officeDocument/2006/relationships/hyperlink" Target="https://podminky.urs.cz/item/CS_URS_2025_02/162751117" TargetMode="External"/><Relationship Id="rId12" Type="http://schemas.openxmlformats.org/officeDocument/2006/relationships/hyperlink" Target="https://podminky.urs.cz/item/CS_URS_2025_02/181912112" TargetMode="External"/><Relationship Id="rId17" Type="http://schemas.openxmlformats.org/officeDocument/2006/relationships/hyperlink" Target="https://podminky.urs.cz/item/CS_URS_2025_02/871263121" TargetMode="External"/><Relationship Id="rId2" Type="http://schemas.openxmlformats.org/officeDocument/2006/relationships/hyperlink" Target="https://podminky.urs.cz/item/CS_URS_2025_02/132254101" TargetMode="External"/><Relationship Id="rId16" Type="http://schemas.openxmlformats.org/officeDocument/2006/relationships/hyperlink" Target="https://podminky.urs.cz/item/CS_URS_2025_02/721290112" TargetMode="External"/><Relationship Id="rId20" Type="http://schemas.openxmlformats.org/officeDocument/2006/relationships/hyperlink" Target="https://podminky.urs.cz/item/CS_URS_2025_02/899722113" TargetMode="External"/><Relationship Id="rId1" Type="http://schemas.openxmlformats.org/officeDocument/2006/relationships/hyperlink" Target="https://podminky.urs.cz/item/CS_URS_2025_02/115101201" TargetMode="External"/><Relationship Id="rId6" Type="http://schemas.openxmlformats.org/officeDocument/2006/relationships/hyperlink" Target="https://podminky.urs.cz/item/CS_URS_2025_02/161151103" TargetMode="External"/><Relationship Id="rId11" Type="http://schemas.openxmlformats.org/officeDocument/2006/relationships/hyperlink" Target="https://podminky.urs.cz/item/CS_URS_2025_02/175111101" TargetMode="External"/><Relationship Id="rId5" Type="http://schemas.openxmlformats.org/officeDocument/2006/relationships/hyperlink" Target="https://podminky.urs.cz/item/CS_URS_2025_02/151101111" TargetMode="External"/><Relationship Id="rId15" Type="http://schemas.openxmlformats.org/officeDocument/2006/relationships/hyperlink" Target="https://podminky.urs.cz/item/CS_URS_2025_02/721290111" TargetMode="External"/><Relationship Id="rId23" Type="http://schemas.openxmlformats.org/officeDocument/2006/relationships/drawing" Target="../drawings/drawing7.xml"/><Relationship Id="rId10" Type="http://schemas.openxmlformats.org/officeDocument/2006/relationships/hyperlink" Target="https://podminky.urs.cz/item/CS_URS_2025_02/174151101" TargetMode="External"/><Relationship Id="rId19" Type="http://schemas.openxmlformats.org/officeDocument/2006/relationships/hyperlink" Target="https://podminky.urs.cz/item/CS_URS_2025_02/871365811" TargetMode="External"/><Relationship Id="rId4" Type="http://schemas.openxmlformats.org/officeDocument/2006/relationships/hyperlink" Target="https://podminky.urs.cz/item/CS_URS_2025_02/151101101" TargetMode="External"/><Relationship Id="rId9" Type="http://schemas.openxmlformats.org/officeDocument/2006/relationships/hyperlink" Target="https://podminky.urs.cz/item/CS_URS_2025_02/171251201" TargetMode="External"/><Relationship Id="rId14" Type="http://schemas.openxmlformats.org/officeDocument/2006/relationships/hyperlink" Target="https://podminky.urs.cz/item/CS_URS_2025_02/451572111" TargetMode="External"/><Relationship Id="rId22" Type="http://schemas.openxmlformats.org/officeDocument/2006/relationships/hyperlink" Target="https://podminky.urs.cz/item/CS_URS_2025_02/04190300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314" t="s">
        <v>6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98" t="s">
        <v>15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20"/>
      <c r="BE5" s="295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300" t="s">
        <v>18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20"/>
      <c r="BE6" s="296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96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6"/>
      <c r="BS8" s="17" t="s">
        <v>7</v>
      </c>
    </row>
    <row r="9" spans="1:74" ht="14.45" customHeight="1">
      <c r="B9" s="20"/>
      <c r="AR9" s="20"/>
      <c r="BE9" s="296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3</v>
      </c>
      <c r="AR10" s="20"/>
      <c r="BE10" s="296"/>
      <c r="BS10" s="17" t="s">
        <v>7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296"/>
      <c r="BS11" s="17" t="s">
        <v>7</v>
      </c>
    </row>
    <row r="12" spans="1:74" ht="6.95" customHeight="1">
      <c r="B12" s="20"/>
      <c r="AR12" s="20"/>
      <c r="BE12" s="296"/>
      <c r="BS12" s="17" t="s">
        <v>7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96"/>
      <c r="BS13" s="17" t="s">
        <v>7</v>
      </c>
    </row>
    <row r="14" spans="1:74" ht="12.75">
      <c r="B14" s="20"/>
      <c r="E14" s="301" t="s">
        <v>30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7" t="s">
        <v>28</v>
      </c>
      <c r="AN14" s="29" t="s">
        <v>30</v>
      </c>
      <c r="AR14" s="20"/>
      <c r="BE14" s="296"/>
      <c r="BS14" s="17" t="s">
        <v>7</v>
      </c>
    </row>
    <row r="15" spans="1:74" ht="6.95" customHeight="1">
      <c r="B15" s="20"/>
      <c r="AR15" s="20"/>
      <c r="BE15" s="296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</v>
      </c>
      <c r="AR16" s="20"/>
      <c r="BE16" s="296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3</v>
      </c>
      <c r="AR17" s="20"/>
      <c r="BE17" s="296"/>
      <c r="BS17" s="17" t="s">
        <v>33</v>
      </c>
    </row>
    <row r="18" spans="2:71" ht="6.95" customHeight="1">
      <c r="B18" s="20"/>
      <c r="AR18" s="20"/>
      <c r="BE18" s="296"/>
      <c r="BS18" s="17" t="s">
        <v>7</v>
      </c>
    </row>
    <row r="19" spans="2:71" ht="12" customHeight="1">
      <c r="B19" s="20"/>
      <c r="D19" s="27" t="s">
        <v>34</v>
      </c>
      <c r="AK19" s="27" t="s">
        <v>26</v>
      </c>
      <c r="AN19" s="25" t="s">
        <v>3</v>
      </c>
      <c r="AR19" s="20"/>
      <c r="BE19" s="296"/>
      <c r="BS19" s="17" t="s">
        <v>7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3</v>
      </c>
      <c r="AR20" s="20"/>
      <c r="BE20" s="296"/>
      <c r="BS20" s="17" t="s">
        <v>33</v>
      </c>
    </row>
    <row r="21" spans="2:71" ht="6.95" customHeight="1">
      <c r="B21" s="20"/>
      <c r="AR21" s="20"/>
      <c r="BE21" s="296"/>
    </row>
    <row r="22" spans="2:71" ht="12" customHeight="1">
      <c r="B22" s="20"/>
      <c r="D22" s="27" t="s">
        <v>36</v>
      </c>
      <c r="AR22" s="20"/>
      <c r="BE22" s="296"/>
    </row>
    <row r="23" spans="2:71" ht="47.25" customHeight="1">
      <c r="B23" s="20"/>
      <c r="E23" s="303" t="s">
        <v>37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R23" s="20"/>
      <c r="BE23" s="296"/>
    </row>
    <row r="24" spans="2:71" ht="6.95" customHeight="1">
      <c r="B24" s="20"/>
      <c r="AR24" s="20"/>
      <c r="BE24" s="296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6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4">
        <f>ROUND(AG54,2)</f>
        <v>0</v>
      </c>
      <c r="AL26" s="305"/>
      <c r="AM26" s="305"/>
      <c r="AN26" s="305"/>
      <c r="AO26" s="305"/>
      <c r="AR26" s="32"/>
      <c r="BE26" s="296"/>
    </row>
    <row r="27" spans="2:71" s="1" customFormat="1" ht="6.95" customHeight="1">
      <c r="B27" s="32"/>
      <c r="AR27" s="32"/>
      <c r="BE27" s="296"/>
    </row>
    <row r="28" spans="2:71" s="1" customFormat="1" ht="12.75">
      <c r="B28" s="32"/>
      <c r="L28" s="306" t="s">
        <v>39</v>
      </c>
      <c r="M28" s="306"/>
      <c r="N28" s="306"/>
      <c r="O28" s="306"/>
      <c r="P28" s="306"/>
      <c r="W28" s="306" t="s">
        <v>40</v>
      </c>
      <c r="X28" s="306"/>
      <c r="Y28" s="306"/>
      <c r="Z28" s="306"/>
      <c r="AA28" s="306"/>
      <c r="AB28" s="306"/>
      <c r="AC28" s="306"/>
      <c r="AD28" s="306"/>
      <c r="AE28" s="306"/>
      <c r="AK28" s="306" t="s">
        <v>41</v>
      </c>
      <c r="AL28" s="306"/>
      <c r="AM28" s="306"/>
      <c r="AN28" s="306"/>
      <c r="AO28" s="306"/>
      <c r="AR28" s="32"/>
      <c r="BE28" s="296"/>
    </row>
    <row r="29" spans="2:71" s="2" customFormat="1" ht="14.45" customHeight="1">
      <c r="B29" s="36"/>
      <c r="D29" s="27" t="s">
        <v>42</v>
      </c>
      <c r="F29" s="27" t="s">
        <v>43</v>
      </c>
      <c r="L29" s="309">
        <v>0.21</v>
      </c>
      <c r="M29" s="308"/>
      <c r="N29" s="308"/>
      <c r="O29" s="308"/>
      <c r="P29" s="308"/>
      <c r="W29" s="307">
        <f>ROUND(AZ54, 2)</f>
        <v>0</v>
      </c>
      <c r="X29" s="308"/>
      <c r="Y29" s="308"/>
      <c r="Z29" s="308"/>
      <c r="AA29" s="308"/>
      <c r="AB29" s="308"/>
      <c r="AC29" s="308"/>
      <c r="AD29" s="308"/>
      <c r="AE29" s="308"/>
      <c r="AK29" s="307">
        <f>ROUND(AV54, 2)</f>
        <v>0</v>
      </c>
      <c r="AL29" s="308"/>
      <c r="AM29" s="308"/>
      <c r="AN29" s="308"/>
      <c r="AO29" s="308"/>
      <c r="AR29" s="36"/>
      <c r="BE29" s="297"/>
    </row>
    <row r="30" spans="2:71" s="2" customFormat="1" ht="14.45" customHeight="1">
      <c r="B30" s="36"/>
      <c r="F30" s="27" t="s">
        <v>44</v>
      </c>
      <c r="L30" s="309">
        <v>0.12</v>
      </c>
      <c r="M30" s="308"/>
      <c r="N30" s="308"/>
      <c r="O30" s="308"/>
      <c r="P30" s="308"/>
      <c r="W30" s="307">
        <f>ROUND(BA54, 2)</f>
        <v>0</v>
      </c>
      <c r="X30" s="308"/>
      <c r="Y30" s="308"/>
      <c r="Z30" s="308"/>
      <c r="AA30" s="308"/>
      <c r="AB30" s="308"/>
      <c r="AC30" s="308"/>
      <c r="AD30" s="308"/>
      <c r="AE30" s="308"/>
      <c r="AK30" s="307">
        <f>ROUND(AW54, 2)</f>
        <v>0</v>
      </c>
      <c r="AL30" s="308"/>
      <c r="AM30" s="308"/>
      <c r="AN30" s="308"/>
      <c r="AO30" s="308"/>
      <c r="AR30" s="36"/>
      <c r="BE30" s="297"/>
    </row>
    <row r="31" spans="2:71" s="2" customFormat="1" ht="14.45" hidden="1" customHeight="1">
      <c r="B31" s="36"/>
      <c r="F31" s="27" t="s">
        <v>45</v>
      </c>
      <c r="L31" s="309">
        <v>0.21</v>
      </c>
      <c r="M31" s="308"/>
      <c r="N31" s="308"/>
      <c r="O31" s="308"/>
      <c r="P31" s="308"/>
      <c r="W31" s="307">
        <f>ROUND(BB54, 2)</f>
        <v>0</v>
      </c>
      <c r="X31" s="308"/>
      <c r="Y31" s="308"/>
      <c r="Z31" s="308"/>
      <c r="AA31" s="308"/>
      <c r="AB31" s="308"/>
      <c r="AC31" s="308"/>
      <c r="AD31" s="308"/>
      <c r="AE31" s="308"/>
      <c r="AK31" s="307">
        <v>0</v>
      </c>
      <c r="AL31" s="308"/>
      <c r="AM31" s="308"/>
      <c r="AN31" s="308"/>
      <c r="AO31" s="308"/>
      <c r="AR31" s="36"/>
      <c r="BE31" s="297"/>
    </row>
    <row r="32" spans="2:71" s="2" customFormat="1" ht="14.45" hidden="1" customHeight="1">
      <c r="B32" s="36"/>
      <c r="F32" s="27" t="s">
        <v>46</v>
      </c>
      <c r="L32" s="309">
        <v>0.12</v>
      </c>
      <c r="M32" s="308"/>
      <c r="N32" s="308"/>
      <c r="O32" s="308"/>
      <c r="P32" s="308"/>
      <c r="W32" s="307">
        <f>ROUND(BC54, 2)</f>
        <v>0</v>
      </c>
      <c r="X32" s="308"/>
      <c r="Y32" s="308"/>
      <c r="Z32" s="308"/>
      <c r="AA32" s="308"/>
      <c r="AB32" s="308"/>
      <c r="AC32" s="308"/>
      <c r="AD32" s="308"/>
      <c r="AE32" s="308"/>
      <c r="AK32" s="307">
        <v>0</v>
      </c>
      <c r="AL32" s="308"/>
      <c r="AM32" s="308"/>
      <c r="AN32" s="308"/>
      <c r="AO32" s="308"/>
      <c r="AR32" s="36"/>
      <c r="BE32" s="297"/>
    </row>
    <row r="33" spans="2:44" s="2" customFormat="1" ht="14.45" hidden="1" customHeight="1">
      <c r="B33" s="36"/>
      <c r="F33" s="27" t="s">
        <v>47</v>
      </c>
      <c r="L33" s="309">
        <v>0</v>
      </c>
      <c r="M33" s="308"/>
      <c r="N33" s="308"/>
      <c r="O33" s="308"/>
      <c r="P33" s="308"/>
      <c r="W33" s="307">
        <f>ROUND(BD54, 2)</f>
        <v>0</v>
      </c>
      <c r="X33" s="308"/>
      <c r="Y33" s="308"/>
      <c r="Z33" s="308"/>
      <c r="AA33" s="308"/>
      <c r="AB33" s="308"/>
      <c r="AC33" s="308"/>
      <c r="AD33" s="308"/>
      <c r="AE33" s="308"/>
      <c r="AK33" s="307">
        <v>0</v>
      </c>
      <c r="AL33" s="308"/>
      <c r="AM33" s="308"/>
      <c r="AN33" s="308"/>
      <c r="AO33" s="30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313" t="s">
        <v>50</v>
      </c>
      <c r="Y35" s="311"/>
      <c r="Z35" s="311"/>
      <c r="AA35" s="311"/>
      <c r="AB35" s="311"/>
      <c r="AC35" s="39"/>
      <c r="AD35" s="39"/>
      <c r="AE35" s="39"/>
      <c r="AF35" s="39"/>
      <c r="AG35" s="39"/>
      <c r="AH35" s="39"/>
      <c r="AI35" s="39"/>
      <c r="AJ35" s="39"/>
      <c r="AK35" s="310">
        <f>SUM(AK26:AK33)</f>
        <v>0</v>
      </c>
      <c r="AL35" s="311"/>
      <c r="AM35" s="311"/>
      <c r="AN35" s="311"/>
      <c r="AO35" s="312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2025/010</v>
      </c>
      <c r="AR44" s="45"/>
    </row>
    <row r="45" spans="2:44" s="4" customFormat="1" ht="36.950000000000003" customHeight="1">
      <c r="B45" s="46"/>
      <c r="C45" s="47" t="s">
        <v>17</v>
      </c>
      <c r="L45" s="273" t="str">
        <f>K6</f>
        <v>ÚSTŘEDNÍ HŘBITOV SLEZSKÁ OSTRAVA - POHŘBÍVACÍ POLE, VSYPOVÁ LOUČKA</v>
      </c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Parcela č. 202/1 k.ú. Slezská Ostrava</v>
      </c>
      <c r="AI47" s="27" t="s">
        <v>23</v>
      </c>
      <c r="AM47" s="275" t="str">
        <f>IF(AN8= "","",AN8)</f>
        <v>18. 3. 2025</v>
      </c>
      <c r="AN47" s="275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Statutární město Ostrava ÚmOb Slezská Ostrava</v>
      </c>
      <c r="AI49" s="27" t="s">
        <v>31</v>
      </c>
      <c r="AM49" s="280" t="str">
        <f>IF(E17="","",E17)</f>
        <v>MPA ProjektStav s.r.o.</v>
      </c>
      <c r="AN49" s="281"/>
      <c r="AO49" s="281"/>
      <c r="AP49" s="281"/>
      <c r="AR49" s="32"/>
      <c r="AS49" s="276" t="s">
        <v>52</v>
      </c>
      <c r="AT49" s="27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80" t="str">
        <f>IF(E20="","",E20)</f>
        <v>Jindřich Jansa</v>
      </c>
      <c r="AN50" s="281"/>
      <c r="AO50" s="281"/>
      <c r="AP50" s="281"/>
      <c r="AR50" s="32"/>
      <c r="AS50" s="278"/>
      <c r="AT50" s="279"/>
      <c r="BD50" s="53"/>
    </row>
    <row r="51" spans="1:91" s="1" customFormat="1" ht="10.9" customHeight="1">
      <c r="B51" s="32"/>
      <c r="AR51" s="32"/>
      <c r="AS51" s="278"/>
      <c r="AT51" s="279"/>
      <c r="BD51" s="53"/>
    </row>
    <row r="52" spans="1:91" s="1" customFormat="1" ht="29.25" customHeight="1">
      <c r="B52" s="32"/>
      <c r="C52" s="282" t="s">
        <v>53</v>
      </c>
      <c r="D52" s="283"/>
      <c r="E52" s="283"/>
      <c r="F52" s="283"/>
      <c r="G52" s="283"/>
      <c r="H52" s="54"/>
      <c r="I52" s="285" t="s">
        <v>54</v>
      </c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4" t="s">
        <v>55</v>
      </c>
      <c r="AH52" s="283"/>
      <c r="AI52" s="283"/>
      <c r="AJ52" s="283"/>
      <c r="AK52" s="283"/>
      <c r="AL52" s="283"/>
      <c r="AM52" s="283"/>
      <c r="AN52" s="285" t="s">
        <v>56</v>
      </c>
      <c r="AO52" s="283"/>
      <c r="AP52" s="283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3">
        <f>ROUND(AG55,2)</f>
        <v>0</v>
      </c>
      <c r="AH54" s="293"/>
      <c r="AI54" s="293"/>
      <c r="AJ54" s="293"/>
      <c r="AK54" s="293"/>
      <c r="AL54" s="293"/>
      <c r="AM54" s="293"/>
      <c r="AN54" s="294">
        <f t="shared" ref="AN54:AN61" si="0">SUM(AG54,AT54)</f>
        <v>0</v>
      </c>
      <c r="AO54" s="294"/>
      <c r="AP54" s="294"/>
      <c r="AQ54" s="64" t="s">
        <v>3</v>
      </c>
      <c r="AR54" s="60"/>
      <c r="AS54" s="65">
        <f>ROUND(AS55,2)</f>
        <v>0</v>
      </c>
      <c r="AT54" s="66">
        <f t="shared" ref="AT54:AT61" si="1"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3</v>
      </c>
    </row>
    <row r="55" spans="1:91" s="6" customFormat="1" ht="16.5" customHeight="1">
      <c r="B55" s="71"/>
      <c r="C55" s="72"/>
      <c r="D55" s="289" t="s">
        <v>76</v>
      </c>
      <c r="E55" s="289"/>
      <c r="F55" s="289"/>
      <c r="G55" s="289"/>
      <c r="H55" s="289"/>
      <c r="I55" s="73"/>
      <c r="J55" s="289" t="s">
        <v>77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6">
        <f>ROUND(SUM(AG56:AG61),2)</f>
        <v>0</v>
      </c>
      <c r="AH55" s="287"/>
      <c r="AI55" s="287"/>
      <c r="AJ55" s="287"/>
      <c r="AK55" s="287"/>
      <c r="AL55" s="287"/>
      <c r="AM55" s="287"/>
      <c r="AN55" s="288">
        <f t="shared" si="0"/>
        <v>0</v>
      </c>
      <c r="AO55" s="287"/>
      <c r="AP55" s="287"/>
      <c r="AQ55" s="74" t="s">
        <v>78</v>
      </c>
      <c r="AR55" s="71"/>
      <c r="AS55" s="75">
        <f>ROUND(SUM(AS56:AS61),2)</f>
        <v>0</v>
      </c>
      <c r="AT55" s="76">
        <f t="shared" si="1"/>
        <v>0</v>
      </c>
      <c r="AU55" s="77">
        <f>ROUND(SUM(AU56:AU61),5)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ROUND(SUM(AZ56:AZ61),2)</f>
        <v>0</v>
      </c>
      <c r="BA55" s="76">
        <f>ROUND(SUM(BA56:BA61),2)</f>
        <v>0</v>
      </c>
      <c r="BB55" s="76">
        <f>ROUND(SUM(BB56:BB61),2)</f>
        <v>0</v>
      </c>
      <c r="BC55" s="76">
        <f>ROUND(SUM(BC56:BC61),2)</f>
        <v>0</v>
      </c>
      <c r="BD55" s="78">
        <f>ROUND(SUM(BD56:BD61),2)</f>
        <v>0</v>
      </c>
      <c r="BS55" s="79" t="s">
        <v>71</v>
      </c>
      <c r="BT55" s="79" t="s">
        <v>79</v>
      </c>
      <c r="BU55" s="79" t="s">
        <v>73</v>
      </c>
      <c r="BV55" s="79" t="s">
        <v>74</v>
      </c>
      <c r="BW55" s="79" t="s">
        <v>80</v>
      </c>
      <c r="BX55" s="79" t="s">
        <v>5</v>
      </c>
      <c r="CL55" s="79" t="s">
        <v>3</v>
      </c>
      <c r="CM55" s="79" t="s">
        <v>81</v>
      </c>
    </row>
    <row r="56" spans="1:91" s="3" customFormat="1" ht="16.5" customHeight="1">
      <c r="A56" s="80" t="s">
        <v>82</v>
      </c>
      <c r="B56" s="45"/>
      <c r="C56" s="9"/>
      <c r="D56" s="9"/>
      <c r="E56" s="292" t="s">
        <v>83</v>
      </c>
      <c r="F56" s="292"/>
      <c r="G56" s="292"/>
      <c r="H56" s="292"/>
      <c r="I56" s="292"/>
      <c r="J56" s="9"/>
      <c r="K56" s="292" t="s">
        <v>84</v>
      </c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0">
        <f>'A1-000 - Vedlejší a ostat...'!J32</f>
        <v>0</v>
      </c>
      <c r="AH56" s="291"/>
      <c r="AI56" s="291"/>
      <c r="AJ56" s="291"/>
      <c r="AK56" s="291"/>
      <c r="AL56" s="291"/>
      <c r="AM56" s="291"/>
      <c r="AN56" s="290">
        <f t="shared" si="0"/>
        <v>0</v>
      </c>
      <c r="AO56" s="291"/>
      <c r="AP56" s="291"/>
      <c r="AQ56" s="81" t="s">
        <v>85</v>
      </c>
      <c r="AR56" s="45"/>
      <c r="AS56" s="82">
        <v>0</v>
      </c>
      <c r="AT56" s="83">
        <f t="shared" si="1"/>
        <v>0</v>
      </c>
      <c r="AU56" s="84">
        <f>'A1-000 - Vedlejší a ostat...'!P90</f>
        <v>0</v>
      </c>
      <c r="AV56" s="83">
        <f>'A1-000 - Vedlejší a ostat...'!J35</f>
        <v>0</v>
      </c>
      <c r="AW56" s="83">
        <f>'A1-000 - Vedlejší a ostat...'!J36</f>
        <v>0</v>
      </c>
      <c r="AX56" s="83">
        <f>'A1-000 - Vedlejší a ostat...'!J37</f>
        <v>0</v>
      </c>
      <c r="AY56" s="83">
        <f>'A1-000 - Vedlejší a ostat...'!J38</f>
        <v>0</v>
      </c>
      <c r="AZ56" s="83">
        <f>'A1-000 - Vedlejší a ostat...'!F35</f>
        <v>0</v>
      </c>
      <c r="BA56" s="83">
        <f>'A1-000 - Vedlejší a ostat...'!F36</f>
        <v>0</v>
      </c>
      <c r="BB56" s="83">
        <f>'A1-000 - Vedlejší a ostat...'!F37</f>
        <v>0</v>
      </c>
      <c r="BC56" s="83">
        <f>'A1-000 - Vedlejší a ostat...'!F38</f>
        <v>0</v>
      </c>
      <c r="BD56" s="85">
        <f>'A1-000 - Vedlejší a ostat...'!F39</f>
        <v>0</v>
      </c>
      <c r="BT56" s="25" t="s">
        <v>81</v>
      </c>
      <c r="BV56" s="25" t="s">
        <v>74</v>
      </c>
      <c r="BW56" s="25" t="s">
        <v>86</v>
      </c>
      <c r="BX56" s="25" t="s">
        <v>80</v>
      </c>
      <c r="CL56" s="25" t="s">
        <v>3</v>
      </c>
    </row>
    <row r="57" spans="1:91" s="3" customFormat="1" ht="16.5" customHeight="1">
      <c r="A57" s="80" t="s">
        <v>82</v>
      </c>
      <c r="B57" s="45"/>
      <c r="C57" s="9"/>
      <c r="D57" s="9"/>
      <c r="E57" s="292" t="s">
        <v>87</v>
      </c>
      <c r="F57" s="292"/>
      <c r="G57" s="292"/>
      <c r="H57" s="292"/>
      <c r="I57" s="292"/>
      <c r="J57" s="9"/>
      <c r="K57" s="292" t="s">
        <v>88</v>
      </c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0">
        <f>'A1-001 - Kácení, výsadby,...'!J32</f>
        <v>0</v>
      </c>
      <c r="AH57" s="291"/>
      <c r="AI57" s="291"/>
      <c r="AJ57" s="291"/>
      <c r="AK57" s="291"/>
      <c r="AL57" s="291"/>
      <c r="AM57" s="291"/>
      <c r="AN57" s="290">
        <f t="shared" si="0"/>
        <v>0</v>
      </c>
      <c r="AO57" s="291"/>
      <c r="AP57" s="291"/>
      <c r="AQ57" s="81" t="s">
        <v>85</v>
      </c>
      <c r="AR57" s="45"/>
      <c r="AS57" s="82">
        <v>0</v>
      </c>
      <c r="AT57" s="83">
        <f t="shared" si="1"/>
        <v>0</v>
      </c>
      <c r="AU57" s="84">
        <f>'A1-001 - Kácení, výsadby,...'!P91</f>
        <v>0</v>
      </c>
      <c r="AV57" s="83">
        <f>'A1-001 - Kácení, výsadby,...'!J35</f>
        <v>0</v>
      </c>
      <c r="AW57" s="83">
        <f>'A1-001 - Kácení, výsadby,...'!J36</f>
        <v>0</v>
      </c>
      <c r="AX57" s="83">
        <f>'A1-001 - Kácení, výsadby,...'!J37</f>
        <v>0</v>
      </c>
      <c r="AY57" s="83">
        <f>'A1-001 - Kácení, výsadby,...'!J38</f>
        <v>0</v>
      </c>
      <c r="AZ57" s="83">
        <f>'A1-001 - Kácení, výsadby,...'!F35</f>
        <v>0</v>
      </c>
      <c r="BA57" s="83">
        <f>'A1-001 - Kácení, výsadby,...'!F36</f>
        <v>0</v>
      </c>
      <c r="BB57" s="83">
        <f>'A1-001 - Kácení, výsadby,...'!F37</f>
        <v>0</v>
      </c>
      <c r="BC57" s="83">
        <f>'A1-001 - Kácení, výsadby,...'!F38</f>
        <v>0</v>
      </c>
      <c r="BD57" s="85">
        <f>'A1-001 - Kácení, výsadby,...'!F39</f>
        <v>0</v>
      </c>
      <c r="BT57" s="25" t="s">
        <v>81</v>
      </c>
      <c r="BV57" s="25" t="s">
        <v>74</v>
      </c>
      <c r="BW57" s="25" t="s">
        <v>89</v>
      </c>
      <c r="BX57" s="25" t="s">
        <v>80</v>
      </c>
      <c r="CL57" s="25" t="s">
        <v>3</v>
      </c>
    </row>
    <row r="58" spans="1:91" s="3" customFormat="1" ht="16.5" customHeight="1">
      <c r="A58" s="80" t="s">
        <v>82</v>
      </c>
      <c r="B58" s="45"/>
      <c r="C58" s="9"/>
      <c r="D58" s="9"/>
      <c r="E58" s="292" t="s">
        <v>90</v>
      </c>
      <c r="F58" s="292"/>
      <c r="G58" s="292"/>
      <c r="H58" s="292"/>
      <c r="I58" s="292"/>
      <c r="J58" s="9"/>
      <c r="K58" s="292" t="s">
        <v>91</v>
      </c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0">
        <f>'A1-002 - Následná péče 5 let'!J32</f>
        <v>0</v>
      </c>
      <c r="AH58" s="291"/>
      <c r="AI58" s="291"/>
      <c r="AJ58" s="291"/>
      <c r="AK58" s="291"/>
      <c r="AL58" s="291"/>
      <c r="AM58" s="291"/>
      <c r="AN58" s="290">
        <f t="shared" si="0"/>
        <v>0</v>
      </c>
      <c r="AO58" s="291"/>
      <c r="AP58" s="291"/>
      <c r="AQ58" s="81" t="s">
        <v>85</v>
      </c>
      <c r="AR58" s="45"/>
      <c r="AS58" s="82">
        <v>0</v>
      </c>
      <c r="AT58" s="83">
        <f t="shared" si="1"/>
        <v>0</v>
      </c>
      <c r="AU58" s="84">
        <f>'A1-002 - Následná péče 5 let'!P92</f>
        <v>0</v>
      </c>
      <c r="AV58" s="83">
        <f>'A1-002 - Následná péče 5 let'!J35</f>
        <v>0</v>
      </c>
      <c r="AW58" s="83">
        <f>'A1-002 - Následná péče 5 let'!J36</f>
        <v>0</v>
      </c>
      <c r="AX58" s="83">
        <f>'A1-002 - Následná péče 5 let'!J37</f>
        <v>0</v>
      </c>
      <c r="AY58" s="83">
        <f>'A1-002 - Následná péče 5 let'!J38</f>
        <v>0</v>
      </c>
      <c r="AZ58" s="83">
        <f>'A1-002 - Následná péče 5 let'!F35</f>
        <v>0</v>
      </c>
      <c r="BA58" s="83">
        <f>'A1-002 - Následná péče 5 let'!F36</f>
        <v>0</v>
      </c>
      <c r="BB58" s="83">
        <f>'A1-002 - Následná péče 5 let'!F37</f>
        <v>0</v>
      </c>
      <c r="BC58" s="83">
        <f>'A1-002 - Následná péče 5 let'!F38</f>
        <v>0</v>
      </c>
      <c r="BD58" s="85">
        <f>'A1-002 - Následná péče 5 let'!F39</f>
        <v>0</v>
      </c>
      <c r="BT58" s="25" t="s">
        <v>81</v>
      </c>
      <c r="BV58" s="25" t="s">
        <v>74</v>
      </c>
      <c r="BW58" s="25" t="s">
        <v>92</v>
      </c>
      <c r="BX58" s="25" t="s">
        <v>80</v>
      </c>
      <c r="CL58" s="25" t="s">
        <v>3</v>
      </c>
    </row>
    <row r="59" spans="1:91" s="3" customFormat="1" ht="16.5" customHeight="1">
      <c r="A59" s="80" t="s">
        <v>82</v>
      </c>
      <c r="B59" s="45"/>
      <c r="C59" s="9"/>
      <c r="D59" s="9"/>
      <c r="E59" s="292" t="s">
        <v>93</v>
      </c>
      <c r="F59" s="292"/>
      <c r="G59" s="292"/>
      <c r="H59" s="292"/>
      <c r="I59" s="292"/>
      <c r="J59" s="9"/>
      <c r="K59" s="292" t="s">
        <v>94</v>
      </c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0">
        <f>'A1-003 - Solární svítidla'!J32</f>
        <v>0</v>
      </c>
      <c r="AH59" s="291"/>
      <c r="AI59" s="291"/>
      <c r="AJ59" s="291"/>
      <c r="AK59" s="291"/>
      <c r="AL59" s="291"/>
      <c r="AM59" s="291"/>
      <c r="AN59" s="290">
        <f t="shared" si="0"/>
        <v>0</v>
      </c>
      <c r="AO59" s="291"/>
      <c r="AP59" s="291"/>
      <c r="AQ59" s="81" t="s">
        <v>85</v>
      </c>
      <c r="AR59" s="45"/>
      <c r="AS59" s="82">
        <v>0</v>
      </c>
      <c r="AT59" s="83">
        <f t="shared" si="1"/>
        <v>0</v>
      </c>
      <c r="AU59" s="84">
        <f>'A1-003 - Solární svítidla'!P92</f>
        <v>0</v>
      </c>
      <c r="AV59" s="83">
        <f>'A1-003 - Solární svítidla'!J35</f>
        <v>0</v>
      </c>
      <c r="AW59" s="83">
        <f>'A1-003 - Solární svítidla'!J36</f>
        <v>0</v>
      </c>
      <c r="AX59" s="83">
        <f>'A1-003 - Solární svítidla'!J37</f>
        <v>0</v>
      </c>
      <c r="AY59" s="83">
        <f>'A1-003 - Solární svítidla'!J38</f>
        <v>0</v>
      </c>
      <c r="AZ59" s="83">
        <f>'A1-003 - Solární svítidla'!F35</f>
        <v>0</v>
      </c>
      <c r="BA59" s="83">
        <f>'A1-003 - Solární svítidla'!F36</f>
        <v>0</v>
      </c>
      <c r="BB59" s="83">
        <f>'A1-003 - Solární svítidla'!F37</f>
        <v>0</v>
      </c>
      <c r="BC59" s="83">
        <f>'A1-003 - Solární svítidla'!F38</f>
        <v>0</v>
      </c>
      <c r="BD59" s="85">
        <f>'A1-003 - Solární svítidla'!F39</f>
        <v>0</v>
      </c>
      <c r="BT59" s="25" t="s">
        <v>81</v>
      </c>
      <c r="BV59" s="25" t="s">
        <v>74</v>
      </c>
      <c r="BW59" s="25" t="s">
        <v>95</v>
      </c>
      <c r="BX59" s="25" t="s">
        <v>80</v>
      </c>
      <c r="CL59" s="25" t="s">
        <v>3</v>
      </c>
    </row>
    <row r="60" spans="1:91" s="3" customFormat="1" ht="16.5" customHeight="1">
      <c r="A60" s="80" t="s">
        <v>82</v>
      </c>
      <c r="B60" s="45"/>
      <c r="C60" s="9"/>
      <c r="D60" s="9"/>
      <c r="E60" s="292" t="s">
        <v>96</v>
      </c>
      <c r="F60" s="292"/>
      <c r="G60" s="292"/>
      <c r="H60" s="292"/>
      <c r="I60" s="292"/>
      <c r="J60" s="9"/>
      <c r="K60" s="292" t="s">
        <v>97</v>
      </c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0">
        <f>'A1-004 - Areálový vodovod'!J32</f>
        <v>0</v>
      </c>
      <c r="AH60" s="291"/>
      <c r="AI60" s="291"/>
      <c r="AJ60" s="291"/>
      <c r="AK60" s="291"/>
      <c r="AL60" s="291"/>
      <c r="AM60" s="291"/>
      <c r="AN60" s="290">
        <f t="shared" si="0"/>
        <v>0</v>
      </c>
      <c r="AO60" s="291"/>
      <c r="AP60" s="291"/>
      <c r="AQ60" s="81" t="s">
        <v>85</v>
      </c>
      <c r="AR60" s="45"/>
      <c r="AS60" s="82">
        <v>0</v>
      </c>
      <c r="AT60" s="83">
        <f t="shared" si="1"/>
        <v>0</v>
      </c>
      <c r="AU60" s="84">
        <f>'A1-004 - Areálový vodovod'!P95</f>
        <v>0</v>
      </c>
      <c r="AV60" s="83">
        <f>'A1-004 - Areálový vodovod'!J35</f>
        <v>0</v>
      </c>
      <c r="AW60" s="83">
        <f>'A1-004 - Areálový vodovod'!J36</f>
        <v>0</v>
      </c>
      <c r="AX60" s="83">
        <f>'A1-004 - Areálový vodovod'!J37</f>
        <v>0</v>
      </c>
      <c r="AY60" s="83">
        <f>'A1-004 - Areálový vodovod'!J38</f>
        <v>0</v>
      </c>
      <c r="AZ60" s="83">
        <f>'A1-004 - Areálový vodovod'!F35</f>
        <v>0</v>
      </c>
      <c r="BA60" s="83">
        <f>'A1-004 - Areálový vodovod'!F36</f>
        <v>0</v>
      </c>
      <c r="BB60" s="83">
        <f>'A1-004 - Areálový vodovod'!F37</f>
        <v>0</v>
      </c>
      <c r="BC60" s="83">
        <f>'A1-004 - Areálový vodovod'!F38</f>
        <v>0</v>
      </c>
      <c r="BD60" s="85">
        <f>'A1-004 - Areálový vodovod'!F39</f>
        <v>0</v>
      </c>
      <c r="BT60" s="25" t="s">
        <v>81</v>
      </c>
      <c r="BV60" s="25" t="s">
        <v>74</v>
      </c>
      <c r="BW60" s="25" t="s">
        <v>98</v>
      </c>
      <c r="BX60" s="25" t="s">
        <v>80</v>
      </c>
      <c r="CL60" s="25" t="s">
        <v>3</v>
      </c>
    </row>
    <row r="61" spans="1:91" s="3" customFormat="1" ht="16.5" customHeight="1">
      <c r="A61" s="80" t="s">
        <v>82</v>
      </c>
      <c r="B61" s="45"/>
      <c r="C61" s="9"/>
      <c r="D61" s="9"/>
      <c r="E61" s="292" t="s">
        <v>99</v>
      </c>
      <c r="F61" s="292"/>
      <c r="G61" s="292"/>
      <c r="H61" s="292"/>
      <c r="I61" s="292"/>
      <c r="J61" s="9"/>
      <c r="K61" s="292" t="s">
        <v>100</v>
      </c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0">
        <f>'A1-005 - Areálová kanalizace'!J32</f>
        <v>0</v>
      </c>
      <c r="AH61" s="291"/>
      <c r="AI61" s="291"/>
      <c r="AJ61" s="291"/>
      <c r="AK61" s="291"/>
      <c r="AL61" s="291"/>
      <c r="AM61" s="291"/>
      <c r="AN61" s="290">
        <f t="shared" si="0"/>
        <v>0</v>
      </c>
      <c r="AO61" s="291"/>
      <c r="AP61" s="291"/>
      <c r="AQ61" s="81" t="s">
        <v>85</v>
      </c>
      <c r="AR61" s="45"/>
      <c r="AS61" s="86">
        <v>0</v>
      </c>
      <c r="AT61" s="87">
        <f t="shared" si="1"/>
        <v>0</v>
      </c>
      <c r="AU61" s="88">
        <f>'A1-005 - Areálová kanalizace'!P94</f>
        <v>0</v>
      </c>
      <c r="AV61" s="87">
        <f>'A1-005 - Areálová kanalizace'!J35</f>
        <v>0</v>
      </c>
      <c r="AW61" s="87">
        <f>'A1-005 - Areálová kanalizace'!J36</f>
        <v>0</v>
      </c>
      <c r="AX61" s="87">
        <f>'A1-005 - Areálová kanalizace'!J37</f>
        <v>0</v>
      </c>
      <c r="AY61" s="87">
        <f>'A1-005 - Areálová kanalizace'!J38</f>
        <v>0</v>
      </c>
      <c r="AZ61" s="87">
        <f>'A1-005 - Areálová kanalizace'!F35</f>
        <v>0</v>
      </c>
      <c r="BA61" s="87">
        <f>'A1-005 - Areálová kanalizace'!F36</f>
        <v>0</v>
      </c>
      <c r="BB61" s="87">
        <f>'A1-005 - Areálová kanalizace'!F37</f>
        <v>0</v>
      </c>
      <c r="BC61" s="87">
        <f>'A1-005 - Areálová kanalizace'!F38</f>
        <v>0</v>
      </c>
      <c r="BD61" s="89">
        <f>'A1-005 - Areálová kanalizace'!F39</f>
        <v>0</v>
      </c>
      <c r="BT61" s="25" t="s">
        <v>81</v>
      </c>
      <c r="BV61" s="25" t="s">
        <v>74</v>
      </c>
      <c r="BW61" s="25" t="s">
        <v>101</v>
      </c>
      <c r="BX61" s="25" t="s">
        <v>80</v>
      </c>
      <c r="CL61" s="25" t="s">
        <v>3</v>
      </c>
    </row>
    <row r="62" spans="1:91" s="1" customFormat="1" ht="30" customHeight="1">
      <c r="B62" s="32"/>
      <c r="AR62" s="32"/>
    </row>
    <row r="63" spans="1:91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32"/>
    </row>
  </sheetData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L45:AO45"/>
    <mergeCell ref="AM47:AN47"/>
    <mergeCell ref="AS49:AT51"/>
    <mergeCell ref="AM49:AP49"/>
    <mergeCell ref="AM50:AP50"/>
  </mergeCells>
  <hyperlinks>
    <hyperlink ref="A56" location="'A1-000 - Vedlejší a ostat...'!C2" display="/" xr:uid="{00000000-0004-0000-0000-000000000000}"/>
    <hyperlink ref="A57" location="'A1-001 - Kácení, výsadby,...'!C2" display="/" xr:uid="{00000000-0004-0000-0000-000001000000}"/>
    <hyperlink ref="A58" location="'A1-002 - Následná péče 5 let'!C2" display="/" xr:uid="{00000000-0004-0000-0000-000002000000}"/>
    <hyperlink ref="A59" location="'A1-003 - Solární svítidla'!C2" display="/" xr:uid="{00000000-0004-0000-0000-000003000000}"/>
    <hyperlink ref="A60" location="'A1-004 - Areálový vodovod'!C2" display="/" xr:uid="{00000000-0004-0000-0000-000004000000}"/>
    <hyperlink ref="A61" location="'A1-005 - Areálová kanalizace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102</v>
      </c>
      <c r="L4" s="20"/>
      <c r="M4" s="90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5" t="str">
        <f>'Rekapitulace stavby'!K6</f>
        <v>ÚSTŘEDNÍ HŘBITOV SLEZSKÁ OSTRAVA - POHŘBÍVACÍ POLE, VSYPOVÁ LOUČKA</v>
      </c>
      <c r="F7" s="316"/>
      <c r="G7" s="316"/>
      <c r="H7" s="316"/>
      <c r="L7" s="20"/>
    </row>
    <row r="8" spans="2:46" ht="12" customHeight="1">
      <c r="B8" s="20"/>
      <c r="D8" s="27" t="s">
        <v>103</v>
      </c>
      <c r="L8" s="20"/>
    </row>
    <row r="9" spans="2:46" s="1" customFormat="1" ht="16.5" customHeight="1">
      <c r="B9" s="32"/>
      <c r="E9" s="315" t="s">
        <v>104</v>
      </c>
      <c r="F9" s="317"/>
      <c r="G9" s="317"/>
      <c r="H9" s="317"/>
      <c r="L9" s="32"/>
    </row>
    <row r="10" spans="2:46" s="1" customFormat="1" ht="12" customHeight="1">
      <c r="B10" s="32"/>
      <c r="D10" s="27" t="s">
        <v>105</v>
      </c>
      <c r="L10" s="32"/>
    </row>
    <row r="11" spans="2:46" s="1" customFormat="1" ht="16.5" customHeight="1">
      <c r="B11" s="32"/>
      <c r="E11" s="273" t="s">
        <v>106</v>
      </c>
      <c r="F11" s="317"/>
      <c r="G11" s="317"/>
      <c r="H11" s="31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27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18. 3. 2025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3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3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8" t="str">
        <f>'Rekapitulace stavby'!E14</f>
        <v>Vyplň údaj</v>
      </c>
      <c r="F20" s="298"/>
      <c r="G20" s="298"/>
      <c r="H20" s="298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3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3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3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3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3" t="s">
        <v>3</v>
      </c>
      <c r="F29" s="303"/>
      <c r="G29" s="303"/>
      <c r="H29" s="303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ROUND(J90,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ROUND((SUM(BE90:BE125)),  2)</f>
        <v>0</v>
      </c>
      <c r="I35" s="93">
        <v>0.21</v>
      </c>
      <c r="J35" s="83">
        <f>ROUND(((SUM(BE90:BE125))*I35),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ROUND((SUM(BF90:BF125)),  2)</f>
        <v>0</v>
      </c>
      <c r="I36" s="93">
        <v>0.12</v>
      </c>
      <c r="J36" s="83">
        <f>ROUND(((SUM(BF90:BF125))*I36),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ROUND((SUM(BG90:BG125)),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ROUND((SUM(BH90:BH125)),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ROUND((SUM(BI90:BI125)),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17</v>
      </c>
      <c r="L49" s="32"/>
    </row>
    <row r="50" spans="2:47" s="1" customFormat="1" ht="16.5" customHeight="1">
      <c r="B50" s="32"/>
      <c r="E50" s="315" t="str">
        <f>E7</f>
        <v>ÚSTŘEDNÍ HŘBITOV SLEZSKÁ OSTRAVA - POHŘBÍVACÍ POLE, VSYPOVÁ LOUČKA</v>
      </c>
      <c r="F50" s="316"/>
      <c r="G50" s="316"/>
      <c r="H50" s="316"/>
      <c r="L50" s="32"/>
    </row>
    <row r="51" spans="2:47" ht="12" customHeight="1">
      <c r="B51" s="20"/>
      <c r="C51" s="27" t="s">
        <v>103</v>
      </c>
      <c r="L51" s="20"/>
    </row>
    <row r="52" spans="2:47" s="1" customFormat="1" ht="16.5" customHeight="1">
      <c r="B52" s="32"/>
      <c r="E52" s="315" t="s">
        <v>104</v>
      </c>
      <c r="F52" s="317"/>
      <c r="G52" s="317"/>
      <c r="H52" s="317"/>
      <c r="L52" s="32"/>
    </row>
    <row r="53" spans="2:47" s="1" customFormat="1" ht="12" customHeight="1">
      <c r="B53" s="32"/>
      <c r="C53" s="27" t="s">
        <v>105</v>
      </c>
      <c r="L53" s="32"/>
    </row>
    <row r="54" spans="2:47" s="1" customFormat="1" ht="16.5" customHeight="1">
      <c r="B54" s="32"/>
      <c r="E54" s="273" t="str">
        <f>E11</f>
        <v>A1-000 - Vedlejší a ostatní náklady</v>
      </c>
      <c r="F54" s="317"/>
      <c r="G54" s="317"/>
      <c r="H54" s="31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Parcela č. 202/1 k.ú. Slezská Ostrava</v>
      </c>
      <c r="I56" s="27" t="s">
        <v>23</v>
      </c>
      <c r="J56" s="49" t="str">
        <f>IF(J14="","",J14)</f>
        <v>18. 3. 2025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Statutární město Ostrava ÚmOb Slezská Ostrava</v>
      </c>
      <c r="I58" s="27" t="s">
        <v>31</v>
      </c>
      <c r="J58" s="30" t="str">
        <f>E23</f>
        <v>MPA ProjektStav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Jindřich Jansa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108</v>
      </c>
      <c r="D61" s="94"/>
      <c r="E61" s="94"/>
      <c r="F61" s="94"/>
      <c r="G61" s="94"/>
      <c r="H61" s="94"/>
      <c r="I61" s="94"/>
      <c r="J61" s="101" t="s">
        <v>109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J90</f>
        <v>0</v>
      </c>
      <c r="L63" s="32"/>
      <c r="AU63" s="17" t="s">
        <v>110</v>
      </c>
    </row>
    <row r="64" spans="2:47" s="8" customFormat="1" ht="24.95" customHeight="1">
      <c r="B64" s="103"/>
      <c r="D64" s="104" t="s">
        <v>111</v>
      </c>
      <c r="E64" s="105"/>
      <c r="F64" s="105"/>
      <c r="G64" s="105"/>
      <c r="H64" s="105"/>
      <c r="I64" s="105"/>
      <c r="J64" s="106">
        <f>J91</f>
        <v>0</v>
      </c>
      <c r="L64" s="103"/>
    </row>
    <row r="65" spans="2:12" s="9" customFormat="1" ht="19.899999999999999" customHeight="1">
      <c r="B65" s="107"/>
      <c r="D65" s="108" t="s">
        <v>112</v>
      </c>
      <c r="E65" s="109"/>
      <c r="F65" s="109"/>
      <c r="G65" s="109"/>
      <c r="H65" s="109"/>
      <c r="I65" s="109"/>
      <c r="J65" s="110">
        <f>J92</f>
        <v>0</v>
      </c>
      <c r="L65" s="107"/>
    </row>
    <row r="66" spans="2:12" s="9" customFormat="1" ht="19.899999999999999" customHeight="1">
      <c r="B66" s="107"/>
      <c r="D66" s="108" t="s">
        <v>113</v>
      </c>
      <c r="E66" s="109"/>
      <c r="F66" s="109"/>
      <c r="G66" s="109"/>
      <c r="H66" s="109"/>
      <c r="I66" s="109"/>
      <c r="J66" s="110">
        <f>J105</f>
        <v>0</v>
      </c>
      <c r="L66" s="107"/>
    </row>
    <row r="67" spans="2:12" s="9" customFormat="1" ht="19.899999999999999" customHeight="1">
      <c r="B67" s="107"/>
      <c r="D67" s="108" t="s">
        <v>114</v>
      </c>
      <c r="E67" s="109"/>
      <c r="F67" s="109"/>
      <c r="G67" s="109"/>
      <c r="H67" s="109"/>
      <c r="I67" s="109"/>
      <c r="J67" s="110">
        <f>J112</f>
        <v>0</v>
      </c>
      <c r="L67" s="107"/>
    </row>
    <row r="68" spans="2:12" s="9" customFormat="1" ht="19.899999999999999" customHeight="1">
      <c r="B68" s="107"/>
      <c r="D68" s="108" t="s">
        <v>115</v>
      </c>
      <c r="E68" s="109"/>
      <c r="F68" s="109"/>
      <c r="G68" s="109"/>
      <c r="H68" s="109"/>
      <c r="I68" s="109"/>
      <c r="J68" s="110">
        <f>J122</f>
        <v>0</v>
      </c>
      <c r="L68" s="107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116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17</v>
      </c>
      <c r="L77" s="32"/>
    </row>
    <row r="78" spans="2:12" s="1" customFormat="1" ht="16.5" customHeight="1">
      <c r="B78" s="32"/>
      <c r="E78" s="315" t="str">
        <f>E7</f>
        <v>ÚSTŘEDNÍ HŘBITOV SLEZSKÁ OSTRAVA - POHŘBÍVACÍ POLE, VSYPOVÁ LOUČKA</v>
      </c>
      <c r="F78" s="316"/>
      <c r="G78" s="316"/>
      <c r="H78" s="316"/>
      <c r="L78" s="32"/>
    </row>
    <row r="79" spans="2:12" ht="12" customHeight="1">
      <c r="B79" s="20"/>
      <c r="C79" s="27" t="s">
        <v>103</v>
      </c>
      <c r="L79" s="20"/>
    </row>
    <row r="80" spans="2:12" s="1" customFormat="1" ht="16.5" customHeight="1">
      <c r="B80" s="32"/>
      <c r="E80" s="315" t="s">
        <v>104</v>
      </c>
      <c r="F80" s="317"/>
      <c r="G80" s="317"/>
      <c r="H80" s="317"/>
      <c r="L80" s="32"/>
    </row>
    <row r="81" spans="2:65" s="1" customFormat="1" ht="12" customHeight="1">
      <c r="B81" s="32"/>
      <c r="C81" s="27" t="s">
        <v>105</v>
      </c>
      <c r="L81" s="32"/>
    </row>
    <row r="82" spans="2:65" s="1" customFormat="1" ht="16.5" customHeight="1">
      <c r="B82" s="32"/>
      <c r="E82" s="273" t="str">
        <f>E11</f>
        <v>A1-000 - Vedlejší a ostatní náklady</v>
      </c>
      <c r="F82" s="317"/>
      <c r="G82" s="317"/>
      <c r="H82" s="317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F14</f>
        <v>Parcela č. 202/1 k.ú. Slezská Ostrava</v>
      </c>
      <c r="I84" s="27" t="s">
        <v>23</v>
      </c>
      <c r="J84" s="49" t="str">
        <f>IF(J14="","",J14)</f>
        <v>18. 3. 2025</v>
      </c>
      <c r="L84" s="32"/>
    </row>
    <row r="85" spans="2:65" s="1" customFormat="1" ht="6.95" customHeight="1">
      <c r="B85" s="32"/>
      <c r="L85" s="32"/>
    </row>
    <row r="86" spans="2:65" s="1" customFormat="1" ht="25.7" customHeight="1">
      <c r="B86" s="32"/>
      <c r="C86" s="27" t="s">
        <v>25</v>
      </c>
      <c r="F86" s="25" t="str">
        <f>E17</f>
        <v>Statutární město Ostrava ÚmOb Slezská Ostrava</v>
      </c>
      <c r="I86" s="27" t="s">
        <v>31</v>
      </c>
      <c r="J86" s="30" t="str">
        <f>E23</f>
        <v>MPA ProjektStav s.r.o.</v>
      </c>
      <c r="L86" s="32"/>
    </row>
    <row r="87" spans="2:65" s="1" customFormat="1" ht="15.2" customHeight="1">
      <c r="B87" s="32"/>
      <c r="C87" s="27" t="s">
        <v>29</v>
      </c>
      <c r="F87" s="25" t="str">
        <f>IF(E20="","",E20)</f>
        <v>Vyplň údaj</v>
      </c>
      <c r="I87" s="27" t="s">
        <v>34</v>
      </c>
      <c r="J87" s="30" t="str">
        <f>E26</f>
        <v>Jindřich Jansa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11"/>
      <c r="C89" s="112" t="s">
        <v>117</v>
      </c>
      <c r="D89" s="113" t="s">
        <v>57</v>
      </c>
      <c r="E89" s="113" t="s">
        <v>53</v>
      </c>
      <c r="F89" s="113" t="s">
        <v>54</v>
      </c>
      <c r="G89" s="113" t="s">
        <v>118</v>
      </c>
      <c r="H89" s="113" t="s">
        <v>119</v>
      </c>
      <c r="I89" s="113" t="s">
        <v>120</v>
      </c>
      <c r="J89" s="113" t="s">
        <v>109</v>
      </c>
      <c r="K89" s="114" t="s">
        <v>121</v>
      </c>
      <c r="L89" s="111"/>
      <c r="M89" s="56" t="s">
        <v>3</v>
      </c>
      <c r="N89" s="57" t="s">
        <v>42</v>
      </c>
      <c r="O89" s="57" t="s">
        <v>122</v>
      </c>
      <c r="P89" s="57" t="s">
        <v>123</v>
      </c>
      <c r="Q89" s="57" t="s">
        <v>124</v>
      </c>
      <c r="R89" s="57" t="s">
        <v>125</v>
      </c>
      <c r="S89" s="57" t="s">
        <v>126</v>
      </c>
      <c r="T89" s="58" t="s">
        <v>127</v>
      </c>
    </row>
    <row r="90" spans="2:65" s="1" customFormat="1" ht="22.9" customHeight="1">
      <c r="B90" s="32"/>
      <c r="C90" s="61" t="s">
        <v>128</v>
      </c>
      <c r="J90" s="115">
        <f>BK90</f>
        <v>0</v>
      </c>
      <c r="L90" s="32"/>
      <c r="M90" s="59"/>
      <c r="N90" s="50"/>
      <c r="O90" s="50"/>
      <c r="P90" s="116">
        <f>P91</f>
        <v>0</v>
      </c>
      <c r="Q90" s="50"/>
      <c r="R90" s="116">
        <f>R91</f>
        <v>0</v>
      </c>
      <c r="S90" s="50"/>
      <c r="T90" s="117">
        <f>T91</f>
        <v>0</v>
      </c>
      <c r="AT90" s="17" t="s">
        <v>71</v>
      </c>
      <c r="AU90" s="17" t="s">
        <v>110</v>
      </c>
      <c r="BK90" s="118">
        <f>BK91</f>
        <v>0</v>
      </c>
    </row>
    <row r="91" spans="2:65" s="11" customFormat="1" ht="25.9" customHeight="1">
      <c r="B91" s="119"/>
      <c r="D91" s="120" t="s">
        <v>71</v>
      </c>
      <c r="E91" s="121" t="s">
        <v>129</v>
      </c>
      <c r="F91" s="121" t="s">
        <v>130</v>
      </c>
      <c r="I91" s="122"/>
      <c r="J91" s="123">
        <f>BK91</f>
        <v>0</v>
      </c>
      <c r="L91" s="119"/>
      <c r="M91" s="124"/>
      <c r="P91" s="125">
        <f>P92+P105+P112+P122</f>
        <v>0</v>
      </c>
      <c r="R91" s="125">
        <f>R92+R105+R112+R122</f>
        <v>0</v>
      </c>
      <c r="T91" s="126">
        <f>T92+T105+T112+T122</f>
        <v>0</v>
      </c>
      <c r="AR91" s="120" t="s">
        <v>131</v>
      </c>
      <c r="AT91" s="127" t="s">
        <v>71</v>
      </c>
      <c r="AU91" s="127" t="s">
        <v>72</v>
      </c>
      <c r="AY91" s="120" t="s">
        <v>132</v>
      </c>
      <c r="BK91" s="128">
        <f>BK92+BK105+BK112+BK122</f>
        <v>0</v>
      </c>
    </row>
    <row r="92" spans="2:65" s="11" customFormat="1" ht="22.9" customHeight="1">
      <c r="B92" s="119"/>
      <c r="D92" s="120" t="s">
        <v>71</v>
      </c>
      <c r="E92" s="129" t="s">
        <v>133</v>
      </c>
      <c r="F92" s="129" t="s">
        <v>134</v>
      </c>
      <c r="I92" s="122"/>
      <c r="J92" s="130">
        <f>BK92</f>
        <v>0</v>
      </c>
      <c r="L92" s="119"/>
      <c r="M92" s="124"/>
      <c r="P92" s="125">
        <f>SUM(P93:P104)</f>
        <v>0</v>
      </c>
      <c r="R92" s="125">
        <f>SUM(R93:R104)</f>
        <v>0</v>
      </c>
      <c r="T92" s="126">
        <f>SUM(T93:T104)</f>
        <v>0</v>
      </c>
      <c r="AR92" s="120" t="s">
        <v>131</v>
      </c>
      <c r="AT92" s="127" t="s">
        <v>71</v>
      </c>
      <c r="AU92" s="127" t="s">
        <v>79</v>
      </c>
      <c r="AY92" s="120" t="s">
        <v>132</v>
      </c>
      <c r="BK92" s="128">
        <f>SUM(BK93:BK104)</f>
        <v>0</v>
      </c>
    </row>
    <row r="93" spans="2:65" s="1" customFormat="1" ht="16.5" customHeight="1">
      <c r="B93" s="131"/>
      <c r="C93" s="132" t="s">
        <v>79</v>
      </c>
      <c r="D93" s="132" t="s">
        <v>135</v>
      </c>
      <c r="E93" s="133" t="s">
        <v>136</v>
      </c>
      <c r="F93" s="134" t="s">
        <v>137</v>
      </c>
      <c r="G93" s="135" t="s">
        <v>138</v>
      </c>
      <c r="H93" s="136">
        <v>1</v>
      </c>
      <c r="I93" s="137"/>
      <c r="J93" s="138">
        <f>ROUND(I93*H93,2)</f>
        <v>0</v>
      </c>
      <c r="K93" s="134" t="s">
        <v>139</v>
      </c>
      <c r="L93" s="32"/>
      <c r="M93" s="139" t="s">
        <v>3</v>
      </c>
      <c r="N93" s="140" t="s">
        <v>43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140</v>
      </c>
      <c r="AT93" s="143" t="s">
        <v>135</v>
      </c>
      <c r="AU93" s="143" t="s">
        <v>81</v>
      </c>
      <c r="AY93" s="17" t="s">
        <v>132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7" t="s">
        <v>79</v>
      </c>
      <c r="BK93" s="144">
        <f>ROUND(I93*H93,2)</f>
        <v>0</v>
      </c>
      <c r="BL93" s="17" t="s">
        <v>140</v>
      </c>
      <c r="BM93" s="143" t="s">
        <v>141</v>
      </c>
    </row>
    <row r="94" spans="2:65" s="1" customFormat="1" ht="11.25">
      <c r="B94" s="32"/>
      <c r="D94" s="145" t="s">
        <v>142</v>
      </c>
      <c r="F94" s="146" t="s">
        <v>137</v>
      </c>
      <c r="I94" s="147"/>
      <c r="L94" s="32"/>
      <c r="M94" s="148"/>
      <c r="T94" s="53"/>
      <c r="AT94" s="17" t="s">
        <v>142</v>
      </c>
      <c r="AU94" s="17" t="s">
        <v>81</v>
      </c>
    </row>
    <row r="95" spans="2:65" s="1" customFormat="1" ht="11.25">
      <c r="B95" s="32"/>
      <c r="D95" s="149" t="s">
        <v>143</v>
      </c>
      <c r="F95" s="150" t="s">
        <v>144</v>
      </c>
      <c r="I95" s="147"/>
      <c r="L95" s="32"/>
      <c r="M95" s="148"/>
      <c r="T95" s="53"/>
      <c r="AT95" s="17" t="s">
        <v>143</v>
      </c>
      <c r="AU95" s="17" t="s">
        <v>81</v>
      </c>
    </row>
    <row r="96" spans="2:65" s="1" customFormat="1" ht="16.5" customHeight="1">
      <c r="B96" s="131"/>
      <c r="C96" s="132" t="s">
        <v>81</v>
      </c>
      <c r="D96" s="132" t="s">
        <v>135</v>
      </c>
      <c r="E96" s="133" t="s">
        <v>145</v>
      </c>
      <c r="F96" s="134" t="s">
        <v>146</v>
      </c>
      <c r="G96" s="135" t="s">
        <v>138</v>
      </c>
      <c r="H96" s="136">
        <v>1</v>
      </c>
      <c r="I96" s="137"/>
      <c r="J96" s="138">
        <f>ROUND(I96*H96,2)</f>
        <v>0</v>
      </c>
      <c r="K96" s="134" t="s">
        <v>139</v>
      </c>
      <c r="L96" s="32"/>
      <c r="M96" s="139" t="s">
        <v>3</v>
      </c>
      <c r="N96" s="140" t="s">
        <v>43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140</v>
      </c>
      <c r="AT96" s="143" t="s">
        <v>135</v>
      </c>
      <c r="AU96" s="143" t="s">
        <v>81</v>
      </c>
      <c r="AY96" s="17" t="s">
        <v>132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7" t="s">
        <v>79</v>
      </c>
      <c r="BK96" s="144">
        <f>ROUND(I96*H96,2)</f>
        <v>0</v>
      </c>
      <c r="BL96" s="17" t="s">
        <v>140</v>
      </c>
      <c r="BM96" s="143" t="s">
        <v>147</v>
      </c>
    </row>
    <row r="97" spans="2:65" s="1" customFormat="1" ht="11.25">
      <c r="B97" s="32"/>
      <c r="D97" s="145" t="s">
        <v>142</v>
      </c>
      <c r="F97" s="146" t="s">
        <v>146</v>
      </c>
      <c r="I97" s="147"/>
      <c r="L97" s="32"/>
      <c r="M97" s="148"/>
      <c r="T97" s="53"/>
      <c r="AT97" s="17" t="s">
        <v>142</v>
      </c>
      <c r="AU97" s="17" t="s">
        <v>81</v>
      </c>
    </row>
    <row r="98" spans="2:65" s="1" customFormat="1" ht="11.25">
      <c r="B98" s="32"/>
      <c r="D98" s="149" t="s">
        <v>143</v>
      </c>
      <c r="F98" s="150" t="s">
        <v>148</v>
      </c>
      <c r="I98" s="147"/>
      <c r="L98" s="32"/>
      <c r="M98" s="148"/>
      <c r="T98" s="53"/>
      <c r="AT98" s="17" t="s">
        <v>143</v>
      </c>
      <c r="AU98" s="17" t="s">
        <v>81</v>
      </c>
    </row>
    <row r="99" spans="2:65" s="12" customFormat="1" ht="11.25">
      <c r="B99" s="151"/>
      <c r="D99" s="145" t="s">
        <v>149</v>
      </c>
      <c r="E99" s="152" t="s">
        <v>3</v>
      </c>
      <c r="F99" s="153" t="s">
        <v>150</v>
      </c>
      <c r="H99" s="152" t="s">
        <v>3</v>
      </c>
      <c r="I99" s="154"/>
      <c r="L99" s="151"/>
      <c r="M99" s="155"/>
      <c r="T99" s="156"/>
      <c r="AT99" s="152" t="s">
        <v>149</v>
      </c>
      <c r="AU99" s="152" t="s">
        <v>81</v>
      </c>
      <c r="AV99" s="12" t="s">
        <v>79</v>
      </c>
      <c r="AW99" s="12" t="s">
        <v>33</v>
      </c>
      <c r="AX99" s="12" t="s">
        <v>72</v>
      </c>
      <c r="AY99" s="152" t="s">
        <v>132</v>
      </c>
    </row>
    <row r="100" spans="2:65" s="13" customFormat="1" ht="11.25">
      <c r="B100" s="157"/>
      <c r="D100" s="145" t="s">
        <v>149</v>
      </c>
      <c r="E100" s="158" t="s">
        <v>3</v>
      </c>
      <c r="F100" s="159" t="s">
        <v>79</v>
      </c>
      <c r="H100" s="160">
        <v>1</v>
      </c>
      <c r="I100" s="161"/>
      <c r="L100" s="157"/>
      <c r="M100" s="162"/>
      <c r="T100" s="163"/>
      <c r="AT100" s="158" t="s">
        <v>149</v>
      </c>
      <c r="AU100" s="158" t="s">
        <v>81</v>
      </c>
      <c r="AV100" s="13" t="s">
        <v>81</v>
      </c>
      <c r="AW100" s="13" t="s">
        <v>33</v>
      </c>
      <c r="AX100" s="13" t="s">
        <v>72</v>
      </c>
      <c r="AY100" s="158" t="s">
        <v>132</v>
      </c>
    </row>
    <row r="101" spans="2:65" s="14" customFormat="1" ht="11.25">
      <c r="B101" s="164"/>
      <c r="D101" s="145" t="s">
        <v>149</v>
      </c>
      <c r="E101" s="165" t="s">
        <v>3</v>
      </c>
      <c r="F101" s="166" t="s">
        <v>151</v>
      </c>
      <c r="H101" s="167">
        <v>1</v>
      </c>
      <c r="I101" s="168"/>
      <c r="L101" s="164"/>
      <c r="M101" s="169"/>
      <c r="T101" s="170"/>
      <c r="AT101" s="165" t="s">
        <v>149</v>
      </c>
      <c r="AU101" s="165" t="s">
        <v>81</v>
      </c>
      <c r="AV101" s="14" t="s">
        <v>152</v>
      </c>
      <c r="AW101" s="14" t="s">
        <v>33</v>
      </c>
      <c r="AX101" s="14" t="s">
        <v>79</v>
      </c>
      <c r="AY101" s="165" t="s">
        <v>132</v>
      </c>
    </row>
    <row r="102" spans="2:65" s="1" customFormat="1" ht="16.5" customHeight="1">
      <c r="B102" s="131"/>
      <c r="C102" s="132" t="s">
        <v>153</v>
      </c>
      <c r="D102" s="132" t="s">
        <v>135</v>
      </c>
      <c r="E102" s="133" t="s">
        <v>154</v>
      </c>
      <c r="F102" s="134" t="s">
        <v>155</v>
      </c>
      <c r="G102" s="135" t="s">
        <v>138</v>
      </c>
      <c r="H102" s="136">
        <v>1</v>
      </c>
      <c r="I102" s="137"/>
      <c r="J102" s="138">
        <f>ROUND(I102*H102,2)</f>
        <v>0</v>
      </c>
      <c r="K102" s="134" t="s">
        <v>139</v>
      </c>
      <c r="L102" s="32"/>
      <c r="M102" s="139" t="s">
        <v>3</v>
      </c>
      <c r="N102" s="140" t="s">
        <v>43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140</v>
      </c>
      <c r="AT102" s="143" t="s">
        <v>135</v>
      </c>
      <c r="AU102" s="143" t="s">
        <v>81</v>
      </c>
      <c r="AY102" s="17" t="s">
        <v>132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7" t="s">
        <v>79</v>
      </c>
      <c r="BK102" s="144">
        <f>ROUND(I102*H102,2)</f>
        <v>0</v>
      </c>
      <c r="BL102" s="17" t="s">
        <v>140</v>
      </c>
      <c r="BM102" s="143" t="s">
        <v>156</v>
      </c>
    </row>
    <row r="103" spans="2:65" s="1" customFormat="1" ht="11.25">
      <c r="B103" s="32"/>
      <c r="D103" s="145" t="s">
        <v>142</v>
      </c>
      <c r="F103" s="146" t="s">
        <v>155</v>
      </c>
      <c r="I103" s="147"/>
      <c r="L103" s="32"/>
      <c r="M103" s="148"/>
      <c r="T103" s="53"/>
      <c r="AT103" s="17" t="s">
        <v>142</v>
      </c>
      <c r="AU103" s="17" t="s">
        <v>81</v>
      </c>
    </row>
    <row r="104" spans="2:65" s="1" customFormat="1" ht="11.25">
      <c r="B104" s="32"/>
      <c r="D104" s="149" t="s">
        <v>143</v>
      </c>
      <c r="F104" s="150" t="s">
        <v>157</v>
      </c>
      <c r="I104" s="147"/>
      <c r="L104" s="32"/>
      <c r="M104" s="148"/>
      <c r="T104" s="53"/>
      <c r="AT104" s="17" t="s">
        <v>143</v>
      </c>
      <c r="AU104" s="17" t="s">
        <v>81</v>
      </c>
    </row>
    <row r="105" spans="2:65" s="11" customFormat="1" ht="22.9" customHeight="1">
      <c r="B105" s="119"/>
      <c r="D105" s="120" t="s">
        <v>71</v>
      </c>
      <c r="E105" s="129" t="s">
        <v>158</v>
      </c>
      <c r="F105" s="129" t="s">
        <v>159</v>
      </c>
      <c r="I105" s="122"/>
      <c r="J105" s="130">
        <f>BK105</f>
        <v>0</v>
      </c>
      <c r="L105" s="119"/>
      <c r="M105" s="124"/>
      <c r="P105" s="125">
        <f>SUM(P106:P111)</f>
        <v>0</v>
      </c>
      <c r="R105" s="125">
        <f>SUM(R106:R111)</f>
        <v>0</v>
      </c>
      <c r="T105" s="126">
        <f>SUM(T106:T111)</f>
        <v>0</v>
      </c>
      <c r="AR105" s="120" t="s">
        <v>131</v>
      </c>
      <c r="AT105" s="127" t="s">
        <v>71</v>
      </c>
      <c r="AU105" s="127" t="s">
        <v>79</v>
      </c>
      <c r="AY105" s="120" t="s">
        <v>132</v>
      </c>
      <c r="BK105" s="128">
        <f>SUM(BK106:BK111)</f>
        <v>0</v>
      </c>
    </row>
    <row r="106" spans="2:65" s="1" customFormat="1" ht="16.5" customHeight="1">
      <c r="B106" s="131"/>
      <c r="C106" s="132" t="s">
        <v>152</v>
      </c>
      <c r="D106" s="132" t="s">
        <v>135</v>
      </c>
      <c r="E106" s="133" t="s">
        <v>160</v>
      </c>
      <c r="F106" s="134" t="s">
        <v>159</v>
      </c>
      <c r="G106" s="135" t="s">
        <v>138</v>
      </c>
      <c r="H106" s="136">
        <v>1</v>
      </c>
      <c r="I106" s="137"/>
      <c r="J106" s="138">
        <f>ROUND(I106*H106,2)</f>
        <v>0</v>
      </c>
      <c r="K106" s="134" t="s">
        <v>139</v>
      </c>
      <c r="L106" s="32"/>
      <c r="M106" s="139" t="s">
        <v>3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140</v>
      </c>
      <c r="AT106" s="143" t="s">
        <v>135</v>
      </c>
      <c r="AU106" s="143" t="s">
        <v>81</v>
      </c>
      <c r="AY106" s="17" t="s">
        <v>132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7" t="s">
        <v>79</v>
      </c>
      <c r="BK106" s="144">
        <f>ROUND(I106*H106,2)</f>
        <v>0</v>
      </c>
      <c r="BL106" s="17" t="s">
        <v>140</v>
      </c>
      <c r="BM106" s="143" t="s">
        <v>161</v>
      </c>
    </row>
    <row r="107" spans="2:65" s="1" customFormat="1" ht="11.25">
      <c r="B107" s="32"/>
      <c r="D107" s="145" t="s">
        <v>142</v>
      </c>
      <c r="F107" s="146" t="s">
        <v>159</v>
      </c>
      <c r="I107" s="147"/>
      <c r="L107" s="32"/>
      <c r="M107" s="148"/>
      <c r="T107" s="53"/>
      <c r="AT107" s="17" t="s">
        <v>142</v>
      </c>
      <c r="AU107" s="17" t="s">
        <v>81</v>
      </c>
    </row>
    <row r="108" spans="2:65" s="1" customFormat="1" ht="11.25">
      <c r="B108" s="32"/>
      <c r="D108" s="149" t="s">
        <v>143</v>
      </c>
      <c r="F108" s="150" t="s">
        <v>162</v>
      </c>
      <c r="I108" s="147"/>
      <c r="L108" s="32"/>
      <c r="M108" s="148"/>
      <c r="T108" s="53"/>
      <c r="AT108" s="17" t="s">
        <v>143</v>
      </c>
      <c r="AU108" s="17" t="s">
        <v>81</v>
      </c>
    </row>
    <row r="109" spans="2:65" s="1" customFormat="1" ht="16.5" customHeight="1">
      <c r="B109" s="131"/>
      <c r="C109" s="132" t="s">
        <v>131</v>
      </c>
      <c r="D109" s="132" t="s">
        <v>135</v>
      </c>
      <c r="E109" s="133" t="s">
        <v>163</v>
      </c>
      <c r="F109" s="134" t="s">
        <v>164</v>
      </c>
      <c r="G109" s="135" t="s">
        <v>138</v>
      </c>
      <c r="H109" s="136">
        <v>1</v>
      </c>
      <c r="I109" s="137"/>
      <c r="J109" s="138">
        <f>ROUND(I109*H109,2)</f>
        <v>0</v>
      </c>
      <c r="K109" s="134" t="s">
        <v>139</v>
      </c>
      <c r="L109" s="32"/>
      <c r="M109" s="139" t="s">
        <v>3</v>
      </c>
      <c r="N109" s="140" t="s">
        <v>43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140</v>
      </c>
      <c r="AT109" s="143" t="s">
        <v>135</v>
      </c>
      <c r="AU109" s="143" t="s">
        <v>81</v>
      </c>
      <c r="AY109" s="17" t="s">
        <v>132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7" t="s">
        <v>79</v>
      </c>
      <c r="BK109" s="144">
        <f>ROUND(I109*H109,2)</f>
        <v>0</v>
      </c>
      <c r="BL109" s="17" t="s">
        <v>140</v>
      </c>
      <c r="BM109" s="143" t="s">
        <v>165</v>
      </c>
    </row>
    <row r="110" spans="2:65" s="1" customFormat="1" ht="11.25">
      <c r="B110" s="32"/>
      <c r="D110" s="145" t="s">
        <v>142</v>
      </c>
      <c r="F110" s="146" t="s">
        <v>164</v>
      </c>
      <c r="I110" s="147"/>
      <c r="L110" s="32"/>
      <c r="M110" s="148"/>
      <c r="T110" s="53"/>
      <c r="AT110" s="17" t="s">
        <v>142</v>
      </c>
      <c r="AU110" s="17" t="s">
        <v>81</v>
      </c>
    </row>
    <row r="111" spans="2:65" s="1" customFormat="1" ht="11.25">
      <c r="B111" s="32"/>
      <c r="D111" s="149" t="s">
        <v>143</v>
      </c>
      <c r="F111" s="150" t="s">
        <v>166</v>
      </c>
      <c r="I111" s="147"/>
      <c r="L111" s="32"/>
      <c r="M111" s="148"/>
      <c r="T111" s="53"/>
      <c r="AT111" s="17" t="s">
        <v>143</v>
      </c>
      <c r="AU111" s="17" t="s">
        <v>81</v>
      </c>
    </row>
    <row r="112" spans="2:65" s="11" customFormat="1" ht="22.9" customHeight="1">
      <c r="B112" s="119"/>
      <c r="D112" s="120" t="s">
        <v>71</v>
      </c>
      <c r="E112" s="129" t="s">
        <v>167</v>
      </c>
      <c r="F112" s="129" t="s">
        <v>168</v>
      </c>
      <c r="I112" s="122"/>
      <c r="J112" s="130">
        <f>BK112</f>
        <v>0</v>
      </c>
      <c r="L112" s="119"/>
      <c r="M112" s="124"/>
      <c r="P112" s="125">
        <f>SUM(P113:P121)</f>
        <v>0</v>
      </c>
      <c r="R112" s="125">
        <f>SUM(R113:R121)</f>
        <v>0</v>
      </c>
      <c r="T112" s="126">
        <f>SUM(T113:T121)</f>
        <v>0</v>
      </c>
      <c r="AR112" s="120" t="s">
        <v>131</v>
      </c>
      <c r="AT112" s="127" t="s">
        <v>71</v>
      </c>
      <c r="AU112" s="127" t="s">
        <v>79</v>
      </c>
      <c r="AY112" s="120" t="s">
        <v>132</v>
      </c>
      <c r="BK112" s="128">
        <f>SUM(BK113:BK121)</f>
        <v>0</v>
      </c>
    </row>
    <row r="113" spans="2:65" s="1" customFormat="1" ht="16.5" customHeight="1">
      <c r="B113" s="131"/>
      <c r="C113" s="132" t="s">
        <v>169</v>
      </c>
      <c r="D113" s="132" t="s">
        <v>135</v>
      </c>
      <c r="E113" s="133" t="s">
        <v>170</v>
      </c>
      <c r="F113" s="134" t="s">
        <v>171</v>
      </c>
      <c r="G113" s="135" t="s">
        <v>138</v>
      </c>
      <c r="H113" s="136">
        <v>1</v>
      </c>
      <c r="I113" s="137"/>
      <c r="J113" s="138">
        <f>ROUND(I113*H113,2)</f>
        <v>0</v>
      </c>
      <c r="K113" s="134" t="s">
        <v>139</v>
      </c>
      <c r="L113" s="32"/>
      <c r="M113" s="139" t="s">
        <v>3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140</v>
      </c>
      <c r="AT113" s="143" t="s">
        <v>135</v>
      </c>
      <c r="AU113" s="143" t="s">
        <v>81</v>
      </c>
      <c r="AY113" s="17" t="s">
        <v>132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79</v>
      </c>
      <c r="BK113" s="144">
        <f>ROUND(I113*H113,2)</f>
        <v>0</v>
      </c>
      <c r="BL113" s="17" t="s">
        <v>140</v>
      </c>
      <c r="BM113" s="143" t="s">
        <v>172</v>
      </c>
    </row>
    <row r="114" spans="2:65" s="1" customFormat="1" ht="11.25">
      <c r="B114" s="32"/>
      <c r="D114" s="145" t="s">
        <v>142</v>
      </c>
      <c r="F114" s="146" t="s">
        <v>171</v>
      </c>
      <c r="I114" s="147"/>
      <c r="L114" s="32"/>
      <c r="M114" s="148"/>
      <c r="T114" s="53"/>
      <c r="AT114" s="17" t="s">
        <v>142</v>
      </c>
      <c r="AU114" s="17" t="s">
        <v>81</v>
      </c>
    </row>
    <row r="115" spans="2:65" s="1" customFormat="1" ht="11.25">
      <c r="B115" s="32"/>
      <c r="D115" s="149" t="s">
        <v>143</v>
      </c>
      <c r="F115" s="150" t="s">
        <v>173</v>
      </c>
      <c r="I115" s="147"/>
      <c r="L115" s="32"/>
      <c r="M115" s="148"/>
      <c r="T115" s="53"/>
      <c r="AT115" s="17" t="s">
        <v>143</v>
      </c>
      <c r="AU115" s="17" t="s">
        <v>81</v>
      </c>
    </row>
    <row r="116" spans="2:65" s="1" customFormat="1" ht="16.5" customHeight="1">
      <c r="B116" s="131"/>
      <c r="C116" s="132" t="s">
        <v>174</v>
      </c>
      <c r="D116" s="132" t="s">
        <v>135</v>
      </c>
      <c r="E116" s="133" t="s">
        <v>175</v>
      </c>
      <c r="F116" s="134" t="s">
        <v>176</v>
      </c>
      <c r="G116" s="135" t="s">
        <v>138</v>
      </c>
      <c r="H116" s="136">
        <v>1</v>
      </c>
      <c r="I116" s="137"/>
      <c r="J116" s="138">
        <f>ROUND(I116*H116,2)</f>
        <v>0</v>
      </c>
      <c r="K116" s="134" t="s">
        <v>139</v>
      </c>
      <c r="L116" s="32"/>
      <c r="M116" s="139" t="s">
        <v>3</v>
      </c>
      <c r="N116" s="140" t="s">
        <v>43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140</v>
      </c>
      <c r="AT116" s="143" t="s">
        <v>135</v>
      </c>
      <c r="AU116" s="143" t="s">
        <v>81</v>
      </c>
      <c r="AY116" s="17" t="s">
        <v>132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7" t="s">
        <v>79</v>
      </c>
      <c r="BK116" s="144">
        <f>ROUND(I116*H116,2)</f>
        <v>0</v>
      </c>
      <c r="BL116" s="17" t="s">
        <v>140</v>
      </c>
      <c r="BM116" s="143" t="s">
        <v>177</v>
      </c>
    </row>
    <row r="117" spans="2:65" s="1" customFormat="1" ht="11.25">
      <c r="B117" s="32"/>
      <c r="D117" s="145" t="s">
        <v>142</v>
      </c>
      <c r="F117" s="146" t="s">
        <v>176</v>
      </c>
      <c r="I117" s="147"/>
      <c r="L117" s="32"/>
      <c r="M117" s="148"/>
      <c r="T117" s="53"/>
      <c r="AT117" s="17" t="s">
        <v>142</v>
      </c>
      <c r="AU117" s="17" t="s">
        <v>81</v>
      </c>
    </row>
    <row r="118" spans="2:65" s="1" customFormat="1" ht="11.25">
      <c r="B118" s="32"/>
      <c r="D118" s="149" t="s">
        <v>143</v>
      </c>
      <c r="F118" s="150" t="s">
        <v>178</v>
      </c>
      <c r="I118" s="147"/>
      <c r="L118" s="32"/>
      <c r="M118" s="148"/>
      <c r="T118" s="53"/>
      <c r="AT118" s="17" t="s">
        <v>143</v>
      </c>
      <c r="AU118" s="17" t="s">
        <v>81</v>
      </c>
    </row>
    <row r="119" spans="2:65" s="1" customFormat="1" ht="16.5" customHeight="1">
      <c r="B119" s="131"/>
      <c r="C119" s="132" t="s">
        <v>179</v>
      </c>
      <c r="D119" s="132" t="s">
        <v>135</v>
      </c>
      <c r="E119" s="133" t="s">
        <v>180</v>
      </c>
      <c r="F119" s="134" t="s">
        <v>181</v>
      </c>
      <c r="G119" s="135" t="s">
        <v>138</v>
      </c>
      <c r="H119" s="136">
        <v>1</v>
      </c>
      <c r="I119" s="137"/>
      <c r="J119" s="138">
        <f>ROUND(I119*H119,2)</f>
        <v>0</v>
      </c>
      <c r="K119" s="134" t="s">
        <v>139</v>
      </c>
      <c r="L119" s="32"/>
      <c r="M119" s="139" t="s">
        <v>3</v>
      </c>
      <c r="N119" s="140" t="s">
        <v>43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140</v>
      </c>
      <c r="AT119" s="143" t="s">
        <v>135</v>
      </c>
      <c r="AU119" s="143" t="s">
        <v>81</v>
      </c>
      <c r="AY119" s="17" t="s">
        <v>132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7" t="s">
        <v>79</v>
      </c>
      <c r="BK119" s="144">
        <f>ROUND(I119*H119,2)</f>
        <v>0</v>
      </c>
      <c r="BL119" s="17" t="s">
        <v>140</v>
      </c>
      <c r="BM119" s="143" t="s">
        <v>182</v>
      </c>
    </row>
    <row r="120" spans="2:65" s="1" customFormat="1" ht="11.25">
      <c r="B120" s="32"/>
      <c r="D120" s="145" t="s">
        <v>142</v>
      </c>
      <c r="F120" s="146" t="s">
        <v>181</v>
      </c>
      <c r="I120" s="147"/>
      <c r="L120" s="32"/>
      <c r="M120" s="148"/>
      <c r="T120" s="53"/>
      <c r="AT120" s="17" t="s">
        <v>142</v>
      </c>
      <c r="AU120" s="17" t="s">
        <v>81</v>
      </c>
    </row>
    <row r="121" spans="2:65" s="1" customFormat="1" ht="11.25">
      <c r="B121" s="32"/>
      <c r="D121" s="149" t="s">
        <v>143</v>
      </c>
      <c r="F121" s="150" t="s">
        <v>183</v>
      </c>
      <c r="I121" s="147"/>
      <c r="L121" s="32"/>
      <c r="M121" s="148"/>
      <c r="T121" s="53"/>
      <c r="AT121" s="17" t="s">
        <v>143</v>
      </c>
      <c r="AU121" s="17" t="s">
        <v>81</v>
      </c>
    </row>
    <row r="122" spans="2:65" s="11" customFormat="1" ht="22.9" customHeight="1">
      <c r="B122" s="119"/>
      <c r="D122" s="120" t="s">
        <v>71</v>
      </c>
      <c r="E122" s="129" t="s">
        <v>184</v>
      </c>
      <c r="F122" s="129" t="s">
        <v>185</v>
      </c>
      <c r="I122" s="122"/>
      <c r="J122" s="130">
        <f>BK122</f>
        <v>0</v>
      </c>
      <c r="L122" s="119"/>
      <c r="M122" s="124"/>
      <c r="P122" s="125">
        <f>SUM(P123:P125)</f>
        <v>0</v>
      </c>
      <c r="R122" s="125">
        <f>SUM(R123:R125)</f>
        <v>0</v>
      </c>
      <c r="T122" s="126">
        <f>SUM(T123:T125)</f>
        <v>0</v>
      </c>
      <c r="AR122" s="120" t="s">
        <v>131</v>
      </c>
      <c r="AT122" s="127" t="s">
        <v>71</v>
      </c>
      <c r="AU122" s="127" t="s">
        <v>79</v>
      </c>
      <c r="AY122" s="120" t="s">
        <v>132</v>
      </c>
      <c r="BK122" s="128">
        <f>SUM(BK123:BK125)</f>
        <v>0</v>
      </c>
    </row>
    <row r="123" spans="2:65" s="1" customFormat="1" ht="16.5" customHeight="1">
      <c r="B123" s="131"/>
      <c r="C123" s="132" t="s">
        <v>186</v>
      </c>
      <c r="D123" s="132" t="s">
        <v>135</v>
      </c>
      <c r="E123" s="133" t="s">
        <v>187</v>
      </c>
      <c r="F123" s="134" t="s">
        <v>188</v>
      </c>
      <c r="G123" s="135" t="s">
        <v>138</v>
      </c>
      <c r="H123" s="136">
        <v>1</v>
      </c>
      <c r="I123" s="137"/>
      <c r="J123" s="138">
        <f>ROUND(I123*H123,2)</f>
        <v>0</v>
      </c>
      <c r="K123" s="134" t="s">
        <v>139</v>
      </c>
      <c r="L123" s="32"/>
      <c r="M123" s="139" t="s">
        <v>3</v>
      </c>
      <c r="N123" s="140" t="s">
        <v>43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140</v>
      </c>
      <c r="AT123" s="143" t="s">
        <v>135</v>
      </c>
      <c r="AU123" s="143" t="s">
        <v>81</v>
      </c>
      <c r="AY123" s="17" t="s">
        <v>132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79</v>
      </c>
      <c r="BK123" s="144">
        <f>ROUND(I123*H123,2)</f>
        <v>0</v>
      </c>
      <c r="BL123" s="17" t="s">
        <v>140</v>
      </c>
      <c r="BM123" s="143" t="s">
        <v>189</v>
      </c>
    </row>
    <row r="124" spans="2:65" s="1" customFormat="1" ht="11.25">
      <c r="B124" s="32"/>
      <c r="D124" s="145" t="s">
        <v>142</v>
      </c>
      <c r="F124" s="146" t="s">
        <v>188</v>
      </c>
      <c r="I124" s="147"/>
      <c r="L124" s="32"/>
      <c r="M124" s="148"/>
      <c r="T124" s="53"/>
      <c r="AT124" s="17" t="s">
        <v>142</v>
      </c>
      <c r="AU124" s="17" t="s">
        <v>81</v>
      </c>
    </row>
    <row r="125" spans="2:65" s="1" customFormat="1" ht="11.25">
      <c r="B125" s="32"/>
      <c r="D125" s="149" t="s">
        <v>143</v>
      </c>
      <c r="F125" s="150" t="s">
        <v>190</v>
      </c>
      <c r="I125" s="147"/>
      <c r="L125" s="32"/>
      <c r="M125" s="171"/>
      <c r="N125" s="172"/>
      <c r="O125" s="172"/>
      <c r="P125" s="172"/>
      <c r="Q125" s="172"/>
      <c r="R125" s="172"/>
      <c r="S125" s="172"/>
      <c r="T125" s="173"/>
      <c r="AT125" s="17" t="s">
        <v>143</v>
      </c>
      <c r="AU125" s="17" t="s">
        <v>81</v>
      </c>
    </row>
    <row r="126" spans="2:65" s="1" customFormat="1" ht="6.95" customHeight="1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32"/>
    </row>
  </sheetData>
  <autoFilter ref="C89:K125" xr:uid="{00000000-0009-0000-0000-000001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5" r:id="rId1" xr:uid="{00000000-0004-0000-0100-000000000000}"/>
    <hyperlink ref="F98" r:id="rId2" xr:uid="{00000000-0004-0000-0100-000001000000}"/>
    <hyperlink ref="F104" r:id="rId3" xr:uid="{00000000-0004-0000-0100-000002000000}"/>
    <hyperlink ref="F108" r:id="rId4" xr:uid="{00000000-0004-0000-0100-000003000000}"/>
    <hyperlink ref="F111" r:id="rId5" xr:uid="{00000000-0004-0000-0100-000004000000}"/>
    <hyperlink ref="F115" r:id="rId6" xr:uid="{00000000-0004-0000-0100-000005000000}"/>
    <hyperlink ref="F118" r:id="rId7" xr:uid="{00000000-0004-0000-0100-000006000000}"/>
    <hyperlink ref="F121" r:id="rId8" xr:uid="{00000000-0004-0000-0100-000007000000}"/>
    <hyperlink ref="F125" r:id="rId9" xr:uid="{00000000-0004-0000-01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7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102</v>
      </c>
      <c r="L4" s="20"/>
      <c r="M4" s="90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5" t="str">
        <f>'Rekapitulace stavby'!K6</f>
        <v>ÚSTŘEDNÍ HŘBITOV SLEZSKÁ OSTRAVA - POHŘBÍVACÍ POLE, VSYPOVÁ LOUČKA</v>
      </c>
      <c r="F7" s="316"/>
      <c r="G7" s="316"/>
      <c r="H7" s="316"/>
      <c r="L7" s="20"/>
    </row>
    <row r="8" spans="2:46" ht="12" customHeight="1">
      <c r="B8" s="20"/>
      <c r="D8" s="27" t="s">
        <v>103</v>
      </c>
      <c r="L8" s="20"/>
    </row>
    <row r="9" spans="2:46" s="1" customFormat="1" ht="16.5" customHeight="1">
      <c r="B9" s="32"/>
      <c r="E9" s="315" t="s">
        <v>104</v>
      </c>
      <c r="F9" s="317"/>
      <c r="G9" s="317"/>
      <c r="H9" s="317"/>
      <c r="L9" s="32"/>
    </row>
    <row r="10" spans="2:46" s="1" customFormat="1" ht="12" customHeight="1">
      <c r="B10" s="32"/>
      <c r="D10" s="27" t="s">
        <v>105</v>
      </c>
      <c r="L10" s="32"/>
    </row>
    <row r="11" spans="2:46" s="1" customFormat="1" ht="16.5" customHeight="1">
      <c r="B11" s="32"/>
      <c r="E11" s="273" t="s">
        <v>191</v>
      </c>
      <c r="F11" s="317"/>
      <c r="G11" s="317"/>
      <c r="H11" s="31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27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18. 3. 2025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3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3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8" t="str">
        <f>'Rekapitulace stavby'!E14</f>
        <v>Vyplň údaj</v>
      </c>
      <c r="F20" s="298"/>
      <c r="G20" s="298"/>
      <c r="H20" s="298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3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3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3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3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3" t="s">
        <v>3</v>
      </c>
      <c r="F29" s="303"/>
      <c r="G29" s="303"/>
      <c r="H29" s="303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ROUND(J91,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ROUND((SUM(BE91:BE571)),  2)</f>
        <v>0</v>
      </c>
      <c r="I35" s="93">
        <v>0.21</v>
      </c>
      <c r="J35" s="83">
        <f>ROUND(((SUM(BE91:BE571))*I35),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ROUND((SUM(BF91:BF571)),  2)</f>
        <v>0</v>
      </c>
      <c r="I36" s="93">
        <v>0.12</v>
      </c>
      <c r="J36" s="83">
        <f>ROUND(((SUM(BF91:BF571))*I36),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ROUND((SUM(BG91:BG571)),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ROUND((SUM(BH91:BH571)),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ROUND((SUM(BI91:BI571)),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17</v>
      </c>
      <c r="L49" s="32"/>
    </row>
    <row r="50" spans="2:47" s="1" customFormat="1" ht="16.5" customHeight="1">
      <c r="B50" s="32"/>
      <c r="E50" s="315" t="str">
        <f>E7</f>
        <v>ÚSTŘEDNÍ HŘBITOV SLEZSKÁ OSTRAVA - POHŘBÍVACÍ POLE, VSYPOVÁ LOUČKA</v>
      </c>
      <c r="F50" s="316"/>
      <c r="G50" s="316"/>
      <c r="H50" s="316"/>
      <c r="L50" s="32"/>
    </row>
    <row r="51" spans="2:47" ht="12" customHeight="1">
      <c r="B51" s="20"/>
      <c r="C51" s="27" t="s">
        <v>103</v>
      </c>
      <c r="L51" s="20"/>
    </row>
    <row r="52" spans="2:47" s="1" customFormat="1" ht="16.5" customHeight="1">
      <c r="B52" s="32"/>
      <c r="E52" s="315" t="s">
        <v>104</v>
      </c>
      <c r="F52" s="317"/>
      <c r="G52" s="317"/>
      <c r="H52" s="317"/>
      <c r="L52" s="32"/>
    </row>
    <row r="53" spans="2:47" s="1" customFormat="1" ht="12" customHeight="1">
      <c r="B53" s="32"/>
      <c r="C53" s="27" t="s">
        <v>105</v>
      </c>
      <c r="L53" s="32"/>
    </row>
    <row r="54" spans="2:47" s="1" customFormat="1" ht="16.5" customHeight="1">
      <c r="B54" s="32"/>
      <c r="E54" s="273" t="str">
        <f>E11</f>
        <v>A1-001 - Kácení, výsadby, komunikace, mobiliář</v>
      </c>
      <c r="F54" s="317"/>
      <c r="G54" s="317"/>
      <c r="H54" s="31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Parcela č. 202/1 k.ú. Slezská Ostrava</v>
      </c>
      <c r="I56" s="27" t="s">
        <v>23</v>
      </c>
      <c r="J56" s="49" t="str">
        <f>IF(J14="","",J14)</f>
        <v>18. 3. 2025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Statutární město Ostrava ÚmOb Slezská Ostrava</v>
      </c>
      <c r="I58" s="27" t="s">
        <v>31</v>
      </c>
      <c r="J58" s="30" t="str">
        <f>E23</f>
        <v>MPA ProjektStav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Jindřich Jansa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108</v>
      </c>
      <c r="D61" s="94"/>
      <c r="E61" s="94"/>
      <c r="F61" s="94"/>
      <c r="G61" s="94"/>
      <c r="H61" s="94"/>
      <c r="I61" s="94"/>
      <c r="J61" s="101" t="s">
        <v>109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J91</f>
        <v>0</v>
      </c>
      <c r="L63" s="32"/>
      <c r="AU63" s="17" t="s">
        <v>110</v>
      </c>
    </row>
    <row r="64" spans="2:47" s="8" customFormat="1" ht="24.95" customHeight="1">
      <c r="B64" s="103"/>
      <c r="D64" s="104" t="s">
        <v>192</v>
      </c>
      <c r="E64" s="105"/>
      <c r="F64" s="105"/>
      <c r="G64" s="105"/>
      <c r="H64" s="105"/>
      <c r="I64" s="105"/>
      <c r="J64" s="106">
        <f>J92</f>
        <v>0</v>
      </c>
      <c r="L64" s="103"/>
    </row>
    <row r="65" spans="2:12" s="9" customFormat="1" ht="19.899999999999999" customHeight="1">
      <c r="B65" s="107"/>
      <c r="D65" s="108" t="s">
        <v>193</v>
      </c>
      <c r="E65" s="109"/>
      <c r="F65" s="109"/>
      <c r="G65" s="109"/>
      <c r="H65" s="109"/>
      <c r="I65" s="109"/>
      <c r="J65" s="110">
        <f>J93</f>
        <v>0</v>
      </c>
      <c r="L65" s="107"/>
    </row>
    <row r="66" spans="2:12" s="9" customFormat="1" ht="19.899999999999999" customHeight="1">
      <c r="B66" s="107"/>
      <c r="D66" s="108" t="s">
        <v>194</v>
      </c>
      <c r="E66" s="109"/>
      <c r="F66" s="109"/>
      <c r="G66" s="109"/>
      <c r="H66" s="109"/>
      <c r="I66" s="109"/>
      <c r="J66" s="110">
        <f>J474</f>
        <v>0</v>
      </c>
      <c r="L66" s="107"/>
    </row>
    <row r="67" spans="2:12" s="9" customFormat="1" ht="19.899999999999999" customHeight="1">
      <c r="B67" s="107"/>
      <c r="D67" s="108" t="s">
        <v>195</v>
      </c>
      <c r="E67" s="109"/>
      <c r="F67" s="109"/>
      <c r="G67" s="109"/>
      <c r="H67" s="109"/>
      <c r="I67" s="109"/>
      <c r="J67" s="110">
        <f>J515</f>
        <v>0</v>
      </c>
      <c r="L67" s="107"/>
    </row>
    <row r="68" spans="2:12" s="9" customFormat="1" ht="19.899999999999999" customHeight="1">
      <c r="B68" s="107"/>
      <c r="D68" s="108" t="s">
        <v>196</v>
      </c>
      <c r="E68" s="109"/>
      <c r="F68" s="109"/>
      <c r="G68" s="109"/>
      <c r="H68" s="109"/>
      <c r="I68" s="109"/>
      <c r="J68" s="110">
        <f>J557</f>
        <v>0</v>
      </c>
      <c r="L68" s="107"/>
    </row>
    <row r="69" spans="2:12" s="9" customFormat="1" ht="19.899999999999999" customHeight="1">
      <c r="B69" s="107"/>
      <c r="D69" s="108" t="s">
        <v>197</v>
      </c>
      <c r="E69" s="109"/>
      <c r="F69" s="109"/>
      <c r="G69" s="109"/>
      <c r="H69" s="109"/>
      <c r="I69" s="109"/>
      <c r="J69" s="110">
        <f>J568</f>
        <v>0</v>
      </c>
      <c r="L69" s="107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116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17</v>
      </c>
      <c r="L78" s="32"/>
    </row>
    <row r="79" spans="2:12" s="1" customFormat="1" ht="16.5" customHeight="1">
      <c r="B79" s="32"/>
      <c r="E79" s="315" t="str">
        <f>E7</f>
        <v>ÚSTŘEDNÍ HŘBITOV SLEZSKÁ OSTRAVA - POHŘBÍVACÍ POLE, VSYPOVÁ LOUČKA</v>
      </c>
      <c r="F79" s="316"/>
      <c r="G79" s="316"/>
      <c r="H79" s="316"/>
      <c r="L79" s="32"/>
    </row>
    <row r="80" spans="2:12" ht="12" customHeight="1">
      <c r="B80" s="20"/>
      <c r="C80" s="27" t="s">
        <v>103</v>
      </c>
      <c r="L80" s="20"/>
    </row>
    <row r="81" spans="2:65" s="1" customFormat="1" ht="16.5" customHeight="1">
      <c r="B81" s="32"/>
      <c r="E81" s="315" t="s">
        <v>104</v>
      </c>
      <c r="F81" s="317"/>
      <c r="G81" s="317"/>
      <c r="H81" s="317"/>
      <c r="L81" s="32"/>
    </row>
    <row r="82" spans="2:65" s="1" customFormat="1" ht="12" customHeight="1">
      <c r="B82" s="32"/>
      <c r="C82" s="27" t="s">
        <v>105</v>
      </c>
      <c r="L82" s="32"/>
    </row>
    <row r="83" spans="2:65" s="1" customFormat="1" ht="16.5" customHeight="1">
      <c r="B83" s="32"/>
      <c r="E83" s="273" t="str">
        <f>E11</f>
        <v>A1-001 - Kácení, výsadby, komunikace, mobiliář</v>
      </c>
      <c r="F83" s="317"/>
      <c r="G83" s="317"/>
      <c r="H83" s="317"/>
      <c r="L83" s="32"/>
    </row>
    <row r="84" spans="2:65" s="1" customFormat="1" ht="6.95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F14</f>
        <v>Parcela č. 202/1 k.ú. Slezská Ostrava</v>
      </c>
      <c r="I85" s="27" t="s">
        <v>23</v>
      </c>
      <c r="J85" s="49" t="str">
        <f>IF(J14="","",J14)</f>
        <v>18. 3. 2025</v>
      </c>
      <c r="L85" s="32"/>
    </row>
    <row r="86" spans="2:65" s="1" customFormat="1" ht="6.95" customHeight="1">
      <c r="B86" s="32"/>
      <c r="L86" s="32"/>
    </row>
    <row r="87" spans="2:65" s="1" customFormat="1" ht="25.7" customHeight="1">
      <c r="B87" s="32"/>
      <c r="C87" s="27" t="s">
        <v>25</v>
      </c>
      <c r="F87" s="25" t="str">
        <f>E17</f>
        <v>Statutární město Ostrava ÚmOb Slezská Ostrava</v>
      </c>
      <c r="I87" s="27" t="s">
        <v>31</v>
      </c>
      <c r="J87" s="30" t="str">
        <f>E23</f>
        <v>MPA ProjektStav s.r.o.</v>
      </c>
      <c r="L87" s="32"/>
    </row>
    <row r="88" spans="2:65" s="1" customFormat="1" ht="15.2" customHeight="1">
      <c r="B88" s="32"/>
      <c r="C88" s="27" t="s">
        <v>29</v>
      </c>
      <c r="F88" s="25" t="str">
        <f>IF(E20="","",E20)</f>
        <v>Vyplň údaj</v>
      </c>
      <c r="I88" s="27" t="s">
        <v>34</v>
      </c>
      <c r="J88" s="30" t="str">
        <f>E26</f>
        <v>Jindřich Jansa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11"/>
      <c r="C90" s="112" t="s">
        <v>117</v>
      </c>
      <c r="D90" s="113" t="s">
        <v>57</v>
      </c>
      <c r="E90" s="113" t="s">
        <v>53</v>
      </c>
      <c r="F90" s="113" t="s">
        <v>54</v>
      </c>
      <c r="G90" s="113" t="s">
        <v>118</v>
      </c>
      <c r="H90" s="113" t="s">
        <v>119</v>
      </c>
      <c r="I90" s="113" t="s">
        <v>120</v>
      </c>
      <c r="J90" s="113" t="s">
        <v>109</v>
      </c>
      <c r="K90" s="114" t="s">
        <v>121</v>
      </c>
      <c r="L90" s="111"/>
      <c r="M90" s="56" t="s">
        <v>3</v>
      </c>
      <c r="N90" s="57" t="s">
        <v>42</v>
      </c>
      <c r="O90" s="57" t="s">
        <v>122</v>
      </c>
      <c r="P90" s="57" t="s">
        <v>123</v>
      </c>
      <c r="Q90" s="57" t="s">
        <v>124</v>
      </c>
      <c r="R90" s="57" t="s">
        <v>125</v>
      </c>
      <c r="S90" s="57" t="s">
        <v>126</v>
      </c>
      <c r="T90" s="58" t="s">
        <v>127</v>
      </c>
    </row>
    <row r="91" spans="2:65" s="1" customFormat="1" ht="22.9" customHeight="1">
      <c r="B91" s="32"/>
      <c r="C91" s="61" t="s">
        <v>128</v>
      </c>
      <c r="J91" s="115">
        <f>BK91</f>
        <v>0</v>
      </c>
      <c r="L91" s="32"/>
      <c r="M91" s="59"/>
      <c r="N91" s="50"/>
      <c r="O91" s="50"/>
      <c r="P91" s="116">
        <f>P92</f>
        <v>0</v>
      </c>
      <c r="Q91" s="50"/>
      <c r="R91" s="116">
        <f>R92</f>
        <v>874.64262739999992</v>
      </c>
      <c r="S91" s="50"/>
      <c r="T91" s="117">
        <f>T92</f>
        <v>22.536000000000001</v>
      </c>
      <c r="AT91" s="17" t="s">
        <v>71</v>
      </c>
      <c r="AU91" s="17" t="s">
        <v>110</v>
      </c>
      <c r="BK91" s="118">
        <f>BK92</f>
        <v>0</v>
      </c>
    </row>
    <row r="92" spans="2:65" s="11" customFormat="1" ht="25.9" customHeight="1">
      <c r="B92" s="119"/>
      <c r="D92" s="120" t="s">
        <v>71</v>
      </c>
      <c r="E92" s="121" t="s">
        <v>198</v>
      </c>
      <c r="F92" s="121" t="s">
        <v>199</v>
      </c>
      <c r="I92" s="122"/>
      <c r="J92" s="123">
        <f>BK92</f>
        <v>0</v>
      </c>
      <c r="L92" s="119"/>
      <c r="M92" s="124"/>
      <c r="P92" s="125">
        <f>P93+P474+P515+P557+P568</f>
        <v>0</v>
      </c>
      <c r="R92" s="125">
        <f>R93+R474+R515+R557+R568</f>
        <v>874.64262739999992</v>
      </c>
      <c r="T92" s="126">
        <f>T93+T474+T515+T557+T568</f>
        <v>22.536000000000001</v>
      </c>
      <c r="AR92" s="120" t="s">
        <v>79</v>
      </c>
      <c r="AT92" s="127" t="s">
        <v>71</v>
      </c>
      <c r="AU92" s="127" t="s">
        <v>72</v>
      </c>
      <c r="AY92" s="120" t="s">
        <v>132</v>
      </c>
      <c r="BK92" s="128">
        <f>BK93+BK474+BK515+BK557+BK568</f>
        <v>0</v>
      </c>
    </row>
    <row r="93" spans="2:65" s="11" customFormat="1" ht="22.9" customHeight="1">
      <c r="B93" s="119"/>
      <c r="D93" s="120" t="s">
        <v>71</v>
      </c>
      <c r="E93" s="129" t="s">
        <v>79</v>
      </c>
      <c r="F93" s="129" t="s">
        <v>200</v>
      </c>
      <c r="I93" s="122"/>
      <c r="J93" s="130">
        <f>BK93</f>
        <v>0</v>
      </c>
      <c r="L93" s="119"/>
      <c r="M93" s="124"/>
      <c r="P93" s="125">
        <f>SUM(P94:P473)</f>
        <v>0</v>
      </c>
      <c r="R93" s="125">
        <f>SUM(R94:R473)</f>
        <v>312.2884674</v>
      </c>
      <c r="T93" s="126">
        <f>SUM(T94:T473)</f>
        <v>22.536000000000001</v>
      </c>
      <c r="AR93" s="120" t="s">
        <v>79</v>
      </c>
      <c r="AT93" s="127" t="s">
        <v>71</v>
      </c>
      <c r="AU93" s="127" t="s">
        <v>79</v>
      </c>
      <c r="AY93" s="120" t="s">
        <v>132</v>
      </c>
      <c r="BK93" s="128">
        <f>SUM(BK94:BK473)</f>
        <v>0</v>
      </c>
    </row>
    <row r="94" spans="2:65" s="1" customFormat="1" ht="21.75" customHeight="1">
      <c r="B94" s="131"/>
      <c r="C94" s="132" t="s">
        <v>79</v>
      </c>
      <c r="D94" s="132" t="s">
        <v>135</v>
      </c>
      <c r="E94" s="133" t="s">
        <v>201</v>
      </c>
      <c r="F94" s="134" t="s">
        <v>202</v>
      </c>
      <c r="G94" s="135" t="s">
        <v>203</v>
      </c>
      <c r="H94" s="136">
        <v>434</v>
      </c>
      <c r="I94" s="137"/>
      <c r="J94" s="138">
        <f>ROUND(I94*H94,2)</f>
        <v>0</v>
      </c>
      <c r="K94" s="134" t="s">
        <v>139</v>
      </c>
      <c r="L94" s="32"/>
      <c r="M94" s="139" t="s">
        <v>3</v>
      </c>
      <c r="N94" s="140" t="s">
        <v>43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152</v>
      </c>
      <c r="AT94" s="143" t="s">
        <v>135</v>
      </c>
      <c r="AU94" s="143" t="s">
        <v>81</v>
      </c>
      <c r="AY94" s="17" t="s">
        <v>132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7" t="s">
        <v>79</v>
      </c>
      <c r="BK94" s="144">
        <f>ROUND(I94*H94,2)</f>
        <v>0</v>
      </c>
      <c r="BL94" s="17" t="s">
        <v>152</v>
      </c>
      <c r="BM94" s="143" t="s">
        <v>204</v>
      </c>
    </row>
    <row r="95" spans="2:65" s="1" customFormat="1" ht="19.5">
      <c r="B95" s="32"/>
      <c r="D95" s="145" t="s">
        <v>142</v>
      </c>
      <c r="F95" s="146" t="s">
        <v>205</v>
      </c>
      <c r="I95" s="147"/>
      <c r="L95" s="32"/>
      <c r="M95" s="148"/>
      <c r="T95" s="53"/>
      <c r="AT95" s="17" t="s">
        <v>142</v>
      </c>
      <c r="AU95" s="17" t="s">
        <v>81</v>
      </c>
    </row>
    <row r="96" spans="2:65" s="1" customFormat="1" ht="11.25">
      <c r="B96" s="32"/>
      <c r="D96" s="149" t="s">
        <v>143</v>
      </c>
      <c r="F96" s="150" t="s">
        <v>206</v>
      </c>
      <c r="I96" s="147"/>
      <c r="L96" s="32"/>
      <c r="M96" s="148"/>
      <c r="T96" s="53"/>
      <c r="AT96" s="17" t="s">
        <v>143</v>
      </c>
      <c r="AU96" s="17" t="s">
        <v>81</v>
      </c>
    </row>
    <row r="97" spans="2:65" s="12" customFormat="1" ht="11.25">
      <c r="B97" s="151"/>
      <c r="D97" s="145" t="s">
        <v>149</v>
      </c>
      <c r="E97" s="152" t="s">
        <v>3</v>
      </c>
      <c r="F97" s="153" t="s">
        <v>207</v>
      </c>
      <c r="H97" s="152" t="s">
        <v>3</v>
      </c>
      <c r="I97" s="154"/>
      <c r="L97" s="151"/>
      <c r="M97" s="155"/>
      <c r="T97" s="156"/>
      <c r="AT97" s="152" t="s">
        <v>149</v>
      </c>
      <c r="AU97" s="152" t="s">
        <v>81</v>
      </c>
      <c r="AV97" s="12" t="s">
        <v>79</v>
      </c>
      <c r="AW97" s="12" t="s">
        <v>33</v>
      </c>
      <c r="AX97" s="12" t="s">
        <v>72</v>
      </c>
      <c r="AY97" s="152" t="s">
        <v>132</v>
      </c>
    </row>
    <row r="98" spans="2:65" s="13" customFormat="1" ht="11.25">
      <c r="B98" s="157"/>
      <c r="D98" s="145" t="s">
        <v>149</v>
      </c>
      <c r="E98" s="158" t="s">
        <v>3</v>
      </c>
      <c r="F98" s="159" t="s">
        <v>208</v>
      </c>
      <c r="H98" s="160">
        <v>434</v>
      </c>
      <c r="I98" s="161"/>
      <c r="L98" s="157"/>
      <c r="M98" s="162"/>
      <c r="T98" s="163"/>
      <c r="AT98" s="158" t="s">
        <v>149</v>
      </c>
      <c r="AU98" s="158" t="s">
        <v>81</v>
      </c>
      <c r="AV98" s="13" t="s">
        <v>81</v>
      </c>
      <c r="AW98" s="13" t="s">
        <v>33</v>
      </c>
      <c r="AX98" s="13" t="s">
        <v>72</v>
      </c>
      <c r="AY98" s="158" t="s">
        <v>132</v>
      </c>
    </row>
    <row r="99" spans="2:65" s="14" customFormat="1" ht="11.25">
      <c r="B99" s="164"/>
      <c r="D99" s="145" t="s">
        <v>149</v>
      </c>
      <c r="E99" s="165" t="s">
        <v>3</v>
      </c>
      <c r="F99" s="166" t="s">
        <v>151</v>
      </c>
      <c r="H99" s="167">
        <v>434</v>
      </c>
      <c r="I99" s="168"/>
      <c r="L99" s="164"/>
      <c r="M99" s="169"/>
      <c r="T99" s="170"/>
      <c r="AT99" s="165" t="s">
        <v>149</v>
      </c>
      <c r="AU99" s="165" t="s">
        <v>81</v>
      </c>
      <c r="AV99" s="14" t="s">
        <v>152</v>
      </c>
      <c r="AW99" s="14" t="s">
        <v>33</v>
      </c>
      <c r="AX99" s="14" t="s">
        <v>79</v>
      </c>
      <c r="AY99" s="165" t="s">
        <v>132</v>
      </c>
    </row>
    <row r="100" spans="2:65" s="1" customFormat="1" ht="16.5" customHeight="1">
      <c r="B100" s="131"/>
      <c r="C100" s="132" t="s">
        <v>81</v>
      </c>
      <c r="D100" s="132" t="s">
        <v>135</v>
      </c>
      <c r="E100" s="133" t="s">
        <v>209</v>
      </c>
      <c r="F100" s="134" t="s">
        <v>210</v>
      </c>
      <c r="G100" s="135" t="s">
        <v>211</v>
      </c>
      <c r="H100" s="136">
        <v>2</v>
      </c>
      <c r="I100" s="137"/>
      <c r="J100" s="138">
        <f>ROUND(I100*H100,2)</f>
        <v>0</v>
      </c>
      <c r="K100" s="134" t="s">
        <v>139</v>
      </c>
      <c r="L100" s="32"/>
      <c r="M100" s="139" t="s">
        <v>3</v>
      </c>
      <c r="N100" s="140" t="s">
        <v>43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152</v>
      </c>
      <c r="AT100" s="143" t="s">
        <v>135</v>
      </c>
      <c r="AU100" s="143" t="s">
        <v>81</v>
      </c>
      <c r="AY100" s="17" t="s">
        <v>132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7" t="s">
        <v>79</v>
      </c>
      <c r="BK100" s="144">
        <f>ROUND(I100*H100,2)</f>
        <v>0</v>
      </c>
      <c r="BL100" s="17" t="s">
        <v>152</v>
      </c>
      <c r="BM100" s="143" t="s">
        <v>212</v>
      </c>
    </row>
    <row r="101" spans="2:65" s="1" customFormat="1" ht="11.25">
      <c r="B101" s="32"/>
      <c r="D101" s="145" t="s">
        <v>142</v>
      </c>
      <c r="F101" s="146" t="s">
        <v>213</v>
      </c>
      <c r="I101" s="147"/>
      <c r="L101" s="32"/>
      <c r="M101" s="148"/>
      <c r="T101" s="53"/>
      <c r="AT101" s="17" t="s">
        <v>142</v>
      </c>
      <c r="AU101" s="17" t="s">
        <v>81</v>
      </c>
    </row>
    <row r="102" spans="2:65" s="1" customFormat="1" ht="11.25">
      <c r="B102" s="32"/>
      <c r="D102" s="149" t="s">
        <v>143</v>
      </c>
      <c r="F102" s="150" t="s">
        <v>214</v>
      </c>
      <c r="I102" s="147"/>
      <c r="L102" s="32"/>
      <c r="M102" s="148"/>
      <c r="T102" s="53"/>
      <c r="AT102" s="17" t="s">
        <v>143</v>
      </c>
      <c r="AU102" s="17" t="s">
        <v>81</v>
      </c>
    </row>
    <row r="103" spans="2:65" s="12" customFormat="1" ht="11.25">
      <c r="B103" s="151"/>
      <c r="D103" s="145" t="s">
        <v>149</v>
      </c>
      <c r="E103" s="152" t="s">
        <v>3</v>
      </c>
      <c r="F103" s="153" t="s">
        <v>207</v>
      </c>
      <c r="H103" s="152" t="s">
        <v>3</v>
      </c>
      <c r="I103" s="154"/>
      <c r="L103" s="151"/>
      <c r="M103" s="155"/>
      <c r="T103" s="156"/>
      <c r="AT103" s="152" t="s">
        <v>149</v>
      </c>
      <c r="AU103" s="152" t="s">
        <v>81</v>
      </c>
      <c r="AV103" s="12" t="s">
        <v>79</v>
      </c>
      <c r="AW103" s="12" t="s">
        <v>33</v>
      </c>
      <c r="AX103" s="12" t="s">
        <v>72</v>
      </c>
      <c r="AY103" s="152" t="s">
        <v>132</v>
      </c>
    </row>
    <row r="104" spans="2:65" s="13" customFormat="1" ht="11.25">
      <c r="B104" s="157"/>
      <c r="D104" s="145" t="s">
        <v>149</v>
      </c>
      <c r="E104" s="158" t="s">
        <v>3</v>
      </c>
      <c r="F104" s="159" t="s">
        <v>81</v>
      </c>
      <c r="H104" s="160">
        <v>2</v>
      </c>
      <c r="I104" s="161"/>
      <c r="L104" s="157"/>
      <c r="M104" s="162"/>
      <c r="T104" s="163"/>
      <c r="AT104" s="158" t="s">
        <v>149</v>
      </c>
      <c r="AU104" s="158" t="s">
        <v>81</v>
      </c>
      <c r="AV104" s="13" t="s">
        <v>81</v>
      </c>
      <c r="AW104" s="13" t="s">
        <v>33</v>
      </c>
      <c r="AX104" s="13" t="s">
        <v>72</v>
      </c>
      <c r="AY104" s="158" t="s">
        <v>132</v>
      </c>
    </row>
    <row r="105" spans="2:65" s="14" customFormat="1" ht="11.25">
      <c r="B105" s="164"/>
      <c r="D105" s="145" t="s">
        <v>149</v>
      </c>
      <c r="E105" s="165" t="s">
        <v>3</v>
      </c>
      <c r="F105" s="166" t="s">
        <v>151</v>
      </c>
      <c r="H105" s="167">
        <v>2</v>
      </c>
      <c r="I105" s="168"/>
      <c r="L105" s="164"/>
      <c r="M105" s="169"/>
      <c r="T105" s="170"/>
      <c r="AT105" s="165" t="s">
        <v>149</v>
      </c>
      <c r="AU105" s="165" t="s">
        <v>81</v>
      </c>
      <c r="AV105" s="14" t="s">
        <v>152</v>
      </c>
      <c r="AW105" s="14" t="s">
        <v>33</v>
      </c>
      <c r="AX105" s="14" t="s">
        <v>79</v>
      </c>
      <c r="AY105" s="165" t="s">
        <v>132</v>
      </c>
    </row>
    <row r="106" spans="2:65" s="1" customFormat="1" ht="16.5" customHeight="1">
      <c r="B106" s="131"/>
      <c r="C106" s="132" t="s">
        <v>153</v>
      </c>
      <c r="D106" s="132" t="s">
        <v>135</v>
      </c>
      <c r="E106" s="133" t="s">
        <v>215</v>
      </c>
      <c r="F106" s="134" t="s">
        <v>216</v>
      </c>
      <c r="G106" s="135" t="s">
        <v>211</v>
      </c>
      <c r="H106" s="136">
        <v>2</v>
      </c>
      <c r="I106" s="137"/>
      <c r="J106" s="138">
        <f>ROUND(I106*H106,2)</f>
        <v>0</v>
      </c>
      <c r="K106" s="134" t="s">
        <v>139</v>
      </c>
      <c r="L106" s="32"/>
      <c r="M106" s="139" t="s">
        <v>3</v>
      </c>
      <c r="N106" s="140" t="s">
        <v>43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152</v>
      </c>
      <c r="AT106" s="143" t="s">
        <v>135</v>
      </c>
      <c r="AU106" s="143" t="s">
        <v>81</v>
      </c>
      <c r="AY106" s="17" t="s">
        <v>132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7" t="s">
        <v>79</v>
      </c>
      <c r="BK106" s="144">
        <f>ROUND(I106*H106,2)</f>
        <v>0</v>
      </c>
      <c r="BL106" s="17" t="s">
        <v>152</v>
      </c>
      <c r="BM106" s="143" t="s">
        <v>217</v>
      </c>
    </row>
    <row r="107" spans="2:65" s="1" customFormat="1" ht="11.25">
      <c r="B107" s="32"/>
      <c r="D107" s="145" t="s">
        <v>142</v>
      </c>
      <c r="F107" s="146" t="s">
        <v>218</v>
      </c>
      <c r="I107" s="147"/>
      <c r="L107" s="32"/>
      <c r="M107" s="148"/>
      <c r="T107" s="53"/>
      <c r="AT107" s="17" t="s">
        <v>142</v>
      </c>
      <c r="AU107" s="17" t="s">
        <v>81</v>
      </c>
    </row>
    <row r="108" spans="2:65" s="1" customFormat="1" ht="11.25">
      <c r="B108" s="32"/>
      <c r="D108" s="149" t="s">
        <v>143</v>
      </c>
      <c r="F108" s="150" t="s">
        <v>219</v>
      </c>
      <c r="I108" s="147"/>
      <c r="L108" s="32"/>
      <c r="M108" s="148"/>
      <c r="T108" s="53"/>
      <c r="AT108" s="17" t="s">
        <v>143</v>
      </c>
      <c r="AU108" s="17" t="s">
        <v>81</v>
      </c>
    </row>
    <row r="109" spans="2:65" s="12" customFormat="1" ht="11.25">
      <c r="B109" s="151"/>
      <c r="D109" s="145" t="s">
        <v>149</v>
      </c>
      <c r="E109" s="152" t="s">
        <v>3</v>
      </c>
      <c r="F109" s="153" t="s">
        <v>207</v>
      </c>
      <c r="H109" s="152" t="s">
        <v>3</v>
      </c>
      <c r="I109" s="154"/>
      <c r="L109" s="151"/>
      <c r="M109" s="155"/>
      <c r="T109" s="156"/>
      <c r="AT109" s="152" t="s">
        <v>149</v>
      </c>
      <c r="AU109" s="152" t="s">
        <v>81</v>
      </c>
      <c r="AV109" s="12" t="s">
        <v>79</v>
      </c>
      <c r="AW109" s="12" t="s">
        <v>33</v>
      </c>
      <c r="AX109" s="12" t="s">
        <v>72</v>
      </c>
      <c r="AY109" s="152" t="s">
        <v>132</v>
      </c>
    </row>
    <row r="110" spans="2:65" s="13" customFormat="1" ht="11.25">
      <c r="B110" s="157"/>
      <c r="D110" s="145" t="s">
        <v>149</v>
      </c>
      <c r="E110" s="158" t="s">
        <v>3</v>
      </c>
      <c r="F110" s="159" t="s">
        <v>81</v>
      </c>
      <c r="H110" s="160">
        <v>2</v>
      </c>
      <c r="I110" s="161"/>
      <c r="L110" s="157"/>
      <c r="M110" s="162"/>
      <c r="T110" s="163"/>
      <c r="AT110" s="158" t="s">
        <v>149</v>
      </c>
      <c r="AU110" s="158" t="s">
        <v>81</v>
      </c>
      <c r="AV110" s="13" t="s">
        <v>81</v>
      </c>
      <c r="AW110" s="13" t="s">
        <v>33</v>
      </c>
      <c r="AX110" s="13" t="s">
        <v>72</v>
      </c>
      <c r="AY110" s="158" t="s">
        <v>132</v>
      </c>
    </row>
    <row r="111" spans="2:65" s="14" customFormat="1" ht="11.25">
      <c r="B111" s="164"/>
      <c r="D111" s="145" t="s">
        <v>149</v>
      </c>
      <c r="E111" s="165" t="s">
        <v>3</v>
      </c>
      <c r="F111" s="166" t="s">
        <v>151</v>
      </c>
      <c r="H111" s="167">
        <v>2</v>
      </c>
      <c r="I111" s="168"/>
      <c r="L111" s="164"/>
      <c r="M111" s="169"/>
      <c r="T111" s="170"/>
      <c r="AT111" s="165" t="s">
        <v>149</v>
      </c>
      <c r="AU111" s="165" t="s">
        <v>81</v>
      </c>
      <c r="AV111" s="14" t="s">
        <v>152</v>
      </c>
      <c r="AW111" s="14" t="s">
        <v>33</v>
      </c>
      <c r="AX111" s="14" t="s">
        <v>79</v>
      </c>
      <c r="AY111" s="165" t="s">
        <v>132</v>
      </c>
    </row>
    <row r="112" spans="2:65" s="1" customFormat="1" ht="16.5" customHeight="1">
      <c r="B112" s="131"/>
      <c r="C112" s="132" t="s">
        <v>152</v>
      </c>
      <c r="D112" s="132" t="s">
        <v>135</v>
      </c>
      <c r="E112" s="133" t="s">
        <v>220</v>
      </c>
      <c r="F112" s="134" t="s">
        <v>221</v>
      </c>
      <c r="G112" s="135" t="s">
        <v>211</v>
      </c>
      <c r="H112" s="136">
        <v>4</v>
      </c>
      <c r="I112" s="137"/>
      <c r="J112" s="138">
        <f>ROUND(I112*H112,2)</f>
        <v>0</v>
      </c>
      <c r="K112" s="134" t="s">
        <v>139</v>
      </c>
      <c r="L112" s="32"/>
      <c r="M112" s="139" t="s">
        <v>3</v>
      </c>
      <c r="N112" s="140" t="s">
        <v>43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152</v>
      </c>
      <c r="AT112" s="143" t="s">
        <v>135</v>
      </c>
      <c r="AU112" s="143" t="s">
        <v>81</v>
      </c>
      <c r="AY112" s="17" t="s">
        <v>132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7" t="s">
        <v>79</v>
      </c>
      <c r="BK112" s="144">
        <f>ROUND(I112*H112,2)</f>
        <v>0</v>
      </c>
      <c r="BL112" s="17" t="s">
        <v>152</v>
      </c>
      <c r="BM112" s="143" t="s">
        <v>222</v>
      </c>
    </row>
    <row r="113" spans="2:65" s="1" customFormat="1" ht="11.25">
      <c r="B113" s="32"/>
      <c r="D113" s="145" t="s">
        <v>142</v>
      </c>
      <c r="F113" s="146" t="s">
        <v>223</v>
      </c>
      <c r="I113" s="147"/>
      <c r="L113" s="32"/>
      <c r="M113" s="148"/>
      <c r="T113" s="53"/>
      <c r="AT113" s="17" t="s">
        <v>142</v>
      </c>
      <c r="AU113" s="17" t="s">
        <v>81</v>
      </c>
    </row>
    <row r="114" spans="2:65" s="1" customFormat="1" ht="11.25">
      <c r="B114" s="32"/>
      <c r="D114" s="149" t="s">
        <v>143</v>
      </c>
      <c r="F114" s="150" t="s">
        <v>224</v>
      </c>
      <c r="I114" s="147"/>
      <c r="L114" s="32"/>
      <c r="M114" s="148"/>
      <c r="T114" s="53"/>
      <c r="AT114" s="17" t="s">
        <v>143</v>
      </c>
      <c r="AU114" s="17" t="s">
        <v>81</v>
      </c>
    </row>
    <row r="115" spans="2:65" s="12" customFormat="1" ht="11.25">
      <c r="B115" s="151"/>
      <c r="D115" s="145" t="s">
        <v>149</v>
      </c>
      <c r="E115" s="152" t="s">
        <v>3</v>
      </c>
      <c r="F115" s="153" t="s">
        <v>207</v>
      </c>
      <c r="H115" s="152" t="s">
        <v>3</v>
      </c>
      <c r="I115" s="154"/>
      <c r="L115" s="151"/>
      <c r="M115" s="155"/>
      <c r="T115" s="156"/>
      <c r="AT115" s="152" t="s">
        <v>149</v>
      </c>
      <c r="AU115" s="152" t="s">
        <v>81</v>
      </c>
      <c r="AV115" s="12" t="s">
        <v>79</v>
      </c>
      <c r="AW115" s="12" t="s">
        <v>33</v>
      </c>
      <c r="AX115" s="12" t="s">
        <v>72</v>
      </c>
      <c r="AY115" s="152" t="s">
        <v>132</v>
      </c>
    </row>
    <row r="116" spans="2:65" s="13" customFormat="1" ht="11.25">
      <c r="B116" s="157"/>
      <c r="D116" s="145" t="s">
        <v>149</v>
      </c>
      <c r="E116" s="158" t="s">
        <v>3</v>
      </c>
      <c r="F116" s="159" t="s">
        <v>225</v>
      </c>
      <c r="H116" s="160">
        <v>4</v>
      </c>
      <c r="I116" s="161"/>
      <c r="L116" s="157"/>
      <c r="M116" s="162"/>
      <c r="T116" s="163"/>
      <c r="AT116" s="158" t="s">
        <v>149</v>
      </c>
      <c r="AU116" s="158" t="s">
        <v>81</v>
      </c>
      <c r="AV116" s="13" t="s">
        <v>81</v>
      </c>
      <c r="AW116" s="13" t="s">
        <v>33</v>
      </c>
      <c r="AX116" s="13" t="s">
        <v>72</v>
      </c>
      <c r="AY116" s="158" t="s">
        <v>132</v>
      </c>
    </row>
    <row r="117" spans="2:65" s="14" customFormat="1" ht="11.25">
      <c r="B117" s="164"/>
      <c r="D117" s="145" t="s">
        <v>149</v>
      </c>
      <c r="E117" s="165" t="s">
        <v>3</v>
      </c>
      <c r="F117" s="166" t="s">
        <v>151</v>
      </c>
      <c r="H117" s="167">
        <v>4</v>
      </c>
      <c r="I117" s="168"/>
      <c r="L117" s="164"/>
      <c r="M117" s="169"/>
      <c r="T117" s="170"/>
      <c r="AT117" s="165" t="s">
        <v>149</v>
      </c>
      <c r="AU117" s="165" t="s">
        <v>81</v>
      </c>
      <c r="AV117" s="14" t="s">
        <v>152</v>
      </c>
      <c r="AW117" s="14" t="s">
        <v>33</v>
      </c>
      <c r="AX117" s="14" t="s">
        <v>79</v>
      </c>
      <c r="AY117" s="165" t="s">
        <v>132</v>
      </c>
    </row>
    <row r="118" spans="2:65" s="1" customFormat="1" ht="16.5" customHeight="1">
      <c r="B118" s="131"/>
      <c r="C118" s="132" t="s">
        <v>131</v>
      </c>
      <c r="D118" s="132" t="s">
        <v>135</v>
      </c>
      <c r="E118" s="133" t="s">
        <v>226</v>
      </c>
      <c r="F118" s="134" t="s">
        <v>227</v>
      </c>
      <c r="G118" s="135" t="s">
        <v>203</v>
      </c>
      <c r="H118" s="136">
        <v>50.08</v>
      </c>
      <c r="I118" s="137"/>
      <c r="J118" s="138">
        <f>ROUND(I118*H118,2)</f>
        <v>0</v>
      </c>
      <c r="K118" s="134" t="s">
        <v>139</v>
      </c>
      <c r="L118" s="32"/>
      <c r="M118" s="139" t="s">
        <v>3</v>
      </c>
      <c r="N118" s="140" t="s">
        <v>43</v>
      </c>
      <c r="P118" s="141">
        <f>O118*H118</f>
        <v>0</v>
      </c>
      <c r="Q118" s="141">
        <v>0</v>
      </c>
      <c r="R118" s="141">
        <f>Q118*H118</f>
        <v>0</v>
      </c>
      <c r="S118" s="141">
        <v>0.45</v>
      </c>
      <c r="T118" s="142">
        <f>S118*H118</f>
        <v>22.536000000000001</v>
      </c>
      <c r="AR118" s="143" t="s">
        <v>152</v>
      </c>
      <c r="AT118" s="143" t="s">
        <v>135</v>
      </c>
      <c r="AU118" s="143" t="s">
        <v>81</v>
      </c>
      <c r="AY118" s="17" t="s">
        <v>132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7" t="s">
        <v>79</v>
      </c>
      <c r="BK118" s="144">
        <f>ROUND(I118*H118,2)</f>
        <v>0</v>
      </c>
      <c r="BL118" s="17" t="s">
        <v>152</v>
      </c>
      <c r="BM118" s="143" t="s">
        <v>228</v>
      </c>
    </row>
    <row r="119" spans="2:65" s="1" customFormat="1" ht="19.5">
      <c r="B119" s="32"/>
      <c r="D119" s="145" t="s">
        <v>142</v>
      </c>
      <c r="F119" s="146" t="s">
        <v>229</v>
      </c>
      <c r="I119" s="147"/>
      <c r="L119" s="32"/>
      <c r="M119" s="148"/>
      <c r="T119" s="53"/>
      <c r="AT119" s="17" t="s">
        <v>142</v>
      </c>
      <c r="AU119" s="17" t="s">
        <v>81</v>
      </c>
    </row>
    <row r="120" spans="2:65" s="1" customFormat="1" ht="11.25">
      <c r="B120" s="32"/>
      <c r="D120" s="149" t="s">
        <v>143</v>
      </c>
      <c r="F120" s="150" t="s">
        <v>230</v>
      </c>
      <c r="I120" s="147"/>
      <c r="L120" s="32"/>
      <c r="M120" s="148"/>
      <c r="T120" s="53"/>
      <c r="AT120" s="17" t="s">
        <v>143</v>
      </c>
      <c r="AU120" s="17" t="s">
        <v>81</v>
      </c>
    </row>
    <row r="121" spans="2:65" s="12" customFormat="1" ht="11.25">
      <c r="B121" s="151"/>
      <c r="D121" s="145" t="s">
        <v>149</v>
      </c>
      <c r="E121" s="152" t="s">
        <v>3</v>
      </c>
      <c r="F121" s="153" t="s">
        <v>231</v>
      </c>
      <c r="H121" s="152" t="s">
        <v>3</v>
      </c>
      <c r="I121" s="154"/>
      <c r="L121" s="151"/>
      <c r="M121" s="155"/>
      <c r="T121" s="156"/>
      <c r="AT121" s="152" t="s">
        <v>149</v>
      </c>
      <c r="AU121" s="152" t="s">
        <v>81</v>
      </c>
      <c r="AV121" s="12" t="s">
        <v>79</v>
      </c>
      <c r="AW121" s="12" t="s">
        <v>33</v>
      </c>
      <c r="AX121" s="12" t="s">
        <v>72</v>
      </c>
      <c r="AY121" s="152" t="s">
        <v>132</v>
      </c>
    </row>
    <row r="122" spans="2:65" s="12" customFormat="1" ht="11.25">
      <c r="B122" s="151"/>
      <c r="D122" s="145" t="s">
        <v>149</v>
      </c>
      <c r="E122" s="152" t="s">
        <v>3</v>
      </c>
      <c r="F122" s="153" t="s">
        <v>232</v>
      </c>
      <c r="H122" s="152" t="s">
        <v>3</v>
      </c>
      <c r="I122" s="154"/>
      <c r="L122" s="151"/>
      <c r="M122" s="155"/>
      <c r="T122" s="156"/>
      <c r="AT122" s="152" t="s">
        <v>149</v>
      </c>
      <c r="AU122" s="152" t="s">
        <v>81</v>
      </c>
      <c r="AV122" s="12" t="s">
        <v>79</v>
      </c>
      <c r="AW122" s="12" t="s">
        <v>33</v>
      </c>
      <c r="AX122" s="12" t="s">
        <v>72</v>
      </c>
      <c r="AY122" s="152" t="s">
        <v>132</v>
      </c>
    </row>
    <row r="123" spans="2:65" s="13" customFormat="1" ht="11.25">
      <c r="B123" s="157"/>
      <c r="D123" s="145" t="s">
        <v>149</v>
      </c>
      <c r="E123" s="158" t="s">
        <v>3</v>
      </c>
      <c r="F123" s="159" t="s">
        <v>233</v>
      </c>
      <c r="H123" s="160">
        <v>50.08</v>
      </c>
      <c r="I123" s="161"/>
      <c r="L123" s="157"/>
      <c r="M123" s="162"/>
      <c r="T123" s="163"/>
      <c r="AT123" s="158" t="s">
        <v>149</v>
      </c>
      <c r="AU123" s="158" t="s">
        <v>81</v>
      </c>
      <c r="AV123" s="13" t="s">
        <v>81</v>
      </c>
      <c r="AW123" s="13" t="s">
        <v>33</v>
      </c>
      <c r="AX123" s="13" t="s">
        <v>72</v>
      </c>
      <c r="AY123" s="158" t="s">
        <v>132</v>
      </c>
    </row>
    <row r="124" spans="2:65" s="14" customFormat="1" ht="11.25">
      <c r="B124" s="164"/>
      <c r="D124" s="145" t="s">
        <v>149</v>
      </c>
      <c r="E124" s="165" t="s">
        <v>3</v>
      </c>
      <c r="F124" s="166" t="s">
        <v>151</v>
      </c>
      <c r="H124" s="167">
        <v>50.08</v>
      </c>
      <c r="I124" s="168"/>
      <c r="L124" s="164"/>
      <c r="M124" s="169"/>
      <c r="T124" s="170"/>
      <c r="AT124" s="165" t="s">
        <v>149</v>
      </c>
      <c r="AU124" s="165" t="s">
        <v>81</v>
      </c>
      <c r="AV124" s="14" t="s">
        <v>152</v>
      </c>
      <c r="AW124" s="14" t="s">
        <v>33</v>
      </c>
      <c r="AX124" s="14" t="s">
        <v>79</v>
      </c>
      <c r="AY124" s="165" t="s">
        <v>132</v>
      </c>
    </row>
    <row r="125" spans="2:65" s="1" customFormat="1" ht="16.5" customHeight="1">
      <c r="B125" s="131"/>
      <c r="C125" s="132" t="s">
        <v>169</v>
      </c>
      <c r="D125" s="132" t="s">
        <v>135</v>
      </c>
      <c r="E125" s="133" t="s">
        <v>234</v>
      </c>
      <c r="F125" s="134" t="s">
        <v>235</v>
      </c>
      <c r="G125" s="135" t="s">
        <v>203</v>
      </c>
      <c r="H125" s="136">
        <v>420</v>
      </c>
      <c r="I125" s="137"/>
      <c r="J125" s="138">
        <f>ROUND(I125*H125,2)</f>
        <v>0</v>
      </c>
      <c r="K125" s="134" t="s">
        <v>139</v>
      </c>
      <c r="L125" s="32"/>
      <c r="M125" s="139" t="s">
        <v>3</v>
      </c>
      <c r="N125" s="140" t="s">
        <v>43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152</v>
      </c>
      <c r="AT125" s="143" t="s">
        <v>135</v>
      </c>
      <c r="AU125" s="143" t="s">
        <v>81</v>
      </c>
      <c r="AY125" s="17" t="s">
        <v>132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7" t="s">
        <v>79</v>
      </c>
      <c r="BK125" s="144">
        <f>ROUND(I125*H125,2)</f>
        <v>0</v>
      </c>
      <c r="BL125" s="17" t="s">
        <v>152</v>
      </c>
      <c r="BM125" s="143" t="s">
        <v>236</v>
      </c>
    </row>
    <row r="126" spans="2:65" s="1" customFormat="1" ht="11.25">
      <c r="B126" s="32"/>
      <c r="D126" s="145" t="s">
        <v>142</v>
      </c>
      <c r="F126" s="146" t="s">
        <v>237</v>
      </c>
      <c r="I126" s="147"/>
      <c r="L126" s="32"/>
      <c r="M126" s="148"/>
      <c r="T126" s="53"/>
      <c r="AT126" s="17" t="s">
        <v>142</v>
      </c>
      <c r="AU126" s="17" t="s">
        <v>81</v>
      </c>
    </row>
    <row r="127" spans="2:65" s="1" customFormat="1" ht="11.25">
      <c r="B127" s="32"/>
      <c r="D127" s="149" t="s">
        <v>143</v>
      </c>
      <c r="F127" s="150" t="s">
        <v>238</v>
      </c>
      <c r="I127" s="147"/>
      <c r="L127" s="32"/>
      <c r="M127" s="148"/>
      <c r="T127" s="53"/>
      <c r="AT127" s="17" t="s">
        <v>143</v>
      </c>
      <c r="AU127" s="17" t="s">
        <v>81</v>
      </c>
    </row>
    <row r="128" spans="2:65" s="1" customFormat="1" ht="16.5" customHeight="1">
      <c r="B128" s="131"/>
      <c r="C128" s="132" t="s">
        <v>174</v>
      </c>
      <c r="D128" s="132" t="s">
        <v>135</v>
      </c>
      <c r="E128" s="133" t="s">
        <v>239</v>
      </c>
      <c r="F128" s="134" t="s">
        <v>240</v>
      </c>
      <c r="G128" s="135" t="s">
        <v>203</v>
      </c>
      <c r="H128" s="136">
        <v>1950</v>
      </c>
      <c r="I128" s="137"/>
      <c r="J128" s="138">
        <f>ROUND(I128*H128,2)</f>
        <v>0</v>
      </c>
      <c r="K128" s="134" t="s">
        <v>139</v>
      </c>
      <c r="L128" s="32"/>
      <c r="M128" s="139" t="s">
        <v>3</v>
      </c>
      <c r="N128" s="140" t="s">
        <v>43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152</v>
      </c>
      <c r="AT128" s="143" t="s">
        <v>135</v>
      </c>
      <c r="AU128" s="143" t="s">
        <v>81</v>
      </c>
      <c r="AY128" s="17" t="s">
        <v>132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79</v>
      </c>
      <c r="BK128" s="144">
        <f>ROUND(I128*H128,2)</f>
        <v>0</v>
      </c>
      <c r="BL128" s="17" t="s">
        <v>152</v>
      </c>
      <c r="BM128" s="143" t="s">
        <v>241</v>
      </c>
    </row>
    <row r="129" spans="2:65" s="1" customFormat="1" ht="11.25">
      <c r="B129" s="32"/>
      <c r="D129" s="145" t="s">
        <v>142</v>
      </c>
      <c r="F129" s="146" t="s">
        <v>242</v>
      </c>
      <c r="I129" s="147"/>
      <c r="L129" s="32"/>
      <c r="M129" s="148"/>
      <c r="T129" s="53"/>
      <c r="AT129" s="17" t="s">
        <v>142</v>
      </c>
      <c r="AU129" s="17" t="s">
        <v>81</v>
      </c>
    </row>
    <row r="130" spans="2:65" s="1" customFormat="1" ht="11.25">
      <c r="B130" s="32"/>
      <c r="D130" s="149" t="s">
        <v>143</v>
      </c>
      <c r="F130" s="150" t="s">
        <v>243</v>
      </c>
      <c r="I130" s="147"/>
      <c r="L130" s="32"/>
      <c r="M130" s="148"/>
      <c r="T130" s="53"/>
      <c r="AT130" s="17" t="s">
        <v>143</v>
      </c>
      <c r="AU130" s="17" t="s">
        <v>81</v>
      </c>
    </row>
    <row r="131" spans="2:65" s="12" customFormat="1" ht="11.25">
      <c r="B131" s="151"/>
      <c r="D131" s="145" t="s">
        <v>149</v>
      </c>
      <c r="E131" s="152" t="s">
        <v>3</v>
      </c>
      <c r="F131" s="153" t="s">
        <v>207</v>
      </c>
      <c r="H131" s="152" t="s">
        <v>3</v>
      </c>
      <c r="I131" s="154"/>
      <c r="L131" s="151"/>
      <c r="M131" s="155"/>
      <c r="T131" s="156"/>
      <c r="AT131" s="152" t="s">
        <v>149</v>
      </c>
      <c r="AU131" s="152" t="s">
        <v>81</v>
      </c>
      <c r="AV131" s="12" t="s">
        <v>79</v>
      </c>
      <c r="AW131" s="12" t="s">
        <v>33</v>
      </c>
      <c r="AX131" s="12" t="s">
        <v>72</v>
      </c>
      <c r="AY131" s="152" t="s">
        <v>132</v>
      </c>
    </row>
    <row r="132" spans="2:65" s="12" customFormat="1" ht="11.25">
      <c r="B132" s="151"/>
      <c r="D132" s="145" t="s">
        <v>149</v>
      </c>
      <c r="E132" s="152" t="s">
        <v>3</v>
      </c>
      <c r="F132" s="153" t="s">
        <v>244</v>
      </c>
      <c r="H132" s="152" t="s">
        <v>3</v>
      </c>
      <c r="I132" s="154"/>
      <c r="L132" s="151"/>
      <c r="M132" s="155"/>
      <c r="T132" s="156"/>
      <c r="AT132" s="152" t="s">
        <v>149</v>
      </c>
      <c r="AU132" s="152" t="s">
        <v>81</v>
      </c>
      <c r="AV132" s="12" t="s">
        <v>79</v>
      </c>
      <c r="AW132" s="12" t="s">
        <v>33</v>
      </c>
      <c r="AX132" s="12" t="s">
        <v>72</v>
      </c>
      <c r="AY132" s="152" t="s">
        <v>132</v>
      </c>
    </row>
    <row r="133" spans="2:65" s="13" customFormat="1" ht="11.25">
      <c r="B133" s="157"/>
      <c r="D133" s="145" t="s">
        <v>149</v>
      </c>
      <c r="E133" s="158" t="s">
        <v>3</v>
      </c>
      <c r="F133" s="159" t="s">
        <v>245</v>
      </c>
      <c r="H133" s="160">
        <v>1135</v>
      </c>
      <c r="I133" s="161"/>
      <c r="L133" s="157"/>
      <c r="M133" s="162"/>
      <c r="T133" s="163"/>
      <c r="AT133" s="158" t="s">
        <v>149</v>
      </c>
      <c r="AU133" s="158" t="s">
        <v>81</v>
      </c>
      <c r="AV133" s="13" t="s">
        <v>81</v>
      </c>
      <c r="AW133" s="13" t="s">
        <v>33</v>
      </c>
      <c r="AX133" s="13" t="s">
        <v>72</v>
      </c>
      <c r="AY133" s="158" t="s">
        <v>132</v>
      </c>
    </row>
    <row r="134" spans="2:65" s="12" customFormat="1" ht="11.25">
      <c r="B134" s="151"/>
      <c r="D134" s="145" t="s">
        <v>149</v>
      </c>
      <c r="E134" s="152" t="s">
        <v>3</v>
      </c>
      <c r="F134" s="153" t="s">
        <v>246</v>
      </c>
      <c r="H134" s="152" t="s">
        <v>3</v>
      </c>
      <c r="I134" s="154"/>
      <c r="L134" s="151"/>
      <c r="M134" s="155"/>
      <c r="T134" s="156"/>
      <c r="AT134" s="152" t="s">
        <v>149</v>
      </c>
      <c r="AU134" s="152" t="s">
        <v>81</v>
      </c>
      <c r="AV134" s="12" t="s">
        <v>79</v>
      </c>
      <c r="AW134" s="12" t="s">
        <v>33</v>
      </c>
      <c r="AX134" s="12" t="s">
        <v>72</v>
      </c>
      <c r="AY134" s="152" t="s">
        <v>132</v>
      </c>
    </row>
    <row r="135" spans="2:65" s="13" customFormat="1" ht="11.25">
      <c r="B135" s="157"/>
      <c r="D135" s="145" t="s">
        <v>149</v>
      </c>
      <c r="E135" s="158" t="s">
        <v>3</v>
      </c>
      <c r="F135" s="159" t="s">
        <v>247</v>
      </c>
      <c r="H135" s="160">
        <v>395</v>
      </c>
      <c r="I135" s="161"/>
      <c r="L135" s="157"/>
      <c r="M135" s="162"/>
      <c r="T135" s="163"/>
      <c r="AT135" s="158" t="s">
        <v>149</v>
      </c>
      <c r="AU135" s="158" t="s">
        <v>81</v>
      </c>
      <c r="AV135" s="13" t="s">
        <v>81</v>
      </c>
      <c r="AW135" s="13" t="s">
        <v>33</v>
      </c>
      <c r="AX135" s="13" t="s">
        <v>72</v>
      </c>
      <c r="AY135" s="158" t="s">
        <v>132</v>
      </c>
    </row>
    <row r="136" spans="2:65" s="12" customFormat="1" ht="11.25">
      <c r="B136" s="151"/>
      <c r="D136" s="145" t="s">
        <v>149</v>
      </c>
      <c r="E136" s="152" t="s">
        <v>3</v>
      </c>
      <c r="F136" s="153" t="s">
        <v>248</v>
      </c>
      <c r="H136" s="152" t="s">
        <v>3</v>
      </c>
      <c r="I136" s="154"/>
      <c r="L136" s="151"/>
      <c r="M136" s="155"/>
      <c r="T136" s="156"/>
      <c r="AT136" s="152" t="s">
        <v>149</v>
      </c>
      <c r="AU136" s="152" t="s">
        <v>81</v>
      </c>
      <c r="AV136" s="12" t="s">
        <v>79</v>
      </c>
      <c r="AW136" s="12" t="s">
        <v>33</v>
      </c>
      <c r="AX136" s="12" t="s">
        <v>72</v>
      </c>
      <c r="AY136" s="152" t="s">
        <v>132</v>
      </c>
    </row>
    <row r="137" spans="2:65" s="13" customFormat="1" ht="11.25">
      <c r="B137" s="157"/>
      <c r="D137" s="145" t="s">
        <v>149</v>
      </c>
      <c r="E137" s="158" t="s">
        <v>3</v>
      </c>
      <c r="F137" s="159" t="s">
        <v>249</v>
      </c>
      <c r="H137" s="160">
        <v>420</v>
      </c>
      <c r="I137" s="161"/>
      <c r="L137" s="157"/>
      <c r="M137" s="162"/>
      <c r="T137" s="163"/>
      <c r="AT137" s="158" t="s">
        <v>149</v>
      </c>
      <c r="AU137" s="158" t="s">
        <v>81</v>
      </c>
      <c r="AV137" s="13" t="s">
        <v>81</v>
      </c>
      <c r="AW137" s="13" t="s">
        <v>33</v>
      </c>
      <c r="AX137" s="13" t="s">
        <v>72</v>
      </c>
      <c r="AY137" s="158" t="s">
        <v>132</v>
      </c>
    </row>
    <row r="138" spans="2:65" s="14" customFormat="1" ht="11.25">
      <c r="B138" s="164"/>
      <c r="D138" s="145" t="s">
        <v>149</v>
      </c>
      <c r="E138" s="165" t="s">
        <v>3</v>
      </c>
      <c r="F138" s="166" t="s">
        <v>151</v>
      </c>
      <c r="H138" s="167">
        <v>1950</v>
      </c>
      <c r="I138" s="168"/>
      <c r="L138" s="164"/>
      <c r="M138" s="169"/>
      <c r="T138" s="170"/>
      <c r="AT138" s="165" t="s">
        <v>149</v>
      </c>
      <c r="AU138" s="165" t="s">
        <v>81</v>
      </c>
      <c r="AV138" s="14" t="s">
        <v>152</v>
      </c>
      <c r="AW138" s="14" t="s">
        <v>33</v>
      </c>
      <c r="AX138" s="14" t="s">
        <v>79</v>
      </c>
      <c r="AY138" s="165" t="s">
        <v>132</v>
      </c>
    </row>
    <row r="139" spans="2:65" s="1" customFormat="1" ht="16.5" customHeight="1">
      <c r="B139" s="131"/>
      <c r="C139" s="132" t="s">
        <v>179</v>
      </c>
      <c r="D139" s="132" t="s">
        <v>135</v>
      </c>
      <c r="E139" s="133" t="s">
        <v>250</v>
      </c>
      <c r="F139" s="134" t="s">
        <v>251</v>
      </c>
      <c r="G139" s="135" t="s">
        <v>252</v>
      </c>
      <c r="H139" s="136">
        <v>233.19800000000001</v>
      </c>
      <c r="I139" s="137"/>
      <c r="J139" s="138">
        <f>ROUND(I139*H139,2)</f>
        <v>0</v>
      </c>
      <c r="K139" s="134" t="s">
        <v>139</v>
      </c>
      <c r="L139" s="32"/>
      <c r="M139" s="139" t="s">
        <v>3</v>
      </c>
      <c r="N139" s="140" t="s">
        <v>43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152</v>
      </c>
      <c r="AT139" s="143" t="s">
        <v>135</v>
      </c>
      <c r="AU139" s="143" t="s">
        <v>81</v>
      </c>
      <c r="AY139" s="17" t="s">
        <v>132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79</v>
      </c>
      <c r="BK139" s="144">
        <f>ROUND(I139*H139,2)</f>
        <v>0</v>
      </c>
      <c r="BL139" s="17" t="s">
        <v>152</v>
      </c>
      <c r="BM139" s="143" t="s">
        <v>253</v>
      </c>
    </row>
    <row r="140" spans="2:65" s="1" customFormat="1" ht="19.5">
      <c r="B140" s="32"/>
      <c r="D140" s="145" t="s">
        <v>142</v>
      </c>
      <c r="F140" s="146" t="s">
        <v>254</v>
      </c>
      <c r="I140" s="147"/>
      <c r="L140" s="32"/>
      <c r="M140" s="148"/>
      <c r="T140" s="53"/>
      <c r="AT140" s="17" t="s">
        <v>142</v>
      </c>
      <c r="AU140" s="17" t="s">
        <v>81</v>
      </c>
    </row>
    <row r="141" spans="2:65" s="1" customFormat="1" ht="11.25">
      <c r="B141" s="32"/>
      <c r="D141" s="149" t="s">
        <v>143</v>
      </c>
      <c r="F141" s="150" t="s">
        <v>255</v>
      </c>
      <c r="I141" s="147"/>
      <c r="L141" s="32"/>
      <c r="M141" s="148"/>
      <c r="T141" s="53"/>
      <c r="AT141" s="17" t="s">
        <v>143</v>
      </c>
      <c r="AU141" s="17" t="s">
        <v>81</v>
      </c>
    </row>
    <row r="142" spans="2:65" s="12" customFormat="1" ht="11.25">
      <c r="B142" s="151"/>
      <c r="D142" s="145" t="s">
        <v>149</v>
      </c>
      <c r="E142" s="152" t="s">
        <v>3</v>
      </c>
      <c r="F142" s="153" t="s">
        <v>207</v>
      </c>
      <c r="H142" s="152" t="s">
        <v>3</v>
      </c>
      <c r="I142" s="154"/>
      <c r="L142" s="151"/>
      <c r="M142" s="155"/>
      <c r="T142" s="156"/>
      <c r="AT142" s="152" t="s">
        <v>149</v>
      </c>
      <c r="AU142" s="152" t="s">
        <v>81</v>
      </c>
      <c r="AV142" s="12" t="s">
        <v>79</v>
      </c>
      <c r="AW142" s="12" t="s">
        <v>33</v>
      </c>
      <c r="AX142" s="12" t="s">
        <v>72</v>
      </c>
      <c r="AY142" s="152" t="s">
        <v>132</v>
      </c>
    </row>
    <row r="143" spans="2:65" s="12" customFormat="1" ht="11.25">
      <c r="B143" s="151"/>
      <c r="D143" s="145" t="s">
        <v>149</v>
      </c>
      <c r="E143" s="152" t="s">
        <v>3</v>
      </c>
      <c r="F143" s="153" t="s">
        <v>256</v>
      </c>
      <c r="H143" s="152" t="s">
        <v>3</v>
      </c>
      <c r="I143" s="154"/>
      <c r="L143" s="151"/>
      <c r="M143" s="155"/>
      <c r="T143" s="156"/>
      <c r="AT143" s="152" t="s">
        <v>149</v>
      </c>
      <c r="AU143" s="152" t="s">
        <v>81</v>
      </c>
      <c r="AV143" s="12" t="s">
        <v>79</v>
      </c>
      <c r="AW143" s="12" t="s">
        <v>33</v>
      </c>
      <c r="AX143" s="12" t="s">
        <v>72</v>
      </c>
      <c r="AY143" s="152" t="s">
        <v>132</v>
      </c>
    </row>
    <row r="144" spans="2:65" s="13" customFormat="1" ht="11.25">
      <c r="B144" s="157"/>
      <c r="D144" s="145" t="s">
        <v>149</v>
      </c>
      <c r="E144" s="158" t="s">
        <v>3</v>
      </c>
      <c r="F144" s="159" t="s">
        <v>257</v>
      </c>
      <c r="H144" s="160">
        <v>199.62299999999999</v>
      </c>
      <c r="I144" s="161"/>
      <c r="L144" s="157"/>
      <c r="M144" s="162"/>
      <c r="T144" s="163"/>
      <c r="AT144" s="158" t="s">
        <v>149</v>
      </c>
      <c r="AU144" s="158" t="s">
        <v>81</v>
      </c>
      <c r="AV144" s="13" t="s">
        <v>81</v>
      </c>
      <c r="AW144" s="13" t="s">
        <v>33</v>
      </c>
      <c r="AX144" s="13" t="s">
        <v>72</v>
      </c>
      <c r="AY144" s="158" t="s">
        <v>132</v>
      </c>
    </row>
    <row r="145" spans="2:65" s="12" customFormat="1" ht="11.25">
      <c r="B145" s="151"/>
      <c r="D145" s="145" t="s">
        <v>149</v>
      </c>
      <c r="E145" s="152" t="s">
        <v>3</v>
      </c>
      <c r="F145" s="153" t="s">
        <v>258</v>
      </c>
      <c r="H145" s="152" t="s">
        <v>3</v>
      </c>
      <c r="I145" s="154"/>
      <c r="L145" s="151"/>
      <c r="M145" s="155"/>
      <c r="T145" s="156"/>
      <c r="AT145" s="152" t="s">
        <v>149</v>
      </c>
      <c r="AU145" s="152" t="s">
        <v>81</v>
      </c>
      <c r="AV145" s="12" t="s">
        <v>79</v>
      </c>
      <c r="AW145" s="12" t="s">
        <v>33</v>
      </c>
      <c r="AX145" s="12" t="s">
        <v>72</v>
      </c>
      <c r="AY145" s="152" t="s">
        <v>132</v>
      </c>
    </row>
    <row r="146" spans="2:65" s="13" customFormat="1" ht="11.25">
      <c r="B146" s="157"/>
      <c r="D146" s="145" t="s">
        <v>149</v>
      </c>
      <c r="E146" s="158" t="s">
        <v>3</v>
      </c>
      <c r="F146" s="159" t="s">
        <v>259</v>
      </c>
      <c r="H146" s="160">
        <v>33.575000000000003</v>
      </c>
      <c r="I146" s="161"/>
      <c r="L146" s="157"/>
      <c r="M146" s="162"/>
      <c r="T146" s="163"/>
      <c r="AT146" s="158" t="s">
        <v>149</v>
      </c>
      <c r="AU146" s="158" t="s">
        <v>81</v>
      </c>
      <c r="AV146" s="13" t="s">
        <v>81</v>
      </c>
      <c r="AW146" s="13" t="s">
        <v>33</v>
      </c>
      <c r="AX146" s="13" t="s">
        <v>72</v>
      </c>
      <c r="AY146" s="158" t="s">
        <v>132</v>
      </c>
    </row>
    <row r="147" spans="2:65" s="14" customFormat="1" ht="11.25">
      <c r="B147" s="164"/>
      <c r="D147" s="145" t="s">
        <v>149</v>
      </c>
      <c r="E147" s="165" t="s">
        <v>3</v>
      </c>
      <c r="F147" s="166" t="s">
        <v>151</v>
      </c>
      <c r="H147" s="167">
        <v>233.19800000000001</v>
      </c>
      <c r="I147" s="168"/>
      <c r="L147" s="164"/>
      <c r="M147" s="169"/>
      <c r="T147" s="170"/>
      <c r="AT147" s="165" t="s">
        <v>149</v>
      </c>
      <c r="AU147" s="165" t="s">
        <v>81</v>
      </c>
      <c r="AV147" s="14" t="s">
        <v>152</v>
      </c>
      <c r="AW147" s="14" t="s">
        <v>33</v>
      </c>
      <c r="AX147" s="14" t="s">
        <v>79</v>
      </c>
      <c r="AY147" s="165" t="s">
        <v>132</v>
      </c>
    </row>
    <row r="148" spans="2:65" s="1" customFormat="1" ht="16.5" customHeight="1">
      <c r="B148" s="131"/>
      <c r="C148" s="132" t="s">
        <v>186</v>
      </c>
      <c r="D148" s="132" t="s">
        <v>135</v>
      </c>
      <c r="E148" s="133" t="s">
        <v>260</v>
      </c>
      <c r="F148" s="134" t="s">
        <v>261</v>
      </c>
      <c r="G148" s="135" t="s">
        <v>211</v>
      </c>
      <c r="H148" s="136">
        <v>2</v>
      </c>
      <c r="I148" s="137"/>
      <c r="J148" s="138">
        <f>ROUND(I148*H148,2)</f>
        <v>0</v>
      </c>
      <c r="K148" s="134" t="s">
        <v>139</v>
      </c>
      <c r="L148" s="32"/>
      <c r="M148" s="139" t="s">
        <v>3</v>
      </c>
      <c r="N148" s="140" t="s">
        <v>43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152</v>
      </c>
      <c r="AT148" s="143" t="s">
        <v>135</v>
      </c>
      <c r="AU148" s="143" t="s">
        <v>81</v>
      </c>
      <c r="AY148" s="17" t="s">
        <v>132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79</v>
      </c>
      <c r="BK148" s="144">
        <f>ROUND(I148*H148,2)</f>
        <v>0</v>
      </c>
      <c r="BL148" s="17" t="s">
        <v>152</v>
      </c>
      <c r="BM148" s="143" t="s">
        <v>262</v>
      </c>
    </row>
    <row r="149" spans="2:65" s="1" customFormat="1" ht="19.5">
      <c r="B149" s="32"/>
      <c r="D149" s="145" t="s">
        <v>142</v>
      </c>
      <c r="F149" s="146" t="s">
        <v>263</v>
      </c>
      <c r="I149" s="147"/>
      <c r="L149" s="32"/>
      <c r="M149" s="148"/>
      <c r="T149" s="53"/>
      <c r="AT149" s="17" t="s">
        <v>142</v>
      </c>
      <c r="AU149" s="17" t="s">
        <v>81</v>
      </c>
    </row>
    <row r="150" spans="2:65" s="1" customFormat="1" ht="11.25">
      <c r="B150" s="32"/>
      <c r="D150" s="149" t="s">
        <v>143</v>
      </c>
      <c r="F150" s="150" t="s">
        <v>264</v>
      </c>
      <c r="I150" s="147"/>
      <c r="L150" s="32"/>
      <c r="M150" s="148"/>
      <c r="T150" s="53"/>
      <c r="AT150" s="17" t="s">
        <v>143</v>
      </c>
      <c r="AU150" s="17" t="s">
        <v>81</v>
      </c>
    </row>
    <row r="151" spans="2:65" s="1" customFormat="1" ht="16.5" customHeight="1">
      <c r="B151" s="131"/>
      <c r="C151" s="132" t="s">
        <v>265</v>
      </c>
      <c r="D151" s="132" t="s">
        <v>135</v>
      </c>
      <c r="E151" s="133" t="s">
        <v>266</v>
      </c>
      <c r="F151" s="134" t="s">
        <v>267</v>
      </c>
      <c r="G151" s="135" t="s">
        <v>211</v>
      </c>
      <c r="H151" s="136">
        <v>2</v>
      </c>
      <c r="I151" s="137"/>
      <c r="J151" s="138">
        <f>ROUND(I151*H151,2)</f>
        <v>0</v>
      </c>
      <c r="K151" s="134" t="s">
        <v>139</v>
      </c>
      <c r="L151" s="32"/>
      <c r="M151" s="139" t="s">
        <v>3</v>
      </c>
      <c r="N151" s="140" t="s">
        <v>43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152</v>
      </c>
      <c r="AT151" s="143" t="s">
        <v>135</v>
      </c>
      <c r="AU151" s="143" t="s">
        <v>81</v>
      </c>
      <c r="AY151" s="17" t="s">
        <v>132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79</v>
      </c>
      <c r="BK151" s="144">
        <f>ROUND(I151*H151,2)</f>
        <v>0</v>
      </c>
      <c r="BL151" s="17" t="s">
        <v>152</v>
      </c>
      <c r="BM151" s="143" t="s">
        <v>268</v>
      </c>
    </row>
    <row r="152" spans="2:65" s="1" customFormat="1" ht="19.5">
      <c r="B152" s="32"/>
      <c r="D152" s="145" t="s">
        <v>142</v>
      </c>
      <c r="F152" s="146" t="s">
        <v>269</v>
      </c>
      <c r="I152" s="147"/>
      <c r="L152" s="32"/>
      <c r="M152" s="148"/>
      <c r="T152" s="53"/>
      <c r="AT152" s="17" t="s">
        <v>142</v>
      </c>
      <c r="AU152" s="17" t="s">
        <v>81</v>
      </c>
    </row>
    <row r="153" spans="2:65" s="1" customFormat="1" ht="11.25">
      <c r="B153" s="32"/>
      <c r="D153" s="149" t="s">
        <v>143</v>
      </c>
      <c r="F153" s="150" t="s">
        <v>270</v>
      </c>
      <c r="I153" s="147"/>
      <c r="L153" s="32"/>
      <c r="M153" s="148"/>
      <c r="T153" s="53"/>
      <c r="AT153" s="17" t="s">
        <v>143</v>
      </c>
      <c r="AU153" s="17" t="s">
        <v>81</v>
      </c>
    </row>
    <row r="154" spans="2:65" s="1" customFormat="1" ht="16.5" customHeight="1">
      <c r="B154" s="131"/>
      <c r="C154" s="132" t="s">
        <v>271</v>
      </c>
      <c r="D154" s="132" t="s">
        <v>135</v>
      </c>
      <c r="E154" s="133" t="s">
        <v>272</v>
      </c>
      <c r="F154" s="134" t="s">
        <v>273</v>
      </c>
      <c r="G154" s="135" t="s">
        <v>211</v>
      </c>
      <c r="H154" s="136">
        <v>2</v>
      </c>
      <c r="I154" s="137"/>
      <c r="J154" s="138">
        <f>ROUND(I154*H154,2)</f>
        <v>0</v>
      </c>
      <c r="K154" s="134" t="s">
        <v>139</v>
      </c>
      <c r="L154" s="32"/>
      <c r="M154" s="139" t="s">
        <v>3</v>
      </c>
      <c r="N154" s="140" t="s">
        <v>43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152</v>
      </c>
      <c r="AT154" s="143" t="s">
        <v>135</v>
      </c>
      <c r="AU154" s="143" t="s">
        <v>81</v>
      </c>
      <c r="AY154" s="17" t="s">
        <v>132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79</v>
      </c>
      <c r="BK154" s="144">
        <f>ROUND(I154*H154,2)</f>
        <v>0</v>
      </c>
      <c r="BL154" s="17" t="s">
        <v>152</v>
      </c>
      <c r="BM154" s="143" t="s">
        <v>274</v>
      </c>
    </row>
    <row r="155" spans="2:65" s="1" customFormat="1" ht="19.5">
      <c r="B155" s="32"/>
      <c r="D155" s="145" t="s">
        <v>142</v>
      </c>
      <c r="F155" s="146" t="s">
        <v>275</v>
      </c>
      <c r="I155" s="147"/>
      <c r="L155" s="32"/>
      <c r="M155" s="148"/>
      <c r="T155" s="53"/>
      <c r="AT155" s="17" t="s">
        <v>142</v>
      </c>
      <c r="AU155" s="17" t="s">
        <v>81</v>
      </c>
    </row>
    <row r="156" spans="2:65" s="1" customFormat="1" ht="11.25">
      <c r="B156" s="32"/>
      <c r="D156" s="149" t="s">
        <v>143</v>
      </c>
      <c r="F156" s="150" t="s">
        <v>276</v>
      </c>
      <c r="I156" s="147"/>
      <c r="L156" s="32"/>
      <c r="M156" s="148"/>
      <c r="T156" s="53"/>
      <c r="AT156" s="17" t="s">
        <v>143</v>
      </c>
      <c r="AU156" s="17" t="s">
        <v>81</v>
      </c>
    </row>
    <row r="157" spans="2:65" s="1" customFormat="1" ht="16.5" customHeight="1">
      <c r="B157" s="131"/>
      <c r="C157" s="132" t="s">
        <v>9</v>
      </c>
      <c r="D157" s="132" t="s">
        <v>135</v>
      </c>
      <c r="E157" s="133" t="s">
        <v>277</v>
      </c>
      <c r="F157" s="134" t="s">
        <v>278</v>
      </c>
      <c r="G157" s="135" t="s">
        <v>211</v>
      </c>
      <c r="H157" s="136">
        <v>2</v>
      </c>
      <c r="I157" s="137"/>
      <c r="J157" s="138">
        <f>ROUND(I157*H157,2)</f>
        <v>0</v>
      </c>
      <c r="K157" s="134" t="s">
        <v>139</v>
      </c>
      <c r="L157" s="32"/>
      <c r="M157" s="139" t="s">
        <v>3</v>
      </c>
      <c r="N157" s="140" t="s">
        <v>43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152</v>
      </c>
      <c r="AT157" s="143" t="s">
        <v>135</v>
      </c>
      <c r="AU157" s="143" t="s">
        <v>81</v>
      </c>
      <c r="AY157" s="17" t="s">
        <v>132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79</v>
      </c>
      <c r="BK157" s="144">
        <f>ROUND(I157*H157,2)</f>
        <v>0</v>
      </c>
      <c r="BL157" s="17" t="s">
        <v>152</v>
      </c>
      <c r="BM157" s="143" t="s">
        <v>279</v>
      </c>
    </row>
    <row r="158" spans="2:65" s="1" customFormat="1" ht="19.5">
      <c r="B158" s="32"/>
      <c r="D158" s="145" t="s">
        <v>142</v>
      </c>
      <c r="F158" s="146" t="s">
        <v>280</v>
      </c>
      <c r="I158" s="147"/>
      <c r="L158" s="32"/>
      <c r="M158" s="148"/>
      <c r="T158" s="53"/>
      <c r="AT158" s="17" t="s">
        <v>142</v>
      </c>
      <c r="AU158" s="17" t="s">
        <v>81</v>
      </c>
    </row>
    <row r="159" spans="2:65" s="1" customFormat="1" ht="11.25">
      <c r="B159" s="32"/>
      <c r="D159" s="149" t="s">
        <v>143</v>
      </c>
      <c r="F159" s="150" t="s">
        <v>281</v>
      </c>
      <c r="I159" s="147"/>
      <c r="L159" s="32"/>
      <c r="M159" s="148"/>
      <c r="T159" s="53"/>
      <c r="AT159" s="17" t="s">
        <v>143</v>
      </c>
      <c r="AU159" s="17" t="s">
        <v>81</v>
      </c>
    </row>
    <row r="160" spans="2:65" s="1" customFormat="1" ht="16.5" customHeight="1">
      <c r="B160" s="131"/>
      <c r="C160" s="132" t="s">
        <v>282</v>
      </c>
      <c r="D160" s="132" t="s">
        <v>135</v>
      </c>
      <c r="E160" s="133" t="s">
        <v>283</v>
      </c>
      <c r="F160" s="134" t="s">
        <v>284</v>
      </c>
      <c r="G160" s="135" t="s">
        <v>211</v>
      </c>
      <c r="H160" s="136">
        <v>4</v>
      </c>
      <c r="I160" s="137"/>
      <c r="J160" s="138">
        <f>ROUND(I160*H160,2)</f>
        <v>0</v>
      </c>
      <c r="K160" s="134" t="s">
        <v>139</v>
      </c>
      <c r="L160" s="32"/>
      <c r="M160" s="139" t="s">
        <v>3</v>
      </c>
      <c r="N160" s="140" t="s">
        <v>43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152</v>
      </c>
      <c r="AT160" s="143" t="s">
        <v>135</v>
      </c>
      <c r="AU160" s="143" t="s">
        <v>81</v>
      </c>
      <c r="AY160" s="17" t="s">
        <v>132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79</v>
      </c>
      <c r="BK160" s="144">
        <f>ROUND(I160*H160,2)</f>
        <v>0</v>
      </c>
      <c r="BL160" s="17" t="s">
        <v>152</v>
      </c>
      <c r="BM160" s="143" t="s">
        <v>285</v>
      </c>
    </row>
    <row r="161" spans="2:65" s="1" customFormat="1" ht="19.5">
      <c r="B161" s="32"/>
      <c r="D161" s="145" t="s">
        <v>142</v>
      </c>
      <c r="F161" s="146" t="s">
        <v>286</v>
      </c>
      <c r="I161" s="147"/>
      <c r="L161" s="32"/>
      <c r="M161" s="148"/>
      <c r="T161" s="53"/>
      <c r="AT161" s="17" t="s">
        <v>142</v>
      </c>
      <c r="AU161" s="17" t="s">
        <v>81</v>
      </c>
    </row>
    <row r="162" spans="2:65" s="1" customFormat="1" ht="11.25">
      <c r="B162" s="32"/>
      <c r="D162" s="149" t="s">
        <v>143</v>
      </c>
      <c r="F162" s="150" t="s">
        <v>287</v>
      </c>
      <c r="I162" s="147"/>
      <c r="L162" s="32"/>
      <c r="M162" s="148"/>
      <c r="T162" s="53"/>
      <c r="AT162" s="17" t="s">
        <v>143</v>
      </c>
      <c r="AU162" s="17" t="s">
        <v>81</v>
      </c>
    </row>
    <row r="163" spans="2:65" s="1" customFormat="1" ht="21.75" customHeight="1">
      <c r="B163" s="131"/>
      <c r="C163" s="132" t="s">
        <v>288</v>
      </c>
      <c r="D163" s="132" t="s">
        <v>135</v>
      </c>
      <c r="E163" s="133" t="s">
        <v>289</v>
      </c>
      <c r="F163" s="134" t="s">
        <v>290</v>
      </c>
      <c r="G163" s="135" t="s">
        <v>252</v>
      </c>
      <c r="H163" s="136">
        <v>780</v>
      </c>
      <c r="I163" s="137"/>
      <c r="J163" s="138">
        <f>ROUND(I163*H163,2)</f>
        <v>0</v>
      </c>
      <c r="K163" s="134" t="s">
        <v>139</v>
      </c>
      <c r="L163" s="32"/>
      <c r="M163" s="139" t="s">
        <v>3</v>
      </c>
      <c r="N163" s="140" t="s">
        <v>43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152</v>
      </c>
      <c r="AT163" s="143" t="s">
        <v>135</v>
      </c>
      <c r="AU163" s="143" t="s">
        <v>81</v>
      </c>
      <c r="AY163" s="17" t="s">
        <v>132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79</v>
      </c>
      <c r="BK163" s="144">
        <f>ROUND(I163*H163,2)</f>
        <v>0</v>
      </c>
      <c r="BL163" s="17" t="s">
        <v>152</v>
      </c>
      <c r="BM163" s="143" t="s">
        <v>291</v>
      </c>
    </row>
    <row r="164" spans="2:65" s="1" customFormat="1" ht="19.5">
      <c r="B164" s="32"/>
      <c r="D164" s="145" t="s">
        <v>142</v>
      </c>
      <c r="F164" s="146" t="s">
        <v>292</v>
      </c>
      <c r="I164" s="147"/>
      <c r="L164" s="32"/>
      <c r="M164" s="148"/>
      <c r="T164" s="53"/>
      <c r="AT164" s="17" t="s">
        <v>142</v>
      </c>
      <c r="AU164" s="17" t="s">
        <v>81</v>
      </c>
    </row>
    <row r="165" spans="2:65" s="1" customFormat="1" ht="11.25">
      <c r="B165" s="32"/>
      <c r="D165" s="149" t="s">
        <v>143</v>
      </c>
      <c r="F165" s="150" t="s">
        <v>293</v>
      </c>
      <c r="I165" s="147"/>
      <c r="L165" s="32"/>
      <c r="M165" s="148"/>
      <c r="T165" s="53"/>
      <c r="AT165" s="17" t="s">
        <v>143</v>
      </c>
      <c r="AU165" s="17" t="s">
        <v>81</v>
      </c>
    </row>
    <row r="166" spans="2:65" s="12" customFormat="1" ht="11.25">
      <c r="B166" s="151"/>
      <c r="D166" s="145" t="s">
        <v>149</v>
      </c>
      <c r="E166" s="152" t="s">
        <v>3</v>
      </c>
      <c r="F166" s="153" t="s">
        <v>294</v>
      </c>
      <c r="H166" s="152" t="s">
        <v>3</v>
      </c>
      <c r="I166" s="154"/>
      <c r="L166" s="151"/>
      <c r="M166" s="155"/>
      <c r="T166" s="156"/>
      <c r="AT166" s="152" t="s">
        <v>149</v>
      </c>
      <c r="AU166" s="152" t="s">
        <v>81</v>
      </c>
      <c r="AV166" s="12" t="s">
        <v>79</v>
      </c>
      <c r="AW166" s="12" t="s">
        <v>33</v>
      </c>
      <c r="AX166" s="12" t="s">
        <v>72</v>
      </c>
      <c r="AY166" s="152" t="s">
        <v>132</v>
      </c>
    </row>
    <row r="167" spans="2:65" s="13" customFormat="1" ht="11.25">
      <c r="B167" s="157"/>
      <c r="D167" s="145" t="s">
        <v>149</v>
      </c>
      <c r="E167" s="158" t="s">
        <v>3</v>
      </c>
      <c r="F167" s="159" t="s">
        <v>295</v>
      </c>
      <c r="H167" s="160">
        <v>780</v>
      </c>
      <c r="I167" s="161"/>
      <c r="L167" s="157"/>
      <c r="M167" s="162"/>
      <c r="T167" s="163"/>
      <c r="AT167" s="158" t="s">
        <v>149</v>
      </c>
      <c r="AU167" s="158" t="s">
        <v>81</v>
      </c>
      <c r="AV167" s="13" t="s">
        <v>81</v>
      </c>
      <c r="AW167" s="13" t="s">
        <v>33</v>
      </c>
      <c r="AX167" s="13" t="s">
        <v>72</v>
      </c>
      <c r="AY167" s="158" t="s">
        <v>132</v>
      </c>
    </row>
    <row r="168" spans="2:65" s="14" customFormat="1" ht="11.25">
      <c r="B168" s="164"/>
      <c r="D168" s="145" t="s">
        <v>149</v>
      </c>
      <c r="E168" s="165" t="s">
        <v>3</v>
      </c>
      <c r="F168" s="166" t="s">
        <v>151</v>
      </c>
      <c r="H168" s="167">
        <v>780</v>
      </c>
      <c r="I168" s="168"/>
      <c r="L168" s="164"/>
      <c r="M168" s="169"/>
      <c r="T168" s="170"/>
      <c r="AT168" s="165" t="s">
        <v>149</v>
      </c>
      <c r="AU168" s="165" t="s">
        <v>81</v>
      </c>
      <c r="AV168" s="14" t="s">
        <v>152</v>
      </c>
      <c r="AW168" s="14" t="s">
        <v>33</v>
      </c>
      <c r="AX168" s="14" t="s">
        <v>79</v>
      </c>
      <c r="AY168" s="165" t="s">
        <v>132</v>
      </c>
    </row>
    <row r="169" spans="2:65" s="1" customFormat="1" ht="16.5" customHeight="1">
      <c r="B169" s="131"/>
      <c r="C169" s="132" t="s">
        <v>296</v>
      </c>
      <c r="D169" s="132" t="s">
        <v>135</v>
      </c>
      <c r="E169" s="133" t="s">
        <v>297</v>
      </c>
      <c r="F169" s="134" t="s">
        <v>298</v>
      </c>
      <c r="G169" s="135" t="s">
        <v>203</v>
      </c>
      <c r="H169" s="136">
        <v>434</v>
      </c>
      <c r="I169" s="137"/>
      <c r="J169" s="138">
        <f>ROUND(I169*H169,2)</f>
        <v>0</v>
      </c>
      <c r="K169" s="134" t="s">
        <v>139</v>
      </c>
      <c r="L169" s="32"/>
      <c r="M169" s="139" t="s">
        <v>3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152</v>
      </c>
      <c r="AT169" s="143" t="s">
        <v>135</v>
      </c>
      <c r="AU169" s="143" t="s">
        <v>81</v>
      </c>
      <c r="AY169" s="17" t="s">
        <v>132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79</v>
      </c>
      <c r="BK169" s="144">
        <f>ROUND(I169*H169,2)</f>
        <v>0</v>
      </c>
      <c r="BL169" s="17" t="s">
        <v>152</v>
      </c>
      <c r="BM169" s="143" t="s">
        <v>299</v>
      </c>
    </row>
    <row r="170" spans="2:65" s="1" customFormat="1" ht="11.25">
      <c r="B170" s="32"/>
      <c r="D170" s="145" t="s">
        <v>142</v>
      </c>
      <c r="F170" s="146" t="s">
        <v>300</v>
      </c>
      <c r="I170" s="147"/>
      <c r="L170" s="32"/>
      <c r="M170" s="148"/>
      <c r="T170" s="53"/>
      <c r="AT170" s="17" t="s">
        <v>142</v>
      </c>
      <c r="AU170" s="17" t="s">
        <v>81</v>
      </c>
    </row>
    <row r="171" spans="2:65" s="1" customFormat="1" ht="11.25">
      <c r="B171" s="32"/>
      <c r="D171" s="149" t="s">
        <v>143</v>
      </c>
      <c r="F171" s="150" t="s">
        <v>301</v>
      </c>
      <c r="I171" s="147"/>
      <c r="L171" s="32"/>
      <c r="M171" s="148"/>
      <c r="T171" s="53"/>
      <c r="AT171" s="17" t="s">
        <v>143</v>
      </c>
      <c r="AU171" s="17" t="s">
        <v>81</v>
      </c>
    </row>
    <row r="172" spans="2:65" s="1" customFormat="1" ht="21.75" customHeight="1">
      <c r="B172" s="131"/>
      <c r="C172" s="132" t="s">
        <v>302</v>
      </c>
      <c r="D172" s="132" t="s">
        <v>135</v>
      </c>
      <c r="E172" s="133" t="s">
        <v>303</v>
      </c>
      <c r="F172" s="134" t="s">
        <v>304</v>
      </c>
      <c r="G172" s="135" t="s">
        <v>211</v>
      </c>
      <c r="H172" s="136">
        <v>18</v>
      </c>
      <c r="I172" s="137"/>
      <c r="J172" s="138">
        <f>ROUND(I172*H172,2)</f>
        <v>0</v>
      </c>
      <c r="K172" s="134" t="s">
        <v>139</v>
      </c>
      <c r="L172" s="32"/>
      <c r="M172" s="139" t="s">
        <v>3</v>
      </c>
      <c r="N172" s="140" t="s">
        <v>43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152</v>
      </c>
      <c r="AT172" s="143" t="s">
        <v>135</v>
      </c>
      <c r="AU172" s="143" t="s">
        <v>81</v>
      </c>
      <c r="AY172" s="17" t="s">
        <v>132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79</v>
      </c>
      <c r="BK172" s="144">
        <f>ROUND(I172*H172,2)</f>
        <v>0</v>
      </c>
      <c r="BL172" s="17" t="s">
        <v>152</v>
      </c>
      <c r="BM172" s="143" t="s">
        <v>305</v>
      </c>
    </row>
    <row r="173" spans="2:65" s="1" customFormat="1" ht="19.5">
      <c r="B173" s="32"/>
      <c r="D173" s="145" t="s">
        <v>142</v>
      </c>
      <c r="F173" s="146" t="s">
        <v>306</v>
      </c>
      <c r="I173" s="147"/>
      <c r="L173" s="32"/>
      <c r="M173" s="148"/>
      <c r="T173" s="53"/>
      <c r="AT173" s="17" t="s">
        <v>142</v>
      </c>
      <c r="AU173" s="17" t="s">
        <v>81</v>
      </c>
    </row>
    <row r="174" spans="2:65" s="1" customFormat="1" ht="11.25">
      <c r="B174" s="32"/>
      <c r="D174" s="149" t="s">
        <v>143</v>
      </c>
      <c r="F174" s="150" t="s">
        <v>307</v>
      </c>
      <c r="I174" s="147"/>
      <c r="L174" s="32"/>
      <c r="M174" s="148"/>
      <c r="T174" s="53"/>
      <c r="AT174" s="17" t="s">
        <v>143</v>
      </c>
      <c r="AU174" s="17" t="s">
        <v>81</v>
      </c>
    </row>
    <row r="175" spans="2:65" s="13" customFormat="1" ht="11.25">
      <c r="B175" s="157"/>
      <c r="D175" s="145" t="s">
        <v>149</v>
      </c>
      <c r="E175" s="158" t="s">
        <v>3</v>
      </c>
      <c r="F175" s="159" t="s">
        <v>308</v>
      </c>
      <c r="H175" s="160">
        <v>18</v>
      </c>
      <c r="I175" s="161"/>
      <c r="L175" s="157"/>
      <c r="M175" s="162"/>
      <c r="T175" s="163"/>
      <c r="AT175" s="158" t="s">
        <v>149</v>
      </c>
      <c r="AU175" s="158" t="s">
        <v>81</v>
      </c>
      <c r="AV175" s="13" t="s">
        <v>81</v>
      </c>
      <c r="AW175" s="13" t="s">
        <v>33</v>
      </c>
      <c r="AX175" s="13" t="s">
        <v>72</v>
      </c>
      <c r="AY175" s="158" t="s">
        <v>132</v>
      </c>
    </row>
    <row r="176" spans="2:65" s="14" customFormat="1" ht="11.25">
      <c r="B176" s="164"/>
      <c r="D176" s="145" t="s">
        <v>149</v>
      </c>
      <c r="E176" s="165" t="s">
        <v>3</v>
      </c>
      <c r="F176" s="166" t="s">
        <v>151</v>
      </c>
      <c r="H176" s="167">
        <v>18</v>
      </c>
      <c r="I176" s="168"/>
      <c r="L176" s="164"/>
      <c r="M176" s="169"/>
      <c r="T176" s="170"/>
      <c r="AT176" s="165" t="s">
        <v>149</v>
      </c>
      <c r="AU176" s="165" t="s">
        <v>81</v>
      </c>
      <c r="AV176" s="14" t="s">
        <v>152</v>
      </c>
      <c r="AW176" s="14" t="s">
        <v>33</v>
      </c>
      <c r="AX176" s="14" t="s">
        <v>79</v>
      </c>
      <c r="AY176" s="165" t="s">
        <v>132</v>
      </c>
    </row>
    <row r="177" spans="2:65" s="1" customFormat="1" ht="21.75" customHeight="1">
      <c r="B177" s="131"/>
      <c r="C177" s="132" t="s">
        <v>309</v>
      </c>
      <c r="D177" s="132" t="s">
        <v>135</v>
      </c>
      <c r="E177" s="133" t="s">
        <v>310</v>
      </c>
      <c r="F177" s="134" t="s">
        <v>311</v>
      </c>
      <c r="G177" s="135" t="s">
        <v>211</v>
      </c>
      <c r="H177" s="136">
        <v>18</v>
      </c>
      <c r="I177" s="137"/>
      <c r="J177" s="138">
        <f>ROUND(I177*H177,2)</f>
        <v>0</v>
      </c>
      <c r="K177" s="134" t="s">
        <v>139</v>
      </c>
      <c r="L177" s="32"/>
      <c r="M177" s="139" t="s">
        <v>3</v>
      </c>
      <c r="N177" s="140" t="s">
        <v>43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152</v>
      </c>
      <c r="AT177" s="143" t="s">
        <v>135</v>
      </c>
      <c r="AU177" s="143" t="s">
        <v>81</v>
      </c>
      <c r="AY177" s="17" t="s">
        <v>132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79</v>
      </c>
      <c r="BK177" s="144">
        <f>ROUND(I177*H177,2)</f>
        <v>0</v>
      </c>
      <c r="BL177" s="17" t="s">
        <v>152</v>
      </c>
      <c r="BM177" s="143" t="s">
        <v>312</v>
      </c>
    </row>
    <row r="178" spans="2:65" s="1" customFormat="1" ht="19.5">
      <c r="B178" s="32"/>
      <c r="D178" s="145" t="s">
        <v>142</v>
      </c>
      <c r="F178" s="146" t="s">
        <v>313</v>
      </c>
      <c r="I178" s="147"/>
      <c r="L178" s="32"/>
      <c r="M178" s="148"/>
      <c r="T178" s="53"/>
      <c r="AT178" s="17" t="s">
        <v>142</v>
      </c>
      <c r="AU178" s="17" t="s">
        <v>81</v>
      </c>
    </row>
    <row r="179" spans="2:65" s="1" customFormat="1" ht="11.25">
      <c r="B179" s="32"/>
      <c r="D179" s="149" t="s">
        <v>143</v>
      </c>
      <c r="F179" s="150" t="s">
        <v>314</v>
      </c>
      <c r="I179" s="147"/>
      <c r="L179" s="32"/>
      <c r="M179" s="148"/>
      <c r="T179" s="53"/>
      <c r="AT179" s="17" t="s">
        <v>143</v>
      </c>
      <c r="AU179" s="17" t="s">
        <v>81</v>
      </c>
    </row>
    <row r="180" spans="2:65" s="13" customFormat="1" ht="11.25">
      <c r="B180" s="157"/>
      <c r="D180" s="145" t="s">
        <v>149</v>
      </c>
      <c r="E180" s="158" t="s">
        <v>3</v>
      </c>
      <c r="F180" s="159" t="s">
        <v>308</v>
      </c>
      <c r="H180" s="160">
        <v>18</v>
      </c>
      <c r="I180" s="161"/>
      <c r="L180" s="157"/>
      <c r="M180" s="162"/>
      <c r="T180" s="163"/>
      <c r="AT180" s="158" t="s">
        <v>149</v>
      </c>
      <c r="AU180" s="158" t="s">
        <v>81</v>
      </c>
      <c r="AV180" s="13" t="s">
        <v>81</v>
      </c>
      <c r="AW180" s="13" t="s">
        <v>33</v>
      </c>
      <c r="AX180" s="13" t="s">
        <v>72</v>
      </c>
      <c r="AY180" s="158" t="s">
        <v>132</v>
      </c>
    </row>
    <row r="181" spans="2:65" s="14" customFormat="1" ht="11.25">
      <c r="B181" s="164"/>
      <c r="D181" s="145" t="s">
        <v>149</v>
      </c>
      <c r="E181" s="165" t="s">
        <v>3</v>
      </c>
      <c r="F181" s="166" t="s">
        <v>151</v>
      </c>
      <c r="H181" s="167">
        <v>18</v>
      </c>
      <c r="I181" s="168"/>
      <c r="L181" s="164"/>
      <c r="M181" s="169"/>
      <c r="T181" s="170"/>
      <c r="AT181" s="165" t="s">
        <v>149</v>
      </c>
      <c r="AU181" s="165" t="s">
        <v>81</v>
      </c>
      <c r="AV181" s="14" t="s">
        <v>152</v>
      </c>
      <c r="AW181" s="14" t="s">
        <v>33</v>
      </c>
      <c r="AX181" s="14" t="s">
        <v>79</v>
      </c>
      <c r="AY181" s="165" t="s">
        <v>132</v>
      </c>
    </row>
    <row r="182" spans="2:65" s="1" customFormat="1" ht="21.75" customHeight="1">
      <c r="B182" s="131"/>
      <c r="C182" s="132" t="s">
        <v>315</v>
      </c>
      <c r="D182" s="132" t="s">
        <v>135</v>
      </c>
      <c r="E182" s="133" t="s">
        <v>316</v>
      </c>
      <c r="F182" s="134" t="s">
        <v>317</v>
      </c>
      <c r="G182" s="135" t="s">
        <v>211</v>
      </c>
      <c r="H182" s="136">
        <v>18</v>
      </c>
      <c r="I182" s="137"/>
      <c r="J182" s="138">
        <f>ROUND(I182*H182,2)</f>
        <v>0</v>
      </c>
      <c r="K182" s="134" t="s">
        <v>139</v>
      </c>
      <c r="L182" s="32"/>
      <c r="M182" s="139" t="s">
        <v>3</v>
      </c>
      <c r="N182" s="140" t="s">
        <v>43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152</v>
      </c>
      <c r="AT182" s="143" t="s">
        <v>135</v>
      </c>
      <c r="AU182" s="143" t="s">
        <v>81</v>
      </c>
      <c r="AY182" s="17" t="s">
        <v>132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79</v>
      </c>
      <c r="BK182" s="144">
        <f>ROUND(I182*H182,2)</f>
        <v>0</v>
      </c>
      <c r="BL182" s="17" t="s">
        <v>152</v>
      </c>
      <c r="BM182" s="143" t="s">
        <v>318</v>
      </c>
    </row>
    <row r="183" spans="2:65" s="1" customFormat="1" ht="19.5">
      <c r="B183" s="32"/>
      <c r="D183" s="145" t="s">
        <v>142</v>
      </c>
      <c r="F183" s="146" t="s">
        <v>319</v>
      </c>
      <c r="I183" s="147"/>
      <c r="L183" s="32"/>
      <c r="M183" s="148"/>
      <c r="T183" s="53"/>
      <c r="AT183" s="17" t="s">
        <v>142</v>
      </c>
      <c r="AU183" s="17" t="s">
        <v>81</v>
      </c>
    </row>
    <row r="184" spans="2:65" s="1" customFormat="1" ht="11.25">
      <c r="B184" s="32"/>
      <c r="D184" s="149" t="s">
        <v>143</v>
      </c>
      <c r="F184" s="150" t="s">
        <v>320</v>
      </c>
      <c r="I184" s="147"/>
      <c r="L184" s="32"/>
      <c r="M184" s="148"/>
      <c r="T184" s="53"/>
      <c r="AT184" s="17" t="s">
        <v>143</v>
      </c>
      <c r="AU184" s="17" t="s">
        <v>81</v>
      </c>
    </row>
    <row r="185" spans="2:65" s="1" customFormat="1" ht="21.75" customHeight="1">
      <c r="B185" s="131"/>
      <c r="C185" s="132" t="s">
        <v>321</v>
      </c>
      <c r="D185" s="132" t="s">
        <v>135</v>
      </c>
      <c r="E185" s="133" t="s">
        <v>322</v>
      </c>
      <c r="F185" s="134" t="s">
        <v>323</v>
      </c>
      <c r="G185" s="135" t="s">
        <v>211</v>
      </c>
      <c r="H185" s="136">
        <v>18</v>
      </c>
      <c r="I185" s="137"/>
      <c r="J185" s="138">
        <f>ROUND(I185*H185,2)</f>
        <v>0</v>
      </c>
      <c r="K185" s="134" t="s">
        <v>139</v>
      </c>
      <c r="L185" s="32"/>
      <c r="M185" s="139" t="s">
        <v>3</v>
      </c>
      <c r="N185" s="140" t="s">
        <v>43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152</v>
      </c>
      <c r="AT185" s="143" t="s">
        <v>135</v>
      </c>
      <c r="AU185" s="143" t="s">
        <v>81</v>
      </c>
      <c r="AY185" s="17" t="s">
        <v>132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79</v>
      </c>
      <c r="BK185" s="144">
        <f>ROUND(I185*H185,2)</f>
        <v>0</v>
      </c>
      <c r="BL185" s="17" t="s">
        <v>152</v>
      </c>
      <c r="BM185" s="143" t="s">
        <v>324</v>
      </c>
    </row>
    <row r="186" spans="2:65" s="1" customFormat="1" ht="19.5">
      <c r="B186" s="32"/>
      <c r="D186" s="145" t="s">
        <v>142</v>
      </c>
      <c r="F186" s="146" t="s">
        <v>325</v>
      </c>
      <c r="I186" s="147"/>
      <c r="L186" s="32"/>
      <c r="M186" s="148"/>
      <c r="T186" s="53"/>
      <c r="AT186" s="17" t="s">
        <v>142</v>
      </c>
      <c r="AU186" s="17" t="s">
        <v>81</v>
      </c>
    </row>
    <row r="187" spans="2:65" s="1" customFormat="1" ht="11.25">
      <c r="B187" s="32"/>
      <c r="D187" s="149" t="s">
        <v>143</v>
      </c>
      <c r="F187" s="150" t="s">
        <v>326</v>
      </c>
      <c r="I187" s="147"/>
      <c r="L187" s="32"/>
      <c r="M187" s="148"/>
      <c r="T187" s="53"/>
      <c r="AT187" s="17" t="s">
        <v>143</v>
      </c>
      <c r="AU187" s="17" t="s">
        <v>81</v>
      </c>
    </row>
    <row r="188" spans="2:65" s="1" customFormat="1" ht="16.5" customHeight="1">
      <c r="B188" s="131"/>
      <c r="C188" s="132" t="s">
        <v>327</v>
      </c>
      <c r="D188" s="132" t="s">
        <v>135</v>
      </c>
      <c r="E188" s="133" t="s">
        <v>328</v>
      </c>
      <c r="F188" s="134" t="s">
        <v>329</v>
      </c>
      <c r="G188" s="135" t="s">
        <v>211</v>
      </c>
      <c r="H188" s="136">
        <v>36</v>
      </c>
      <c r="I188" s="137"/>
      <c r="J188" s="138">
        <f>ROUND(I188*H188,2)</f>
        <v>0</v>
      </c>
      <c r="K188" s="134" t="s">
        <v>139</v>
      </c>
      <c r="L188" s="32"/>
      <c r="M188" s="139" t="s">
        <v>3</v>
      </c>
      <c r="N188" s="140" t="s">
        <v>43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152</v>
      </c>
      <c r="AT188" s="143" t="s">
        <v>135</v>
      </c>
      <c r="AU188" s="143" t="s">
        <v>81</v>
      </c>
      <c r="AY188" s="17" t="s">
        <v>132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79</v>
      </c>
      <c r="BK188" s="144">
        <f>ROUND(I188*H188,2)</f>
        <v>0</v>
      </c>
      <c r="BL188" s="17" t="s">
        <v>152</v>
      </c>
      <c r="BM188" s="143" t="s">
        <v>330</v>
      </c>
    </row>
    <row r="189" spans="2:65" s="1" customFormat="1" ht="19.5">
      <c r="B189" s="32"/>
      <c r="D189" s="145" t="s">
        <v>142</v>
      </c>
      <c r="F189" s="146" t="s">
        <v>331</v>
      </c>
      <c r="I189" s="147"/>
      <c r="L189" s="32"/>
      <c r="M189" s="148"/>
      <c r="T189" s="53"/>
      <c r="AT189" s="17" t="s">
        <v>142</v>
      </c>
      <c r="AU189" s="17" t="s">
        <v>81</v>
      </c>
    </row>
    <row r="190" spans="2:65" s="1" customFormat="1" ht="11.25">
      <c r="B190" s="32"/>
      <c r="D190" s="149" t="s">
        <v>143</v>
      </c>
      <c r="F190" s="150" t="s">
        <v>332</v>
      </c>
      <c r="I190" s="147"/>
      <c r="L190" s="32"/>
      <c r="M190" s="148"/>
      <c r="T190" s="53"/>
      <c r="AT190" s="17" t="s">
        <v>143</v>
      </c>
      <c r="AU190" s="17" t="s">
        <v>81</v>
      </c>
    </row>
    <row r="191" spans="2:65" s="13" customFormat="1" ht="11.25">
      <c r="B191" s="157"/>
      <c r="D191" s="145" t="s">
        <v>149</v>
      </c>
      <c r="E191" s="158" t="s">
        <v>3</v>
      </c>
      <c r="F191" s="159" t="s">
        <v>333</v>
      </c>
      <c r="H191" s="160">
        <v>36</v>
      </c>
      <c r="I191" s="161"/>
      <c r="L191" s="157"/>
      <c r="M191" s="162"/>
      <c r="T191" s="163"/>
      <c r="AT191" s="158" t="s">
        <v>149</v>
      </c>
      <c r="AU191" s="158" t="s">
        <v>81</v>
      </c>
      <c r="AV191" s="13" t="s">
        <v>81</v>
      </c>
      <c r="AW191" s="13" t="s">
        <v>33</v>
      </c>
      <c r="AX191" s="13" t="s">
        <v>72</v>
      </c>
      <c r="AY191" s="158" t="s">
        <v>132</v>
      </c>
    </row>
    <row r="192" spans="2:65" s="14" customFormat="1" ht="11.25">
      <c r="B192" s="164"/>
      <c r="D192" s="145" t="s">
        <v>149</v>
      </c>
      <c r="E192" s="165" t="s">
        <v>3</v>
      </c>
      <c r="F192" s="166" t="s">
        <v>151</v>
      </c>
      <c r="H192" s="167">
        <v>36</v>
      </c>
      <c r="I192" s="168"/>
      <c r="L192" s="164"/>
      <c r="M192" s="169"/>
      <c r="T192" s="170"/>
      <c r="AT192" s="165" t="s">
        <v>149</v>
      </c>
      <c r="AU192" s="165" t="s">
        <v>81</v>
      </c>
      <c r="AV192" s="14" t="s">
        <v>152</v>
      </c>
      <c r="AW192" s="14" t="s">
        <v>33</v>
      </c>
      <c r="AX192" s="14" t="s">
        <v>79</v>
      </c>
      <c r="AY192" s="165" t="s">
        <v>132</v>
      </c>
    </row>
    <row r="193" spans="2:65" s="1" customFormat="1" ht="16.5" customHeight="1">
      <c r="B193" s="131"/>
      <c r="C193" s="132" t="s">
        <v>8</v>
      </c>
      <c r="D193" s="132" t="s">
        <v>135</v>
      </c>
      <c r="E193" s="133" t="s">
        <v>334</v>
      </c>
      <c r="F193" s="134" t="s">
        <v>335</v>
      </c>
      <c r="G193" s="135" t="s">
        <v>203</v>
      </c>
      <c r="H193" s="136">
        <v>2170</v>
      </c>
      <c r="I193" s="137"/>
      <c r="J193" s="138">
        <f>ROUND(I193*H193,2)</f>
        <v>0</v>
      </c>
      <c r="K193" s="134" t="s">
        <v>139</v>
      </c>
      <c r="L193" s="32"/>
      <c r="M193" s="139" t="s">
        <v>3</v>
      </c>
      <c r="N193" s="140" t="s">
        <v>43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152</v>
      </c>
      <c r="AT193" s="143" t="s">
        <v>135</v>
      </c>
      <c r="AU193" s="143" t="s">
        <v>81</v>
      </c>
      <c r="AY193" s="17" t="s">
        <v>132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79</v>
      </c>
      <c r="BK193" s="144">
        <f>ROUND(I193*H193,2)</f>
        <v>0</v>
      </c>
      <c r="BL193" s="17" t="s">
        <v>152</v>
      </c>
      <c r="BM193" s="143" t="s">
        <v>336</v>
      </c>
    </row>
    <row r="194" spans="2:65" s="1" customFormat="1" ht="11.25">
      <c r="B194" s="32"/>
      <c r="D194" s="145" t="s">
        <v>142</v>
      </c>
      <c r="F194" s="146" t="s">
        <v>337</v>
      </c>
      <c r="I194" s="147"/>
      <c r="L194" s="32"/>
      <c r="M194" s="148"/>
      <c r="T194" s="53"/>
      <c r="AT194" s="17" t="s">
        <v>142</v>
      </c>
      <c r="AU194" s="17" t="s">
        <v>81</v>
      </c>
    </row>
    <row r="195" spans="2:65" s="1" customFormat="1" ht="11.25">
      <c r="B195" s="32"/>
      <c r="D195" s="149" t="s">
        <v>143</v>
      </c>
      <c r="F195" s="150" t="s">
        <v>338</v>
      </c>
      <c r="I195" s="147"/>
      <c r="L195" s="32"/>
      <c r="M195" s="148"/>
      <c r="T195" s="53"/>
      <c r="AT195" s="17" t="s">
        <v>143</v>
      </c>
      <c r="AU195" s="17" t="s">
        <v>81</v>
      </c>
    </row>
    <row r="196" spans="2:65" s="13" customFormat="1" ht="11.25">
      <c r="B196" s="157"/>
      <c r="D196" s="145" t="s">
        <v>149</v>
      </c>
      <c r="E196" s="158" t="s">
        <v>3</v>
      </c>
      <c r="F196" s="159" t="s">
        <v>339</v>
      </c>
      <c r="H196" s="160">
        <v>2170</v>
      </c>
      <c r="I196" s="161"/>
      <c r="L196" s="157"/>
      <c r="M196" s="162"/>
      <c r="T196" s="163"/>
      <c r="AT196" s="158" t="s">
        <v>149</v>
      </c>
      <c r="AU196" s="158" t="s">
        <v>81</v>
      </c>
      <c r="AV196" s="13" t="s">
        <v>81</v>
      </c>
      <c r="AW196" s="13" t="s">
        <v>33</v>
      </c>
      <c r="AX196" s="13" t="s">
        <v>72</v>
      </c>
      <c r="AY196" s="158" t="s">
        <v>132</v>
      </c>
    </row>
    <row r="197" spans="2:65" s="14" customFormat="1" ht="11.25">
      <c r="B197" s="164"/>
      <c r="D197" s="145" t="s">
        <v>149</v>
      </c>
      <c r="E197" s="165" t="s">
        <v>3</v>
      </c>
      <c r="F197" s="166" t="s">
        <v>151</v>
      </c>
      <c r="H197" s="167">
        <v>2170</v>
      </c>
      <c r="I197" s="168"/>
      <c r="L197" s="164"/>
      <c r="M197" s="169"/>
      <c r="T197" s="170"/>
      <c r="AT197" s="165" t="s">
        <v>149</v>
      </c>
      <c r="AU197" s="165" t="s">
        <v>81</v>
      </c>
      <c r="AV197" s="14" t="s">
        <v>152</v>
      </c>
      <c r="AW197" s="14" t="s">
        <v>33</v>
      </c>
      <c r="AX197" s="14" t="s">
        <v>79</v>
      </c>
      <c r="AY197" s="165" t="s">
        <v>132</v>
      </c>
    </row>
    <row r="198" spans="2:65" s="1" customFormat="1" ht="21.75" customHeight="1">
      <c r="B198" s="131"/>
      <c r="C198" s="132" t="s">
        <v>340</v>
      </c>
      <c r="D198" s="132" t="s">
        <v>135</v>
      </c>
      <c r="E198" s="133" t="s">
        <v>341</v>
      </c>
      <c r="F198" s="134" t="s">
        <v>342</v>
      </c>
      <c r="G198" s="135" t="s">
        <v>252</v>
      </c>
      <c r="H198" s="136">
        <v>233.19800000000001</v>
      </c>
      <c r="I198" s="137"/>
      <c r="J198" s="138">
        <f>ROUND(I198*H198,2)</f>
        <v>0</v>
      </c>
      <c r="K198" s="134" t="s">
        <v>139</v>
      </c>
      <c r="L198" s="32"/>
      <c r="M198" s="139" t="s">
        <v>3</v>
      </c>
      <c r="N198" s="140" t="s">
        <v>43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152</v>
      </c>
      <c r="AT198" s="143" t="s">
        <v>135</v>
      </c>
      <c r="AU198" s="143" t="s">
        <v>81</v>
      </c>
      <c r="AY198" s="17" t="s">
        <v>132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7" t="s">
        <v>79</v>
      </c>
      <c r="BK198" s="144">
        <f>ROUND(I198*H198,2)</f>
        <v>0</v>
      </c>
      <c r="BL198" s="17" t="s">
        <v>152</v>
      </c>
      <c r="BM198" s="143" t="s">
        <v>343</v>
      </c>
    </row>
    <row r="199" spans="2:65" s="1" customFormat="1" ht="19.5">
      <c r="B199" s="32"/>
      <c r="D199" s="145" t="s">
        <v>142</v>
      </c>
      <c r="F199" s="146" t="s">
        <v>344</v>
      </c>
      <c r="I199" s="147"/>
      <c r="L199" s="32"/>
      <c r="M199" s="148"/>
      <c r="T199" s="53"/>
      <c r="AT199" s="17" t="s">
        <v>142</v>
      </c>
      <c r="AU199" s="17" t="s">
        <v>81</v>
      </c>
    </row>
    <row r="200" spans="2:65" s="1" customFormat="1" ht="11.25">
      <c r="B200" s="32"/>
      <c r="D200" s="149" t="s">
        <v>143</v>
      </c>
      <c r="F200" s="150" t="s">
        <v>345</v>
      </c>
      <c r="I200" s="147"/>
      <c r="L200" s="32"/>
      <c r="M200" s="148"/>
      <c r="T200" s="53"/>
      <c r="AT200" s="17" t="s">
        <v>143</v>
      </c>
      <c r="AU200" s="17" t="s">
        <v>81</v>
      </c>
    </row>
    <row r="201" spans="2:65" s="12" customFormat="1" ht="11.25">
      <c r="B201" s="151"/>
      <c r="D201" s="145" t="s">
        <v>149</v>
      </c>
      <c r="E201" s="152" t="s">
        <v>3</v>
      </c>
      <c r="F201" s="153" t="s">
        <v>346</v>
      </c>
      <c r="H201" s="152" t="s">
        <v>3</v>
      </c>
      <c r="I201" s="154"/>
      <c r="L201" s="151"/>
      <c r="M201" s="155"/>
      <c r="T201" s="156"/>
      <c r="AT201" s="152" t="s">
        <v>149</v>
      </c>
      <c r="AU201" s="152" t="s">
        <v>81</v>
      </c>
      <c r="AV201" s="12" t="s">
        <v>79</v>
      </c>
      <c r="AW201" s="12" t="s">
        <v>33</v>
      </c>
      <c r="AX201" s="12" t="s">
        <v>72</v>
      </c>
      <c r="AY201" s="152" t="s">
        <v>132</v>
      </c>
    </row>
    <row r="202" spans="2:65" s="13" customFormat="1" ht="11.25">
      <c r="B202" s="157"/>
      <c r="D202" s="145" t="s">
        <v>149</v>
      </c>
      <c r="E202" s="158" t="s">
        <v>3</v>
      </c>
      <c r="F202" s="159" t="s">
        <v>347</v>
      </c>
      <c r="H202" s="160">
        <v>233.19800000000001</v>
      </c>
      <c r="I202" s="161"/>
      <c r="L202" s="157"/>
      <c r="M202" s="162"/>
      <c r="T202" s="163"/>
      <c r="AT202" s="158" t="s">
        <v>149</v>
      </c>
      <c r="AU202" s="158" t="s">
        <v>81</v>
      </c>
      <c r="AV202" s="13" t="s">
        <v>81</v>
      </c>
      <c r="AW202" s="13" t="s">
        <v>33</v>
      </c>
      <c r="AX202" s="13" t="s">
        <v>72</v>
      </c>
      <c r="AY202" s="158" t="s">
        <v>132</v>
      </c>
    </row>
    <row r="203" spans="2:65" s="14" customFormat="1" ht="11.25">
      <c r="B203" s="164"/>
      <c r="D203" s="145" t="s">
        <v>149</v>
      </c>
      <c r="E203" s="165" t="s">
        <v>3</v>
      </c>
      <c r="F203" s="166" t="s">
        <v>151</v>
      </c>
      <c r="H203" s="167">
        <v>233.19800000000001</v>
      </c>
      <c r="I203" s="168"/>
      <c r="L203" s="164"/>
      <c r="M203" s="169"/>
      <c r="T203" s="170"/>
      <c r="AT203" s="165" t="s">
        <v>149</v>
      </c>
      <c r="AU203" s="165" t="s">
        <v>81</v>
      </c>
      <c r="AV203" s="14" t="s">
        <v>152</v>
      </c>
      <c r="AW203" s="14" t="s">
        <v>33</v>
      </c>
      <c r="AX203" s="14" t="s">
        <v>79</v>
      </c>
      <c r="AY203" s="165" t="s">
        <v>132</v>
      </c>
    </row>
    <row r="204" spans="2:65" s="1" customFormat="1" ht="16.5" customHeight="1">
      <c r="B204" s="131"/>
      <c r="C204" s="132" t="s">
        <v>348</v>
      </c>
      <c r="D204" s="132" t="s">
        <v>135</v>
      </c>
      <c r="E204" s="133" t="s">
        <v>349</v>
      </c>
      <c r="F204" s="134" t="s">
        <v>350</v>
      </c>
      <c r="G204" s="135" t="s">
        <v>252</v>
      </c>
      <c r="H204" s="136">
        <v>390</v>
      </c>
      <c r="I204" s="137"/>
      <c r="J204" s="138">
        <f>ROUND(I204*H204,2)</f>
        <v>0</v>
      </c>
      <c r="K204" s="134" t="s">
        <v>139</v>
      </c>
      <c r="L204" s="32"/>
      <c r="M204" s="139" t="s">
        <v>3</v>
      </c>
      <c r="N204" s="140" t="s">
        <v>43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152</v>
      </c>
      <c r="AT204" s="143" t="s">
        <v>135</v>
      </c>
      <c r="AU204" s="143" t="s">
        <v>81</v>
      </c>
      <c r="AY204" s="17" t="s">
        <v>132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79</v>
      </c>
      <c r="BK204" s="144">
        <f>ROUND(I204*H204,2)</f>
        <v>0</v>
      </c>
      <c r="BL204" s="17" t="s">
        <v>152</v>
      </c>
      <c r="BM204" s="143" t="s">
        <v>351</v>
      </c>
    </row>
    <row r="205" spans="2:65" s="1" customFormat="1" ht="19.5">
      <c r="B205" s="32"/>
      <c r="D205" s="145" t="s">
        <v>142</v>
      </c>
      <c r="F205" s="146" t="s">
        <v>352</v>
      </c>
      <c r="I205" s="147"/>
      <c r="L205" s="32"/>
      <c r="M205" s="148"/>
      <c r="T205" s="53"/>
      <c r="AT205" s="17" t="s">
        <v>142</v>
      </c>
      <c r="AU205" s="17" t="s">
        <v>81</v>
      </c>
    </row>
    <row r="206" spans="2:65" s="1" customFormat="1" ht="11.25">
      <c r="B206" s="32"/>
      <c r="D206" s="149" t="s">
        <v>143</v>
      </c>
      <c r="F206" s="150" t="s">
        <v>353</v>
      </c>
      <c r="I206" s="147"/>
      <c r="L206" s="32"/>
      <c r="M206" s="148"/>
      <c r="T206" s="53"/>
      <c r="AT206" s="17" t="s">
        <v>143</v>
      </c>
      <c r="AU206" s="17" t="s">
        <v>81</v>
      </c>
    </row>
    <row r="207" spans="2:65" s="12" customFormat="1" ht="11.25">
      <c r="B207" s="151"/>
      <c r="D207" s="145" t="s">
        <v>149</v>
      </c>
      <c r="E207" s="152" t="s">
        <v>3</v>
      </c>
      <c r="F207" s="153" t="s">
        <v>354</v>
      </c>
      <c r="H207" s="152" t="s">
        <v>3</v>
      </c>
      <c r="I207" s="154"/>
      <c r="L207" s="151"/>
      <c r="M207" s="155"/>
      <c r="T207" s="156"/>
      <c r="AT207" s="152" t="s">
        <v>149</v>
      </c>
      <c r="AU207" s="152" t="s">
        <v>81</v>
      </c>
      <c r="AV207" s="12" t="s">
        <v>79</v>
      </c>
      <c r="AW207" s="12" t="s">
        <v>33</v>
      </c>
      <c r="AX207" s="12" t="s">
        <v>72</v>
      </c>
      <c r="AY207" s="152" t="s">
        <v>132</v>
      </c>
    </row>
    <row r="208" spans="2:65" s="13" customFormat="1" ht="11.25">
      <c r="B208" s="157"/>
      <c r="D208" s="145" t="s">
        <v>149</v>
      </c>
      <c r="E208" s="158" t="s">
        <v>3</v>
      </c>
      <c r="F208" s="159" t="s">
        <v>355</v>
      </c>
      <c r="H208" s="160">
        <v>390</v>
      </c>
      <c r="I208" s="161"/>
      <c r="L208" s="157"/>
      <c r="M208" s="162"/>
      <c r="T208" s="163"/>
      <c r="AT208" s="158" t="s">
        <v>149</v>
      </c>
      <c r="AU208" s="158" t="s">
        <v>81</v>
      </c>
      <c r="AV208" s="13" t="s">
        <v>81</v>
      </c>
      <c r="AW208" s="13" t="s">
        <v>33</v>
      </c>
      <c r="AX208" s="13" t="s">
        <v>72</v>
      </c>
      <c r="AY208" s="158" t="s">
        <v>132</v>
      </c>
    </row>
    <row r="209" spans="2:65" s="14" customFormat="1" ht="11.25">
      <c r="B209" s="164"/>
      <c r="D209" s="145" t="s">
        <v>149</v>
      </c>
      <c r="E209" s="165" t="s">
        <v>3</v>
      </c>
      <c r="F209" s="166" t="s">
        <v>151</v>
      </c>
      <c r="H209" s="167">
        <v>390</v>
      </c>
      <c r="I209" s="168"/>
      <c r="L209" s="164"/>
      <c r="M209" s="169"/>
      <c r="T209" s="170"/>
      <c r="AT209" s="165" t="s">
        <v>149</v>
      </c>
      <c r="AU209" s="165" t="s">
        <v>81</v>
      </c>
      <c r="AV209" s="14" t="s">
        <v>152</v>
      </c>
      <c r="AW209" s="14" t="s">
        <v>33</v>
      </c>
      <c r="AX209" s="14" t="s">
        <v>79</v>
      </c>
      <c r="AY209" s="165" t="s">
        <v>132</v>
      </c>
    </row>
    <row r="210" spans="2:65" s="1" customFormat="1" ht="16.5" customHeight="1">
      <c r="B210" s="131"/>
      <c r="C210" s="132" t="s">
        <v>356</v>
      </c>
      <c r="D210" s="132" t="s">
        <v>135</v>
      </c>
      <c r="E210" s="133" t="s">
        <v>357</v>
      </c>
      <c r="F210" s="134" t="s">
        <v>358</v>
      </c>
      <c r="G210" s="135" t="s">
        <v>359</v>
      </c>
      <c r="H210" s="136">
        <v>396.43700000000001</v>
      </c>
      <c r="I210" s="137"/>
      <c r="J210" s="138">
        <f>ROUND(I210*H210,2)</f>
        <v>0</v>
      </c>
      <c r="K210" s="134" t="s">
        <v>139</v>
      </c>
      <c r="L210" s="32"/>
      <c r="M210" s="139" t="s">
        <v>3</v>
      </c>
      <c r="N210" s="140" t="s">
        <v>43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152</v>
      </c>
      <c r="AT210" s="143" t="s">
        <v>135</v>
      </c>
      <c r="AU210" s="143" t="s">
        <v>81</v>
      </c>
      <c r="AY210" s="17" t="s">
        <v>132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79</v>
      </c>
      <c r="BK210" s="144">
        <f>ROUND(I210*H210,2)</f>
        <v>0</v>
      </c>
      <c r="BL210" s="17" t="s">
        <v>152</v>
      </c>
      <c r="BM210" s="143" t="s">
        <v>360</v>
      </c>
    </row>
    <row r="211" spans="2:65" s="1" customFormat="1" ht="11.25">
      <c r="B211" s="32"/>
      <c r="D211" s="145" t="s">
        <v>142</v>
      </c>
      <c r="F211" s="146" t="s">
        <v>361</v>
      </c>
      <c r="I211" s="147"/>
      <c r="L211" s="32"/>
      <c r="M211" s="148"/>
      <c r="T211" s="53"/>
      <c r="AT211" s="17" t="s">
        <v>142</v>
      </c>
      <c r="AU211" s="17" t="s">
        <v>81</v>
      </c>
    </row>
    <row r="212" spans="2:65" s="1" customFormat="1" ht="11.25">
      <c r="B212" s="32"/>
      <c r="D212" s="149" t="s">
        <v>143</v>
      </c>
      <c r="F212" s="150" t="s">
        <v>362</v>
      </c>
      <c r="I212" s="147"/>
      <c r="L212" s="32"/>
      <c r="M212" s="148"/>
      <c r="T212" s="53"/>
      <c r="AT212" s="17" t="s">
        <v>143</v>
      </c>
      <c r="AU212" s="17" t="s">
        <v>81</v>
      </c>
    </row>
    <row r="213" spans="2:65" s="13" customFormat="1" ht="11.25">
      <c r="B213" s="157"/>
      <c r="D213" s="145" t="s">
        <v>149</v>
      </c>
      <c r="E213" s="158" t="s">
        <v>3</v>
      </c>
      <c r="F213" s="159" t="s">
        <v>363</v>
      </c>
      <c r="H213" s="160">
        <v>396.43700000000001</v>
      </c>
      <c r="I213" s="161"/>
      <c r="L213" s="157"/>
      <c r="M213" s="162"/>
      <c r="T213" s="163"/>
      <c r="AT213" s="158" t="s">
        <v>149</v>
      </c>
      <c r="AU213" s="158" t="s">
        <v>81</v>
      </c>
      <c r="AV213" s="13" t="s">
        <v>81</v>
      </c>
      <c r="AW213" s="13" t="s">
        <v>33</v>
      </c>
      <c r="AX213" s="13" t="s">
        <v>72</v>
      </c>
      <c r="AY213" s="158" t="s">
        <v>132</v>
      </c>
    </row>
    <row r="214" spans="2:65" s="14" customFormat="1" ht="11.25">
      <c r="B214" s="164"/>
      <c r="D214" s="145" t="s">
        <v>149</v>
      </c>
      <c r="E214" s="165" t="s">
        <v>3</v>
      </c>
      <c r="F214" s="166" t="s">
        <v>151</v>
      </c>
      <c r="H214" s="167">
        <v>396.43700000000001</v>
      </c>
      <c r="I214" s="168"/>
      <c r="L214" s="164"/>
      <c r="M214" s="169"/>
      <c r="T214" s="170"/>
      <c r="AT214" s="165" t="s">
        <v>149</v>
      </c>
      <c r="AU214" s="165" t="s">
        <v>81</v>
      </c>
      <c r="AV214" s="14" t="s">
        <v>152</v>
      </c>
      <c r="AW214" s="14" t="s">
        <v>33</v>
      </c>
      <c r="AX214" s="14" t="s">
        <v>79</v>
      </c>
      <c r="AY214" s="165" t="s">
        <v>132</v>
      </c>
    </row>
    <row r="215" spans="2:65" s="1" customFormat="1" ht="16.5" customHeight="1">
      <c r="B215" s="131"/>
      <c r="C215" s="132" t="s">
        <v>364</v>
      </c>
      <c r="D215" s="132" t="s">
        <v>135</v>
      </c>
      <c r="E215" s="133" t="s">
        <v>365</v>
      </c>
      <c r="F215" s="134" t="s">
        <v>366</v>
      </c>
      <c r="G215" s="135" t="s">
        <v>367</v>
      </c>
      <c r="H215" s="136">
        <v>4</v>
      </c>
      <c r="I215" s="137"/>
      <c r="J215" s="138">
        <f>ROUND(I215*H215,2)</f>
        <v>0</v>
      </c>
      <c r="K215" s="134" t="s">
        <v>3</v>
      </c>
      <c r="L215" s="32"/>
      <c r="M215" s="139" t="s">
        <v>3</v>
      </c>
      <c r="N215" s="140" t="s">
        <v>43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152</v>
      </c>
      <c r="AT215" s="143" t="s">
        <v>135</v>
      </c>
      <c r="AU215" s="143" t="s">
        <v>81</v>
      </c>
      <c r="AY215" s="17" t="s">
        <v>132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79</v>
      </c>
      <c r="BK215" s="144">
        <f>ROUND(I215*H215,2)</f>
        <v>0</v>
      </c>
      <c r="BL215" s="17" t="s">
        <v>152</v>
      </c>
      <c r="BM215" s="143" t="s">
        <v>368</v>
      </c>
    </row>
    <row r="216" spans="2:65" s="1" customFormat="1" ht="11.25">
      <c r="B216" s="32"/>
      <c r="D216" s="145" t="s">
        <v>142</v>
      </c>
      <c r="F216" s="146" t="s">
        <v>366</v>
      </c>
      <c r="I216" s="147"/>
      <c r="L216" s="32"/>
      <c r="M216" s="148"/>
      <c r="T216" s="53"/>
      <c r="AT216" s="17" t="s">
        <v>142</v>
      </c>
      <c r="AU216" s="17" t="s">
        <v>81</v>
      </c>
    </row>
    <row r="217" spans="2:65" s="1" customFormat="1" ht="16.5" customHeight="1">
      <c r="B217" s="131"/>
      <c r="C217" s="132" t="s">
        <v>369</v>
      </c>
      <c r="D217" s="132" t="s">
        <v>135</v>
      </c>
      <c r="E217" s="133" t="s">
        <v>370</v>
      </c>
      <c r="F217" s="134" t="s">
        <v>371</v>
      </c>
      <c r="G217" s="135" t="s">
        <v>203</v>
      </c>
      <c r="H217" s="136">
        <v>434</v>
      </c>
      <c r="I217" s="137"/>
      <c r="J217" s="138">
        <f>ROUND(I217*H217,2)</f>
        <v>0</v>
      </c>
      <c r="K217" s="134" t="s">
        <v>3</v>
      </c>
      <c r="L217" s="32"/>
      <c r="M217" s="139" t="s">
        <v>3</v>
      </c>
      <c r="N217" s="140" t="s">
        <v>43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152</v>
      </c>
      <c r="AT217" s="143" t="s">
        <v>135</v>
      </c>
      <c r="AU217" s="143" t="s">
        <v>81</v>
      </c>
      <c r="AY217" s="17" t="s">
        <v>132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79</v>
      </c>
      <c r="BK217" s="144">
        <f>ROUND(I217*H217,2)</f>
        <v>0</v>
      </c>
      <c r="BL217" s="17" t="s">
        <v>152</v>
      </c>
      <c r="BM217" s="143" t="s">
        <v>372</v>
      </c>
    </row>
    <row r="218" spans="2:65" s="1" customFormat="1" ht="11.25">
      <c r="B218" s="32"/>
      <c r="D218" s="145" t="s">
        <v>142</v>
      </c>
      <c r="F218" s="146" t="s">
        <v>371</v>
      </c>
      <c r="I218" s="147"/>
      <c r="L218" s="32"/>
      <c r="M218" s="148"/>
      <c r="T218" s="53"/>
      <c r="AT218" s="17" t="s">
        <v>142</v>
      </c>
      <c r="AU218" s="17" t="s">
        <v>81</v>
      </c>
    </row>
    <row r="219" spans="2:65" s="13" customFormat="1" ht="11.25">
      <c r="B219" s="157"/>
      <c r="D219" s="145" t="s">
        <v>149</v>
      </c>
      <c r="E219" s="158" t="s">
        <v>3</v>
      </c>
      <c r="F219" s="159" t="s">
        <v>373</v>
      </c>
      <c r="H219" s="160">
        <v>434</v>
      </c>
      <c r="I219" s="161"/>
      <c r="L219" s="157"/>
      <c r="M219" s="162"/>
      <c r="T219" s="163"/>
      <c r="AT219" s="158" t="s">
        <v>149</v>
      </c>
      <c r="AU219" s="158" t="s">
        <v>81</v>
      </c>
      <c r="AV219" s="13" t="s">
        <v>81</v>
      </c>
      <c r="AW219" s="13" t="s">
        <v>33</v>
      </c>
      <c r="AX219" s="13" t="s">
        <v>72</v>
      </c>
      <c r="AY219" s="158" t="s">
        <v>132</v>
      </c>
    </row>
    <row r="220" spans="2:65" s="14" customFormat="1" ht="11.25">
      <c r="B220" s="164"/>
      <c r="D220" s="145" t="s">
        <v>149</v>
      </c>
      <c r="E220" s="165" t="s">
        <v>3</v>
      </c>
      <c r="F220" s="166" t="s">
        <v>151</v>
      </c>
      <c r="H220" s="167">
        <v>434</v>
      </c>
      <c r="I220" s="168"/>
      <c r="L220" s="164"/>
      <c r="M220" s="169"/>
      <c r="T220" s="170"/>
      <c r="AT220" s="165" t="s">
        <v>149</v>
      </c>
      <c r="AU220" s="165" t="s">
        <v>81</v>
      </c>
      <c r="AV220" s="14" t="s">
        <v>152</v>
      </c>
      <c r="AW220" s="14" t="s">
        <v>33</v>
      </c>
      <c r="AX220" s="14" t="s">
        <v>79</v>
      </c>
      <c r="AY220" s="165" t="s">
        <v>132</v>
      </c>
    </row>
    <row r="221" spans="2:65" s="1" customFormat="1" ht="16.5" customHeight="1">
      <c r="B221" s="131"/>
      <c r="C221" s="132" t="s">
        <v>374</v>
      </c>
      <c r="D221" s="132" t="s">
        <v>135</v>
      </c>
      <c r="E221" s="133" t="s">
        <v>375</v>
      </c>
      <c r="F221" s="134" t="s">
        <v>376</v>
      </c>
      <c r="G221" s="135" t="s">
        <v>252</v>
      </c>
      <c r="H221" s="136">
        <v>390</v>
      </c>
      <c r="I221" s="137"/>
      <c r="J221" s="138">
        <f>ROUND(I221*H221,2)</f>
        <v>0</v>
      </c>
      <c r="K221" s="134" t="s">
        <v>139</v>
      </c>
      <c r="L221" s="32"/>
      <c r="M221" s="139" t="s">
        <v>3</v>
      </c>
      <c r="N221" s="140" t="s">
        <v>43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152</v>
      </c>
      <c r="AT221" s="143" t="s">
        <v>135</v>
      </c>
      <c r="AU221" s="143" t="s">
        <v>81</v>
      </c>
      <c r="AY221" s="17" t="s">
        <v>132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79</v>
      </c>
      <c r="BK221" s="144">
        <f>ROUND(I221*H221,2)</f>
        <v>0</v>
      </c>
      <c r="BL221" s="17" t="s">
        <v>152</v>
      </c>
      <c r="BM221" s="143" t="s">
        <v>377</v>
      </c>
    </row>
    <row r="222" spans="2:65" s="1" customFormat="1" ht="11.25">
      <c r="B222" s="32"/>
      <c r="D222" s="145" t="s">
        <v>142</v>
      </c>
      <c r="F222" s="146" t="s">
        <v>378</v>
      </c>
      <c r="I222" s="147"/>
      <c r="L222" s="32"/>
      <c r="M222" s="148"/>
      <c r="T222" s="53"/>
      <c r="AT222" s="17" t="s">
        <v>142</v>
      </c>
      <c r="AU222" s="17" t="s">
        <v>81</v>
      </c>
    </row>
    <row r="223" spans="2:65" s="1" customFormat="1" ht="11.25">
      <c r="B223" s="32"/>
      <c r="D223" s="149" t="s">
        <v>143</v>
      </c>
      <c r="F223" s="150" t="s">
        <v>379</v>
      </c>
      <c r="I223" s="147"/>
      <c r="L223" s="32"/>
      <c r="M223" s="148"/>
      <c r="T223" s="53"/>
      <c r="AT223" s="17" t="s">
        <v>143</v>
      </c>
      <c r="AU223" s="17" t="s">
        <v>81</v>
      </c>
    </row>
    <row r="224" spans="2:65" s="12" customFormat="1" ht="11.25">
      <c r="B224" s="151"/>
      <c r="D224" s="145" t="s">
        <v>149</v>
      </c>
      <c r="E224" s="152" t="s">
        <v>3</v>
      </c>
      <c r="F224" s="153" t="s">
        <v>380</v>
      </c>
      <c r="H224" s="152" t="s">
        <v>3</v>
      </c>
      <c r="I224" s="154"/>
      <c r="L224" s="151"/>
      <c r="M224" s="155"/>
      <c r="T224" s="156"/>
      <c r="AT224" s="152" t="s">
        <v>149</v>
      </c>
      <c r="AU224" s="152" t="s">
        <v>81</v>
      </c>
      <c r="AV224" s="12" t="s">
        <v>79</v>
      </c>
      <c r="AW224" s="12" t="s">
        <v>33</v>
      </c>
      <c r="AX224" s="12" t="s">
        <v>72</v>
      </c>
      <c r="AY224" s="152" t="s">
        <v>132</v>
      </c>
    </row>
    <row r="225" spans="2:65" s="13" customFormat="1" ht="11.25">
      <c r="B225" s="157"/>
      <c r="D225" s="145" t="s">
        <v>149</v>
      </c>
      <c r="E225" s="158" t="s">
        <v>3</v>
      </c>
      <c r="F225" s="159" t="s">
        <v>355</v>
      </c>
      <c r="H225" s="160">
        <v>390</v>
      </c>
      <c r="I225" s="161"/>
      <c r="L225" s="157"/>
      <c r="M225" s="162"/>
      <c r="T225" s="163"/>
      <c r="AT225" s="158" t="s">
        <v>149</v>
      </c>
      <c r="AU225" s="158" t="s">
        <v>81</v>
      </c>
      <c r="AV225" s="13" t="s">
        <v>81</v>
      </c>
      <c r="AW225" s="13" t="s">
        <v>33</v>
      </c>
      <c r="AX225" s="13" t="s">
        <v>72</v>
      </c>
      <c r="AY225" s="158" t="s">
        <v>132</v>
      </c>
    </row>
    <row r="226" spans="2:65" s="14" customFormat="1" ht="11.25">
      <c r="B226" s="164"/>
      <c r="D226" s="145" t="s">
        <v>149</v>
      </c>
      <c r="E226" s="165" t="s">
        <v>3</v>
      </c>
      <c r="F226" s="166" t="s">
        <v>151</v>
      </c>
      <c r="H226" s="167">
        <v>390</v>
      </c>
      <c r="I226" s="168"/>
      <c r="L226" s="164"/>
      <c r="M226" s="169"/>
      <c r="T226" s="170"/>
      <c r="AT226" s="165" t="s">
        <v>149</v>
      </c>
      <c r="AU226" s="165" t="s">
        <v>81</v>
      </c>
      <c r="AV226" s="14" t="s">
        <v>152</v>
      </c>
      <c r="AW226" s="14" t="s">
        <v>33</v>
      </c>
      <c r="AX226" s="14" t="s">
        <v>79</v>
      </c>
      <c r="AY226" s="165" t="s">
        <v>132</v>
      </c>
    </row>
    <row r="227" spans="2:65" s="1" customFormat="1" ht="16.5" customHeight="1">
      <c r="B227" s="131"/>
      <c r="C227" s="132" t="s">
        <v>381</v>
      </c>
      <c r="D227" s="132" t="s">
        <v>135</v>
      </c>
      <c r="E227" s="133" t="s">
        <v>382</v>
      </c>
      <c r="F227" s="134" t="s">
        <v>383</v>
      </c>
      <c r="G227" s="135" t="s">
        <v>211</v>
      </c>
      <c r="H227" s="136">
        <v>4</v>
      </c>
      <c r="I227" s="137"/>
      <c r="J227" s="138">
        <f>ROUND(I227*H227,2)</f>
        <v>0</v>
      </c>
      <c r="K227" s="134" t="s">
        <v>139</v>
      </c>
      <c r="L227" s="32"/>
      <c r="M227" s="139" t="s">
        <v>3</v>
      </c>
      <c r="N227" s="140" t="s">
        <v>43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152</v>
      </c>
      <c r="AT227" s="143" t="s">
        <v>135</v>
      </c>
      <c r="AU227" s="143" t="s">
        <v>81</v>
      </c>
      <c r="AY227" s="17" t="s">
        <v>132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79</v>
      </c>
      <c r="BK227" s="144">
        <f>ROUND(I227*H227,2)</f>
        <v>0</v>
      </c>
      <c r="BL227" s="17" t="s">
        <v>152</v>
      </c>
      <c r="BM227" s="143" t="s">
        <v>384</v>
      </c>
    </row>
    <row r="228" spans="2:65" s="1" customFormat="1" ht="19.5">
      <c r="B228" s="32"/>
      <c r="D228" s="145" t="s">
        <v>142</v>
      </c>
      <c r="F228" s="146" t="s">
        <v>385</v>
      </c>
      <c r="I228" s="147"/>
      <c r="L228" s="32"/>
      <c r="M228" s="148"/>
      <c r="T228" s="53"/>
      <c r="AT228" s="17" t="s">
        <v>142</v>
      </c>
      <c r="AU228" s="17" t="s">
        <v>81</v>
      </c>
    </row>
    <row r="229" spans="2:65" s="1" customFormat="1" ht="11.25">
      <c r="B229" s="32"/>
      <c r="D229" s="149" t="s">
        <v>143</v>
      </c>
      <c r="F229" s="150" t="s">
        <v>386</v>
      </c>
      <c r="I229" s="147"/>
      <c r="L229" s="32"/>
      <c r="M229" s="148"/>
      <c r="T229" s="53"/>
      <c r="AT229" s="17" t="s">
        <v>143</v>
      </c>
      <c r="AU229" s="17" t="s">
        <v>81</v>
      </c>
    </row>
    <row r="230" spans="2:65" s="1" customFormat="1" ht="21.75" customHeight="1">
      <c r="B230" s="131"/>
      <c r="C230" s="132" t="s">
        <v>387</v>
      </c>
      <c r="D230" s="132" t="s">
        <v>135</v>
      </c>
      <c r="E230" s="133" t="s">
        <v>388</v>
      </c>
      <c r="F230" s="134" t="s">
        <v>389</v>
      </c>
      <c r="G230" s="135" t="s">
        <v>203</v>
      </c>
      <c r="H230" s="136">
        <v>3294</v>
      </c>
      <c r="I230" s="137"/>
      <c r="J230" s="138">
        <f>ROUND(I230*H230,2)</f>
        <v>0</v>
      </c>
      <c r="K230" s="134" t="s">
        <v>139</v>
      </c>
      <c r="L230" s="32"/>
      <c r="M230" s="139" t="s">
        <v>3</v>
      </c>
      <c r="N230" s="140" t="s">
        <v>43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152</v>
      </c>
      <c r="AT230" s="143" t="s">
        <v>135</v>
      </c>
      <c r="AU230" s="143" t="s">
        <v>81</v>
      </c>
      <c r="AY230" s="17" t="s">
        <v>132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7" t="s">
        <v>79</v>
      </c>
      <c r="BK230" s="144">
        <f>ROUND(I230*H230,2)</f>
        <v>0</v>
      </c>
      <c r="BL230" s="17" t="s">
        <v>152</v>
      </c>
      <c r="BM230" s="143" t="s">
        <v>390</v>
      </c>
    </row>
    <row r="231" spans="2:65" s="1" customFormat="1" ht="19.5">
      <c r="B231" s="32"/>
      <c r="D231" s="145" t="s">
        <v>142</v>
      </c>
      <c r="F231" s="146" t="s">
        <v>391</v>
      </c>
      <c r="I231" s="147"/>
      <c r="L231" s="32"/>
      <c r="M231" s="148"/>
      <c r="T231" s="53"/>
      <c r="AT231" s="17" t="s">
        <v>142</v>
      </c>
      <c r="AU231" s="17" t="s">
        <v>81</v>
      </c>
    </row>
    <row r="232" spans="2:65" s="1" customFormat="1" ht="11.25">
      <c r="B232" s="32"/>
      <c r="D232" s="149" t="s">
        <v>143</v>
      </c>
      <c r="F232" s="150" t="s">
        <v>392</v>
      </c>
      <c r="I232" s="147"/>
      <c r="L232" s="32"/>
      <c r="M232" s="148"/>
      <c r="T232" s="53"/>
      <c r="AT232" s="17" t="s">
        <v>143</v>
      </c>
      <c r="AU232" s="17" t="s">
        <v>81</v>
      </c>
    </row>
    <row r="233" spans="2:65" s="12" customFormat="1" ht="11.25">
      <c r="B233" s="151"/>
      <c r="D233" s="145" t="s">
        <v>149</v>
      </c>
      <c r="E233" s="152" t="s">
        <v>3</v>
      </c>
      <c r="F233" s="153" t="s">
        <v>207</v>
      </c>
      <c r="H233" s="152" t="s">
        <v>3</v>
      </c>
      <c r="I233" s="154"/>
      <c r="L233" s="151"/>
      <c r="M233" s="155"/>
      <c r="T233" s="156"/>
      <c r="AT233" s="152" t="s">
        <v>149</v>
      </c>
      <c r="AU233" s="152" t="s">
        <v>81</v>
      </c>
      <c r="AV233" s="12" t="s">
        <v>79</v>
      </c>
      <c r="AW233" s="12" t="s">
        <v>33</v>
      </c>
      <c r="AX233" s="12" t="s">
        <v>72</v>
      </c>
      <c r="AY233" s="152" t="s">
        <v>132</v>
      </c>
    </row>
    <row r="234" spans="2:65" s="12" customFormat="1" ht="11.25">
      <c r="B234" s="151"/>
      <c r="D234" s="145" t="s">
        <v>149</v>
      </c>
      <c r="E234" s="152" t="s">
        <v>3</v>
      </c>
      <c r="F234" s="153" t="s">
        <v>393</v>
      </c>
      <c r="H234" s="152" t="s">
        <v>3</v>
      </c>
      <c r="I234" s="154"/>
      <c r="L234" s="151"/>
      <c r="M234" s="155"/>
      <c r="T234" s="156"/>
      <c r="AT234" s="152" t="s">
        <v>149</v>
      </c>
      <c r="AU234" s="152" t="s">
        <v>81</v>
      </c>
      <c r="AV234" s="12" t="s">
        <v>79</v>
      </c>
      <c r="AW234" s="12" t="s">
        <v>33</v>
      </c>
      <c r="AX234" s="12" t="s">
        <v>72</v>
      </c>
      <c r="AY234" s="152" t="s">
        <v>132</v>
      </c>
    </row>
    <row r="235" spans="2:65" s="13" customFormat="1" ht="11.25">
      <c r="B235" s="157"/>
      <c r="D235" s="145" t="s">
        <v>149</v>
      </c>
      <c r="E235" s="158" t="s">
        <v>3</v>
      </c>
      <c r="F235" s="159" t="s">
        <v>394</v>
      </c>
      <c r="H235" s="160">
        <v>2874</v>
      </c>
      <c r="I235" s="161"/>
      <c r="L235" s="157"/>
      <c r="M235" s="162"/>
      <c r="T235" s="163"/>
      <c r="AT235" s="158" t="s">
        <v>149</v>
      </c>
      <c r="AU235" s="158" t="s">
        <v>81</v>
      </c>
      <c r="AV235" s="13" t="s">
        <v>81</v>
      </c>
      <c r="AW235" s="13" t="s">
        <v>33</v>
      </c>
      <c r="AX235" s="13" t="s">
        <v>72</v>
      </c>
      <c r="AY235" s="158" t="s">
        <v>132</v>
      </c>
    </row>
    <row r="236" spans="2:65" s="12" customFormat="1" ht="11.25">
      <c r="B236" s="151"/>
      <c r="D236" s="145" t="s">
        <v>149</v>
      </c>
      <c r="E236" s="152" t="s">
        <v>3</v>
      </c>
      <c r="F236" s="153" t="s">
        <v>395</v>
      </c>
      <c r="H236" s="152" t="s">
        <v>3</v>
      </c>
      <c r="I236" s="154"/>
      <c r="L236" s="151"/>
      <c r="M236" s="155"/>
      <c r="T236" s="156"/>
      <c r="AT236" s="152" t="s">
        <v>149</v>
      </c>
      <c r="AU236" s="152" t="s">
        <v>81</v>
      </c>
      <c r="AV236" s="12" t="s">
        <v>79</v>
      </c>
      <c r="AW236" s="12" t="s">
        <v>33</v>
      </c>
      <c r="AX236" s="12" t="s">
        <v>72</v>
      </c>
      <c r="AY236" s="152" t="s">
        <v>132</v>
      </c>
    </row>
    <row r="237" spans="2:65" s="13" customFormat="1" ht="11.25">
      <c r="B237" s="157"/>
      <c r="D237" s="145" t="s">
        <v>149</v>
      </c>
      <c r="E237" s="158" t="s">
        <v>3</v>
      </c>
      <c r="F237" s="159" t="s">
        <v>249</v>
      </c>
      <c r="H237" s="160">
        <v>420</v>
      </c>
      <c r="I237" s="161"/>
      <c r="L237" s="157"/>
      <c r="M237" s="162"/>
      <c r="T237" s="163"/>
      <c r="AT237" s="158" t="s">
        <v>149</v>
      </c>
      <c r="AU237" s="158" t="s">
        <v>81</v>
      </c>
      <c r="AV237" s="13" t="s">
        <v>81</v>
      </c>
      <c r="AW237" s="13" t="s">
        <v>33</v>
      </c>
      <c r="AX237" s="13" t="s">
        <v>72</v>
      </c>
      <c r="AY237" s="158" t="s">
        <v>132</v>
      </c>
    </row>
    <row r="238" spans="2:65" s="14" customFormat="1" ht="11.25">
      <c r="B238" s="164"/>
      <c r="D238" s="145" t="s">
        <v>149</v>
      </c>
      <c r="E238" s="165" t="s">
        <v>3</v>
      </c>
      <c r="F238" s="166" t="s">
        <v>151</v>
      </c>
      <c r="H238" s="167">
        <v>3294</v>
      </c>
      <c r="I238" s="168"/>
      <c r="L238" s="164"/>
      <c r="M238" s="169"/>
      <c r="T238" s="170"/>
      <c r="AT238" s="165" t="s">
        <v>149</v>
      </c>
      <c r="AU238" s="165" t="s">
        <v>81</v>
      </c>
      <c r="AV238" s="14" t="s">
        <v>152</v>
      </c>
      <c r="AW238" s="14" t="s">
        <v>33</v>
      </c>
      <c r="AX238" s="14" t="s">
        <v>79</v>
      </c>
      <c r="AY238" s="165" t="s">
        <v>132</v>
      </c>
    </row>
    <row r="239" spans="2:65" s="1" customFormat="1" ht="16.5" customHeight="1">
      <c r="B239" s="131"/>
      <c r="C239" s="174" t="s">
        <v>396</v>
      </c>
      <c r="D239" s="174" t="s">
        <v>397</v>
      </c>
      <c r="E239" s="175" t="s">
        <v>398</v>
      </c>
      <c r="F239" s="176" t="s">
        <v>399</v>
      </c>
      <c r="G239" s="177" t="s">
        <v>252</v>
      </c>
      <c r="H239" s="178">
        <v>66.150000000000006</v>
      </c>
      <c r="I239" s="179"/>
      <c r="J239" s="180">
        <f>ROUND(I239*H239,2)</f>
        <v>0</v>
      </c>
      <c r="K239" s="176" t="s">
        <v>139</v>
      </c>
      <c r="L239" s="181"/>
      <c r="M239" s="182" t="s">
        <v>3</v>
      </c>
      <c r="N239" s="183" t="s">
        <v>43</v>
      </c>
      <c r="P239" s="141">
        <f>O239*H239</f>
        <v>0</v>
      </c>
      <c r="Q239" s="141">
        <v>0.22</v>
      </c>
      <c r="R239" s="141">
        <f>Q239*H239</f>
        <v>14.553000000000001</v>
      </c>
      <c r="S239" s="141">
        <v>0</v>
      </c>
      <c r="T239" s="142">
        <f>S239*H239</f>
        <v>0</v>
      </c>
      <c r="AR239" s="143" t="s">
        <v>179</v>
      </c>
      <c r="AT239" s="143" t="s">
        <v>397</v>
      </c>
      <c r="AU239" s="143" t="s">
        <v>81</v>
      </c>
      <c r="AY239" s="17" t="s">
        <v>132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79</v>
      </c>
      <c r="BK239" s="144">
        <f>ROUND(I239*H239,2)</f>
        <v>0</v>
      </c>
      <c r="BL239" s="17" t="s">
        <v>152</v>
      </c>
      <c r="BM239" s="143" t="s">
        <v>400</v>
      </c>
    </row>
    <row r="240" spans="2:65" s="1" customFormat="1" ht="11.25">
      <c r="B240" s="32"/>
      <c r="D240" s="145" t="s">
        <v>142</v>
      </c>
      <c r="F240" s="146" t="s">
        <v>399</v>
      </c>
      <c r="I240" s="147"/>
      <c r="L240" s="32"/>
      <c r="M240" s="148"/>
      <c r="T240" s="53"/>
      <c r="AT240" s="17" t="s">
        <v>142</v>
      </c>
      <c r="AU240" s="17" t="s">
        <v>81</v>
      </c>
    </row>
    <row r="241" spans="2:65" s="12" customFormat="1" ht="11.25">
      <c r="B241" s="151"/>
      <c r="D241" s="145" t="s">
        <v>149</v>
      </c>
      <c r="E241" s="152" t="s">
        <v>3</v>
      </c>
      <c r="F241" s="153" t="s">
        <v>401</v>
      </c>
      <c r="H241" s="152" t="s">
        <v>3</v>
      </c>
      <c r="I241" s="154"/>
      <c r="L241" s="151"/>
      <c r="M241" s="155"/>
      <c r="T241" s="156"/>
      <c r="AT241" s="152" t="s">
        <v>149</v>
      </c>
      <c r="AU241" s="152" t="s">
        <v>81</v>
      </c>
      <c r="AV241" s="12" t="s">
        <v>79</v>
      </c>
      <c r="AW241" s="12" t="s">
        <v>33</v>
      </c>
      <c r="AX241" s="12" t="s">
        <v>72</v>
      </c>
      <c r="AY241" s="152" t="s">
        <v>132</v>
      </c>
    </row>
    <row r="242" spans="2:65" s="12" customFormat="1" ht="11.25">
      <c r="B242" s="151"/>
      <c r="D242" s="145" t="s">
        <v>149</v>
      </c>
      <c r="E242" s="152" t="s">
        <v>3</v>
      </c>
      <c r="F242" s="153" t="s">
        <v>402</v>
      </c>
      <c r="H242" s="152" t="s">
        <v>3</v>
      </c>
      <c r="I242" s="154"/>
      <c r="L242" s="151"/>
      <c r="M242" s="155"/>
      <c r="T242" s="156"/>
      <c r="AT242" s="152" t="s">
        <v>149</v>
      </c>
      <c r="AU242" s="152" t="s">
        <v>81</v>
      </c>
      <c r="AV242" s="12" t="s">
        <v>79</v>
      </c>
      <c r="AW242" s="12" t="s">
        <v>33</v>
      </c>
      <c r="AX242" s="12" t="s">
        <v>72</v>
      </c>
      <c r="AY242" s="152" t="s">
        <v>132</v>
      </c>
    </row>
    <row r="243" spans="2:65" s="13" customFormat="1" ht="11.25">
      <c r="B243" s="157"/>
      <c r="D243" s="145" t="s">
        <v>149</v>
      </c>
      <c r="E243" s="158" t="s">
        <v>3</v>
      </c>
      <c r="F243" s="159" t="s">
        <v>403</v>
      </c>
      <c r="H243" s="160">
        <v>66.150000000000006</v>
      </c>
      <c r="I243" s="161"/>
      <c r="L243" s="157"/>
      <c r="M243" s="162"/>
      <c r="T243" s="163"/>
      <c r="AT243" s="158" t="s">
        <v>149</v>
      </c>
      <c r="AU243" s="158" t="s">
        <v>81</v>
      </c>
      <c r="AV243" s="13" t="s">
        <v>81</v>
      </c>
      <c r="AW243" s="13" t="s">
        <v>33</v>
      </c>
      <c r="AX243" s="13" t="s">
        <v>72</v>
      </c>
      <c r="AY243" s="158" t="s">
        <v>132</v>
      </c>
    </row>
    <row r="244" spans="2:65" s="14" customFormat="1" ht="11.25">
      <c r="B244" s="164"/>
      <c r="D244" s="145" t="s">
        <v>149</v>
      </c>
      <c r="E244" s="165" t="s">
        <v>3</v>
      </c>
      <c r="F244" s="166" t="s">
        <v>151</v>
      </c>
      <c r="H244" s="167">
        <v>66.150000000000006</v>
      </c>
      <c r="I244" s="168"/>
      <c r="L244" s="164"/>
      <c r="M244" s="169"/>
      <c r="T244" s="170"/>
      <c r="AT244" s="165" t="s">
        <v>149</v>
      </c>
      <c r="AU244" s="165" t="s">
        <v>81</v>
      </c>
      <c r="AV244" s="14" t="s">
        <v>152</v>
      </c>
      <c r="AW244" s="14" t="s">
        <v>33</v>
      </c>
      <c r="AX244" s="14" t="s">
        <v>79</v>
      </c>
      <c r="AY244" s="165" t="s">
        <v>132</v>
      </c>
    </row>
    <row r="245" spans="2:65" s="1" customFormat="1" ht="16.5" customHeight="1">
      <c r="B245" s="131"/>
      <c r="C245" s="174" t="s">
        <v>404</v>
      </c>
      <c r="D245" s="174" t="s">
        <v>397</v>
      </c>
      <c r="E245" s="175" t="s">
        <v>405</v>
      </c>
      <c r="F245" s="176" t="s">
        <v>406</v>
      </c>
      <c r="G245" s="177" t="s">
        <v>359</v>
      </c>
      <c r="H245" s="178">
        <v>282.24</v>
      </c>
      <c r="I245" s="179"/>
      <c r="J245" s="180">
        <f>ROUND(I245*H245,2)</f>
        <v>0</v>
      </c>
      <c r="K245" s="176" t="s">
        <v>139</v>
      </c>
      <c r="L245" s="181"/>
      <c r="M245" s="182" t="s">
        <v>3</v>
      </c>
      <c r="N245" s="183" t="s">
        <v>43</v>
      </c>
      <c r="P245" s="141">
        <f>O245*H245</f>
        <v>0</v>
      </c>
      <c r="Q245" s="141">
        <v>1</v>
      </c>
      <c r="R245" s="141">
        <f>Q245*H245</f>
        <v>282.24</v>
      </c>
      <c r="S245" s="141">
        <v>0</v>
      </c>
      <c r="T245" s="142">
        <f>S245*H245</f>
        <v>0</v>
      </c>
      <c r="AR245" s="143" t="s">
        <v>179</v>
      </c>
      <c r="AT245" s="143" t="s">
        <v>397</v>
      </c>
      <c r="AU245" s="143" t="s">
        <v>81</v>
      </c>
      <c r="AY245" s="17" t="s">
        <v>132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79</v>
      </c>
      <c r="BK245" s="144">
        <f>ROUND(I245*H245,2)</f>
        <v>0</v>
      </c>
      <c r="BL245" s="17" t="s">
        <v>152</v>
      </c>
      <c r="BM245" s="143" t="s">
        <v>407</v>
      </c>
    </row>
    <row r="246" spans="2:65" s="1" customFormat="1" ht="11.25">
      <c r="B246" s="32"/>
      <c r="D246" s="145" t="s">
        <v>142</v>
      </c>
      <c r="F246" s="146" t="s">
        <v>406</v>
      </c>
      <c r="I246" s="147"/>
      <c r="L246" s="32"/>
      <c r="M246" s="148"/>
      <c r="T246" s="53"/>
      <c r="AT246" s="17" t="s">
        <v>142</v>
      </c>
      <c r="AU246" s="17" t="s">
        <v>81</v>
      </c>
    </row>
    <row r="247" spans="2:65" s="12" customFormat="1" ht="11.25">
      <c r="B247" s="151"/>
      <c r="D247" s="145" t="s">
        <v>149</v>
      </c>
      <c r="E247" s="152" t="s">
        <v>3</v>
      </c>
      <c r="F247" s="153" t="s">
        <v>408</v>
      </c>
      <c r="H247" s="152" t="s">
        <v>3</v>
      </c>
      <c r="I247" s="154"/>
      <c r="L247" s="151"/>
      <c r="M247" s="155"/>
      <c r="T247" s="156"/>
      <c r="AT247" s="152" t="s">
        <v>149</v>
      </c>
      <c r="AU247" s="152" t="s">
        <v>81</v>
      </c>
      <c r="AV247" s="12" t="s">
        <v>79</v>
      </c>
      <c r="AW247" s="12" t="s">
        <v>33</v>
      </c>
      <c r="AX247" s="12" t="s">
        <v>72</v>
      </c>
      <c r="AY247" s="152" t="s">
        <v>132</v>
      </c>
    </row>
    <row r="248" spans="2:65" s="13" customFormat="1" ht="11.25">
      <c r="B248" s="157"/>
      <c r="D248" s="145" t="s">
        <v>149</v>
      </c>
      <c r="E248" s="158" t="s">
        <v>3</v>
      </c>
      <c r="F248" s="159" t="s">
        <v>409</v>
      </c>
      <c r="H248" s="160">
        <v>282.24</v>
      </c>
      <c r="I248" s="161"/>
      <c r="L248" s="157"/>
      <c r="M248" s="162"/>
      <c r="T248" s="163"/>
      <c r="AT248" s="158" t="s">
        <v>149</v>
      </c>
      <c r="AU248" s="158" t="s">
        <v>81</v>
      </c>
      <c r="AV248" s="13" t="s">
        <v>81</v>
      </c>
      <c r="AW248" s="13" t="s">
        <v>33</v>
      </c>
      <c r="AX248" s="13" t="s">
        <v>72</v>
      </c>
      <c r="AY248" s="158" t="s">
        <v>132</v>
      </c>
    </row>
    <row r="249" spans="2:65" s="14" customFormat="1" ht="11.25">
      <c r="B249" s="164"/>
      <c r="D249" s="145" t="s">
        <v>149</v>
      </c>
      <c r="E249" s="165" t="s">
        <v>3</v>
      </c>
      <c r="F249" s="166" t="s">
        <v>151</v>
      </c>
      <c r="H249" s="167">
        <v>282.24</v>
      </c>
      <c r="I249" s="168"/>
      <c r="L249" s="164"/>
      <c r="M249" s="169"/>
      <c r="T249" s="170"/>
      <c r="AT249" s="165" t="s">
        <v>149</v>
      </c>
      <c r="AU249" s="165" t="s">
        <v>81</v>
      </c>
      <c r="AV249" s="14" t="s">
        <v>152</v>
      </c>
      <c r="AW249" s="14" t="s">
        <v>33</v>
      </c>
      <c r="AX249" s="14" t="s">
        <v>79</v>
      </c>
      <c r="AY249" s="165" t="s">
        <v>132</v>
      </c>
    </row>
    <row r="250" spans="2:65" s="1" customFormat="1" ht="16.5" customHeight="1">
      <c r="B250" s="131"/>
      <c r="C250" s="132" t="s">
        <v>410</v>
      </c>
      <c r="D250" s="132" t="s">
        <v>135</v>
      </c>
      <c r="E250" s="133" t="s">
        <v>411</v>
      </c>
      <c r="F250" s="134" t="s">
        <v>412</v>
      </c>
      <c r="G250" s="135" t="s">
        <v>203</v>
      </c>
      <c r="H250" s="136">
        <v>2874</v>
      </c>
      <c r="I250" s="137"/>
      <c r="J250" s="138">
        <f>ROUND(I250*H250,2)</f>
        <v>0</v>
      </c>
      <c r="K250" s="134" t="s">
        <v>139</v>
      </c>
      <c r="L250" s="32"/>
      <c r="M250" s="139" t="s">
        <v>3</v>
      </c>
      <c r="N250" s="140" t="s">
        <v>43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152</v>
      </c>
      <c r="AT250" s="143" t="s">
        <v>135</v>
      </c>
      <c r="AU250" s="143" t="s">
        <v>81</v>
      </c>
      <c r="AY250" s="17" t="s">
        <v>132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79</v>
      </c>
      <c r="BK250" s="144">
        <f>ROUND(I250*H250,2)</f>
        <v>0</v>
      </c>
      <c r="BL250" s="17" t="s">
        <v>152</v>
      </c>
      <c r="BM250" s="143" t="s">
        <v>413</v>
      </c>
    </row>
    <row r="251" spans="2:65" s="1" customFormat="1" ht="11.25">
      <c r="B251" s="32"/>
      <c r="D251" s="145" t="s">
        <v>142</v>
      </c>
      <c r="F251" s="146" t="s">
        <v>414</v>
      </c>
      <c r="I251" s="147"/>
      <c r="L251" s="32"/>
      <c r="M251" s="148"/>
      <c r="T251" s="53"/>
      <c r="AT251" s="17" t="s">
        <v>142</v>
      </c>
      <c r="AU251" s="17" t="s">
        <v>81</v>
      </c>
    </row>
    <row r="252" spans="2:65" s="1" customFormat="1" ht="11.25">
      <c r="B252" s="32"/>
      <c r="D252" s="149" t="s">
        <v>143</v>
      </c>
      <c r="F252" s="150" t="s">
        <v>415</v>
      </c>
      <c r="I252" s="147"/>
      <c r="L252" s="32"/>
      <c r="M252" s="148"/>
      <c r="T252" s="53"/>
      <c r="AT252" s="17" t="s">
        <v>143</v>
      </c>
      <c r="AU252" s="17" t="s">
        <v>81</v>
      </c>
    </row>
    <row r="253" spans="2:65" s="12" customFormat="1" ht="11.25">
      <c r="B253" s="151"/>
      <c r="D253" s="145" t="s">
        <v>149</v>
      </c>
      <c r="E253" s="152" t="s">
        <v>3</v>
      </c>
      <c r="F253" s="153" t="s">
        <v>207</v>
      </c>
      <c r="H253" s="152" t="s">
        <v>3</v>
      </c>
      <c r="I253" s="154"/>
      <c r="L253" s="151"/>
      <c r="M253" s="155"/>
      <c r="T253" s="156"/>
      <c r="AT253" s="152" t="s">
        <v>149</v>
      </c>
      <c r="AU253" s="152" t="s">
        <v>81</v>
      </c>
      <c r="AV253" s="12" t="s">
        <v>79</v>
      </c>
      <c r="AW253" s="12" t="s">
        <v>33</v>
      </c>
      <c r="AX253" s="12" t="s">
        <v>72</v>
      </c>
      <c r="AY253" s="152" t="s">
        <v>132</v>
      </c>
    </row>
    <row r="254" spans="2:65" s="13" customFormat="1" ht="11.25">
      <c r="B254" s="157"/>
      <c r="D254" s="145" t="s">
        <v>149</v>
      </c>
      <c r="E254" s="158" t="s">
        <v>3</v>
      </c>
      <c r="F254" s="159" t="s">
        <v>394</v>
      </c>
      <c r="H254" s="160">
        <v>2874</v>
      </c>
      <c r="I254" s="161"/>
      <c r="L254" s="157"/>
      <c r="M254" s="162"/>
      <c r="T254" s="163"/>
      <c r="AT254" s="158" t="s">
        <v>149</v>
      </c>
      <c r="AU254" s="158" t="s">
        <v>81</v>
      </c>
      <c r="AV254" s="13" t="s">
        <v>81</v>
      </c>
      <c r="AW254" s="13" t="s">
        <v>33</v>
      </c>
      <c r="AX254" s="13" t="s">
        <v>72</v>
      </c>
      <c r="AY254" s="158" t="s">
        <v>132</v>
      </c>
    </row>
    <row r="255" spans="2:65" s="14" customFormat="1" ht="11.25">
      <c r="B255" s="164"/>
      <c r="D255" s="145" t="s">
        <v>149</v>
      </c>
      <c r="E255" s="165" t="s">
        <v>3</v>
      </c>
      <c r="F255" s="166" t="s">
        <v>151</v>
      </c>
      <c r="H255" s="167">
        <v>2874</v>
      </c>
      <c r="I255" s="168"/>
      <c r="L255" s="164"/>
      <c r="M255" s="169"/>
      <c r="T255" s="170"/>
      <c r="AT255" s="165" t="s">
        <v>149</v>
      </c>
      <c r="AU255" s="165" t="s">
        <v>81</v>
      </c>
      <c r="AV255" s="14" t="s">
        <v>152</v>
      </c>
      <c r="AW255" s="14" t="s">
        <v>33</v>
      </c>
      <c r="AX255" s="14" t="s">
        <v>79</v>
      </c>
      <c r="AY255" s="165" t="s">
        <v>132</v>
      </c>
    </row>
    <row r="256" spans="2:65" s="1" customFormat="1" ht="16.5" customHeight="1">
      <c r="B256" s="131"/>
      <c r="C256" s="174" t="s">
        <v>416</v>
      </c>
      <c r="D256" s="174" t="s">
        <v>397</v>
      </c>
      <c r="E256" s="175" t="s">
        <v>417</v>
      </c>
      <c r="F256" s="176" t="s">
        <v>418</v>
      </c>
      <c r="G256" s="177" t="s">
        <v>419</v>
      </c>
      <c r="H256" s="178">
        <v>90.531000000000006</v>
      </c>
      <c r="I256" s="179"/>
      <c r="J256" s="180">
        <f>ROUND(I256*H256,2)</f>
        <v>0</v>
      </c>
      <c r="K256" s="176" t="s">
        <v>139</v>
      </c>
      <c r="L256" s="181"/>
      <c r="M256" s="182" t="s">
        <v>3</v>
      </c>
      <c r="N256" s="183" t="s">
        <v>43</v>
      </c>
      <c r="P256" s="141">
        <f>O256*H256</f>
        <v>0</v>
      </c>
      <c r="Q256" s="141">
        <v>1E-3</v>
      </c>
      <c r="R256" s="141">
        <f>Q256*H256</f>
        <v>9.0531000000000014E-2</v>
      </c>
      <c r="S256" s="141">
        <v>0</v>
      </c>
      <c r="T256" s="142">
        <f>S256*H256</f>
        <v>0</v>
      </c>
      <c r="AR256" s="143" t="s">
        <v>179</v>
      </c>
      <c r="AT256" s="143" t="s">
        <v>397</v>
      </c>
      <c r="AU256" s="143" t="s">
        <v>81</v>
      </c>
      <c r="AY256" s="17" t="s">
        <v>132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79</v>
      </c>
      <c r="BK256" s="144">
        <f>ROUND(I256*H256,2)</f>
        <v>0</v>
      </c>
      <c r="BL256" s="17" t="s">
        <v>152</v>
      </c>
      <c r="BM256" s="143" t="s">
        <v>420</v>
      </c>
    </row>
    <row r="257" spans="2:65" s="1" customFormat="1" ht="11.25">
      <c r="B257" s="32"/>
      <c r="D257" s="145" t="s">
        <v>142</v>
      </c>
      <c r="F257" s="146" t="s">
        <v>418</v>
      </c>
      <c r="I257" s="147"/>
      <c r="L257" s="32"/>
      <c r="M257" s="148"/>
      <c r="T257" s="53"/>
      <c r="AT257" s="17" t="s">
        <v>142</v>
      </c>
      <c r="AU257" s="17" t="s">
        <v>81</v>
      </c>
    </row>
    <row r="258" spans="2:65" s="13" customFormat="1" ht="11.25">
      <c r="B258" s="157"/>
      <c r="D258" s="145" t="s">
        <v>149</v>
      </c>
      <c r="E258" s="158" t="s">
        <v>3</v>
      </c>
      <c r="F258" s="159" t="s">
        <v>421</v>
      </c>
      <c r="H258" s="160">
        <v>90.531000000000006</v>
      </c>
      <c r="I258" s="161"/>
      <c r="L258" s="157"/>
      <c r="M258" s="162"/>
      <c r="T258" s="163"/>
      <c r="AT258" s="158" t="s">
        <v>149</v>
      </c>
      <c r="AU258" s="158" t="s">
        <v>81</v>
      </c>
      <c r="AV258" s="13" t="s">
        <v>81</v>
      </c>
      <c r="AW258" s="13" t="s">
        <v>33</v>
      </c>
      <c r="AX258" s="13" t="s">
        <v>72</v>
      </c>
      <c r="AY258" s="158" t="s">
        <v>132</v>
      </c>
    </row>
    <row r="259" spans="2:65" s="14" customFormat="1" ht="11.25">
      <c r="B259" s="164"/>
      <c r="D259" s="145" t="s">
        <v>149</v>
      </c>
      <c r="E259" s="165" t="s">
        <v>3</v>
      </c>
      <c r="F259" s="166" t="s">
        <v>151</v>
      </c>
      <c r="H259" s="167">
        <v>90.531000000000006</v>
      </c>
      <c r="I259" s="168"/>
      <c r="L259" s="164"/>
      <c r="M259" s="169"/>
      <c r="T259" s="170"/>
      <c r="AT259" s="165" t="s">
        <v>149</v>
      </c>
      <c r="AU259" s="165" t="s">
        <v>81</v>
      </c>
      <c r="AV259" s="14" t="s">
        <v>152</v>
      </c>
      <c r="AW259" s="14" t="s">
        <v>33</v>
      </c>
      <c r="AX259" s="14" t="s">
        <v>79</v>
      </c>
      <c r="AY259" s="165" t="s">
        <v>132</v>
      </c>
    </row>
    <row r="260" spans="2:65" s="1" customFormat="1" ht="16.5" customHeight="1">
      <c r="B260" s="131"/>
      <c r="C260" s="132" t="s">
        <v>422</v>
      </c>
      <c r="D260" s="132" t="s">
        <v>135</v>
      </c>
      <c r="E260" s="133" t="s">
        <v>423</v>
      </c>
      <c r="F260" s="134" t="s">
        <v>424</v>
      </c>
      <c r="G260" s="135" t="s">
        <v>203</v>
      </c>
      <c r="H260" s="136">
        <v>2874</v>
      </c>
      <c r="I260" s="137"/>
      <c r="J260" s="138">
        <f>ROUND(I260*H260,2)</f>
        <v>0</v>
      </c>
      <c r="K260" s="134" t="s">
        <v>3</v>
      </c>
      <c r="L260" s="32"/>
      <c r="M260" s="139" t="s">
        <v>3</v>
      </c>
      <c r="N260" s="140" t="s">
        <v>43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152</v>
      </c>
      <c r="AT260" s="143" t="s">
        <v>135</v>
      </c>
      <c r="AU260" s="143" t="s">
        <v>81</v>
      </c>
      <c r="AY260" s="17" t="s">
        <v>132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7" t="s">
        <v>79</v>
      </c>
      <c r="BK260" s="144">
        <f>ROUND(I260*H260,2)</f>
        <v>0</v>
      </c>
      <c r="BL260" s="17" t="s">
        <v>152</v>
      </c>
      <c r="BM260" s="143" t="s">
        <v>425</v>
      </c>
    </row>
    <row r="261" spans="2:65" s="1" customFormat="1" ht="11.25">
      <c r="B261" s="32"/>
      <c r="D261" s="145" t="s">
        <v>142</v>
      </c>
      <c r="F261" s="146" t="s">
        <v>424</v>
      </c>
      <c r="I261" s="147"/>
      <c r="L261" s="32"/>
      <c r="M261" s="148"/>
      <c r="T261" s="53"/>
      <c r="AT261" s="17" t="s">
        <v>142</v>
      </c>
      <c r="AU261" s="17" t="s">
        <v>81</v>
      </c>
    </row>
    <row r="262" spans="2:65" s="1" customFormat="1" ht="16.5" customHeight="1">
      <c r="B262" s="131"/>
      <c r="C262" s="132" t="s">
        <v>426</v>
      </c>
      <c r="D262" s="132" t="s">
        <v>135</v>
      </c>
      <c r="E262" s="133" t="s">
        <v>427</v>
      </c>
      <c r="F262" s="134" t="s">
        <v>428</v>
      </c>
      <c r="G262" s="135" t="s">
        <v>203</v>
      </c>
      <c r="H262" s="136">
        <v>2874</v>
      </c>
      <c r="I262" s="137"/>
      <c r="J262" s="138">
        <f>ROUND(I262*H262,2)</f>
        <v>0</v>
      </c>
      <c r="K262" s="134" t="s">
        <v>3</v>
      </c>
      <c r="L262" s="32"/>
      <c r="M262" s="139" t="s">
        <v>3</v>
      </c>
      <c r="N262" s="140" t="s">
        <v>43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152</v>
      </c>
      <c r="AT262" s="143" t="s">
        <v>135</v>
      </c>
      <c r="AU262" s="143" t="s">
        <v>81</v>
      </c>
      <c r="AY262" s="17" t="s">
        <v>132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79</v>
      </c>
      <c r="BK262" s="144">
        <f>ROUND(I262*H262,2)</f>
        <v>0</v>
      </c>
      <c r="BL262" s="17" t="s">
        <v>152</v>
      </c>
      <c r="BM262" s="143" t="s">
        <v>429</v>
      </c>
    </row>
    <row r="263" spans="2:65" s="1" customFormat="1" ht="11.25">
      <c r="B263" s="32"/>
      <c r="D263" s="145" t="s">
        <v>142</v>
      </c>
      <c r="F263" s="146" t="s">
        <v>428</v>
      </c>
      <c r="I263" s="147"/>
      <c r="L263" s="32"/>
      <c r="M263" s="148"/>
      <c r="T263" s="53"/>
      <c r="AT263" s="17" t="s">
        <v>142</v>
      </c>
      <c r="AU263" s="17" t="s">
        <v>81</v>
      </c>
    </row>
    <row r="264" spans="2:65" s="1" customFormat="1" ht="16.5" customHeight="1">
      <c r="B264" s="131"/>
      <c r="C264" s="132" t="s">
        <v>430</v>
      </c>
      <c r="D264" s="132" t="s">
        <v>135</v>
      </c>
      <c r="E264" s="133" t="s">
        <v>431</v>
      </c>
      <c r="F264" s="134" t="s">
        <v>432</v>
      </c>
      <c r="G264" s="135" t="s">
        <v>203</v>
      </c>
      <c r="H264" s="136">
        <v>1371.75</v>
      </c>
      <c r="I264" s="137"/>
      <c r="J264" s="138">
        <f>ROUND(I264*H264,2)</f>
        <v>0</v>
      </c>
      <c r="K264" s="134" t="s">
        <v>139</v>
      </c>
      <c r="L264" s="32"/>
      <c r="M264" s="139" t="s">
        <v>3</v>
      </c>
      <c r="N264" s="140" t="s">
        <v>43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152</v>
      </c>
      <c r="AT264" s="143" t="s">
        <v>135</v>
      </c>
      <c r="AU264" s="143" t="s">
        <v>81</v>
      </c>
      <c r="AY264" s="17" t="s">
        <v>132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79</v>
      </c>
      <c r="BK264" s="144">
        <f>ROUND(I264*H264,2)</f>
        <v>0</v>
      </c>
      <c r="BL264" s="17" t="s">
        <v>152</v>
      </c>
      <c r="BM264" s="143" t="s">
        <v>433</v>
      </c>
    </row>
    <row r="265" spans="2:65" s="1" customFormat="1" ht="11.25">
      <c r="B265" s="32"/>
      <c r="D265" s="145" t="s">
        <v>142</v>
      </c>
      <c r="F265" s="146" t="s">
        <v>434</v>
      </c>
      <c r="I265" s="147"/>
      <c r="L265" s="32"/>
      <c r="M265" s="148"/>
      <c r="T265" s="53"/>
      <c r="AT265" s="17" t="s">
        <v>142</v>
      </c>
      <c r="AU265" s="17" t="s">
        <v>81</v>
      </c>
    </row>
    <row r="266" spans="2:65" s="1" customFormat="1" ht="11.25">
      <c r="B266" s="32"/>
      <c r="D266" s="149" t="s">
        <v>143</v>
      </c>
      <c r="F266" s="150" t="s">
        <v>435</v>
      </c>
      <c r="I266" s="147"/>
      <c r="L266" s="32"/>
      <c r="M266" s="148"/>
      <c r="T266" s="53"/>
      <c r="AT266" s="17" t="s">
        <v>143</v>
      </c>
      <c r="AU266" s="17" t="s">
        <v>81</v>
      </c>
    </row>
    <row r="267" spans="2:65" s="12" customFormat="1" ht="11.25">
      <c r="B267" s="151"/>
      <c r="D267" s="145" t="s">
        <v>149</v>
      </c>
      <c r="E267" s="152" t="s">
        <v>3</v>
      </c>
      <c r="F267" s="153" t="s">
        <v>207</v>
      </c>
      <c r="H267" s="152" t="s">
        <v>3</v>
      </c>
      <c r="I267" s="154"/>
      <c r="L267" s="151"/>
      <c r="M267" s="155"/>
      <c r="T267" s="156"/>
      <c r="AT267" s="152" t="s">
        <v>149</v>
      </c>
      <c r="AU267" s="152" t="s">
        <v>81</v>
      </c>
      <c r="AV267" s="12" t="s">
        <v>79</v>
      </c>
      <c r="AW267" s="12" t="s">
        <v>33</v>
      </c>
      <c r="AX267" s="12" t="s">
        <v>72</v>
      </c>
      <c r="AY267" s="152" t="s">
        <v>132</v>
      </c>
    </row>
    <row r="268" spans="2:65" s="12" customFormat="1" ht="11.25">
      <c r="B268" s="151"/>
      <c r="D268" s="145" t="s">
        <v>149</v>
      </c>
      <c r="E268" s="152" t="s">
        <v>3</v>
      </c>
      <c r="F268" s="153" t="s">
        <v>436</v>
      </c>
      <c r="H268" s="152" t="s">
        <v>3</v>
      </c>
      <c r="I268" s="154"/>
      <c r="L268" s="151"/>
      <c r="M268" s="155"/>
      <c r="T268" s="156"/>
      <c r="AT268" s="152" t="s">
        <v>149</v>
      </c>
      <c r="AU268" s="152" t="s">
        <v>81</v>
      </c>
      <c r="AV268" s="12" t="s">
        <v>79</v>
      </c>
      <c r="AW268" s="12" t="s">
        <v>33</v>
      </c>
      <c r="AX268" s="12" t="s">
        <v>72</v>
      </c>
      <c r="AY268" s="152" t="s">
        <v>132</v>
      </c>
    </row>
    <row r="269" spans="2:65" s="13" customFormat="1" ht="11.25">
      <c r="B269" s="157"/>
      <c r="D269" s="145" t="s">
        <v>149</v>
      </c>
      <c r="E269" s="158" t="s">
        <v>3</v>
      </c>
      <c r="F269" s="159" t="s">
        <v>437</v>
      </c>
      <c r="H269" s="160">
        <v>1371.75</v>
      </c>
      <c r="I269" s="161"/>
      <c r="L269" s="157"/>
      <c r="M269" s="162"/>
      <c r="T269" s="163"/>
      <c r="AT269" s="158" t="s">
        <v>149</v>
      </c>
      <c r="AU269" s="158" t="s">
        <v>81</v>
      </c>
      <c r="AV269" s="13" t="s">
        <v>81</v>
      </c>
      <c r="AW269" s="13" t="s">
        <v>33</v>
      </c>
      <c r="AX269" s="13" t="s">
        <v>72</v>
      </c>
      <c r="AY269" s="158" t="s">
        <v>132</v>
      </c>
    </row>
    <row r="270" spans="2:65" s="14" customFormat="1" ht="11.25">
      <c r="B270" s="164"/>
      <c r="D270" s="145" t="s">
        <v>149</v>
      </c>
      <c r="E270" s="165" t="s">
        <v>3</v>
      </c>
      <c r="F270" s="166" t="s">
        <v>151</v>
      </c>
      <c r="H270" s="167">
        <v>1371.75</v>
      </c>
      <c r="I270" s="168"/>
      <c r="L270" s="164"/>
      <c r="M270" s="169"/>
      <c r="T270" s="170"/>
      <c r="AT270" s="165" t="s">
        <v>149</v>
      </c>
      <c r="AU270" s="165" t="s">
        <v>81</v>
      </c>
      <c r="AV270" s="14" t="s">
        <v>152</v>
      </c>
      <c r="AW270" s="14" t="s">
        <v>33</v>
      </c>
      <c r="AX270" s="14" t="s">
        <v>79</v>
      </c>
      <c r="AY270" s="165" t="s">
        <v>132</v>
      </c>
    </row>
    <row r="271" spans="2:65" s="1" customFormat="1" ht="21.75" customHeight="1">
      <c r="B271" s="131"/>
      <c r="C271" s="132" t="s">
        <v>438</v>
      </c>
      <c r="D271" s="132" t="s">
        <v>135</v>
      </c>
      <c r="E271" s="133" t="s">
        <v>439</v>
      </c>
      <c r="F271" s="134" t="s">
        <v>440</v>
      </c>
      <c r="G271" s="135" t="s">
        <v>211</v>
      </c>
      <c r="H271" s="136">
        <v>5</v>
      </c>
      <c r="I271" s="137"/>
      <c r="J271" s="138">
        <f>ROUND(I271*H271,2)</f>
        <v>0</v>
      </c>
      <c r="K271" s="134" t="s">
        <v>139</v>
      </c>
      <c r="L271" s="32"/>
      <c r="M271" s="139" t="s">
        <v>3</v>
      </c>
      <c r="N271" s="140" t="s">
        <v>43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152</v>
      </c>
      <c r="AT271" s="143" t="s">
        <v>135</v>
      </c>
      <c r="AU271" s="143" t="s">
        <v>81</v>
      </c>
      <c r="AY271" s="17" t="s">
        <v>132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79</v>
      </c>
      <c r="BK271" s="144">
        <f>ROUND(I271*H271,2)</f>
        <v>0</v>
      </c>
      <c r="BL271" s="17" t="s">
        <v>152</v>
      </c>
      <c r="BM271" s="143" t="s">
        <v>441</v>
      </c>
    </row>
    <row r="272" spans="2:65" s="1" customFormat="1" ht="19.5">
      <c r="B272" s="32"/>
      <c r="D272" s="145" t="s">
        <v>142</v>
      </c>
      <c r="F272" s="146" t="s">
        <v>442</v>
      </c>
      <c r="I272" s="147"/>
      <c r="L272" s="32"/>
      <c r="M272" s="148"/>
      <c r="T272" s="53"/>
      <c r="AT272" s="17" t="s">
        <v>142</v>
      </c>
      <c r="AU272" s="17" t="s">
        <v>81</v>
      </c>
    </row>
    <row r="273" spans="2:65" s="1" customFormat="1" ht="11.25">
      <c r="B273" s="32"/>
      <c r="D273" s="149" t="s">
        <v>143</v>
      </c>
      <c r="F273" s="150" t="s">
        <v>443</v>
      </c>
      <c r="I273" s="147"/>
      <c r="L273" s="32"/>
      <c r="M273" s="148"/>
      <c r="T273" s="53"/>
      <c r="AT273" s="17" t="s">
        <v>143</v>
      </c>
      <c r="AU273" s="17" t="s">
        <v>81</v>
      </c>
    </row>
    <row r="274" spans="2:65" s="12" customFormat="1" ht="11.25">
      <c r="B274" s="151"/>
      <c r="D274" s="145" t="s">
        <v>149</v>
      </c>
      <c r="E274" s="152" t="s">
        <v>3</v>
      </c>
      <c r="F274" s="153" t="s">
        <v>207</v>
      </c>
      <c r="H274" s="152" t="s">
        <v>3</v>
      </c>
      <c r="I274" s="154"/>
      <c r="L274" s="151"/>
      <c r="M274" s="155"/>
      <c r="T274" s="156"/>
      <c r="AT274" s="152" t="s">
        <v>149</v>
      </c>
      <c r="AU274" s="152" t="s">
        <v>81</v>
      </c>
      <c r="AV274" s="12" t="s">
        <v>79</v>
      </c>
      <c r="AW274" s="12" t="s">
        <v>33</v>
      </c>
      <c r="AX274" s="12" t="s">
        <v>72</v>
      </c>
      <c r="AY274" s="152" t="s">
        <v>132</v>
      </c>
    </row>
    <row r="275" spans="2:65" s="12" customFormat="1" ht="11.25">
      <c r="B275" s="151"/>
      <c r="D275" s="145" t="s">
        <v>149</v>
      </c>
      <c r="E275" s="152" t="s">
        <v>3</v>
      </c>
      <c r="F275" s="153" t="s">
        <v>444</v>
      </c>
      <c r="H275" s="152" t="s">
        <v>3</v>
      </c>
      <c r="I275" s="154"/>
      <c r="L275" s="151"/>
      <c r="M275" s="155"/>
      <c r="T275" s="156"/>
      <c r="AT275" s="152" t="s">
        <v>149</v>
      </c>
      <c r="AU275" s="152" t="s">
        <v>81</v>
      </c>
      <c r="AV275" s="12" t="s">
        <v>79</v>
      </c>
      <c r="AW275" s="12" t="s">
        <v>33</v>
      </c>
      <c r="AX275" s="12" t="s">
        <v>72</v>
      </c>
      <c r="AY275" s="152" t="s">
        <v>132</v>
      </c>
    </row>
    <row r="276" spans="2:65" s="13" customFormat="1" ht="11.25">
      <c r="B276" s="157"/>
      <c r="D276" s="145" t="s">
        <v>149</v>
      </c>
      <c r="E276" s="158" t="s">
        <v>3</v>
      </c>
      <c r="F276" s="159" t="s">
        <v>153</v>
      </c>
      <c r="H276" s="160">
        <v>3</v>
      </c>
      <c r="I276" s="161"/>
      <c r="L276" s="157"/>
      <c r="M276" s="162"/>
      <c r="T276" s="163"/>
      <c r="AT276" s="158" t="s">
        <v>149</v>
      </c>
      <c r="AU276" s="158" t="s">
        <v>81</v>
      </c>
      <c r="AV276" s="13" t="s">
        <v>81</v>
      </c>
      <c r="AW276" s="13" t="s">
        <v>33</v>
      </c>
      <c r="AX276" s="13" t="s">
        <v>72</v>
      </c>
      <c r="AY276" s="158" t="s">
        <v>132</v>
      </c>
    </row>
    <row r="277" spans="2:65" s="12" customFormat="1" ht="11.25">
      <c r="B277" s="151"/>
      <c r="D277" s="145" t="s">
        <v>149</v>
      </c>
      <c r="E277" s="152" t="s">
        <v>3</v>
      </c>
      <c r="F277" s="153" t="s">
        <v>445</v>
      </c>
      <c r="H277" s="152" t="s">
        <v>3</v>
      </c>
      <c r="I277" s="154"/>
      <c r="L277" s="151"/>
      <c r="M277" s="155"/>
      <c r="T277" s="156"/>
      <c r="AT277" s="152" t="s">
        <v>149</v>
      </c>
      <c r="AU277" s="152" t="s">
        <v>81</v>
      </c>
      <c r="AV277" s="12" t="s">
        <v>79</v>
      </c>
      <c r="AW277" s="12" t="s">
        <v>33</v>
      </c>
      <c r="AX277" s="12" t="s">
        <v>72</v>
      </c>
      <c r="AY277" s="152" t="s">
        <v>132</v>
      </c>
    </row>
    <row r="278" spans="2:65" s="13" customFormat="1" ht="11.25">
      <c r="B278" s="157"/>
      <c r="D278" s="145" t="s">
        <v>149</v>
      </c>
      <c r="E278" s="158" t="s">
        <v>3</v>
      </c>
      <c r="F278" s="159" t="s">
        <v>81</v>
      </c>
      <c r="H278" s="160">
        <v>2</v>
      </c>
      <c r="I278" s="161"/>
      <c r="L278" s="157"/>
      <c r="M278" s="162"/>
      <c r="T278" s="163"/>
      <c r="AT278" s="158" t="s">
        <v>149</v>
      </c>
      <c r="AU278" s="158" t="s">
        <v>81</v>
      </c>
      <c r="AV278" s="13" t="s">
        <v>81</v>
      </c>
      <c r="AW278" s="13" t="s">
        <v>33</v>
      </c>
      <c r="AX278" s="13" t="s">
        <v>72</v>
      </c>
      <c r="AY278" s="158" t="s">
        <v>132</v>
      </c>
    </row>
    <row r="279" spans="2:65" s="14" customFormat="1" ht="11.25">
      <c r="B279" s="164"/>
      <c r="D279" s="145" t="s">
        <v>149</v>
      </c>
      <c r="E279" s="165" t="s">
        <v>3</v>
      </c>
      <c r="F279" s="166" t="s">
        <v>151</v>
      </c>
      <c r="H279" s="167">
        <v>5</v>
      </c>
      <c r="I279" s="168"/>
      <c r="L279" s="164"/>
      <c r="M279" s="169"/>
      <c r="T279" s="170"/>
      <c r="AT279" s="165" t="s">
        <v>149</v>
      </c>
      <c r="AU279" s="165" t="s">
        <v>81</v>
      </c>
      <c r="AV279" s="14" t="s">
        <v>152</v>
      </c>
      <c r="AW279" s="14" t="s">
        <v>33</v>
      </c>
      <c r="AX279" s="14" t="s">
        <v>79</v>
      </c>
      <c r="AY279" s="165" t="s">
        <v>132</v>
      </c>
    </row>
    <row r="280" spans="2:65" s="1" customFormat="1" ht="16.5" customHeight="1">
      <c r="B280" s="131"/>
      <c r="C280" s="174" t="s">
        <v>446</v>
      </c>
      <c r="D280" s="174" t="s">
        <v>397</v>
      </c>
      <c r="E280" s="175" t="s">
        <v>398</v>
      </c>
      <c r="F280" s="176" t="s">
        <v>399</v>
      </c>
      <c r="G280" s="177" t="s">
        <v>252</v>
      </c>
      <c r="H280" s="178">
        <v>5.25</v>
      </c>
      <c r="I280" s="179"/>
      <c r="J280" s="180">
        <f>ROUND(I280*H280,2)</f>
        <v>0</v>
      </c>
      <c r="K280" s="176" t="s">
        <v>139</v>
      </c>
      <c r="L280" s="181"/>
      <c r="M280" s="182" t="s">
        <v>3</v>
      </c>
      <c r="N280" s="183" t="s">
        <v>43</v>
      </c>
      <c r="P280" s="141">
        <f>O280*H280</f>
        <v>0</v>
      </c>
      <c r="Q280" s="141">
        <v>0.22</v>
      </c>
      <c r="R280" s="141">
        <f>Q280*H280</f>
        <v>1.155</v>
      </c>
      <c r="S280" s="141">
        <v>0</v>
      </c>
      <c r="T280" s="142">
        <f>S280*H280</f>
        <v>0</v>
      </c>
      <c r="AR280" s="143" t="s">
        <v>179</v>
      </c>
      <c r="AT280" s="143" t="s">
        <v>397</v>
      </c>
      <c r="AU280" s="143" t="s">
        <v>81</v>
      </c>
      <c r="AY280" s="17" t="s">
        <v>132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79</v>
      </c>
      <c r="BK280" s="144">
        <f>ROUND(I280*H280,2)</f>
        <v>0</v>
      </c>
      <c r="BL280" s="17" t="s">
        <v>152</v>
      </c>
      <c r="BM280" s="143" t="s">
        <v>447</v>
      </c>
    </row>
    <row r="281" spans="2:65" s="1" customFormat="1" ht="11.25">
      <c r="B281" s="32"/>
      <c r="D281" s="145" t="s">
        <v>142</v>
      </c>
      <c r="F281" s="146" t="s">
        <v>399</v>
      </c>
      <c r="I281" s="147"/>
      <c r="L281" s="32"/>
      <c r="M281" s="148"/>
      <c r="T281" s="53"/>
      <c r="AT281" s="17" t="s">
        <v>142</v>
      </c>
      <c r="AU281" s="17" t="s">
        <v>81</v>
      </c>
    </row>
    <row r="282" spans="2:65" s="12" customFormat="1" ht="11.25">
      <c r="B282" s="151"/>
      <c r="D282" s="145" t="s">
        <v>149</v>
      </c>
      <c r="E282" s="152" t="s">
        <v>3</v>
      </c>
      <c r="F282" s="153" t="s">
        <v>448</v>
      </c>
      <c r="H282" s="152" t="s">
        <v>3</v>
      </c>
      <c r="I282" s="154"/>
      <c r="L282" s="151"/>
      <c r="M282" s="155"/>
      <c r="T282" s="156"/>
      <c r="AT282" s="152" t="s">
        <v>149</v>
      </c>
      <c r="AU282" s="152" t="s">
        <v>81</v>
      </c>
      <c r="AV282" s="12" t="s">
        <v>79</v>
      </c>
      <c r="AW282" s="12" t="s">
        <v>33</v>
      </c>
      <c r="AX282" s="12" t="s">
        <v>72</v>
      </c>
      <c r="AY282" s="152" t="s">
        <v>132</v>
      </c>
    </row>
    <row r="283" spans="2:65" s="12" customFormat="1" ht="11.25">
      <c r="B283" s="151"/>
      <c r="D283" s="145" t="s">
        <v>149</v>
      </c>
      <c r="E283" s="152" t="s">
        <v>3</v>
      </c>
      <c r="F283" s="153" t="s">
        <v>402</v>
      </c>
      <c r="H283" s="152" t="s">
        <v>3</v>
      </c>
      <c r="I283" s="154"/>
      <c r="L283" s="151"/>
      <c r="M283" s="155"/>
      <c r="T283" s="156"/>
      <c r="AT283" s="152" t="s">
        <v>149</v>
      </c>
      <c r="AU283" s="152" t="s">
        <v>81</v>
      </c>
      <c r="AV283" s="12" t="s">
        <v>79</v>
      </c>
      <c r="AW283" s="12" t="s">
        <v>33</v>
      </c>
      <c r="AX283" s="12" t="s">
        <v>72</v>
      </c>
      <c r="AY283" s="152" t="s">
        <v>132</v>
      </c>
    </row>
    <row r="284" spans="2:65" s="13" customFormat="1" ht="11.25">
      <c r="B284" s="157"/>
      <c r="D284" s="145" t="s">
        <v>149</v>
      </c>
      <c r="E284" s="158" t="s">
        <v>3</v>
      </c>
      <c r="F284" s="159" t="s">
        <v>449</v>
      </c>
      <c r="H284" s="160">
        <v>5.25</v>
      </c>
      <c r="I284" s="161"/>
      <c r="L284" s="157"/>
      <c r="M284" s="162"/>
      <c r="T284" s="163"/>
      <c r="AT284" s="158" t="s">
        <v>149</v>
      </c>
      <c r="AU284" s="158" t="s">
        <v>81</v>
      </c>
      <c r="AV284" s="13" t="s">
        <v>81</v>
      </c>
      <c r="AW284" s="13" t="s">
        <v>33</v>
      </c>
      <c r="AX284" s="13" t="s">
        <v>72</v>
      </c>
      <c r="AY284" s="158" t="s">
        <v>132</v>
      </c>
    </row>
    <row r="285" spans="2:65" s="14" customFormat="1" ht="11.25">
      <c r="B285" s="164"/>
      <c r="D285" s="145" t="s">
        <v>149</v>
      </c>
      <c r="E285" s="165" t="s">
        <v>3</v>
      </c>
      <c r="F285" s="166" t="s">
        <v>151</v>
      </c>
      <c r="H285" s="167">
        <v>5.25</v>
      </c>
      <c r="I285" s="168"/>
      <c r="L285" s="164"/>
      <c r="M285" s="169"/>
      <c r="T285" s="170"/>
      <c r="AT285" s="165" t="s">
        <v>149</v>
      </c>
      <c r="AU285" s="165" t="s">
        <v>81</v>
      </c>
      <c r="AV285" s="14" t="s">
        <v>152</v>
      </c>
      <c r="AW285" s="14" t="s">
        <v>33</v>
      </c>
      <c r="AX285" s="14" t="s">
        <v>79</v>
      </c>
      <c r="AY285" s="165" t="s">
        <v>132</v>
      </c>
    </row>
    <row r="286" spans="2:65" s="1" customFormat="1" ht="21.75" customHeight="1">
      <c r="B286" s="131"/>
      <c r="C286" s="132" t="s">
        <v>450</v>
      </c>
      <c r="D286" s="132" t="s">
        <v>135</v>
      </c>
      <c r="E286" s="133" t="s">
        <v>451</v>
      </c>
      <c r="F286" s="134" t="s">
        <v>452</v>
      </c>
      <c r="G286" s="135" t="s">
        <v>211</v>
      </c>
      <c r="H286" s="136">
        <v>878</v>
      </c>
      <c r="I286" s="137"/>
      <c r="J286" s="138">
        <f>ROUND(I286*H286,2)</f>
        <v>0</v>
      </c>
      <c r="K286" s="134" t="s">
        <v>139</v>
      </c>
      <c r="L286" s="32"/>
      <c r="M286" s="139" t="s">
        <v>3</v>
      </c>
      <c r="N286" s="140" t="s">
        <v>43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152</v>
      </c>
      <c r="AT286" s="143" t="s">
        <v>135</v>
      </c>
      <c r="AU286" s="143" t="s">
        <v>81</v>
      </c>
      <c r="AY286" s="17" t="s">
        <v>132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79</v>
      </c>
      <c r="BK286" s="144">
        <f>ROUND(I286*H286,2)</f>
        <v>0</v>
      </c>
      <c r="BL286" s="17" t="s">
        <v>152</v>
      </c>
      <c r="BM286" s="143" t="s">
        <v>453</v>
      </c>
    </row>
    <row r="287" spans="2:65" s="1" customFormat="1" ht="19.5">
      <c r="B287" s="32"/>
      <c r="D287" s="145" t="s">
        <v>142</v>
      </c>
      <c r="F287" s="146" t="s">
        <v>454</v>
      </c>
      <c r="I287" s="147"/>
      <c r="L287" s="32"/>
      <c r="M287" s="148"/>
      <c r="T287" s="53"/>
      <c r="AT287" s="17" t="s">
        <v>142</v>
      </c>
      <c r="AU287" s="17" t="s">
        <v>81</v>
      </c>
    </row>
    <row r="288" spans="2:65" s="1" customFormat="1" ht="11.25">
      <c r="B288" s="32"/>
      <c r="D288" s="149" t="s">
        <v>143</v>
      </c>
      <c r="F288" s="150" t="s">
        <v>455</v>
      </c>
      <c r="I288" s="147"/>
      <c r="L288" s="32"/>
      <c r="M288" s="148"/>
      <c r="T288" s="53"/>
      <c r="AT288" s="17" t="s">
        <v>143</v>
      </c>
      <c r="AU288" s="17" t="s">
        <v>81</v>
      </c>
    </row>
    <row r="289" spans="2:65" s="12" customFormat="1" ht="11.25">
      <c r="B289" s="151"/>
      <c r="D289" s="145" t="s">
        <v>149</v>
      </c>
      <c r="E289" s="152" t="s">
        <v>3</v>
      </c>
      <c r="F289" s="153" t="s">
        <v>207</v>
      </c>
      <c r="H289" s="152" t="s">
        <v>3</v>
      </c>
      <c r="I289" s="154"/>
      <c r="L289" s="151"/>
      <c r="M289" s="155"/>
      <c r="T289" s="156"/>
      <c r="AT289" s="152" t="s">
        <v>149</v>
      </c>
      <c r="AU289" s="152" t="s">
        <v>81</v>
      </c>
      <c r="AV289" s="12" t="s">
        <v>79</v>
      </c>
      <c r="AW289" s="12" t="s">
        <v>33</v>
      </c>
      <c r="AX289" s="12" t="s">
        <v>72</v>
      </c>
      <c r="AY289" s="152" t="s">
        <v>132</v>
      </c>
    </row>
    <row r="290" spans="2:65" s="12" customFormat="1" ht="11.25">
      <c r="B290" s="151"/>
      <c r="D290" s="145" t="s">
        <v>149</v>
      </c>
      <c r="E290" s="152" t="s">
        <v>3</v>
      </c>
      <c r="F290" s="153" t="s">
        <v>456</v>
      </c>
      <c r="H290" s="152" t="s">
        <v>3</v>
      </c>
      <c r="I290" s="154"/>
      <c r="L290" s="151"/>
      <c r="M290" s="155"/>
      <c r="T290" s="156"/>
      <c r="AT290" s="152" t="s">
        <v>149</v>
      </c>
      <c r="AU290" s="152" t="s">
        <v>81</v>
      </c>
      <c r="AV290" s="12" t="s">
        <v>79</v>
      </c>
      <c r="AW290" s="12" t="s">
        <v>33</v>
      </c>
      <c r="AX290" s="12" t="s">
        <v>72</v>
      </c>
      <c r="AY290" s="152" t="s">
        <v>132</v>
      </c>
    </row>
    <row r="291" spans="2:65" s="13" customFormat="1" ht="11.25">
      <c r="B291" s="157"/>
      <c r="D291" s="145" t="s">
        <v>149</v>
      </c>
      <c r="E291" s="158" t="s">
        <v>3</v>
      </c>
      <c r="F291" s="159" t="s">
        <v>457</v>
      </c>
      <c r="H291" s="160">
        <v>66</v>
      </c>
      <c r="I291" s="161"/>
      <c r="L291" s="157"/>
      <c r="M291" s="162"/>
      <c r="T291" s="163"/>
      <c r="AT291" s="158" t="s">
        <v>149</v>
      </c>
      <c r="AU291" s="158" t="s">
        <v>81</v>
      </c>
      <c r="AV291" s="13" t="s">
        <v>81</v>
      </c>
      <c r="AW291" s="13" t="s">
        <v>33</v>
      </c>
      <c r="AX291" s="13" t="s">
        <v>72</v>
      </c>
      <c r="AY291" s="158" t="s">
        <v>132</v>
      </c>
    </row>
    <row r="292" spans="2:65" s="12" customFormat="1" ht="11.25">
      <c r="B292" s="151"/>
      <c r="D292" s="145" t="s">
        <v>149</v>
      </c>
      <c r="E292" s="152" t="s">
        <v>3</v>
      </c>
      <c r="F292" s="153" t="s">
        <v>458</v>
      </c>
      <c r="H292" s="152" t="s">
        <v>3</v>
      </c>
      <c r="I292" s="154"/>
      <c r="L292" s="151"/>
      <c r="M292" s="155"/>
      <c r="T292" s="156"/>
      <c r="AT292" s="152" t="s">
        <v>149</v>
      </c>
      <c r="AU292" s="152" t="s">
        <v>81</v>
      </c>
      <c r="AV292" s="12" t="s">
        <v>79</v>
      </c>
      <c r="AW292" s="12" t="s">
        <v>33</v>
      </c>
      <c r="AX292" s="12" t="s">
        <v>72</v>
      </c>
      <c r="AY292" s="152" t="s">
        <v>132</v>
      </c>
    </row>
    <row r="293" spans="2:65" s="13" customFormat="1" ht="11.25">
      <c r="B293" s="157"/>
      <c r="D293" s="145" t="s">
        <v>149</v>
      </c>
      <c r="E293" s="158" t="s">
        <v>3</v>
      </c>
      <c r="F293" s="159" t="s">
        <v>459</v>
      </c>
      <c r="H293" s="160">
        <v>14</v>
      </c>
      <c r="I293" s="161"/>
      <c r="L293" s="157"/>
      <c r="M293" s="162"/>
      <c r="T293" s="163"/>
      <c r="AT293" s="158" t="s">
        <v>149</v>
      </c>
      <c r="AU293" s="158" t="s">
        <v>81</v>
      </c>
      <c r="AV293" s="13" t="s">
        <v>81</v>
      </c>
      <c r="AW293" s="13" t="s">
        <v>33</v>
      </c>
      <c r="AX293" s="13" t="s">
        <v>72</v>
      </c>
      <c r="AY293" s="158" t="s">
        <v>132</v>
      </c>
    </row>
    <row r="294" spans="2:65" s="12" customFormat="1" ht="11.25">
      <c r="B294" s="151"/>
      <c r="D294" s="145" t="s">
        <v>149</v>
      </c>
      <c r="E294" s="152" t="s">
        <v>3</v>
      </c>
      <c r="F294" s="153" t="s">
        <v>460</v>
      </c>
      <c r="H294" s="152" t="s">
        <v>3</v>
      </c>
      <c r="I294" s="154"/>
      <c r="L294" s="151"/>
      <c r="M294" s="155"/>
      <c r="T294" s="156"/>
      <c r="AT294" s="152" t="s">
        <v>149</v>
      </c>
      <c r="AU294" s="152" t="s">
        <v>81</v>
      </c>
      <c r="AV294" s="12" t="s">
        <v>79</v>
      </c>
      <c r="AW294" s="12" t="s">
        <v>33</v>
      </c>
      <c r="AX294" s="12" t="s">
        <v>72</v>
      </c>
      <c r="AY294" s="152" t="s">
        <v>132</v>
      </c>
    </row>
    <row r="295" spans="2:65" s="13" customFormat="1" ht="11.25">
      <c r="B295" s="157"/>
      <c r="D295" s="145" t="s">
        <v>149</v>
      </c>
      <c r="E295" s="158" t="s">
        <v>3</v>
      </c>
      <c r="F295" s="159" t="s">
        <v>461</v>
      </c>
      <c r="H295" s="160">
        <v>798</v>
      </c>
      <c r="I295" s="161"/>
      <c r="L295" s="157"/>
      <c r="M295" s="162"/>
      <c r="T295" s="163"/>
      <c r="AT295" s="158" t="s">
        <v>149</v>
      </c>
      <c r="AU295" s="158" t="s">
        <v>81</v>
      </c>
      <c r="AV295" s="13" t="s">
        <v>81</v>
      </c>
      <c r="AW295" s="13" t="s">
        <v>33</v>
      </c>
      <c r="AX295" s="13" t="s">
        <v>72</v>
      </c>
      <c r="AY295" s="158" t="s">
        <v>132</v>
      </c>
    </row>
    <row r="296" spans="2:65" s="14" customFormat="1" ht="11.25">
      <c r="B296" s="164"/>
      <c r="D296" s="145" t="s">
        <v>149</v>
      </c>
      <c r="E296" s="165" t="s">
        <v>3</v>
      </c>
      <c r="F296" s="166" t="s">
        <v>151</v>
      </c>
      <c r="H296" s="167">
        <v>878</v>
      </c>
      <c r="I296" s="168"/>
      <c r="L296" s="164"/>
      <c r="M296" s="169"/>
      <c r="T296" s="170"/>
      <c r="AT296" s="165" t="s">
        <v>149</v>
      </c>
      <c r="AU296" s="165" t="s">
        <v>81</v>
      </c>
      <c r="AV296" s="14" t="s">
        <v>152</v>
      </c>
      <c r="AW296" s="14" t="s">
        <v>33</v>
      </c>
      <c r="AX296" s="14" t="s">
        <v>79</v>
      </c>
      <c r="AY296" s="165" t="s">
        <v>132</v>
      </c>
    </row>
    <row r="297" spans="2:65" s="1" customFormat="1" ht="16.5" customHeight="1">
      <c r="B297" s="131"/>
      <c r="C297" s="132" t="s">
        <v>462</v>
      </c>
      <c r="D297" s="132" t="s">
        <v>135</v>
      </c>
      <c r="E297" s="133" t="s">
        <v>463</v>
      </c>
      <c r="F297" s="134" t="s">
        <v>464</v>
      </c>
      <c r="G297" s="135" t="s">
        <v>203</v>
      </c>
      <c r="H297" s="136">
        <v>420</v>
      </c>
      <c r="I297" s="137"/>
      <c r="J297" s="138">
        <f>ROUND(I297*H297,2)</f>
        <v>0</v>
      </c>
      <c r="K297" s="134" t="s">
        <v>139</v>
      </c>
      <c r="L297" s="32"/>
      <c r="M297" s="139" t="s">
        <v>3</v>
      </c>
      <c r="N297" s="140" t="s">
        <v>43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152</v>
      </c>
      <c r="AT297" s="143" t="s">
        <v>135</v>
      </c>
      <c r="AU297" s="143" t="s">
        <v>81</v>
      </c>
      <c r="AY297" s="17" t="s">
        <v>132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79</v>
      </c>
      <c r="BK297" s="144">
        <f>ROUND(I297*H297,2)</f>
        <v>0</v>
      </c>
      <c r="BL297" s="17" t="s">
        <v>152</v>
      </c>
      <c r="BM297" s="143" t="s">
        <v>465</v>
      </c>
    </row>
    <row r="298" spans="2:65" s="1" customFormat="1" ht="11.25">
      <c r="B298" s="32"/>
      <c r="D298" s="145" t="s">
        <v>142</v>
      </c>
      <c r="F298" s="146" t="s">
        <v>466</v>
      </c>
      <c r="I298" s="147"/>
      <c r="L298" s="32"/>
      <c r="M298" s="148"/>
      <c r="T298" s="53"/>
      <c r="AT298" s="17" t="s">
        <v>142</v>
      </c>
      <c r="AU298" s="17" t="s">
        <v>81</v>
      </c>
    </row>
    <row r="299" spans="2:65" s="1" customFormat="1" ht="11.25">
      <c r="B299" s="32"/>
      <c r="D299" s="149" t="s">
        <v>143</v>
      </c>
      <c r="F299" s="150" t="s">
        <v>467</v>
      </c>
      <c r="I299" s="147"/>
      <c r="L299" s="32"/>
      <c r="M299" s="148"/>
      <c r="T299" s="53"/>
      <c r="AT299" s="17" t="s">
        <v>143</v>
      </c>
      <c r="AU299" s="17" t="s">
        <v>81</v>
      </c>
    </row>
    <row r="300" spans="2:65" s="12" customFormat="1" ht="11.25">
      <c r="B300" s="151"/>
      <c r="D300" s="145" t="s">
        <v>149</v>
      </c>
      <c r="E300" s="152" t="s">
        <v>3</v>
      </c>
      <c r="F300" s="153" t="s">
        <v>207</v>
      </c>
      <c r="H300" s="152" t="s">
        <v>3</v>
      </c>
      <c r="I300" s="154"/>
      <c r="L300" s="151"/>
      <c r="M300" s="155"/>
      <c r="T300" s="156"/>
      <c r="AT300" s="152" t="s">
        <v>149</v>
      </c>
      <c r="AU300" s="152" t="s">
        <v>81</v>
      </c>
      <c r="AV300" s="12" t="s">
        <v>79</v>
      </c>
      <c r="AW300" s="12" t="s">
        <v>33</v>
      </c>
      <c r="AX300" s="12" t="s">
        <v>72</v>
      </c>
      <c r="AY300" s="152" t="s">
        <v>132</v>
      </c>
    </row>
    <row r="301" spans="2:65" s="12" customFormat="1" ht="11.25">
      <c r="B301" s="151"/>
      <c r="D301" s="145" t="s">
        <v>149</v>
      </c>
      <c r="E301" s="152" t="s">
        <v>3</v>
      </c>
      <c r="F301" s="153" t="s">
        <v>468</v>
      </c>
      <c r="H301" s="152" t="s">
        <v>3</v>
      </c>
      <c r="I301" s="154"/>
      <c r="L301" s="151"/>
      <c r="M301" s="155"/>
      <c r="T301" s="156"/>
      <c r="AT301" s="152" t="s">
        <v>149</v>
      </c>
      <c r="AU301" s="152" t="s">
        <v>81</v>
      </c>
      <c r="AV301" s="12" t="s">
        <v>79</v>
      </c>
      <c r="AW301" s="12" t="s">
        <v>33</v>
      </c>
      <c r="AX301" s="12" t="s">
        <v>72</v>
      </c>
      <c r="AY301" s="152" t="s">
        <v>132</v>
      </c>
    </row>
    <row r="302" spans="2:65" s="13" customFormat="1" ht="11.25">
      <c r="B302" s="157"/>
      <c r="D302" s="145" t="s">
        <v>149</v>
      </c>
      <c r="E302" s="158" t="s">
        <v>3</v>
      </c>
      <c r="F302" s="159" t="s">
        <v>249</v>
      </c>
      <c r="H302" s="160">
        <v>420</v>
      </c>
      <c r="I302" s="161"/>
      <c r="L302" s="157"/>
      <c r="M302" s="162"/>
      <c r="T302" s="163"/>
      <c r="AT302" s="158" t="s">
        <v>149</v>
      </c>
      <c r="AU302" s="158" t="s">
        <v>81</v>
      </c>
      <c r="AV302" s="13" t="s">
        <v>81</v>
      </c>
      <c r="AW302" s="13" t="s">
        <v>33</v>
      </c>
      <c r="AX302" s="13" t="s">
        <v>72</v>
      </c>
      <c r="AY302" s="158" t="s">
        <v>132</v>
      </c>
    </row>
    <row r="303" spans="2:65" s="14" customFormat="1" ht="11.25">
      <c r="B303" s="164"/>
      <c r="D303" s="145" t="s">
        <v>149</v>
      </c>
      <c r="E303" s="165" t="s">
        <v>3</v>
      </c>
      <c r="F303" s="166" t="s">
        <v>151</v>
      </c>
      <c r="H303" s="167">
        <v>420</v>
      </c>
      <c r="I303" s="168"/>
      <c r="L303" s="164"/>
      <c r="M303" s="169"/>
      <c r="T303" s="170"/>
      <c r="AT303" s="165" t="s">
        <v>149</v>
      </c>
      <c r="AU303" s="165" t="s">
        <v>81</v>
      </c>
      <c r="AV303" s="14" t="s">
        <v>152</v>
      </c>
      <c r="AW303" s="14" t="s">
        <v>33</v>
      </c>
      <c r="AX303" s="14" t="s">
        <v>79</v>
      </c>
      <c r="AY303" s="165" t="s">
        <v>132</v>
      </c>
    </row>
    <row r="304" spans="2:65" s="1" customFormat="1" ht="16.5" customHeight="1">
      <c r="B304" s="131"/>
      <c r="C304" s="132" t="s">
        <v>469</v>
      </c>
      <c r="D304" s="132" t="s">
        <v>135</v>
      </c>
      <c r="E304" s="133" t="s">
        <v>470</v>
      </c>
      <c r="F304" s="134" t="s">
        <v>471</v>
      </c>
      <c r="G304" s="135" t="s">
        <v>203</v>
      </c>
      <c r="H304" s="136">
        <v>420</v>
      </c>
      <c r="I304" s="137"/>
      <c r="J304" s="138">
        <f>ROUND(I304*H304,2)</f>
        <v>0</v>
      </c>
      <c r="K304" s="134" t="s">
        <v>139</v>
      </c>
      <c r="L304" s="32"/>
      <c r="M304" s="139" t="s">
        <v>3</v>
      </c>
      <c r="N304" s="140" t="s">
        <v>43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152</v>
      </c>
      <c r="AT304" s="143" t="s">
        <v>135</v>
      </c>
      <c r="AU304" s="143" t="s">
        <v>81</v>
      </c>
      <c r="AY304" s="17" t="s">
        <v>132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7" t="s">
        <v>79</v>
      </c>
      <c r="BK304" s="144">
        <f>ROUND(I304*H304,2)</f>
        <v>0</v>
      </c>
      <c r="BL304" s="17" t="s">
        <v>152</v>
      </c>
      <c r="BM304" s="143" t="s">
        <v>472</v>
      </c>
    </row>
    <row r="305" spans="2:65" s="1" customFormat="1" ht="11.25">
      <c r="B305" s="32"/>
      <c r="D305" s="145" t="s">
        <v>142</v>
      </c>
      <c r="F305" s="146" t="s">
        <v>473</v>
      </c>
      <c r="I305" s="147"/>
      <c r="L305" s="32"/>
      <c r="M305" s="148"/>
      <c r="T305" s="53"/>
      <c r="AT305" s="17" t="s">
        <v>142</v>
      </c>
      <c r="AU305" s="17" t="s">
        <v>81</v>
      </c>
    </row>
    <row r="306" spans="2:65" s="1" customFormat="1" ht="11.25">
      <c r="B306" s="32"/>
      <c r="D306" s="149" t="s">
        <v>143</v>
      </c>
      <c r="F306" s="150" t="s">
        <v>474</v>
      </c>
      <c r="I306" s="147"/>
      <c r="L306" s="32"/>
      <c r="M306" s="148"/>
      <c r="T306" s="53"/>
      <c r="AT306" s="17" t="s">
        <v>143</v>
      </c>
      <c r="AU306" s="17" t="s">
        <v>81</v>
      </c>
    </row>
    <row r="307" spans="2:65" s="12" customFormat="1" ht="11.25">
      <c r="B307" s="151"/>
      <c r="D307" s="145" t="s">
        <v>149</v>
      </c>
      <c r="E307" s="152" t="s">
        <v>3</v>
      </c>
      <c r="F307" s="153" t="s">
        <v>207</v>
      </c>
      <c r="H307" s="152" t="s">
        <v>3</v>
      </c>
      <c r="I307" s="154"/>
      <c r="L307" s="151"/>
      <c r="M307" s="155"/>
      <c r="T307" s="156"/>
      <c r="AT307" s="152" t="s">
        <v>149</v>
      </c>
      <c r="AU307" s="152" t="s">
        <v>81</v>
      </c>
      <c r="AV307" s="12" t="s">
        <v>79</v>
      </c>
      <c r="AW307" s="12" t="s">
        <v>33</v>
      </c>
      <c r="AX307" s="12" t="s">
        <v>72</v>
      </c>
      <c r="AY307" s="152" t="s">
        <v>132</v>
      </c>
    </row>
    <row r="308" spans="2:65" s="13" customFormat="1" ht="11.25">
      <c r="B308" s="157"/>
      <c r="D308" s="145" t="s">
        <v>149</v>
      </c>
      <c r="E308" s="158" t="s">
        <v>3</v>
      </c>
      <c r="F308" s="159" t="s">
        <v>249</v>
      </c>
      <c r="H308" s="160">
        <v>420</v>
      </c>
      <c r="I308" s="161"/>
      <c r="L308" s="157"/>
      <c r="M308" s="162"/>
      <c r="T308" s="163"/>
      <c r="AT308" s="158" t="s">
        <v>149</v>
      </c>
      <c r="AU308" s="158" t="s">
        <v>81</v>
      </c>
      <c r="AV308" s="13" t="s">
        <v>81</v>
      </c>
      <c r="AW308" s="13" t="s">
        <v>33</v>
      </c>
      <c r="AX308" s="13" t="s">
        <v>72</v>
      </c>
      <c r="AY308" s="158" t="s">
        <v>132</v>
      </c>
    </row>
    <row r="309" spans="2:65" s="14" customFormat="1" ht="11.25">
      <c r="B309" s="164"/>
      <c r="D309" s="145" t="s">
        <v>149</v>
      </c>
      <c r="E309" s="165" t="s">
        <v>3</v>
      </c>
      <c r="F309" s="166" t="s">
        <v>151</v>
      </c>
      <c r="H309" s="167">
        <v>420</v>
      </c>
      <c r="I309" s="168"/>
      <c r="L309" s="164"/>
      <c r="M309" s="169"/>
      <c r="T309" s="170"/>
      <c r="AT309" s="165" t="s">
        <v>149</v>
      </c>
      <c r="AU309" s="165" t="s">
        <v>81</v>
      </c>
      <c r="AV309" s="14" t="s">
        <v>152</v>
      </c>
      <c r="AW309" s="14" t="s">
        <v>33</v>
      </c>
      <c r="AX309" s="14" t="s">
        <v>79</v>
      </c>
      <c r="AY309" s="165" t="s">
        <v>132</v>
      </c>
    </row>
    <row r="310" spans="2:65" s="1" customFormat="1" ht="16.5" customHeight="1">
      <c r="B310" s="131"/>
      <c r="C310" s="132" t="s">
        <v>475</v>
      </c>
      <c r="D310" s="132" t="s">
        <v>135</v>
      </c>
      <c r="E310" s="133" t="s">
        <v>476</v>
      </c>
      <c r="F310" s="134" t="s">
        <v>477</v>
      </c>
      <c r="G310" s="135" t="s">
        <v>203</v>
      </c>
      <c r="H310" s="136">
        <v>420</v>
      </c>
      <c r="I310" s="137"/>
      <c r="J310" s="138">
        <f>ROUND(I310*H310,2)</f>
        <v>0</v>
      </c>
      <c r="K310" s="134" t="s">
        <v>139</v>
      </c>
      <c r="L310" s="32"/>
      <c r="M310" s="139" t="s">
        <v>3</v>
      </c>
      <c r="N310" s="140" t="s">
        <v>43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152</v>
      </c>
      <c r="AT310" s="143" t="s">
        <v>135</v>
      </c>
      <c r="AU310" s="143" t="s">
        <v>81</v>
      </c>
      <c r="AY310" s="17" t="s">
        <v>132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7" t="s">
        <v>79</v>
      </c>
      <c r="BK310" s="144">
        <f>ROUND(I310*H310,2)</f>
        <v>0</v>
      </c>
      <c r="BL310" s="17" t="s">
        <v>152</v>
      </c>
      <c r="BM310" s="143" t="s">
        <v>478</v>
      </c>
    </row>
    <row r="311" spans="2:65" s="1" customFormat="1" ht="11.25">
      <c r="B311" s="32"/>
      <c r="D311" s="145" t="s">
        <v>142</v>
      </c>
      <c r="F311" s="146" t="s">
        <v>479</v>
      </c>
      <c r="I311" s="147"/>
      <c r="L311" s="32"/>
      <c r="M311" s="148"/>
      <c r="T311" s="53"/>
      <c r="AT311" s="17" t="s">
        <v>142</v>
      </c>
      <c r="AU311" s="17" t="s">
        <v>81</v>
      </c>
    </row>
    <row r="312" spans="2:65" s="1" customFormat="1" ht="11.25">
      <c r="B312" s="32"/>
      <c r="D312" s="149" t="s">
        <v>143</v>
      </c>
      <c r="F312" s="150" t="s">
        <v>480</v>
      </c>
      <c r="I312" s="147"/>
      <c r="L312" s="32"/>
      <c r="M312" s="148"/>
      <c r="T312" s="53"/>
      <c r="AT312" s="17" t="s">
        <v>143</v>
      </c>
      <c r="AU312" s="17" t="s">
        <v>81</v>
      </c>
    </row>
    <row r="313" spans="2:65" s="1" customFormat="1" ht="16.5" customHeight="1">
      <c r="B313" s="131"/>
      <c r="C313" s="132" t="s">
        <v>481</v>
      </c>
      <c r="D313" s="132" t="s">
        <v>135</v>
      </c>
      <c r="E313" s="133" t="s">
        <v>482</v>
      </c>
      <c r="F313" s="134" t="s">
        <v>483</v>
      </c>
      <c r="G313" s="135" t="s">
        <v>211</v>
      </c>
      <c r="H313" s="136">
        <v>878</v>
      </c>
      <c r="I313" s="137"/>
      <c r="J313" s="138">
        <f>ROUND(I313*H313,2)</f>
        <v>0</v>
      </c>
      <c r="K313" s="134" t="s">
        <v>139</v>
      </c>
      <c r="L313" s="32"/>
      <c r="M313" s="139" t="s">
        <v>3</v>
      </c>
      <c r="N313" s="140" t="s">
        <v>43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152</v>
      </c>
      <c r="AT313" s="143" t="s">
        <v>135</v>
      </c>
      <c r="AU313" s="143" t="s">
        <v>81</v>
      </c>
      <c r="AY313" s="17" t="s">
        <v>132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79</v>
      </c>
      <c r="BK313" s="144">
        <f>ROUND(I313*H313,2)</f>
        <v>0</v>
      </c>
      <c r="BL313" s="17" t="s">
        <v>152</v>
      </c>
      <c r="BM313" s="143" t="s">
        <v>484</v>
      </c>
    </row>
    <row r="314" spans="2:65" s="1" customFormat="1" ht="11.25">
      <c r="B314" s="32"/>
      <c r="D314" s="145" t="s">
        <v>142</v>
      </c>
      <c r="F314" s="146" t="s">
        <v>485</v>
      </c>
      <c r="I314" s="147"/>
      <c r="L314" s="32"/>
      <c r="M314" s="148"/>
      <c r="T314" s="53"/>
      <c r="AT314" s="17" t="s">
        <v>142</v>
      </c>
      <c r="AU314" s="17" t="s">
        <v>81</v>
      </c>
    </row>
    <row r="315" spans="2:65" s="1" customFormat="1" ht="11.25">
      <c r="B315" s="32"/>
      <c r="D315" s="149" t="s">
        <v>143</v>
      </c>
      <c r="F315" s="150" t="s">
        <v>486</v>
      </c>
      <c r="I315" s="147"/>
      <c r="L315" s="32"/>
      <c r="M315" s="148"/>
      <c r="T315" s="53"/>
      <c r="AT315" s="17" t="s">
        <v>143</v>
      </c>
      <c r="AU315" s="17" t="s">
        <v>81</v>
      </c>
    </row>
    <row r="316" spans="2:65" s="12" customFormat="1" ht="11.25">
      <c r="B316" s="151"/>
      <c r="D316" s="145" t="s">
        <v>149</v>
      </c>
      <c r="E316" s="152" t="s">
        <v>3</v>
      </c>
      <c r="F316" s="153" t="s">
        <v>487</v>
      </c>
      <c r="H316" s="152" t="s">
        <v>3</v>
      </c>
      <c r="I316" s="154"/>
      <c r="L316" s="151"/>
      <c r="M316" s="155"/>
      <c r="T316" s="156"/>
      <c r="AT316" s="152" t="s">
        <v>149</v>
      </c>
      <c r="AU316" s="152" t="s">
        <v>81</v>
      </c>
      <c r="AV316" s="12" t="s">
        <v>79</v>
      </c>
      <c r="AW316" s="12" t="s">
        <v>33</v>
      </c>
      <c r="AX316" s="12" t="s">
        <v>72</v>
      </c>
      <c r="AY316" s="152" t="s">
        <v>132</v>
      </c>
    </row>
    <row r="317" spans="2:65" s="12" customFormat="1" ht="11.25">
      <c r="B317" s="151"/>
      <c r="D317" s="145" t="s">
        <v>149</v>
      </c>
      <c r="E317" s="152" t="s">
        <v>3</v>
      </c>
      <c r="F317" s="153" t="s">
        <v>488</v>
      </c>
      <c r="H317" s="152" t="s">
        <v>3</v>
      </c>
      <c r="I317" s="154"/>
      <c r="L317" s="151"/>
      <c r="M317" s="155"/>
      <c r="T317" s="156"/>
      <c r="AT317" s="152" t="s">
        <v>149</v>
      </c>
      <c r="AU317" s="152" t="s">
        <v>81</v>
      </c>
      <c r="AV317" s="12" t="s">
        <v>79</v>
      </c>
      <c r="AW317" s="12" t="s">
        <v>33</v>
      </c>
      <c r="AX317" s="12" t="s">
        <v>72</v>
      </c>
      <c r="AY317" s="152" t="s">
        <v>132</v>
      </c>
    </row>
    <row r="318" spans="2:65" s="13" customFormat="1" ht="11.25">
      <c r="B318" s="157"/>
      <c r="D318" s="145" t="s">
        <v>149</v>
      </c>
      <c r="E318" s="158" t="s">
        <v>3</v>
      </c>
      <c r="F318" s="159" t="s">
        <v>457</v>
      </c>
      <c r="H318" s="160">
        <v>66</v>
      </c>
      <c r="I318" s="161"/>
      <c r="L318" s="157"/>
      <c r="M318" s="162"/>
      <c r="T318" s="163"/>
      <c r="AT318" s="158" t="s">
        <v>149</v>
      </c>
      <c r="AU318" s="158" t="s">
        <v>81</v>
      </c>
      <c r="AV318" s="13" t="s">
        <v>81</v>
      </c>
      <c r="AW318" s="13" t="s">
        <v>33</v>
      </c>
      <c r="AX318" s="13" t="s">
        <v>72</v>
      </c>
      <c r="AY318" s="158" t="s">
        <v>132</v>
      </c>
    </row>
    <row r="319" spans="2:65" s="12" customFormat="1" ht="11.25">
      <c r="B319" s="151"/>
      <c r="D319" s="145" t="s">
        <v>149</v>
      </c>
      <c r="E319" s="152" t="s">
        <v>3</v>
      </c>
      <c r="F319" s="153" t="s">
        <v>458</v>
      </c>
      <c r="H319" s="152" t="s">
        <v>3</v>
      </c>
      <c r="I319" s="154"/>
      <c r="L319" s="151"/>
      <c r="M319" s="155"/>
      <c r="T319" s="156"/>
      <c r="AT319" s="152" t="s">
        <v>149</v>
      </c>
      <c r="AU319" s="152" t="s">
        <v>81</v>
      </c>
      <c r="AV319" s="12" t="s">
        <v>79</v>
      </c>
      <c r="AW319" s="12" t="s">
        <v>33</v>
      </c>
      <c r="AX319" s="12" t="s">
        <v>72</v>
      </c>
      <c r="AY319" s="152" t="s">
        <v>132</v>
      </c>
    </row>
    <row r="320" spans="2:65" s="13" customFormat="1" ht="11.25">
      <c r="B320" s="157"/>
      <c r="D320" s="145" t="s">
        <v>149</v>
      </c>
      <c r="E320" s="158" t="s">
        <v>3</v>
      </c>
      <c r="F320" s="159" t="s">
        <v>288</v>
      </c>
      <c r="H320" s="160">
        <v>14</v>
      </c>
      <c r="I320" s="161"/>
      <c r="L320" s="157"/>
      <c r="M320" s="162"/>
      <c r="T320" s="163"/>
      <c r="AT320" s="158" t="s">
        <v>149</v>
      </c>
      <c r="AU320" s="158" t="s">
        <v>81</v>
      </c>
      <c r="AV320" s="13" t="s">
        <v>81</v>
      </c>
      <c r="AW320" s="13" t="s">
        <v>33</v>
      </c>
      <c r="AX320" s="13" t="s">
        <v>72</v>
      </c>
      <c r="AY320" s="158" t="s">
        <v>132</v>
      </c>
    </row>
    <row r="321" spans="2:65" s="12" customFormat="1" ht="11.25">
      <c r="B321" s="151"/>
      <c r="D321" s="145" t="s">
        <v>149</v>
      </c>
      <c r="E321" s="152" t="s">
        <v>3</v>
      </c>
      <c r="F321" s="153" t="s">
        <v>489</v>
      </c>
      <c r="H321" s="152" t="s">
        <v>3</v>
      </c>
      <c r="I321" s="154"/>
      <c r="L321" s="151"/>
      <c r="M321" s="155"/>
      <c r="T321" s="156"/>
      <c r="AT321" s="152" t="s">
        <v>149</v>
      </c>
      <c r="AU321" s="152" t="s">
        <v>81</v>
      </c>
      <c r="AV321" s="12" t="s">
        <v>79</v>
      </c>
      <c r="AW321" s="12" t="s">
        <v>33</v>
      </c>
      <c r="AX321" s="12" t="s">
        <v>72</v>
      </c>
      <c r="AY321" s="152" t="s">
        <v>132</v>
      </c>
    </row>
    <row r="322" spans="2:65" s="13" customFormat="1" ht="11.25">
      <c r="B322" s="157"/>
      <c r="D322" s="145" t="s">
        <v>149</v>
      </c>
      <c r="E322" s="158" t="s">
        <v>3</v>
      </c>
      <c r="F322" s="159" t="s">
        <v>461</v>
      </c>
      <c r="H322" s="160">
        <v>798</v>
      </c>
      <c r="I322" s="161"/>
      <c r="L322" s="157"/>
      <c r="M322" s="162"/>
      <c r="T322" s="163"/>
      <c r="AT322" s="158" t="s">
        <v>149</v>
      </c>
      <c r="AU322" s="158" t="s">
        <v>81</v>
      </c>
      <c r="AV322" s="13" t="s">
        <v>81</v>
      </c>
      <c r="AW322" s="13" t="s">
        <v>33</v>
      </c>
      <c r="AX322" s="13" t="s">
        <v>72</v>
      </c>
      <c r="AY322" s="158" t="s">
        <v>132</v>
      </c>
    </row>
    <row r="323" spans="2:65" s="14" customFormat="1" ht="11.25">
      <c r="B323" s="164"/>
      <c r="D323" s="145" t="s">
        <v>149</v>
      </c>
      <c r="E323" s="165" t="s">
        <v>3</v>
      </c>
      <c r="F323" s="166" t="s">
        <v>151</v>
      </c>
      <c r="H323" s="167">
        <v>878</v>
      </c>
      <c r="I323" s="168"/>
      <c r="L323" s="164"/>
      <c r="M323" s="169"/>
      <c r="T323" s="170"/>
      <c r="AT323" s="165" t="s">
        <v>149</v>
      </c>
      <c r="AU323" s="165" t="s">
        <v>81</v>
      </c>
      <c r="AV323" s="14" t="s">
        <v>152</v>
      </c>
      <c r="AW323" s="14" t="s">
        <v>33</v>
      </c>
      <c r="AX323" s="14" t="s">
        <v>79</v>
      </c>
      <c r="AY323" s="165" t="s">
        <v>132</v>
      </c>
    </row>
    <row r="324" spans="2:65" s="1" customFormat="1" ht="24.2" customHeight="1">
      <c r="B324" s="131"/>
      <c r="C324" s="174" t="s">
        <v>490</v>
      </c>
      <c r="D324" s="174" t="s">
        <v>397</v>
      </c>
      <c r="E324" s="175" t="s">
        <v>491</v>
      </c>
      <c r="F324" s="176" t="s">
        <v>492</v>
      </c>
      <c r="G324" s="177" t="s">
        <v>211</v>
      </c>
      <c r="H324" s="178">
        <v>243</v>
      </c>
      <c r="I324" s="179"/>
      <c r="J324" s="180">
        <f>ROUND(I324*H324,2)</f>
        <v>0</v>
      </c>
      <c r="K324" s="176" t="s">
        <v>3</v>
      </c>
      <c r="L324" s="181"/>
      <c r="M324" s="182" t="s">
        <v>3</v>
      </c>
      <c r="N324" s="183" t="s">
        <v>43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179</v>
      </c>
      <c r="AT324" s="143" t="s">
        <v>397</v>
      </c>
      <c r="AU324" s="143" t="s">
        <v>81</v>
      </c>
      <c r="AY324" s="17" t="s">
        <v>132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79</v>
      </c>
      <c r="BK324" s="144">
        <f>ROUND(I324*H324,2)</f>
        <v>0</v>
      </c>
      <c r="BL324" s="17" t="s">
        <v>152</v>
      </c>
      <c r="BM324" s="143" t="s">
        <v>493</v>
      </c>
    </row>
    <row r="325" spans="2:65" s="1" customFormat="1" ht="11.25">
      <c r="B325" s="32"/>
      <c r="D325" s="145" t="s">
        <v>142</v>
      </c>
      <c r="F325" s="146" t="s">
        <v>492</v>
      </c>
      <c r="I325" s="147"/>
      <c r="L325" s="32"/>
      <c r="M325" s="148"/>
      <c r="T325" s="53"/>
      <c r="AT325" s="17" t="s">
        <v>142</v>
      </c>
      <c r="AU325" s="17" t="s">
        <v>81</v>
      </c>
    </row>
    <row r="326" spans="2:65" s="1" customFormat="1" ht="24.2" customHeight="1">
      <c r="B326" s="131"/>
      <c r="C326" s="174" t="s">
        <v>494</v>
      </c>
      <c r="D326" s="174" t="s">
        <v>397</v>
      </c>
      <c r="E326" s="175" t="s">
        <v>495</v>
      </c>
      <c r="F326" s="176" t="s">
        <v>496</v>
      </c>
      <c r="G326" s="177" t="s">
        <v>211</v>
      </c>
      <c r="H326" s="178">
        <v>156</v>
      </c>
      <c r="I326" s="179"/>
      <c r="J326" s="180">
        <f>ROUND(I326*H326,2)</f>
        <v>0</v>
      </c>
      <c r="K326" s="176" t="s">
        <v>3</v>
      </c>
      <c r="L326" s="181"/>
      <c r="M326" s="182" t="s">
        <v>3</v>
      </c>
      <c r="N326" s="183" t="s">
        <v>43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179</v>
      </c>
      <c r="AT326" s="143" t="s">
        <v>397</v>
      </c>
      <c r="AU326" s="143" t="s">
        <v>81</v>
      </c>
      <c r="AY326" s="17" t="s">
        <v>132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7" t="s">
        <v>79</v>
      </c>
      <c r="BK326" s="144">
        <f>ROUND(I326*H326,2)</f>
        <v>0</v>
      </c>
      <c r="BL326" s="17" t="s">
        <v>152</v>
      </c>
      <c r="BM326" s="143" t="s">
        <v>497</v>
      </c>
    </row>
    <row r="327" spans="2:65" s="1" customFormat="1" ht="11.25">
      <c r="B327" s="32"/>
      <c r="D327" s="145" t="s">
        <v>142</v>
      </c>
      <c r="F327" s="146" t="s">
        <v>496</v>
      </c>
      <c r="I327" s="147"/>
      <c r="L327" s="32"/>
      <c r="M327" s="148"/>
      <c r="T327" s="53"/>
      <c r="AT327" s="17" t="s">
        <v>142</v>
      </c>
      <c r="AU327" s="17" t="s">
        <v>81</v>
      </c>
    </row>
    <row r="328" spans="2:65" s="1" customFormat="1" ht="24.2" customHeight="1">
      <c r="B328" s="131"/>
      <c r="C328" s="174" t="s">
        <v>498</v>
      </c>
      <c r="D328" s="174" t="s">
        <v>397</v>
      </c>
      <c r="E328" s="175" t="s">
        <v>499</v>
      </c>
      <c r="F328" s="176" t="s">
        <v>500</v>
      </c>
      <c r="G328" s="177" t="s">
        <v>211</v>
      </c>
      <c r="H328" s="178">
        <v>156</v>
      </c>
      <c r="I328" s="179"/>
      <c r="J328" s="180">
        <f>ROUND(I328*H328,2)</f>
        <v>0</v>
      </c>
      <c r="K328" s="176" t="s">
        <v>3</v>
      </c>
      <c r="L328" s="181"/>
      <c r="M328" s="182" t="s">
        <v>3</v>
      </c>
      <c r="N328" s="183" t="s">
        <v>43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179</v>
      </c>
      <c r="AT328" s="143" t="s">
        <v>397</v>
      </c>
      <c r="AU328" s="143" t="s">
        <v>81</v>
      </c>
      <c r="AY328" s="17" t="s">
        <v>132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79</v>
      </c>
      <c r="BK328" s="144">
        <f>ROUND(I328*H328,2)</f>
        <v>0</v>
      </c>
      <c r="BL328" s="17" t="s">
        <v>152</v>
      </c>
      <c r="BM328" s="143" t="s">
        <v>501</v>
      </c>
    </row>
    <row r="329" spans="2:65" s="1" customFormat="1" ht="11.25">
      <c r="B329" s="32"/>
      <c r="D329" s="145" t="s">
        <v>142</v>
      </c>
      <c r="F329" s="146" t="s">
        <v>500</v>
      </c>
      <c r="I329" s="147"/>
      <c r="L329" s="32"/>
      <c r="M329" s="148"/>
      <c r="T329" s="53"/>
      <c r="AT329" s="17" t="s">
        <v>142</v>
      </c>
      <c r="AU329" s="17" t="s">
        <v>81</v>
      </c>
    </row>
    <row r="330" spans="2:65" s="1" customFormat="1" ht="24.2" customHeight="1">
      <c r="B330" s="131"/>
      <c r="C330" s="174" t="s">
        <v>502</v>
      </c>
      <c r="D330" s="174" t="s">
        <v>397</v>
      </c>
      <c r="E330" s="175" t="s">
        <v>503</v>
      </c>
      <c r="F330" s="176" t="s">
        <v>504</v>
      </c>
      <c r="G330" s="177" t="s">
        <v>211</v>
      </c>
      <c r="H330" s="178">
        <v>243</v>
      </c>
      <c r="I330" s="179"/>
      <c r="J330" s="180">
        <f>ROUND(I330*H330,2)</f>
        <v>0</v>
      </c>
      <c r="K330" s="176" t="s">
        <v>3</v>
      </c>
      <c r="L330" s="181"/>
      <c r="M330" s="182" t="s">
        <v>3</v>
      </c>
      <c r="N330" s="183" t="s">
        <v>43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179</v>
      </c>
      <c r="AT330" s="143" t="s">
        <v>397</v>
      </c>
      <c r="AU330" s="143" t="s">
        <v>81</v>
      </c>
      <c r="AY330" s="17" t="s">
        <v>132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79</v>
      </c>
      <c r="BK330" s="144">
        <f>ROUND(I330*H330,2)</f>
        <v>0</v>
      </c>
      <c r="BL330" s="17" t="s">
        <v>152</v>
      </c>
      <c r="BM330" s="143" t="s">
        <v>505</v>
      </c>
    </row>
    <row r="331" spans="2:65" s="1" customFormat="1" ht="11.25">
      <c r="B331" s="32"/>
      <c r="D331" s="145" t="s">
        <v>142</v>
      </c>
      <c r="F331" s="146" t="s">
        <v>504</v>
      </c>
      <c r="I331" s="147"/>
      <c r="L331" s="32"/>
      <c r="M331" s="148"/>
      <c r="T331" s="53"/>
      <c r="AT331" s="17" t="s">
        <v>142</v>
      </c>
      <c r="AU331" s="17" t="s">
        <v>81</v>
      </c>
    </row>
    <row r="332" spans="2:65" s="1" customFormat="1" ht="21.75" customHeight="1">
      <c r="B332" s="131"/>
      <c r="C332" s="174" t="s">
        <v>506</v>
      </c>
      <c r="D332" s="174" t="s">
        <v>397</v>
      </c>
      <c r="E332" s="175" t="s">
        <v>507</v>
      </c>
      <c r="F332" s="176" t="s">
        <v>508</v>
      </c>
      <c r="G332" s="177" t="s">
        <v>211</v>
      </c>
      <c r="H332" s="178">
        <v>24</v>
      </c>
      <c r="I332" s="179"/>
      <c r="J332" s="180">
        <f>ROUND(I332*H332,2)</f>
        <v>0</v>
      </c>
      <c r="K332" s="176" t="s">
        <v>3</v>
      </c>
      <c r="L332" s="181"/>
      <c r="M332" s="182" t="s">
        <v>3</v>
      </c>
      <c r="N332" s="183" t="s">
        <v>43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179</v>
      </c>
      <c r="AT332" s="143" t="s">
        <v>397</v>
      </c>
      <c r="AU332" s="143" t="s">
        <v>81</v>
      </c>
      <c r="AY332" s="17" t="s">
        <v>132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79</v>
      </c>
      <c r="BK332" s="144">
        <f>ROUND(I332*H332,2)</f>
        <v>0</v>
      </c>
      <c r="BL332" s="17" t="s">
        <v>152</v>
      </c>
      <c r="BM332" s="143" t="s">
        <v>509</v>
      </c>
    </row>
    <row r="333" spans="2:65" s="1" customFormat="1" ht="11.25">
      <c r="B333" s="32"/>
      <c r="D333" s="145" t="s">
        <v>142</v>
      </c>
      <c r="F333" s="146" t="s">
        <v>508</v>
      </c>
      <c r="I333" s="147"/>
      <c r="L333" s="32"/>
      <c r="M333" s="148"/>
      <c r="T333" s="53"/>
      <c r="AT333" s="17" t="s">
        <v>142</v>
      </c>
      <c r="AU333" s="17" t="s">
        <v>81</v>
      </c>
    </row>
    <row r="334" spans="2:65" s="1" customFormat="1" ht="21.75" customHeight="1">
      <c r="B334" s="131"/>
      <c r="C334" s="174" t="s">
        <v>510</v>
      </c>
      <c r="D334" s="174" t="s">
        <v>397</v>
      </c>
      <c r="E334" s="175" t="s">
        <v>511</v>
      </c>
      <c r="F334" s="176" t="s">
        <v>512</v>
      </c>
      <c r="G334" s="177" t="s">
        <v>211</v>
      </c>
      <c r="H334" s="178">
        <v>21</v>
      </c>
      <c r="I334" s="179"/>
      <c r="J334" s="180">
        <f>ROUND(I334*H334,2)</f>
        <v>0</v>
      </c>
      <c r="K334" s="176" t="s">
        <v>3</v>
      </c>
      <c r="L334" s="181"/>
      <c r="M334" s="182" t="s">
        <v>3</v>
      </c>
      <c r="N334" s="183" t="s">
        <v>43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179</v>
      </c>
      <c r="AT334" s="143" t="s">
        <v>397</v>
      </c>
      <c r="AU334" s="143" t="s">
        <v>81</v>
      </c>
      <c r="AY334" s="17" t="s">
        <v>132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79</v>
      </c>
      <c r="BK334" s="144">
        <f>ROUND(I334*H334,2)</f>
        <v>0</v>
      </c>
      <c r="BL334" s="17" t="s">
        <v>152</v>
      </c>
      <c r="BM334" s="143" t="s">
        <v>513</v>
      </c>
    </row>
    <row r="335" spans="2:65" s="1" customFormat="1" ht="11.25">
      <c r="B335" s="32"/>
      <c r="D335" s="145" t="s">
        <v>142</v>
      </c>
      <c r="F335" s="146" t="s">
        <v>512</v>
      </c>
      <c r="I335" s="147"/>
      <c r="L335" s="32"/>
      <c r="M335" s="148"/>
      <c r="T335" s="53"/>
      <c r="AT335" s="17" t="s">
        <v>142</v>
      </c>
      <c r="AU335" s="17" t="s">
        <v>81</v>
      </c>
    </row>
    <row r="336" spans="2:65" s="1" customFormat="1" ht="24.2" customHeight="1">
      <c r="B336" s="131"/>
      <c r="C336" s="174" t="s">
        <v>514</v>
      </c>
      <c r="D336" s="174" t="s">
        <v>397</v>
      </c>
      <c r="E336" s="175" t="s">
        <v>515</v>
      </c>
      <c r="F336" s="176" t="s">
        <v>516</v>
      </c>
      <c r="G336" s="177" t="s">
        <v>211</v>
      </c>
      <c r="H336" s="178">
        <v>7</v>
      </c>
      <c r="I336" s="179"/>
      <c r="J336" s="180">
        <f>ROUND(I336*H336,2)</f>
        <v>0</v>
      </c>
      <c r="K336" s="176" t="s">
        <v>3</v>
      </c>
      <c r="L336" s="181"/>
      <c r="M336" s="182" t="s">
        <v>3</v>
      </c>
      <c r="N336" s="183" t="s">
        <v>43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179</v>
      </c>
      <c r="AT336" s="143" t="s">
        <v>397</v>
      </c>
      <c r="AU336" s="143" t="s">
        <v>81</v>
      </c>
      <c r="AY336" s="17" t="s">
        <v>132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79</v>
      </c>
      <c r="BK336" s="144">
        <f>ROUND(I336*H336,2)</f>
        <v>0</v>
      </c>
      <c r="BL336" s="17" t="s">
        <v>152</v>
      </c>
      <c r="BM336" s="143" t="s">
        <v>517</v>
      </c>
    </row>
    <row r="337" spans="2:65" s="1" customFormat="1" ht="19.5">
      <c r="B337" s="32"/>
      <c r="D337" s="145" t="s">
        <v>142</v>
      </c>
      <c r="F337" s="146" t="s">
        <v>516</v>
      </c>
      <c r="I337" s="147"/>
      <c r="L337" s="32"/>
      <c r="M337" s="148"/>
      <c r="T337" s="53"/>
      <c r="AT337" s="17" t="s">
        <v>142</v>
      </c>
      <c r="AU337" s="17" t="s">
        <v>81</v>
      </c>
    </row>
    <row r="338" spans="2:65" s="1" customFormat="1" ht="24.2" customHeight="1">
      <c r="B338" s="131"/>
      <c r="C338" s="174" t="s">
        <v>518</v>
      </c>
      <c r="D338" s="174" t="s">
        <v>397</v>
      </c>
      <c r="E338" s="175" t="s">
        <v>519</v>
      </c>
      <c r="F338" s="176" t="s">
        <v>520</v>
      </c>
      <c r="G338" s="177" t="s">
        <v>211</v>
      </c>
      <c r="H338" s="178">
        <v>14</v>
      </c>
      <c r="I338" s="179"/>
      <c r="J338" s="180">
        <f>ROUND(I338*H338,2)</f>
        <v>0</v>
      </c>
      <c r="K338" s="176" t="s">
        <v>3</v>
      </c>
      <c r="L338" s="181"/>
      <c r="M338" s="182" t="s">
        <v>3</v>
      </c>
      <c r="N338" s="183" t="s">
        <v>43</v>
      </c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AR338" s="143" t="s">
        <v>179</v>
      </c>
      <c r="AT338" s="143" t="s">
        <v>397</v>
      </c>
      <c r="AU338" s="143" t="s">
        <v>81</v>
      </c>
      <c r="AY338" s="17" t="s">
        <v>132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7" t="s">
        <v>79</v>
      </c>
      <c r="BK338" s="144">
        <f>ROUND(I338*H338,2)</f>
        <v>0</v>
      </c>
      <c r="BL338" s="17" t="s">
        <v>152</v>
      </c>
      <c r="BM338" s="143" t="s">
        <v>521</v>
      </c>
    </row>
    <row r="339" spans="2:65" s="1" customFormat="1" ht="11.25">
      <c r="B339" s="32"/>
      <c r="D339" s="145" t="s">
        <v>142</v>
      </c>
      <c r="F339" s="146" t="s">
        <v>520</v>
      </c>
      <c r="I339" s="147"/>
      <c r="L339" s="32"/>
      <c r="M339" s="148"/>
      <c r="T339" s="53"/>
      <c r="AT339" s="17" t="s">
        <v>142</v>
      </c>
      <c r="AU339" s="17" t="s">
        <v>81</v>
      </c>
    </row>
    <row r="340" spans="2:65" s="1" customFormat="1" ht="16.5" customHeight="1">
      <c r="B340" s="131"/>
      <c r="C340" s="174" t="s">
        <v>522</v>
      </c>
      <c r="D340" s="174" t="s">
        <v>397</v>
      </c>
      <c r="E340" s="175" t="s">
        <v>523</v>
      </c>
      <c r="F340" s="176" t="s">
        <v>524</v>
      </c>
      <c r="G340" s="177" t="s">
        <v>211</v>
      </c>
      <c r="H340" s="178">
        <v>14</v>
      </c>
      <c r="I340" s="179"/>
      <c r="J340" s="180">
        <f>ROUND(I340*H340,2)</f>
        <v>0</v>
      </c>
      <c r="K340" s="176" t="s">
        <v>3</v>
      </c>
      <c r="L340" s="181"/>
      <c r="M340" s="182" t="s">
        <v>3</v>
      </c>
      <c r="N340" s="183" t="s">
        <v>43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179</v>
      </c>
      <c r="AT340" s="143" t="s">
        <v>397</v>
      </c>
      <c r="AU340" s="143" t="s">
        <v>81</v>
      </c>
      <c r="AY340" s="17" t="s">
        <v>132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79</v>
      </c>
      <c r="BK340" s="144">
        <f>ROUND(I340*H340,2)</f>
        <v>0</v>
      </c>
      <c r="BL340" s="17" t="s">
        <v>152</v>
      </c>
      <c r="BM340" s="143" t="s">
        <v>525</v>
      </c>
    </row>
    <row r="341" spans="2:65" s="1" customFormat="1" ht="11.25">
      <c r="B341" s="32"/>
      <c r="D341" s="145" t="s">
        <v>142</v>
      </c>
      <c r="F341" s="146" t="s">
        <v>524</v>
      </c>
      <c r="I341" s="147"/>
      <c r="L341" s="32"/>
      <c r="M341" s="148"/>
      <c r="T341" s="53"/>
      <c r="AT341" s="17" t="s">
        <v>142</v>
      </c>
      <c r="AU341" s="17" t="s">
        <v>81</v>
      </c>
    </row>
    <row r="342" spans="2:65" s="1" customFormat="1" ht="16.5" customHeight="1">
      <c r="B342" s="131"/>
      <c r="C342" s="132" t="s">
        <v>526</v>
      </c>
      <c r="D342" s="132" t="s">
        <v>135</v>
      </c>
      <c r="E342" s="133" t="s">
        <v>527</v>
      </c>
      <c r="F342" s="134" t="s">
        <v>528</v>
      </c>
      <c r="G342" s="135" t="s">
        <v>211</v>
      </c>
      <c r="H342" s="136">
        <v>5</v>
      </c>
      <c r="I342" s="137"/>
      <c r="J342" s="138">
        <f>ROUND(I342*H342,2)</f>
        <v>0</v>
      </c>
      <c r="K342" s="134" t="s">
        <v>139</v>
      </c>
      <c r="L342" s="32"/>
      <c r="M342" s="139" t="s">
        <v>3</v>
      </c>
      <c r="N342" s="140" t="s">
        <v>43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152</v>
      </c>
      <c r="AT342" s="143" t="s">
        <v>135</v>
      </c>
      <c r="AU342" s="143" t="s">
        <v>81</v>
      </c>
      <c r="AY342" s="17" t="s">
        <v>132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79</v>
      </c>
      <c r="BK342" s="144">
        <f>ROUND(I342*H342,2)</f>
        <v>0</v>
      </c>
      <c r="BL342" s="17" t="s">
        <v>152</v>
      </c>
      <c r="BM342" s="143" t="s">
        <v>529</v>
      </c>
    </row>
    <row r="343" spans="2:65" s="1" customFormat="1" ht="19.5">
      <c r="B343" s="32"/>
      <c r="D343" s="145" t="s">
        <v>142</v>
      </c>
      <c r="F343" s="146" t="s">
        <v>530</v>
      </c>
      <c r="I343" s="147"/>
      <c r="L343" s="32"/>
      <c r="M343" s="148"/>
      <c r="T343" s="53"/>
      <c r="AT343" s="17" t="s">
        <v>142</v>
      </c>
      <c r="AU343" s="17" t="s">
        <v>81</v>
      </c>
    </row>
    <row r="344" spans="2:65" s="1" customFormat="1" ht="11.25">
      <c r="B344" s="32"/>
      <c r="D344" s="149" t="s">
        <v>143</v>
      </c>
      <c r="F344" s="150" t="s">
        <v>531</v>
      </c>
      <c r="I344" s="147"/>
      <c r="L344" s="32"/>
      <c r="M344" s="148"/>
      <c r="T344" s="53"/>
      <c r="AT344" s="17" t="s">
        <v>143</v>
      </c>
      <c r="AU344" s="17" t="s">
        <v>81</v>
      </c>
    </row>
    <row r="345" spans="2:65" s="12" customFormat="1" ht="11.25">
      <c r="B345" s="151"/>
      <c r="D345" s="145" t="s">
        <v>149</v>
      </c>
      <c r="E345" s="152" t="s">
        <v>3</v>
      </c>
      <c r="F345" s="153" t="s">
        <v>207</v>
      </c>
      <c r="H345" s="152" t="s">
        <v>3</v>
      </c>
      <c r="I345" s="154"/>
      <c r="L345" s="151"/>
      <c r="M345" s="155"/>
      <c r="T345" s="156"/>
      <c r="AT345" s="152" t="s">
        <v>149</v>
      </c>
      <c r="AU345" s="152" t="s">
        <v>81</v>
      </c>
      <c r="AV345" s="12" t="s">
        <v>79</v>
      </c>
      <c r="AW345" s="12" t="s">
        <v>33</v>
      </c>
      <c r="AX345" s="12" t="s">
        <v>72</v>
      </c>
      <c r="AY345" s="152" t="s">
        <v>132</v>
      </c>
    </row>
    <row r="346" spans="2:65" s="12" customFormat="1" ht="11.25">
      <c r="B346" s="151"/>
      <c r="D346" s="145" t="s">
        <v>149</v>
      </c>
      <c r="E346" s="152" t="s">
        <v>3</v>
      </c>
      <c r="F346" s="153" t="s">
        <v>532</v>
      </c>
      <c r="H346" s="152" t="s">
        <v>3</v>
      </c>
      <c r="I346" s="154"/>
      <c r="L346" s="151"/>
      <c r="M346" s="155"/>
      <c r="T346" s="156"/>
      <c r="AT346" s="152" t="s">
        <v>149</v>
      </c>
      <c r="AU346" s="152" t="s">
        <v>81</v>
      </c>
      <c r="AV346" s="12" t="s">
        <v>79</v>
      </c>
      <c r="AW346" s="12" t="s">
        <v>33</v>
      </c>
      <c r="AX346" s="12" t="s">
        <v>72</v>
      </c>
      <c r="AY346" s="152" t="s">
        <v>132</v>
      </c>
    </row>
    <row r="347" spans="2:65" s="13" customFormat="1" ht="11.25">
      <c r="B347" s="157"/>
      <c r="D347" s="145" t="s">
        <v>149</v>
      </c>
      <c r="E347" s="158" t="s">
        <v>3</v>
      </c>
      <c r="F347" s="159" t="s">
        <v>153</v>
      </c>
      <c r="H347" s="160">
        <v>3</v>
      </c>
      <c r="I347" s="161"/>
      <c r="L347" s="157"/>
      <c r="M347" s="162"/>
      <c r="T347" s="163"/>
      <c r="AT347" s="158" t="s">
        <v>149</v>
      </c>
      <c r="AU347" s="158" t="s">
        <v>81</v>
      </c>
      <c r="AV347" s="13" t="s">
        <v>81</v>
      </c>
      <c r="AW347" s="13" t="s">
        <v>33</v>
      </c>
      <c r="AX347" s="13" t="s">
        <v>72</v>
      </c>
      <c r="AY347" s="158" t="s">
        <v>132</v>
      </c>
    </row>
    <row r="348" spans="2:65" s="12" customFormat="1" ht="11.25">
      <c r="B348" s="151"/>
      <c r="D348" s="145" t="s">
        <v>149</v>
      </c>
      <c r="E348" s="152" t="s">
        <v>3</v>
      </c>
      <c r="F348" s="153" t="s">
        <v>445</v>
      </c>
      <c r="H348" s="152" t="s">
        <v>3</v>
      </c>
      <c r="I348" s="154"/>
      <c r="L348" s="151"/>
      <c r="M348" s="155"/>
      <c r="T348" s="156"/>
      <c r="AT348" s="152" t="s">
        <v>149</v>
      </c>
      <c r="AU348" s="152" t="s">
        <v>81</v>
      </c>
      <c r="AV348" s="12" t="s">
        <v>79</v>
      </c>
      <c r="AW348" s="12" t="s">
        <v>33</v>
      </c>
      <c r="AX348" s="12" t="s">
        <v>72</v>
      </c>
      <c r="AY348" s="152" t="s">
        <v>132</v>
      </c>
    </row>
    <row r="349" spans="2:65" s="13" customFormat="1" ht="11.25">
      <c r="B349" s="157"/>
      <c r="D349" s="145" t="s">
        <v>149</v>
      </c>
      <c r="E349" s="158" t="s">
        <v>3</v>
      </c>
      <c r="F349" s="159" t="s">
        <v>81</v>
      </c>
      <c r="H349" s="160">
        <v>2</v>
      </c>
      <c r="I349" s="161"/>
      <c r="L349" s="157"/>
      <c r="M349" s="162"/>
      <c r="T349" s="163"/>
      <c r="AT349" s="158" t="s">
        <v>149</v>
      </c>
      <c r="AU349" s="158" t="s">
        <v>81</v>
      </c>
      <c r="AV349" s="13" t="s">
        <v>81</v>
      </c>
      <c r="AW349" s="13" t="s">
        <v>33</v>
      </c>
      <c r="AX349" s="13" t="s">
        <v>72</v>
      </c>
      <c r="AY349" s="158" t="s">
        <v>132</v>
      </c>
    </row>
    <row r="350" spans="2:65" s="14" customFormat="1" ht="11.25">
      <c r="B350" s="164"/>
      <c r="D350" s="145" t="s">
        <v>149</v>
      </c>
      <c r="E350" s="165" t="s">
        <v>3</v>
      </c>
      <c r="F350" s="166" t="s">
        <v>151</v>
      </c>
      <c r="H350" s="167">
        <v>5</v>
      </c>
      <c r="I350" s="168"/>
      <c r="L350" s="164"/>
      <c r="M350" s="169"/>
      <c r="T350" s="170"/>
      <c r="AT350" s="165" t="s">
        <v>149</v>
      </c>
      <c r="AU350" s="165" t="s">
        <v>81</v>
      </c>
      <c r="AV350" s="14" t="s">
        <v>152</v>
      </c>
      <c r="AW350" s="14" t="s">
        <v>33</v>
      </c>
      <c r="AX350" s="14" t="s">
        <v>79</v>
      </c>
      <c r="AY350" s="165" t="s">
        <v>132</v>
      </c>
    </row>
    <row r="351" spans="2:65" s="1" customFormat="1" ht="24.2" customHeight="1">
      <c r="B351" s="131"/>
      <c r="C351" s="174" t="s">
        <v>533</v>
      </c>
      <c r="D351" s="174" t="s">
        <v>397</v>
      </c>
      <c r="E351" s="175" t="s">
        <v>534</v>
      </c>
      <c r="F351" s="176" t="s">
        <v>535</v>
      </c>
      <c r="G351" s="177" t="s">
        <v>211</v>
      </c>
      <c r="H351" s="178">
        <v>3</v>
      </c>
      <c r="I351" s="179"/>
      <c r="J351" s="180">
        <f>ROUND(I351*H351,2)</f>
        <v>0</v>
      </c>
      <c r="K351" s="176" t="s">
        <v>3</v>
      </c>
      <c r="L351" s="181"/>
      <c r="M351" s="182" t="s">
        <v>3</v>
      </c>
      <c r="N351" s="183" t="s">
        <v>43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179</v>
      </c>
      <c r="AT351" s="143" t="s">
        <v>397</v>
      </c>
      <c r="AU351" s="143" t="s">
        <v>81</v>
      </c>
      <c r="AY351" s="17" t="s">
        <v>132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7" t="s">
        <v>79</v>
      </c>
      <c r="BK351" s="144">
        <f>ROUND(I351*H351,2)</f>
        <v>0</v>
      </c>
      <c r="BL351" s="17" t="s">
        <v>152</v>
      </c>
      <c r="BM351" s="143" t="s">
        <v>536</v>
      </c>
    </row>
    <row r="352" spans="2:65" s="1" customFormat="1" ht="11.25">
      <c r="B352" s="32"/>
      <c r="D352" s="145" t="s">
        <v>142</v>
      </c>
      <c r="F352" s="146" t="s">
        <v>535</v>
      </c>
      <c r="I352" s="147"/>
      <c r="L352" s="32"/>
      <c r="M352" s="148"/>
      <c r="T352" s="53"/>
      <c r="AT352" s="17" t="s">
        <v>142</v>
      </c>
      <c r="AU352" s="17" t="s">
        <v>81</v>
      </c>
    </row>
    <row r="353" spans="2:65" s="1" customFormat="1" ht="24.2" customHeight="1">
      <c r="B353" s="131"/>
      <c r="C353" s="174" t="s">
        <v>537</v>
      </c>
      <c r="D353" s="174" t="s">
        <v>397</v>
      </c>
      <c r="E353" s="175" t="s">
        <v>538</v>
      </c>
      <c r="F353" s="176" t="s">
        <v>539</v>
      </c>
      <c r="G353" s="177" t="s">
        <v>211</v>
      </c>
      <c r="H353" s="178">
        <v>2</v>
      </c>
      <c r="I353" s="179"/>
      <c r="J353" s="180">
        <f>ROUND(I353*H353,2)</f>
        <v>0</v>
      </c>
      <c r="K353" s="176" t="s">
        <v>3</v>
      </c>
      <c r="L353" s="181"/>
      <c r="M353" s="182" t="s">
        <v>3</v>
      </c>
      <c r="N353" s="183" t="s">
        <v>43</v>
      </c>
      <c r="P353" s="141">
        <f>O353*H353</f>
        <v>0</v>
      </c>
      <c r="Q353" s="141">
        <v>0</v>
      </c>
      <c r="R353" s="141">
        <f>Q353*H353</f>
        <v>0</v>
      </c>
      <c r="S353" s="141">
        <v>0</v>
      </c>
      <c r="T353" s="142">
        <f>S353*H353</f>
        <v>0</v>
      </c>
      <c r="AR353" s="143" t="s">
        <v>179</v>
      </c>
      <c r="AT353" s="143" t="s">
        <v>397</v>
      </c>
      <c r="AU353" s="143" t="s">
        <v>81</v>
      </c>
      <c r="AY353" s="17" t="s">
        <v>132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7" t="s">
        <v>79</v>
      </c>
      <c r="BK353" s="144">
        <f>ROUND(I353*H353,2)</f>
        <v>0</v>
      </c>
      <c r="BL353" s="17" t="s">
        <v>152</v>
      </c>
      <c r="BM353" s="143" t="s">
        <v>540</v>
      </c>
    </row>
    <row r="354" spans="2:65" s="1" customFormat="1" ht="11.25">
      <c r="B354" s="32"/>
      <c r="D354" s="145" t="s">
        <v>142</v>
      </c>
      <c r="F354" s="146" t="s">
        <v>539</v>
      </c>
      <c r="I354" s="147"/>
      <c r="L354" s="32"/>
      <c r="M354" s="148"/>
      <c r="T354" s="53"/>
      <c r="AT354" s="17" t="s">
        <v>142</v>
      </c>
      <c r="AU354" s="17" t="s">
        <v>81</v>
      </c>
    </row>
    <row r="355" spans="2:65" s="1" customFormat="1" ht="21.75" customHeight="1">
      <c r="B355" s="131"/>
      <c r="C355" s="132" t="s">
        <v>541</v>
      </c>
      <c r="D355" s="132" t="s">
        <v>135</v>
      </c>
      <c r="E355" s="133" t="s">
        <v>542</v>
      </c>
      <c r="F355" s="134" t="s">
        <v>543</v>
      </c>
      <c r="G355" s="135" t="s">
        <v>211</v>
      </c>
      <c r="H355" s="136">
        <v>3</v>
      </c>
      <c r="I355" s="137"/>
      <c r="J355" s="138">
        <f>ROUND(I355*H355,2)</f>
        <v>0</v>
      </c>
      <c r="K355" s="134" t="s">
        <v>139</v>
      </c>
      <c r="L355" s="32"/>
      <c r="M355" s="139" t="s">
        <v>3</v>
      </c>
      <c r="N355" s="140" t="s">
        <v>43</v>
      </c>
      <c r="P355" s="141">
        <f>O355*H355</f>
        <v>0</v>
      </c>
      <c r="Q355" s="141">
        <v>6.0000000000000002E-5</v>
      </c>
      <c r="R355" s="141">
        <f>Q355*H355</f>
        <v>1.8000000000000001E-4</v>
      </c>
      <c r="S355" s="141">
        <v>0</v>
      </c>
      <c r="T355" s="142">
        <f>S355*H355</f>
        <v>0</v>
      </c>
      <c r="AR355" s="143" t="s">
        <v>152</v>
      </c>
      <c r="AT355" s="143" t="s">
        <v>135</v>
      </c>
      <c r="AU355" s="143" t="s">
        <v>81</v>
      </c>
      <c r="AY355" s="17" t="s">
        <v>132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7" t="s">
        <v>79</v>
      </c>
      <c r="BK355" s="144">
        <f>ROUND(I355*H355,2)</f>
        <v>0</v>
      </c>
      <c r="BL355" s="17" t="s">
        <v>152</v>
      </c>
      <c r="BM355" s="143" t="s">
        <v>544</v>
      </c>
    </row>
    <row r="356" spans="2:65" s="1" customFormat="1" ht="11.25">
      <c r="B356" s="32"/>
      <c r="D356" s="145" t="s">
        <v>142</v>
      </c>
      <c r="F356" s="146" t="s">
        <v>545</v>
      </c>
      <c r="I356" s="147"/>
      <c r="L356" s="32"/>
      <c r="M356" s="148"/>
      <c r="T356" s="53"/>
      <c r="AT356" s="17" t="s">
        <v>142</v>
      </c>
      <c r="AU356" s="17" t="s">
        <v>81</v>
      </c>
    </row>
    <row r="357" spans="2:65" s="1" customFormat="1" ht="11.25">
      <c r="B357" s="32"/>
      <c r="D357" s="149" t="s">
        <v>143</v>
      </c>
      <c r="F357" s="150" t="s">
        <v>546</v>
      </c>
      <c r="I357" s="147"/>
      <c r="L357" s="32"/>
      <c r="M357" s="148"/>
      <c r="T357" s="53"/>
      <c r="AT357" s="17" t="s">
        <v>143</v>
      </c>
      <c r="AU357" s="17" t="s">
        <v>81</v>
      </c>
    </row>
    <row r="358" spans="2:65" s="12" customFormat="1" ht="11.25">
      <c r="B358" s="151"/>
      <c r="D358" s="145" t="s">
        <v>149</v>
      </c>
      <c r="E358" s="152" t="s">
        <v>3</v>
      </c>
      <c r="F358" s="153" t="s">
        <v>207</v>
      </c>
      <c r="H358" s="152" t="s">
        <v>3</v>
      </c>
      <c r="I358" s="154"/>
      <c r="L358" s="151"/>
      <c r="M358" s="155"/>
      <c r="T358" s="156"/>
      <c r="AT358" s="152" t="s">
        <v>149</v>
      </c>
      <c r="AU358" s="152" t="s">
        <v>81</v>
      </c>
      <c r="AV358" s="12" t="s">
        <v>79</v>
      </c>
      <c r="AW358" s="12" t="s">
        <v>33</v>
      </c>
      <c r="AX358" s="12" t="s">
        <v>72</v>
      </c>
      <c r="AY358" s="152" t="s">
        <v>132</v>
      </c>
    </row>
    <row r="359" spans="2:65" s="12" customFormat="1" ht="11.25">
      <c r="B359" s="151"/>
      <c r="D359" s="145" t="s">
        <v>149</v>
      </c>
      <c r="E359" s="152" t="s">
        <v>3</v>
      </c>
      <c r="F359" s="153" t="s">
        <v>532</v>
      </c>
      <c r="H359" s="152" t="s">
        <v>3</v>
      </c>
      <c r="I359" s="154"/>
      <c r="L359" s="151"/>
      <c r="M359" s="155"/>
      <c r="T359" s="156"/>
      <c r="AT359" s="152" t="s">
        <v>149</v>
      </c>
      <c r="AU359" s="152" t="s">
        <v>81</v>
      </c>
      <c r="AV359" s="12" t="s">
        <v>79</v>
      </c>
      <c r="AW359" s="12" t="s">
        <v>33</v>
      </c>
      <c r="AX359" s="12" t="s">
        <v>72</v>
      </c>
      <c r="AY359" s="152" t="s">
        <v>132</v>
      </c>
    </row>
    <row r="360" spans="2:65" s="13" customFormat="1" ht="11.25">
      <c r="B360" s="157"/>
      <c r="D360" s="145" t="s">
        <v>149</v>
      </c>
      <c r="E360" s="158" t="s">
        <v>3</v>
      </c>
      <c r="F360" s="159" t="s">
        <v>153</v>
      </c>
      <c r="H360" s="160">
        <v>3</v>
      </c>
      <c r="I360" s="161"/>
      <c r="L360" s="157"/>
      <c r="M360" s="162"/>
      <c r="T360" s="163"/>
      <c r="AT360" s="158" t="s">
        <v>149</v>
      </c>
      <c r="AU360" s="158" t="s">
        <v>81</v>
      </c>
      <c r="AV360" s="13" t="s">
        <v>81</v>
      </c>
      <c r="AW360" s="13" t="s">
        <v>33</v>
      </c>
      <c r="AX360" s="13" t="s">
        <v>72</v>
      </c>
      <c r="AY360" s="158" t="s">
        <v>132</v>
      </c>
    </row>
    <row r="361" spans="2:65" s="14" customFormat="1" ht="11.25">
      <c r="B361" s="164"/>
      <c r="D361" s="145" t="s">
        <v>149</v>
      </c>
      <c r="E361" s="165" t="s">
        <v>3</v>
      </c>
      <c r="F361" s="166" t="s">
        <v>151</v>
      </c>
      <c r="H361" s="167">
        <v>3</v>
      </c>
      <c r="I361" s="168"/>
      <c r="L361" s="164"/>
      <c r="M361" s="169"/>
      <c r="T361" s="170"/>
      <c r="AT361" s="165" t="s">
        <v>149</v>
      </c>
      <c r="AU361" s="165" t="s">
        <v>81</v>
      </c>
      <c r="AV361" s="14" t="s">
        <v>152</v>
      </c>
      <c r="AW361" s="14" t="s">
        <v>33</v>
      </c>
      <c r="AX361" s="14" t="s">
        <v>79</v>
      </c>
      <c r="AY361" s="165" t="s">
        <v>132</v>
      </c>
    </row>
    <row r="362" spans="2:65" s="1" customFormat="1" ht="16.5" customHeight="1">
      <c r="B362" s="131"/>
      <c r="C362" s="174" t="s">
        <v>547</v>
      </c>
      <c r="D362" s="174" t="s">
        <v>397</v>
      </c>
      <c r="E362" s="175" t="s">
        <v>548</v>
      </c>
      <c r="F362" s="176" t="s">
        <v>549</v>
      </c>
      <c r="G362" s="177" t="s">
        <v>211</v>
      </c>
      <c r="H362" s="178">
        <v>12</v>
      </c>
      <c r="I362" s="179"/>
      <c r="J362" s="180">
        <f>ROUND(I362*H362,2)</f>
        <v>0</v>
      </c>
      <c r="K362" s="176" t="s">
        <v>139</v>
      </c>
      <c r="L362" s="181"/>
      <c r="M362" s="182" t="s">
        <v>3</v>
      </c>
      <c r="N362" s="183" t="s">
        <v>43</v>
      </c>
      <c r="P362" s="141">
        <f>O362*H362</f>
        <v>0</v>
      </c>
      <c r="Q362" s="141">
        <v>5.8999999999999999E-3</v>
      </c>
      <c r="R362" s="141">
        <f>Q362*H362</f>
        <v>7.0800000000000002E-2</v>
      </c>
      <c r="S362" s="141">
        <v>0</v>
      </c>
      <c r="T362" s="142">
        <f>S362*H362</f>
        <v>0</v>
      </c>
      <c r="AR362" s="143" t="s">
        <v>179</v>
      </c>
      <c r="AT362" s="143" t="s">
        <v>397</v>
      </c>
      <c r="AU362" s="143" t="s">
        <v>81</v>
      </c>
      <c r="AY362" s="17" t="s">
        <v>132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7" t="s">
        <v>79</v>
      </c>
      <c r="BK362" s="144">
        <f>ROUND(I362*H362,2)</f>
        <v>0</v>
      </c>
      <c r="BL362" s="17" t="s">
        <v>152</v>
      </c>
      <c r="BM362" s="143" t="s">
        <v>550</v>
      </c>
    </row>
    <row r="363" spans="2:65" s="1" customFormat="1" ht="11.25">
      <c r="B363" s="32"/>
      <c r="D363" s="145" t="s">
        <v>142</v>
      </c>
      <c r="F363" s="146" t="s">
        <v>549</v>
      </c>
      <c r="I363" s="147"/>
      <c r="L363" s="32"/>
      <c r="M363" s="148"/>
      <c r="T363" s="53"/>
      <c r="AT363" s="17" t="s">
        <v>142</v>
      </c>
      <c r="AU363" s="17" t="s">
        <v>81</v>
      </c>
    </row>
    <row r="364" spans="2:65" s="13" customFormat="1" ht="11.25">
      <c r="B364" s="157"/>
      <c r="D364" s="145" t="s">
        <v>149</v>
      </c>
      <c r="E364" s="158" t="s">
        <v>3</v>
      </c>
      <c r="F364" s="159" t="s">
        <v>551</v>
      </c>
      <c r="H364" s="160">
        <v>12</v>
      </c>
      <c r="I364" s="161"/>
      <c r="L364" s="157"/>
      <c r="M364" s="162"/>
      <c r="T364" s="163"/>
      <c r="AT364" s="158" t="s">
        <v>149</v>
      </c>
      <c r="AU364" s="158" t="s">
        <v>81</v>
      </c>
      <c r="AV364" s="13" t="s">
        <v>81</v>
      </c>
      <c r="AW364" s="13" t="s">
        <v>33</v>
      </c>
      <c r="AX364" s="13" t="s">
        <v>72</v>
      </c>
      <c r="AY364" s="158" t="s">
        <v>132</v>
      </c>
    </row>
    <row r="365" spans="2:65" s="14" customFormat="1" ht="11.25">
      <c r="B365" s="164"/>
      <c r="D365" s="145" t="s">
        <v>149</v>
      </c>
      <c r="E365" s="165" t="s">
        <v>3</v>
      </c>
      <c r="F365" s="166" t="s">
        <v>151</v>
      </c>
      <c r="H365" s="167">
        <v>12</v>
      </c>
      <c r="I365" s="168"/>
      <c r="L365" s="164"/>
      <c r="M365" s="169"/>
      <c r="T365" s="170"/>
      <c r="AT365" s="165" t="s">
        <v>149</v>
      </c>
      <c r="AU365" s="165" t="s">
        <v>81</v>
      </c>
      <c r="AV365" s="14" t="s">
        <v>152</v>
      </c>
      <c r="AW365" s="14" t="s">
        <v>33</v>
      </c>
      <c r="AX365" s="14" t="s">
        <v>79</v>
      </c>
      <c r="AY365" s="165" t="s">
        <v>132</v>
      </c>
    </row>
    <row r="366" spans="2:65" s="1" customFormat="1" ht="16.5" customHeight="1">
      <c r="B366" s="131"/>
      <c r="C366" s="174" t="s">
        <v>552</v>
      </c>
      <c r="D366" s="174" t="s">
        <v>397</v>
      </c>
      <c r="E366" s="175" t="s">
        <v>553</v>
      </c>
      <c r="F366" s="176" t="s">
        <v>554</v>
      </c>
      <c r="G366" s="177" t="s">
        <v>555</v>
      </c>
      <c r="H366" s="178">
        <v>24</v>
      </c>
      <c r="I366" s="179"/>
      <c r="J366" s="180">
        <f>ROUND(I366*H366,2)</f>
        <v>0</v>
      </c>
      <c r="K366" s="176" t="s">
        <v>139</v>
      </c>
      <c r="L366" s="181"/>
      <c r="M366" s="182" t="s">
        <v>3</v>
      </c>
      <c r="N366" s="183" t="s">
        <v>43</v>
      </c>
      <c r="P366" s="141">
        <f>O366*H366</f>
        <v>0</v>
      </c>
      <c r="Q366" s="141">
        <v>3.8E-3</v>
      </c>
      <c r="R366" s="141">
        <f>Q366*H366</f>
        <v>9.1200000000000003E-2</v>
      </c>
      <c r="S366" s="141">
        <v>0</v>
      </c>
      <c r="T366" s="142">
        <f>S366*H366</f>
        <v>0</v>
      </c>
      <c r="AR366" s="143" t="s">
        <v>179</v>
      </c>
      <c r="AT366" s="143" t="s">
        <v>397</v>
      </c>
      <c r="AU366" s="143" t="s">
        <v>81</v>
      </c>
      <c r="AY366" s="17" t="s">
        <v>132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79</v>
      </c>
      <c r="BK366" s="144">
        <f>ROUND(I366*H366,2)</f>
        <v>0</v>
      </c>
      <c r="BL366" s="17" t="s">
        <v>152</v>
      </c>
      <c r="BM366" s="143" t="s">
        <v>556</v>
      </c>
    </row>
    <row r="367" spans="2:65" s="1" customFormat="1" ht="11.25">
      <c r="B367" s="32"/>
      <c r="D367" s="145" t="s">
        <v>142</v>
      </c>
      <c r="F367" s="146" t="s">
        <v>554</v>
      </c>
      <c r="I367" s="147"/>
      <c r="L367" s="32"/>
      <c r="M367" s="148"/>
      <c r="T367" s="53"/>
      <c r="AT367" s="17" t="s">
        <v>142</v>
      </c>
      <c r="AU367" s="17" t="s">
        <v>81</v>
      </c>
    </row>
    <row r="368" spans="2:65" s="12" customFormat="1" ht="11.25">
      <c r="B368" s="151"/>
      <c r="D368" s="145" t="s">
        <v>149</v>
      </c>
      <c r="E368" s="152" t="s">
        <v>3</v>
      </c>
      <c r="F368" s="153" t="s">
        <v>557</v>
      </c>
      <c r="H368" s="152" t="s">
        <v>3</v>
      </c>
      <c r="I368" s="154"/>
      <c r="L368" s="151"/>
      <c r="M368" s="155"/>
      <c r="T368" s="156"/>
      <c r="AT368" s="152" t="s">
        <v>149</v>
      </c>
      <c r="AU368" s="152" t="s">
        <v>81</v>
      </c>
      <c r="AV368" s="12" t="s">
        <v>79</v>
      </c>
      <c r="AW368" s="12" t="s">
        <v>33</v>
      </c>
      <c r="AX368" s="12" t="s">
        <v>72</v>
      </c>
      <c r="AY368" s="152" t="s">
        <v>132</v>
      </c>
    </row>
    <row r="369" spans="2:65" s="13" customFormat="1" ht="11.25">
      <c r="B369" s="157"/>
      <c r="D369" s="145" t="s">
        <v>149</v>
      </c>
      <c r="E369" s="158" t="s">
        <v>3</v>
      </c>
      <c r="F369" s="159" t="s">
        <v>558</v>
      </c>
      <c r="H369" s="160">
        <v>24</v>
      </c>
      <c r="I369" s="161"/>
      <c r="L369" s="157"/>
      <c r="M369" s="162"/>
      <c r="T369" s="163"/>
      <c r="AT369" s="158" t="s">
        <v>149</v>
      </c>
      <c r="AU369" s="158" t="s">
        <v>81</v>
      </c>
      <c r="AV369" s="13" t="s">
        <v>81</v>
      </c>
      <c r="AW369" s="13" t="s">
        <v>33</v>
      </c>
      <c r="AX369" s="13" t="s">
        <v>72</v>
      </c>
      <c r="AY369" s="158" t="s">
        <v>132</v>
      </c>
    </row>
    <row r="370" spans="2:65" s="14" customFormat="1" ht="11.25">
      <c r="B370" s="164"/>
      <c r="D370" s="145" t="s">
        <v>149</v>
      </c>
      <c r="E370" s="165" t="s">
        <v>3</v>
      </c>
      <c r="F370" s="166" t="s">
        <v>151</v>
      </c>
      <c r="H370" s="167">
        <v>24</v>
      </c>
      <c r="I370" s="168"/>
      <c r="L370" s="164"/>
      <c r="M370" s="169"/>
      <c r="T370" s="170"/>
      <c r="AT370" s="165" t="s">
        <v>149</v>
      </c>
      <c r="AU370" s="165" t="s">
        <v>81</v>
      </c>
      <c r="AV370" s="14" t="s">
        <v>152</v>
      </c>
      <c r="AW370" s="14" t="s">
        <v>33</v>
      </c>
      <c r="AX370" s="14" t="s">
        <v>79</v>
      </c>
      <c r="AY370" s="165" t="s">
        <v>132</v>
      </c>
    </row>
    <row r="371" spans="2:65" s="1" customFormat="1" ht="16.5" customHeight="1">
      <c r="B371" s="131"/>
      <c r="C371" s="132" t="s">
        <v>559</v>
      </c>
      <c r="D371" s="132" t="s">
        <v>135</v>
      </c>
      <c r="E371" s="133" t="s">
        <v>560</v>
      </c>
      <c r="F371" s="134" t="s">
        <v>561</v>
      </c>
      <c r="G371" s="135" t="s">
        <v>211</v>
      </c>
      <c r="H371" s="136">
        <v>3</v>
      </c>
      <c r="I371" s="137"/>
      <c r="J371" s="138">
        <f>ROUND(I371*H371,2)</f>
        <v>0</v>
      </c>
      <c r="K371" s="134" t="s">
        <v>139</v>
      </c>
      <c r="L371" s="32"/>
      <c r="M371" s="139" t="s">
        <v>3</v>
      </c>
      <c r="N371" s="140" t="s">
        <v>43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152</v>
      </c>
      <c r="AT371" s="143" t="s">
        <v>135</v>
      </c>
      <c r="AU371" s="143" t="s">
        <v>81</v>
      </c>
      <c r="AY371" s="17" t="s">
        <v>132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79</v>
      </c>
      <c r="BK371" s="144">
        <f>ROUND(I371*H371,2)</f>
        <v>0</v>
      </c>
      <c r="BL371" s="17" t="s">
        <v>152</v>
      </c>
      <c r="BM371" s="143" t="s">
        <v>562</v>
      </c>
    </row>
    <row r="372" spans="2:65" s="1" customFormat="1" ht="11.25">
      <c r="B372" s="32"/>
      <c r="D372" s="145" t="s">
        <v>142</v>
      </c>
      <c r="F372" s="146" t="s">
        <v>563</v>
      </c>
      <c r="I372" s="147"/>
      <c r="L372" s="32"/>
      <c r="M372" s="148"/>
      <c r="T372" s="53"/>
      <c r="AT372" s="17" t="s">
        <v>142</v>
      </c>
      <c r="AU372" s="17" t="s">
        <v>81</v>
      </c>
    </row>
    <row r="373" spans="2:65" s="1" customFormat="1" ht="11.25">
      <c r="B373" s="32"/>
      <c r="D373" s="149" t="s">
        <v>143</v>
      </c>
      <c r="F373" s="150" t="s">
        <v>564</v>
      </c>
      <c r="I373" s="147"/>
      <c r="L373" s="32"/>
      <c r="M373" s="148"/>
      <c r="T373" s="53"/>
      <c r="AT373" s="17" t="s">
        <v>143</v>
      </c>
      <c r="AU373" s="17" t="s">
        <v>81</v>
      </c>
    </row>
    <row r="374" spans="2:65" s="1" customFormat="1" ht="16.5" customHeight="1">
      <c r="B374" s="131"/>
      <c r="C374" s="132" t="s">
        <v>565</v>
      </c>
      <c r="D374" s="132" t="s">
        <v>135</v>
      </c>
      <c r="E374" s="133" t="s">
        <v>566</v>
      </c>
      <c r="F374" s="134" t="s">
        <v>567</v>
      </c>
      <c r="G374" s="135" t="s">
        <v>203</v>
      </c>
      <c r="H374" s="136">
        <v>6.28</v>
      </c>
      <c r="I374" s="137"/>
      <c r="J374" s="138">
        <f>ROUND(I374*H374,2)</f>
        <v>0</v>
      </c>
      <c r="K374" s="134" t="s">
        <v>139</v>
      </c>
      <c r="L374" s="32"/>
      <c r="M374" s="139" t="s">
        <v>3</v>
      </c>
      <c r="N374" s="140" t="s">
        <v>43</v>
      </c>
      <c r="P374" s="141">
        <f>O374*H374</f>
        <v>0</v>
      </c>
      <c r="Q374" s="141">
        <v>3.0000000000000001E-5</v>
      </c>
      <c r="R374" s="141">
        <f>Q374*H374</f>
        <v>1.8840000000000003E-4</v>
      </c>
      <c r="S374" s="141">
        <v>0</v>
      </c>
      <c r="T374" s="142">
        <f>S374*H374</f>
        <v>0</v>
      </c>
      <c r="AR374" s="143" t="s">
        <v>152</v>
      </c>
      <c r="AT374" s="143" t="s">
        <v>135</v>
      </c>
      <c r="AU374" s="143" t="s">
        <v>81</v>
      </c>
      <c r="AY374" s="17" t="s">
        <v>132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79</v>
      </c>
      <c r="BK374" s="144">
        <f>ROUND(I374*H374,2)</f>
        <v>0</v>
      </c>
      <c r="BL374" s="17" t="s">
        <v>152</v>
      </c>
      <c r="BM374" s="143" t="s">
        <v>568</v>
      </c>
    </row>
    <row r="375" spans="2:65" s="1" customFormat="1" ht="11.25">
      <c r="B375" s="32"/>
      <c r="D375" s="145" t="s">
        <v>142</v>
      </c>
      <c r="F375" s="146" t="s">
        <v>569</v>
      </c>
      <c r="I375" s="147"/>
      <c r="L375" s="32"/>
      <c r="M375" s="148"/>
      <c r="T375" s="53"/>
      <c r="AT375" s="17" t="s">
        <v>142</v>
      </c>
      <c r="AU375" s="17" t="s">
        <v>81</v>
      </c>
    </row>
    <row r="376" spans="2:65" s="1" customFormat="1" ht="11.25">
      <c r="B376" s="32"/>
      <c r="D376" s="149" t="s">
        <v>143</v>
      </c>
      <c r="F376" s="150" t="s">
        <v>570</v>
      </c>
      <c r="I376" s="147"/>
      <c r="L376" s="32"/>
      <c r="M376" s="148"/>
      <c r="T376" s="53"/>
      <c r="AT376" s="17" t="s">
        <v>143</v>
      </c>
      <c r="AU376" s="17" t="s">
        <v>81</v>
      </c>
    </row>
    <row r="377" spans="2:65" s="12" customFormat="1" ht="11.25">
      <c r="B377" s="151"/>
      <c r="D377" s="145" t="s">
        <v>149</v>
      </c>
      <c r="E377" s="152" t="s">
        <v>3</v>
      </c>
      <c r="F377" s="153" t="s">
        <v>207</v>
      </c>
      <c r="H377" s="152" t="s">
        <v>3</v>
      </c>
      <c r="I377" s="154"/>
      <c r="L377" s="151"/>
      <c r="M377" s="155"/>
      <c r="T377" s="156"/>
      <c r="AT377" s="152" t="s">
        <v>149</v>
      </c>
      <c r="AU377" s="152" t="s">
        <v>81</v>
      </c>
      <c r="AV377" s="12" t="s">
        <v>79</v>
      </c>
      <c r="AW377" s="12" t="s">
        <v>33</v>
      </c>
      <c r="AX377" s="12" t="s">
        <v>72</v>
      </c>
      <c r="AY377" s="152" t="s">
        <v>132</v>
      </c>
    </row>
    <row r="378" spans="2:65" s="12" customFormat="1" ht="11.25">
      <c r="B378" s="151"/>
      <c r="D378" s="145" t="s">
        <v>149</v>
      </c>
      <c r="E378" s="152" t="s">
        <v>3</v>
      </c>
      <c r="F378" s="153" t="s">
        <v>532</v>
      </c>
      <c r="H378" s="152" t="s">
        <v>3</v>
      </c>
      <c r="I378" s="154"/>
      <c r="L378" s="151"/>
      <c r="M378" s="155"/>
      <c r="T378" s="156"/>
      <c r="AT378" s="152" t="s">
        <v>149</v>
      </c>
      <c r="AU378" s="152" t="s">
        <v>81</v>
      </c>
      <c r="AV378" s="12" t="s">
        <v>79</v>
      </c>
      <c r="AW378" s="12" t="s">
        <v>33</v>
      </c>
      <c r="AX378" s="12" t="s">
        <v>72</v>
      </c>
      <c r="AY378" s="152" t="s">
        <v>132</v>
      </c>
    </row>
    <row r="379" spans="2:65" s="13" customFormat="1" ht="11.25">
      <c r="B379" s="157"/>
      <c r="D379" s="145" t="s">
        <v>149</v>
      </c>
      <c r="E379" s="158" t="s">
        <v>3</v>
      </c>
      <c r="F379" s="159" t="s">
        <v>571</v>
      </c>
      <c r="H379" s="160">
        <v>3.7679999999999998</v>
      </c>
      <c r="I379" s="161"/>
      <c r="L379" s="157"/>
      <c r="M379" s="162"/>
      <c r="T379" s="163"/>
      <c r="AT379" s="158" t="s">
        <v>149</v>
      </c>
      <c r="AU379" s="158" t="s">
        <v>81</v>
      </c>
      <c r="AV379" s="13" t="s">
        <v>81</v>
      </c>
      <c r="AW379" s="13" t="s">
        <v>33</v>
      </c>
      <c r="AX379" s="13" t="s">
        <v>72</v>
      </c>
      <c r="AY379" s="158" t="s">
        <v>132</v>
      </c>
    </row>
    <row r="380" spans="2:65" s="12" customFormat="1" ht="11.25">
      <c r="B380" s="151"/>
      <c r="D380" s="145" t="s">
        <v>149</v>
      </c>
      <c r="E380" s="152" t="s">
        <v>3</v>
      </c>
      <c r="F380" s="153" t="s">
        <v>445</v>
      </c>
      <c r="H380" s="152" t="s">
        <v>3</v>
      </c>
      <c r="I380" s="154"/>
      <c r="L380" s="151"/>
      <c r="M380" s="155"/>
      <c r="T380" s="156"/>
      <c r="AT380" s="152" t="s">
        <v>149</v>
      </c>
      <c r="AU380" s="152" t="s">
        <v>81</v>
      </c>
      <c r="AV380" s="12" t="s">
        <v>79</v>
      </c>
      <c r="AW380" s="12" t="s">
        <v>33</v>
      </c>
      <c r="AX380" s="12" t="s">
        <v>72</v>
      </c>
      <c r="AY380" s="152" t="s">
        <v>132</v>
      </c>
    </row>
    <row r="381" spans="2:65" s="13" customFormat="1" ht="11.25">
      <c r="B381" s="157"/>
      <c r="D381" s="145" t="s">
        <v>149</v>
      </c>
      <c r="E381" s="158" t="s">
        <v>3</v>
      </c>
      <c r="F381" s="159" t="s">
        <v>572</v>
      </c>
      <c r="H381" s="160">
        <v>2.512</v>
      </c>
      <c r="I381" s="161"/>
      <c r="L381" s="157"/>
      <c r="M381" s="162"/>
      <c r="T381" s="163"/>
      <c r="AT381" s="158" t="s">
        <v>149</v>
      </c>
      <c r="AU381" s="158" t="s">
        <v>81</v>
      </c>
      <c r="AV381" s="13" t="s">
        <v>81</v>
      </c>
      <c r="AW381" s="13" t="s">
        <v>33</v>
      </c>
      <c r="AX381" s="13" t="s">
        <v>72</v>
      </c>
      <c r="AY381" s="158" t="s">
        <v>132</v>
      </c>
    </row>
    <row r="382" spans="2:65" s="14" customFormat="1" ht="11.25">
      <c r="B382" s="164"/>
      <c r="D382" s="145" t="s">
        <v>149</v>
      </c>
      <c r="E382" s="165" t="s">
        <v>3</v>
      </c>
      <c r="F382" s="166" t="s">
        <v>151</v>
      </c>
      <c r="H382" s="167">
        <v>6.28</v>
      </c>
      <c r="I382" s="168"/>
      <c r="L382" s="164"/>
      <c r="M382" s="169"/>
      <c r="T382" s="170"/>
      <c r="AT382" s="165" t="s">
        <v>149</v>
      </c>
      <c r="AU382" s="165" t="s">
        <v>81</v>
      </c>
      <c r="AV382" s="14" t="s">
        <v>152</v>
      </c>
      <c r="AW382" s="14" t="s">
        <v>33</v>
      </c>
      <c r="AX382" s="14" t="s">
        <v>79</v>
      </c>
      <c r="AY382" s="165" t="s">
        <v>132</v>
      </c>
    </row>
    <row r="383" spans="2:65" s="1" customFormat="1" ht="16.5" customHeight="1">
      <c r="B383" s="131"/>
      <c r="C383" s="174" t="s">
        <v>573</v>
      </c>
      <c r="D383" s="174" t="s">
        <v>397</v>
      </c>
      <c r="E383" s="175" t="s">
        <v>574</v>
      </c>
      <c r="F383" s="176" t="s">
        <v>575</v>
      </c>
      <c r="G383" s="177" t="s">
        <v>203</v>
      </c>
      <c r="H383" s="178">
        <v>7.5359999999999996</v>
      </c>
      <c r="I383" s="179"/>
      <c r="J383" s="180">
        <f>ROUND(I383*H383,2)</f>
        <v>0</v>
      </c>
      <c r="K383" s="176" t="s">
        <v>139</v>
      </c>
      <c r="L383" s="181"/>
      <c r="M383" s="182" t="s">
        <v>3</v>
      </c>
      <c r="N383" s="183" t="s">
        <v>43</v>
      </c>
      <c r="P383" s="141">
        <f>O383*H383</f>
        <v>0</v>
      </c>
      <c r="Q383" s="141">
        <v>5.0000000000000001E-4</v>
      </c>
      <c r="R383" s="141">
        <f>Q383*H383</f>
        <v>3.7680000000000001E-3</v>
      </c>
      <c r="S383" s="141">
        <v>0</v>
      </c>
      <c r="T383" s="142">
        <f>S383*H383</f>
        <v>0</v>
      </c>
      <c r="AR383" s="143" t="s">
        <v>179</v>
      </c>
      <c r="AT383" s="143" t="s">
        <v>397</v>
      </c>
      <c r="AU383" s="143" t="s">
        <v>81</v>
      </c>
      <c r="AY383" s="17" t="s">
        <v>132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7" t="s">
        <v>79</v>
      </c>
      <c r="BK383" s="144">
        <f>ROUND(I383*H383,2)</f>
        <v>0</v>
      </c>
      <c r="BL383" s="17" t="s">
        <v>152</v>
      </c>
      <c r="BM383" s="143" t="s">
        <v>576</v>
      </c>
    </row>
    <row r="384" spans="2:65" s="1" customFormat="1" ht="11.25">
      <c r="B384" s="32"/>
      <c r="D384" s="145" t="s">
        <v>142</v>
      </c>
      <c r="F384" s="146" t="s">
        <v>575</v>
      </c>
      <c r="I384" s="147"/>
      <c r="L384" s="32"/>
      <c r="M384" s="148"/>
      <c r="T384" s="53"/>
      <c r="AT384" s="17" t="s">
        <v>142</v>
      </c>
      <c r="AU384" s="17" t="s">
        <v>81</v>
      </c>
    </row>
    <row r="385" spans="2:65" s="13" customFormat="1" ht="11.25">
      <c r="B385" s="157"/>
      <c r="D385" s="145" t="s">
        <v>149</v>
      </c>
      <c r="E385" s="158" t="s">
        <v>3</v>
      </c>
      <c r="F385" s="159" t="s">
        <v>577</v>
      </c>
      <c r="H385" s="160">
        <v>7.5359999999999996</v>
      </c>
      <c r="I385" s="161"/>
      <c r="L385" s="157"/>
      <c r="M385" s="162"/>
      <c r="T385" s="163"/>
      <c r="AT385" s="158" t="s">
        <v>149</v>
      </c>
      <c r="AU385" s="158" t="s">
        <v>81</v>
      </c>
      <c r="AV385" s="13" t="s">
        <v>81</v>
      </c>
      <c r="AW385" s="13" t="s">
        <v>33</v>
      </c>
      <c r="AX385" s="13" t="s">
        <v>72</v>
      </c>
      <c r="AY385" s="158" t="s">
        <v>132</v>
      </c>
    </row>
    <row r="386" spans="2:65" s="14" customFormat="1" ht="11.25">
      <c r="B386" s="164"/>
      <c r="D386" s="145" t="s">
        <v>149</v>
      </c>
      <c r="E386" s="165" t="s">
        <v>3</v>
      </c>
      <c r="F386" s="166" t="s">
        <v>151</v>
      </c>
      <c r="H386" s="167">
        <v>7.5359999999999996</v>
      </c>
      <c r="I386" s="168"/>
      <c r="L386" s="164"/>
      <c r="M386" s="169"/>
      <c r="T386" s="170"/>
      <c r="AT386" s="165" t="s">
        <v>149</v>
      </c>
      <c r="AU386" s="165" t="s">
        <v>81</v>
      </c>
      <c r="AV386" s="14" t="s">
        <v>152</v>
      </c>
      <c r="AW386" s="14" t="s">
        <v>33</v>
      </c>
      <c r="AX386" s="14" t="s">
        <v>79</v>
      </c>
      <c r="AY386" s="165" t="s">
        <v>132</v>
      </c>
    </row>
    <row r="387" spans="2:65" s="1" customFormat="1" ht="16.5" customHeight="1">
      <c r="B387" s="131"/>
      <c r="C387" s="132" t="s">
        <v>578</v>
      </c>
      <c r="D387" s="132" t="s">
        <v>135</v>
      </c>
      <c r="E387" s="133" t="s">
        <v>579</v>
      </c>
      <c r="F387" s="134" t="s">
        <v>580</v>
      </c>
      <c r="G387" s="135" t="s">
        <v>211</v>
      </c>
      <c r="H387" s="136">
        <v>85</v>
      </c>
      <c r="I387" s="137"/>
      <c r="J387" s="138">
        <f>ROUND(I387*H387,2)</f>
        <v>0</v>
      </c>
      <c r="K387" s="134" t="s">
        <v>139</v>
      </c>
      <c r="L387" s="32"/>
      <c r="M387" s="139" t="s">
        <v>3</v>
      </c>
      <c r="N387" s="140" t="s">
        <v>43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152</v>
      </c>
      <c r="AT387" s="143" t="s">
        <v>135</v>
      </c>
      <c r="AU387" s="143" t="s">
        <v>81</v>
      </c>
      <c r="AY387" s="17" t="s">
        <v>132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79</v>
      </c>
      <c r="BK387" s="144">
        <f>ROUND(I387*H387,2)</f>
        <v>0</v>
      </c>
      <c r="BL387" s="17" t="s">
        <v>152</v>
      </c>
      <c r="BM387" s="143" t="s">
        <v>581</v>
      </c>
    </row>
    <row r="388" spans="2:65" s="1" customFormat="1" ht="11.25">
      <c r="B388" s="32"/>
      <c r="D388" s="145" t="s">
        <v>142</v>
      </c>
      <c r="F388" s="146" t="s">
        <v>582</v>
      </c>
      <c r="I388" s="147"/>
      <c r="L388" s="32"/>
      <c r="M388" s="148"/>
      <c r="T388" s="53"/>
      <c r="AT388" s="17" t="s">
        <v>142</v>
      </c>
      <c r="AU388" s="17" t="s">
        <v>81</v>
      </c>
    </row>
    <row r="389" spans="2:65" s="1" customFormat="1" ht="11.25">
      <c r="B389" s="32"/>
      <c r="D389" s="149" t="s">
        <v>143</v>
      </c>
      <c r="F389" s="150" t="s">
        <v>583</v>
      </c>
      <c r="I389" s="147"/>
      <c r="L389" s="32"/>
      <c r="M389" s="148"/>
      <c r="T389" s="53"/>
      <c r="AT389" s="17" t="s">
        <v>143</v>
      </c>
      <c r="AU389" s="17" t="s">
        <v>81</v>
      </c>
    </row>
    <row r="390" spans="2:65" s="13" customFormat="1" ht="11.25">
      <c r="B390" s="157"/>
      <c r="D390" s="145" t="s">
        <v>149</v>
      </c>
      <c r="E390" s="158" t="s">
        <v>3</v>
      </c>
      <c r="F390" s="159" t="s">
        <v>584</v>
      </c>
      <c r="H390" s="160">
        <v>85</v>
      </c>
      <c r="I390" s="161"/>
      <c r="L390" s="157"/>
      <c r="M390" s="162"/>
      <c r="T390" s="163"/>
      <c r="AT390" s="158" t="s">
        <v>149</v>
      </c>
      <c r="AU390" s="158" t="s">
        <v>81</v>
      </c>
      <c r="AV390" s="13" t="s">
        <v>81</v>
      </c>
      <c r="AW390" s="13" t="s">
        <v>33</v>
      </c>
      <c r="AX390" s="13" t="s">
        <v>72</v>
      </c>
      <c r="AY390" s="158" t="s">
        <v>132</v>
      </c>
    </row>
    <row r="391" spans="2:65" s="14" customFormat="1" ht="11.25">
      <c r="B391" s="164"/>
      <c r="D391" s="145" t="s">
        <v>149</v>
      </c>
      <c r="E391" s="165" t="s">
        <v>3</v>
      </c>
      <c r="F391" s="166" t="s">
        <v>151</v>
      </c>
      <c r="H391" s="167">
        <v>85</v>
      </c>
      <c r="I391" s="168"/>
      <c r="L391" s="164"/>
      <c r="M391" s="169"/>
      <c r="T391" s="170"/>
      <c r="AT391" s="165" t="s">
        <v>149</v>
      </c>
      <c r="AU391" s="165" t="s">
        <v>81</v>
      </c>
      <c r="AV391" s="14" t="s">
        <v>152</v>
      </c>
      <c r="AW391" s="14" t="s">
        <v>33</v>
      </c>
      <c r="AX391" s="14" t="s">
        <v>79</v>
      </c>
      <c r="AY391" s="165" t="s">
        <v>132</v>
      </c>
    </row>
    <row r="392" spans="2:65" s="1" customFormat="1" ht="16.5" customHeight="1">
      <c r="B392" s="131"/>
      <c r="C392" s="132" t="s">
        <v>585</v>
      </c>
      <c r="D392" s="132" t="s">
        <v>135</v>
      </c>
      <c r="E392" s="133" t="s">
        <v>586</v>
      </c>
      <c r="F392" s="134" t="s">
        <v>587</v>
      </c>
      <c r="G392" s="135" t="s">
        <v>203</v>
      </c>
      <c r="H392" s="136">
        <v>420</v>
      </c>
      <c r="I392" s="137"/>
      <c r="J392" s="138">
        <f>ROUND(I392*H392,2)</f>
        <v>0</v>
      </c>
      <c r="K392" s="134" t="s">
        <v>139</v>
      </c>
      <c r="L392" s="32"/>
      <c r="M392" s="139" t="s">
        <v>3</v>
      </c>
      <c r="N392" s="140" t="s">
        <v>43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152</v>
      </c>
      <c r="AT392" s="143" t="s">
        <v>135</v>
      </c>
      <c r="AU392" s="143" t="s">
        <v>81</v>
      </c>
      <c r="AY392" s="17" t="s">
        <v>132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7" t="s">
        <v>79</v>
      </c>
      <c r="BK392" s="144">
        <f>ROUND(I392*H392,2)</f>
        <v>0</v>
      </c>
      <c r="BL392" s="17" t="s">
        <v>152</v>
      </c>
      <c r="BM392" s="143" t="s">
        <v>588</v>
      </c>
    </row>
    <row r="393" spans="2:65" s="1" customFormat="1" ht="11.25">
      <c r="B393" s="32"/>
      <c r="D393" s="145" t="s">
        <v>142</v>
      </c>
      <c r="F393" s="146" t="s">
        <v>589</v>
      </c>
      <c r="I393" s="147"/>
      <c r="L393" s="32"/>
      <c r="M393" s="148"/>
      <c r="T393" s="53"/>
      <c r="AT393" s="17" t="s">
        <v>142</v>
      </c>
      <c r="AU393" s="17" t="s">
        <v>81</v>
      </c>
    </row>
    <row r="394" spans="2:65" s="1" customFormat="1" ht="11.25">
      <c r="B394" s="32"/>
      <c r="D394" s="149" t="s">
        <v>143</v>
      </c>
      <c r="F394" s="150" t="s">
        <v>590</v>
      </c>
      <c r="I394" s="147"/>
      <c r="L394" s="32"/>
      <c r="M394" s="148"/>
      <c r="T394" s="53"/>
      <c r="AT394" s="17" t="s">
        <v>143</v>
      </c>
      <c r="AU394" s="17" t="s">
        <v>81</v>
      </c>
    </row>
    <row r="395" spans="2:65" s="1" customFormat="1" ht="16.5" customHeight="1">
      <c r="B395" s="131"/>
      <c r="C395" s="132" t="s">
        <v>591</v>
      </c>
      <c r="D395" s="132" t="s">
        <v>135</v>
      </c>
      <c r="E395" s="133" t="s">
        <v>592</v>
      </c>
      <c r="F395" s="134" t="s">
        <v>593</v>
      </c>
      <c r="G395" s="135" t="s">
        <v>211</v>
      </c>
      <c r="H395" s="136">
        <v>5</v>
      </c>
      <c r="I395" s="137"/>
      <c r="J395" s="138">
        <f>ROUND(I395*H395,2)</f>
        <v>0</v>
      </c>
      <c r="K395" s="134" t="s">
        <v>3</v>
      </c>
      <c r="L395" s="32"/>
      <c r="M395" s="139" t="s">
        <v>3</v>
      </c>
      <c r="N395" s="140" t="s">
        <v>43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152</v>
      </c>
      <c r="AT395" s="143" t="s">
        <v>135</v>
      </c>
      <c r="AU395" s="143" t="s">
        <v>81</v>
      </c>
      <c r="AY395" s="17" t="s">
        <v>132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7" t="s">
        <v>79</v>
      </c>
      <c r="BK395" s="144">
        <f>ROUND(I395*H395,2)</f>
        <v>0</v>
      </c>
      <c r="BL395" s="17" t="s">
        <v>152</v>
      </c>
      <c r="BM395" s="143" t="s">
        <v>594</v>
      </c>
    </row>
    <row r="396" spans="2:65" s="1" customFormat="1" ht="11.25">
      <c r="B396" s="32"/>
      <c r="D396" s="145" t="s">
        <v>142</v>
      </c>
      <c r="F396" s="146" t="s">
        <v>593</v>
      </c>
      <c r="I396" s="147"/>
      <c r="L396" s="32"/>
      <c r="M396" s="148"/>
      <c r="T396" s="53"/>
      <c r="AT396" s="17" t="s">
        <v>142</v>
      </c>
      <c r="AU396" s="17" t="s">
        <v>81</v>
      </c>
    </row>
    <row r="397" spans="2:65" s="1" customFormat="1" ht="16.5" customHeight="1">
      <c r="B397" s="131"/>
      <c r="C397" s="132" t="s">
        <v>595</v>
      </c>
      <c r="D397" s="132" t="s">
        <v>135</v>
      </c>
      <c r="E397" s="133" t="s">
        <v>596</v>
      </c>
      <c r="F397" s="134" t="s">
        <v>597</v>
      </c>
      <c r="G397" s="135" t="s">
        <v>211</v>
      </c>
      <c r="H397" s="136">
        <v>878</v>
      </c>
      <c r="I397" s="137"/>
      <c r="J397" s="138">
        <f>ROUND(I397*H397,2)</f>
        <v>0</v>
      </c>
      <c r="K397" s="134" t="s">
        <v>3</v>
      </c>
      <c r="L397" s="32"/>
      <c r="M397" s="139" t="s">
        <v>3</v>
      </c>
      <c r="N397" s="140" t="s">
        <v>43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152</v>
      </c>
      <c r="AT397" s="143" t="s">
        <v>135</v>
      </c>
      <c r="AU397" s="143" t="s">
        <v>81</v>
      </c>
      <c r="AY397" s="17" t="s">
        <v>132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79</v>
      </c>
      <c r="BK397" s="144">
        <f>ROUND(I397*H397,2)</f>
        <v>0</v>
      </c>
      <c r="BL397" s="17" t="s">
        <v>152</v>
      </c>
      <c r="BM397" s="143" t="s">
        <v>598</v>
      </c>
    </row>
    <row r="398" spans="2:65" s="1" customFormat="1" ht="11.25">
      <c r="B398" s="32"/>
      <c r="D398" s="145" t="s">
        <v>142</v>
      </c>
      <c r="F398" s="146" t="s">
        <v>597</v>
      </c>
      <c r="I398" s="147"/>
      <c r="L398" s="32"/>
      <c r="M398" s="148"/>
      <c r="T398" s="53"/>
      <c r="AT398" s="17" t="s">
        <v>142</v>
      </c>
      <c r="AU398" s="17" t="s">
        <v>81</v>
      </c>
    </row>
    <row r="399" spans="2:65" s="13" customFormat="1" ht="11.25">
      <c r="B399" s="157"/>
      <c r="D399" s="145" t="s">
        <v>149</v>
      </c>
      <c r="E399" s="158" t="s">
        <v>3</v>
      </c>
      <c r="F399" s="159" t="s">
        <v>599</v>
      </c>
      <c r="H399" s="160">
        <v>878</v>
      </c>
      <c r="I399" s="161"/>
      <c r="L399" s="157"/>
      <c r="M399" s="162"/>
      <c r="T399" s="163"/>
      <c r="AT399" s="158" t="s">
        <v>149</v>
      </c>
      <c r="AU399" s="158" t="s">
        <v>81</v>
      </c>
      <c r="AV399" s="13" t="s">
        <v>81</v>
      </c>
      <c r="AW399" s="13" t="s">
        <v>33</v>
      </c>
      <c r="AX399" s="13" t="s">
        <v>72</v>
      </c>
      <c r="AY399" s="158" t="s">
        <v>132</v>
      </c>
    </row>
    <row r="400" spans="2:65" s="14" customFormat="1" ht="11.25">
      <c r="B400" s="164"/>
      <c r="D400" s="145" t="s">
        <v>149</v>
      </c>
      <c r="E400" s="165" t="s">
        <v>3</v>
      </c>
      <c r="F400" s="166" t="s">
        <v>151</v>
      </c>
      <c r="H400" s="167">
        <v>878</v>
      </c>
      <c r="I400" s="168"/>
      <c r="L400" s="164"/>
      <c r="M400" s="169"/>
      <c r="T400" s="170"/>
      <c r="AT400" s="165" t="s">
        <v>149</v>
      </c>
      <c r="AU400" s="165" t="s">
        <v>81</v>
      </c>
      <c r="AV400" s="14" t="s">
        <v>152</v>
      </c>
      <c r="AW400" s="14" t="s">
        <v>33</v>
      </c>
      <c r="AX400" s="14" t="s">
        <v>79</v>
      </c>
      <c r="AY400" s="165" t="s">
        <v>132</v>
      </c>
    </row>
    <row r="401" spans="2:65" s="1" customFormat="1" ht="16.5" customHeight="1">
      <c r="B401" s="131"/>
      <c r="C401" s="132" t="s">
        <v>600</v>
      </c>
      <c r="D401" s="132" t="s">
        <v>135</v>
      </c>
      <c r="E401" s="133" t="s">
        <v>601</v>
      </c>
      <c r="F401" s="134" t="s">
        <v>602</v>
      </c>
      <c r="G401" s="135" t="s">
        <v>211</v>
      </c>
      <c r="H401" s="136">
        <v>5</v>
      </c>
      <c r="I401" s="137"/>
      <c r="J401" s="138">
        <f>ROUND(I401*H401,2)</f>
        <v>0</v>
      </c>
      <c r="K401" s="134" t="s">
        <v>139</v>
      </c>
      <c r="L401" s="32"/>
      <c r="M401" s="139" t="s">
        <v>3</v>
      </c>
      <c r="N401" s="140" t="s">
        <v>43</v>
      </c>
      <c r="P401" s="141">
        <f>O401*H401</f>
        <v>0</v>
      </c>
      <c r="Q401" s="141">
        <v>0</v>
      </c>
      <c r="R401" s="141">
        <f>Q401*H401</f>
        <v>0</v>
      </c>
      <c r="S401" s="141">
        <v>0</v>
      </c>
      <c r="T401" s="142">
        <f>S401*H401</f>
        <v>0</v>
      </c>
      <c r="AR401" s="143" t="s">
        <v>152</v>
      </c>
      <c r="AT401" s="143" t="s">
        <v>135</v>
      </c>
      <c r="AU401" s="143" t="s">
        <v>81</v>
      </c>
      <c r="AY401" s="17" t="s">
        <v>132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7" t="s">
        <v>79</v>
      </c>
      <c r="BK401" s="144">
        <f>ROUND(I401*H401,2)</f>
        <v>0</v>
      </c>
      <c r="BL401" s="17" t="s">
        <v>152</v>
      </c>
      <c r="BM401" s="143" t="s">
        <v>603</v>
      </c>
    </row>
    <row r="402" spans="2:65" s="1" customFormat="1" ht="11.25">
      <c r="B402" s="32"/>
      <c r="D402" s="145" t="s">
        <v>142</v>
      </c>
      <c r="F402" s="146" t="s">
        <v>604</v>
      </c>
      <c r="I402" s="147"/>
      <c r="L402" s="32"/>
      <c r="M402" s="148"/>
      <c r="T402" s="53"/>
      <c r="AT402" s="17" t="s">
        <v>142</v>
      </c>
      <c r="AU402" s="17" t="s">
        <v>81</v>
      </c>
    </row>
    <row r="403" spans="2:65" s="1" customFormat="1" ht="11.25">
      <c r="B403" s="32"/>
      <c r="D403" s="149" t="s">
        <v>143</v>
      </c>
      <c r="F403" s="150" t="s">
        <v>605</v>
      </c>
      <c r="I403" s="147"/>
      <c r="L403" s="32"/>
      <c r="M403" s="148"/>
      <c r="T403" s="53"/>
      <c r="AT403" s="17" t="s">
        <v>143</v>
      </c>
      <c r="AU403" s="17" t="s">
        <v>81</v>
      </c>
    </row>
    <row r="404" spans="2:65" s="12" customFormat="1" ht="11.25">
      <c r="B404" s="151"/>
      <c r="D404" s="145" t="s">
        <v>149</v>
      </c>
      <c r="E404" s="152" t="s">
        <v>3</v>
      </c>
      <c r="F404" s="153" t="s">
        <v>606</v>
      </c>
      <c r="H404" s="152" t="s">
        <v>3</v>
      </c>
      <c r="I404" s="154"/>
      <c r="L404" s="151"/>
      <c r="M404" s="155"/>
      <c r="T404" s="156"/>
      <c r="AT404" s="152" t="s">
        <v>149</v>
      </c>
      <c r="AU404" s="152" t="s">
        <v>81</v>
      </c>
      <c r="AV404" s="12" t="s">
        <v>79</v>
      </c>
      <c r="AW404" s="12" t="s">
        <v>33</v>
      </c>
      <c r="AX404" s="12" t="s">
        <v>72</v>
      </c>
      <c r="AY404" s="152" t="s">
        <v>132</v>
      </c>
    </row>
    <row r="405" spans="2:65" s="13" customFormat="1" ht="11.25">
      <c r="B405" s="157"/>
      <c r="D405" s="145" t="s">
        <v>149</v>
      </c>
      <c r="E405" s="158" t="s">
        <v>3</v>
      </c>
      <c r="F405" s="159" t="s">
        <v>607</v>
      </c>
      <c r="H405" s="160">
        <v>5</v>
      </c>
      <c r="I405" s="161"/>
      <c r="L405" s="157"/>
      <c r="M405" s="162"/>
      <c r="T405" s="163"/>
      <c r="AT405" s="158" t="s">
        <v>149</v>
      </c>
      <c r="AU405" s="158" t="s">
        <v>81</v>
      </c>
      <c r="AV405" s="13" t="s">
        <v>81</v>
      </c>
      <c r="AW405" s="13" t="s">
        <v>33</v>
      </c>
      <c r="AX405" s="13" t="s">
        <v>72</v>
      </c>
      <c r="AY405" s="158" t="s">
        <v>132</v>
      </c>
    </row>
    <row r="406" spans="2:65" s="14" customFormat="1" ht="11.25">
      <c r="B406" s="164"/>
      <c r="D406" s="145" t="s">
        <v>149</v>
      </c>
      <c r="E406" s="165" t="s">
        <v>3</v>
      </c>
      <c r="F406" s="166" t="s">
        <v>151</v>
      </c>
      <c r="H406" s="167">
        <v>5</v>
      </c>
      <c r="I406" s="168"/>
      <c r="L406" s="164"/>
      <c r="M406" s="169"/>
      <c r="T406" s="170"/>
      <c r="AT406" s="165" t="s">
        <v>149</v>
      </c>
      <c r="AU406" s="165" t="s">
        <v>81</v>
      </c>
      <c r="AV406" s="14" t="s">
        <v>152</v>
      </c>
      <c r="AW406" s="14" t="s">
        <v>33</v>
      </c>
      <c r="AX406" s="14" t="s">
        <v>79</v>
      </c>
      <c r="AY406" s="165" t="s">
        <v>132</v>
      </c>
    </row>
    <row r="407" spans="2:65" s="1" customFormat="1" ht="16.5" customHeight="1">
      <c r="B407" s="131"/>
      <c r="C407" s="174" t="s">
        <v>608</v>
      </c>
      <c r="D407" s="174" t="s">
        <v>397</v>
      </c>
      <c r="E407" s="175" t="s">
        <v>609</v>
      </c>
      <c r="F407" s="176" t="s">
        <v>610</v>
      </c>
      <c r="G407" s="177" t="s">
        <v>367</v>
      </c>
      <c r="H407" s="178">
        <v>5</v>
      </c>
      <c r="I407" s="179"/>
      <c r="J407" s="180">
        <f>ROUND(I407*H407,2)</f>
        <v>0</v>
      </c>
      <c r="K407" s="176" t="s">
        <v>3</v>
      </c>
      <c r="L407" s="181"/>
      <c r="M407" s="182" t="s">
        <v>3</v>
      </c>
      <c r="N407" s="183" t="s">
        <v>43</v>
      </c>
      <c r="P407" s="141">
        <f>O407*H407</f>
        <v>0</v>
      </c>
      <c r="Q407" s="141">
        <v>0</v>
      </c>
      <c r="R407" s="141">
        <f>Q407*H407</f>
        <v>0</v>
      </c>
      <c r="S407" s="141">
        <v>0</v>
      </c>
      <c r="T407" s="142">
        <f>S407*H407</f>
        <v>0</v>
      </c>
      <c r="AR407" s="143" t="s">
        <v>179</v>
      </c>
      <c r="AT407" s="143" t="s">
        <v>397</v>
      </c>
      <c r="AU407" s="143" t="s">
        <v>81</v>
      </c>
      <c r="AY407" s="17" t="s">
        <v>132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7" t="s">
        <v>79</v>
      </c>
      <c r="BK407" s="144">
        <f>ROUND(I407*H407,2)</f>
        <v>0</v>
      </c>
      <c r="BL407" s="17" t="s">
        <v>152</v>
      </c>
      <c r="BM407" s="143" t="s">
        <v>611</v>
      </c>
    </row>
    <row r="408" spans="2:65" s="1" customFormat="1" ht="11.25">
      <c r="B408" s="32"/>
      <c r="D408" s="145" t="s">
        <v>142</v>
      </c>
      <c r="F408" s="146" t="s">
        <v>610</v>
      </c>
      <c r="I408" s="147"/>
      <c r="L408" s="32"/>
      <c r="M408" s="148"/>
      <c r="T408" s="53"/>
      <c r="AT408" s="17" t="s">
        <v>142</v>
      </c>
      <c r="AU408" s="17" t="s">
        <v>81</v>
      </c>
    </row>
    <row r="409" spans="2:65" s="1" customFormat="1" ht="21.75" customHeight="1">
      <c r="B409" s="131"/>
      <c r="C409" s="132" t="s">
        <v>612</v>
      </c>
      <c r="D409" s="132" t="s">
        <v>135</v>
      </c>
      <c r="E409" s="133" t="s">
        <v>613</v>
      </c>
      <c r="F409" s="134" t="s">
        <v>614</v>
      </c>
      <c r="G409" s="135" t="s">
        <v>555</v>
      </c>
      <c r="H409" s="136">
        <v>450</v>
      </c>
      <c r="I409" s="137"/>
      <c r="J409" s="138">
        <f>ROUND(I409*H409,2)</f>
        <v>0</v>
      </c>
      <c r="K409" s="134" t="s">
        <v>139</v>
      </c>
      <c r="L409" s="32"/>
      <c r="M409" s="139" t="s">
        <v>3</v>
      </c>
      <c r="N409" s="140" t="s">
        <v>43</v>
      </c>
      <c r="P409" s="141">
        <f>O409*H409</f>
        <v>0</v>
      </c>
      <c r="Q409" s="141">
        <v>1.125E-2</v>
      </c>
      <c r="R409" s="141">
        <f>Q409*H409</f>
        <v>5.0625</v>
      </c>
      <c r="S409" s="141">
        <v>0</v>
      </c>
      <c r="T409" s="142">
        <f>S409*H409</f>
        <v>0</v>
      </c>
      <c r="AR409" s="143" t="s">
        <v>152</v>
      </c>
      <c r="AT409" s="143" t="s">
        <v>135</v>
      </c>
      <c r="AU409" s="143" t="s">
        <v>81</v>
      </c>
      <c r="AY409" s="17" t="s">
        <v>132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7" t="s">
        <v>79</v>
      </c>
      <c r="BK409" s="144">
        <f>ROUND(I409*H409,2)</f>
        <v>0</v>
      </c>
      <c r="BL409" s="17" t="s">
        <v>152</v>
      </c>
      <c r="BM409" s="143" t="s">
        <v>615</v>
      </c>
    </row>
    <row r="410" spans="2:65" s="1" customFormat="1" ht="11.25">
      <c r="B410" s="32"/>
      <c r="D410" s="145" t="s">
        <v>142</v>
      </c>
      <c r="F410" s="146" t="s">
        <v>616</v>
      </c>
      <c r="I410" s="147"/>
      <c r="L410" s="32"/>
      <c r="M410" s="148"/>
      <c r="T410" s="53"/>
      <c r="AT410" s="17" t="s">
        <v>142</v>
      </c>
      <c r="AU410" s="17" t="s">
        <v>81</v>
      </c>
    </row>
    <row r="411" spans="2:65" s="1" customFormat="1" ht="11.25">
      <c r="B411" s="32"/>
      <c r="D411" s="149" t="s">
        <v>143</v>
      </c>
      <c r="F411" s="150" t="s">
        <v>617</v>
      </c>
      <c r="I411" s="147"/>
      <c r="L411" s="32"/>
      <c r="M411" s="148"/>
      <c r="T411" s="53"/>
      <c r="AT411" s="17" t="s">
        <v>143</v>
      </c>
      <c r="AU411" s="17" t="s">
        <v>81</v>
      </c>
    </row>
    <row r="412" spans="2:65" s="12" customFormat="1" ht="11.25">
      <c r="B412" s="151"/>
      <c r="D412" s="145" t="s">
        <v>149</v>
      </c>
      <c r="E412" s="152" t="s">
        <v>3</v>
      </c>
      <c r="F412" s="153" t="s">
        <v>207</v>
      </c>
      <c r="H412" s="152" t="s">
        <v>3</v>
      </c>
      <c r="I412" s="154"/>
      <c r="L412" s="151"/>
      <c r="M412" s="155"/>
      <c r="T412" s="156"/>
      <c r="AT412" s="152" t="s">
        <v>149</v>
      </c>
      <c r="AU412" s="152" t="s">
        <v>81</v>
      </c>
      <c r="AV412" s="12" t="s">
        <v>79</v>
      </c>
      <c r="AW412" s="12" t="s">
        <v>33</v>
      </c>
      <c r="AX412" s="12" t="s">
        <v>72</v>
      </c>
      <c r="AY412" s="152" t="s">
        <v>132</v>
      </c>
    </row>
    <row r="413" spans="2:65" s="13" customFormat="1" ht="11.25">
      <c r="B413" s="157"/>
      <c r="D413" s="145" t="s">
        <v>149</v>
      </c>
      <c r="E413" s="158" t="s">
        <v>3</v>
      </c>
      <c r="F413" s="159" t="s">
        <v>618</v>
      </c>
      <c r="H413" s="160">
        <v>450</v>
      </c>
      <c r="I413" s="161"/>
      <c r="L413" s="157"/>
      <c r="M413" s="162"/>
      <c r="T413" s="163"/>
      <c r="AT413" s="158" t="s">
        <v>149</v>
      </c>
      <c r="AU413" s="158" t="s">
        <v>81</v>
      </c>
      <c r="AV413" s="13" t="s">
        <v>81</v>
      </c>
      <c r="AW413" s="13" t="s">
        <v>33</v>
      </c>
      <c r="AX413" s="13" t="s">
        <v>72</v>
      </c>
      <c r="AY413" s="158" t="s">
        <v>132</v>
      </c>
    </row>
    <row r="414" spans="2:65" s="14" customFormat="1" ht="11.25">
      <c r="B414" s="164"/>
      <c r="D414" s="145" t="s">
        <v>149</v>
      </c>
      <c r="E414" s="165" t="s">
        <v>3</v>
      </c>
      <c r="F414" s="166" t="s">
        <v>151</v>
      </c>
      <c r="H414" s="167">
        <v>450</v>
      </c>
      <c r="I414" s="168"/>
      <c r="L414" s="164"/>
      <c r="M414" s="169"/>
      <c r="T414" s="170"/>
      <c r="AT414" s="165" t="s">
        <v>149</v>
      </c>
      <c r="AU414" s="165" t="s">
        <v>81</v>
      </c>
      <c r="AV414" s="14" t="s">
        <v>152</v>
      </c>
      <c r="AW414" s="14" t="s">
        <v>33</v>
      </c>
      <c r="AX414" s="14" t="s">
        <v>79</v>
      </c>
      <c r="AY414" s="165" t="s">
        <v>132</v>
      </c>
    </row>
    <row r="415" spans="2:65" s="1" customFormat="1" ht="16.5" customHeight="1">
      <c r="B415" s="131"/>
      <c r="C415" s="132" t="s">
        <v>619</v>
      </c>
      <c r="D415" s="132" t="s">
        <v>135</v>
      </c>
      <c r="E415" s="133" t="s">
        <v>620</v>
      </c>
      <c r="F415" s="134" t="s">
        <v>621</v>
      </c>
      <c r="G415" s="135" t="s">
        <v>211</v>
      </c>
      <c r="H415" s="136">
        <v>5</v>
      </c>
      <c r="I415" s="137"/>
      <c r="J415" s="138">
        <f>ROUND(I415*H415,2)</f>
        <v>0</v>
      </c>
      <c r="K415" s="134" t="s">
        <v>139</v>
      </c>
      <c r="L415" s="32"/>
      <c r="M415" s="139" t="s">
        <v>3</v>
      </c>
      <c r="N415" s="140" t="s">
        <v>43</v>
      </c>
      <c r="P415" s="141">
        <f>O415*H415</f>
        <v>0</v>
      </c>
      <c r="Q415" s="141">
        <v>0</v>
      </c>
      <c r="R415" s="141">
        <f>Q415*H415</f>
        <v>0</v>
      </c>
      <c r="S415" s="141">
        <v>0</v>
      </c>
      <c r="T415" s="142">
        <f>S415*H415</f>
        <v>0</v>
      </c>
      <c r="AR415" s="143" t="s">
        <v>152</v>
      </c>
      <c r="AT415" s="143" t="s">
        <v>135</v>
      </c>
      <c r="AU415" s="143" t="s">
        <v>81</v>
      </c>
      <c r="AY415" s="17" t="s">
        <v>132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7" t="s">
        <v>79</v>
      </c>
      <c r="BK415" s="144">
        <f>ROUND(I415*H415,2)</f>
        <v>0</v>
      </c>
      <c r="BL415" s="17" t="s">
        <v>152</v>
      </c>
      <c r="BM415" s="143" t="s">
        <v>622</v>
      </c>
    </row>
    <row r="416" spans="2:65" s="1" customFormat="1" ht="11.25">
      <c r="B416" s="32"/>
      <c r="D416" s="145" t="s">
        <v>142</v>
      </c>
      <c r="F416" s="146" t="s">
        <v>621</v>
      </c>
      <c r="I416" s="147"/>
      <c r="L416" s="32"/>
      <c r="M416" s="148"/>
      <c r="T416" s="53"/>
      <c r="AT416" s="17" t="s">
        <v>142</v>
      </c>
      <c r="AU416" s="17" t="s">
        <v>81</v>
      </c>
    </row>
    <row r="417" spans="2:65" s="1" customFormat="1" ht="11.25">
      <c r="B417" s="32"/>
      <c r="D417" s="149" t="s">
        <v>143</v>
      </c>
      <c r="F417" s="150" t="s">
        <v>623</v>
      </c>
      <c r="I417" s="147"/>
      <c r="L417" s="32"/>
      <c r="M417" s="148"/>
      <c r="T417" s="53"/>
      <c r="AT417" s="17" t="s">
        <v>143</v>
      </c>
      <c r="AU417" s="17" t="s">
        <v>81</v>
      </c>
    </row>
    <row r="418" spans="2:65" s="12" customFormat="1" ht="11.25">
      <c r="B418" s="151"/>
      <c r="D418" s="145" t="s">
        <v>149</v>
      </c>
      <c r="E418" s="152" t="s">
        <v>3</v>
      </c>
      <c r="F418" s="153" t="s">
        <v>606</v>
      </c>
      <c r="H418" s="152" t="s">
        <v>3</v>
      </c>
      <c r="I418" s="154"/>
      <c r="L418" s="151"/>
      <c r="M418" s="155"/>
      <c r="T418" s="156"/>
      <c r="AT418" s="152" t="s">
        <v>149</v>
      </c>
      <c r="AU418" s="152" t="s">
        <v>81</v>
      </c>
      <c r="AV418" s="12" t="s">
        <v>79</v>
      </c>
      <c r="AW418" s="12" t="s">
        <v>33</v>
      </c>
      <c r="AX418" s="12" t="s">
        <v>72</v>
      </c>
      <c r="AY418" s="152" t="s">
        <v>132</v>
      </c>
    </row>
    <row r="419" spans="2:65" s="13" customFormat="1" ht="11.25">
      <c r="B419" s="157"/>
      <c r="D419" s="145" t="s">
        <v>149</v>
      </c>
      <c r="E419" s="158" t="s">
        <v>3</v>
      </c>
      <c r="F419" s="159" t="s">
        <v>607</v>
      </c>
      <c r="H419" s="160">
        <v>5</v>
      </c>
      <c r="I419" s="161"/>
      <c r="L419" s="157"/>
      <c r="M419" s="162"/>
      <c r="T419" s="163"/>
      <c r="AT419" s="158" t="s">
        <v>149</v>
      </c>
      <c r="AU419" s="158" t="s">
        <v>81</v>
      </c>
      <c r="AV419" s="13" t="s">
        <v>81</v>
      </c>
      <c r="AW419" s="13" t="s">
        <v>33</v>
      </c>
      <c r="AX419" s="13" t="s">
        <v>72</v>
      </c>
      <c r="AY419" s="158" t="s">
        <v>132</v>
      </c>
    </row>
    <row r="420" spans="2:65" s="14" customFormat="1" ht="11.25">
      <c r="B420" s="164"/>
      <c r="D420" s="145" t="s">
        <v>149</v>
      </c>
      <c r="E420" s="165" t="s">
        <v>3</v>
      </c>
      <c r="F420" s="166" t="s">
        <v>151</v>
      </c>
      <c r="H420" s="167">
        <v>5</v>
      </c>
      <c r="I420" s="168"/>
      <c r="L420" s="164"/>
      <c r="M420" s="169"/>
      <c r="T420" s="170"/>
      <c r="AT420" s="165" t="s">
        <v>149</v>
      </c>
      <c r="AU420" s="165" t="s">
        <v>81</v>
      </c>
      <c r="AV420" s="14" t="s">
        <v>152</v>
      </c>
      <c r="AW420" s="14" t="s">
        <v>33</v>
      </c>
      <c r="AX420" s="14" t="s">
        <v>79</v>
      </c>
      <c r="AY420" s="165" t="s">
        <v>132</v>
      </c>
    </row>
    <row r="421" spans="2:65" s="1" customFormat="1" ht="16.5" customHeight="1">
      <c r="B421" s="131"/>
      <c r="C421" s="174" t="s">
        <v>624</v>
      </c>
      <c r="D421" s="174" t="s">
        <v>397</v>
      </c>
      <c r="E421" s="175" t="s">
        <v>625</v>
      </c>
      <c r="F421" s="176" t="s">
        <v>626</v>
      </c>
      <c r="G421" s="177" t="s">
        <v>211</v>
      </c>
      <c r="H421" s="178">
        <v>5</v>
      </c>
      <c r="I421" s="179"/>
      <c r="J421" s="180">
        <f>ROUND(I421*H421,2)</f>
        <v>0</v>
      </c>
      <c r="K421" s="176" t="s">
        <v>139</v>
      </c>
      <c r="L421" s="181"/>
      <c r="M421" s="182" t="s">
        <v>3</v>
      </c>
      <c r="N421" s="183" t="s">
        <v>43</v>
      </c>
      <c r="P421" s="141">
        <f>O421*H421</f>
        <v>0</v>
      </c>
      <c r="Q421" s="141">
        <v>6.9999999999999999E-4</v>
      </c>
      <c r="R421" s="141">
        <f>Q421*H421</f>
        <v>3.5000000000000001E-3</v>
      </c>
      <c r="S421" s="141">
        <v>0</v>
      </c>
      <c r="T421" s="142">
        <f>S421*H421</f>
        <v>0</v>
      </c>
      <c r="AR421" s="143" t="s">
        <v>179</v>
      </c>
      <c r="AT421" s="143" t="s">
        <v>397</v>
      </c>
      <c r="AU421" s="143" t="s">
        <v>81</v>
      </c>
      <c r="AY421" s="17" t="s">
        <v>132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79</v>
      </c>
      <c r="BK421" s="144">
        <f>ROUND(I421*H421,2)</f>
        <v>0</v>
      </c>
      <c r="BL421" s="17" t="s">
        <v>152</v>
      </c>
      <c r="BM421" s="143" t="s">
        <v>627</v>
      </c>
    </row>
    <row r="422" spans="2:65" s="1" customFormat="1" ht="11.25">
      <c r="B422" s="32"/>
      <c r="D422" s="145" t="s">
        <v>142</v>
      </c>
      <c r="F422" s="146" t="s">
        <v>626</v>
      </c>
      <c r="I422" s="147"/>
      <c r="L422" s="32"/>
      <c r="M422" s="148"/>
      <c r="T422" s="53"/>
      <c r="AT422" s="17" t="s">
        <v>142</v>
      </c>
      <c r="AU422" s="17" t="s">
        <v>81</v>
      </c>
    </row>
    <row r="423" spans="2:65" s="1" customFormat="1" ht="24.2" customHeight="1">
      <c r="B423" s="131"/>
      <c r="C423" s="132" t="s">
        <v>628</v>
      </c>
      <c r="D423" s="132" t="s">
        <v>135</v>
      </c>
      <c r="E423" s="133" t="s">
        <v>629</v>
      </c>
      <c r="F423" s="134" t="s">
        <v>630</v>
      </c>
      <c r="G423" s="135" t="s">
        <v>555</v>
      </c>
      <c r="H423" s="136">
        <v>450</v>
      </c>
      <c r="I423" s="137"/>
      <c r="J423" s="138">
        <f>ROUND(I423*H423,2)</f>
        <v>0</v>
      </c>
      <c r="K423" s="134" t="s">
        <v>139</v>
      </c>
      <c r="L423" s="32"/>
      <c r="M423" s="139" t="s">
        <v>3</v>
      </c>
      <c r="N423" s="140" t="s">
        <v>43</v>
      </c>
      <c r="P423" s="141">
        <f>O423*H423</f>
        <v>0</v>
      </c>
      <c r="Q423" s="141">
        <v>0</v>
      </c>
      <c r="R423" s="141">
        <f>Q423*H423</f>
        <v>0</v>
      </c>
      <c r="S423" s="141">
        <v>0</v>
      </c>
      <c r="T423" s="142">
        <f>S423*H423</f>
        <v>0</v>
      </c>
      <c r="AR423" s="143" t="s">
        <v>152</v>
      </c>
      <c r="AT423" s="143" t="s">
        <v>135</v>
      </c>
      <c r="AU423" s="143" t="s">
        <v>81</v>
      </c>
      <c r="AY423" s="17" t="s">
        <v>132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7" t="s">
        <v>79</v>
      </c>
      <c r="BK423" s="144">
        <f>ROUND(I423*H423,2)</f>
        <v>0</v>
      </c>
      <c r="BL423" s="17" t="s">
        <v>152</v>
      </c>
      <c r="BM423" s="143" t="s">
        <v>631</v>
      </c>
    </row>
    <row r="424" spans="2:65" s="1" customFormat="1" ht="11.25">
      <c r="B424" s="32"/>
      <c r="D424" s="145" t="s">
        <v>142</v>
      </c>
      <c r="F424" s="146" t="s">
        <v>632</v>
      </c>
      <c r="I424" s="147"/>
      <c r="L424" s="32"/>
      <c r="M424" s="148"/>
      <c r="T424" s="53"/>
      <c r="AT424" s="17" t="s">
        <v>142</v>
      </c>
      <c r="AU424" s="17" t="s">
        <v>81</v>
      </c>
    </row>
    <row r="425" spans="2:65" s="1" customFormat="1" ht="11.25">
      <c r="B425" s="32"/>
      <c r="D425" s="149" t="s">
        <v>143</v>
      </c>
      <c r="F425" s="150" t="s">
        <v>633</v>
      </c>
      <c r="I425" s="147"/>
      <c r="L425" s="32"/>
      <c r="M425" s="148"/>
      <c r="T425" s="53"/>
      <c r="AT425" s="17" t="s">
        <v>143</v>
      </c>
      <c r="AU425" s="17" t="s">
        <v>81</v>
      </c>
    </row>
    <row r="426" spans="2:65" s="1" customFormat="1" ht="16.5" customHeight="1">
      <c r="B426" s="131"/>
      <c r="C426" s="132" t="s">
        <v>634</v>
      </c>
      <c r="D426" s="132" t="s">
        <v>135</v>
      </c>
      <c r="E426" s="133" t="s">
        <v>635</v>
      </c>
      <c r="F426" s="134" t="s">
        <v>636</v>
      </c>
      <c r="G426" s="135" t="s">
        <v>211</v>
      </c>
      <c r="H426" s="136">
        <v>4</v>
      </c>
      <c r="I426" s="137"/>
      <c r="J426" s="138">
        <f>ROUND(I426*H426,2)</f>
        <v>0</v>
      </c>
      <c r="K426" s="134" t="s">
        <v>139</v>
      </c>
      <c r="L426" s="32"/>
      <c r="M426" s="139" t="s">
        <v>3</v>
      </c>
      <c r="N426" s="140" t="s">
        <v>43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152</v>
      </c>
      <c r="AT426" s="143" t="s">
        <v>135</v>
      </c>
      <c r="AU426" s="143" t="s">
        <v>81</v>
      </c>
      <c r="AY426" s="17" t="s">
        <v>132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7" t="s">
        <v>79</v>
      </c>
      <c r="BK426" s="144">
        <f>ROUND(I426*H426,2)</f>
        <v>0</v>
      </c>
      <c r="BL426" s="17" t="s">
        <v>152</v>
      </c>
      <c r="BM426" s="143" t="s">
        <v>637</v>
      </c>
    </row>
    <row r="427" spans="2:65" s="1" customFormat="1" ht="11.25">
      <c r="B427" s="32"/>
      <c r="D427" s="145" t="s">
        <v>142</v>
      </c>
      <c r="F427" s="146" t="s">
        <v>638</v>
      </c>
      <c r="I427" s="147"/>
      <c r="L427" s="32"/>
      <c r="M427" s="148"/>
      <c r="T427" s="53"/>
      <c r="AT427" s="17" t="s">
        <v>142</v>
      </c>
      <c r="AU427" s="17" t="s">
        <v>81</v>
      </c>
    </row>
    <row r="428" spans="2:65" s="1" customFormat="1" ht="11.25">
      <c r="B428" s="32"/>
      <c r="D428" s="149" t="s">
        <v>143</v>
      </c>
      <c r="F428" s="150" t="s">
        <v>639</v>
      </c>
      <c r="I428" s="147"/>
      <c r="L428" s="32"/>
      <c r="M428" s="148"/>
      <c r="T428" s="53"/>
      <c r="AT428" s="17" t="s">
        <v>143</v>
      </c>
      <c r="AU428" s="17" t="s">
        <v>81</v>
      </c>
    </row>
    <row r="429" spans="2:65" s="12" customFormat="1" ht="11.25">
      <c r="B429" s="151"/>
      <c r="D429" s="145" t="s">
        <v>149</v>
      </c>
      <c r="E429" s="152" t="s">
        <v>3</v>
      </c>
      <c r="F429" s="153" t="s">
        <v>640</v>
      </c>
      <c r="H429" s="152" t="s">
        <v>3</v>
      </c>
      <c r="I429" s="154"/>
      <c r="L429" s="151"/>
      <c r="M429" s="155"/>
      <c r="T429" s="156"/>
      <c r="AT429" s="152" t="s">
        <v>149</v>
      </c>
      <c r="AU429" s="152" t="s">
        <v>81</v>
      </c>
      <c r="AV429" s="12" t="s">
        <v>79</v>
      </c>
      <c r="AW429" s="12" t="s">
        <v>33</v>
      </c>
      <c r="AX429" s="12" t="s">
        <v>72</v>
      </c>
      <c r="AY429" s="152" t="s">
        <v>132</v>
      </c>
    </row>
    <row r="430" spans="2:65" s="13" customFormat="1" ht="11.25">
      <c r="B430" s="157"/>
      <c r="D430" s="145" t="s">
        <v>149</v>
      </c>
      <c r="E430" s="158" t="s">
        <v>3</v>
      </c>
      <c r="F430" s="159" t="s">
        <v>152</v>
      </c>
      <c r="H430" s="160">
        <v>4</v>
      </c>
      <c r="I430" s="161"/>
      <c r="L430" s="157"/>
      <c r="M430" s="162"/>
      <c r="T430" s="163"/>
      <c r="AT430" s="158" t="s">
        <v>149</v>
      </c>
      <c r="AU430" s="158" t="s">
        <v>81</v>
      </c>
      <c r="AV430" s="13" t="s">
        <v>81</v>
      </c>
      <c r="AW430" s="13" t="s">
        <v>33</v>
      </c>
      <c r="AX430" s="13" t="s">
        <v>72</v>
      </c>
      <c r="AY430" s="158" t="s">
        <v>132</v>
      </c>
    </row>
    <row r="431" spans="2:65" s="14" customFormat="1" ht="11.25">
      <c r="B431" s="164"/>
      <c r="D431" s="145" t="s">
        <v>149</v>
      </c>
      <c r="E431" s="165" t="s">
        <v>3</v>
      </c>
      <c r="F431" s="166" t="s">
        <v>151</v>
      </c>
      <c r="H431" s="167">
        <v>4</v>
      </c>
      <c r="I431" s="168"/>
      <c r="L431" s="164"/>
      <c r="M431" s="169"/>
      <c r="T431" s="170"/>
      <c r="AT431" s="165" t="s">
        <v>149</v>
      </c>
      <c r="AU431" s="165" t="s">
        <v>81</v>
      </c>
      <c r="AV431" s="14" t="s">
        <v>152</v>
      </c>
      <c r="AW431" s="14" t="s">
        <v>33</v>
      </c>
      <c r="AX431" s="14" t="s">
        <v>79</v>
      </c>
      <c r="AY431" s="165" t="s">
        <v>132</v>
      </c>
    </row>
    <row r="432" spans="2:65" s="1" customFormat="1" ht="16.5" customHeight="1">
      <c r="B432" s="131"/>
      <c r="C432" s="132" t="s">
        <v>641</v>
      </c>
      <c r="D432" s="132" t="s">
        <v>135</v>
      </c>
      <c r="E432" s="133" t="s">
        <v>642</v>
      </c>
      <c r="F432" s="134" t="s">
        <v>643</v>
      </c>
      <c r="G432" s="135" t="s">
        <v>211</v>
      </c>
      <c r="H432" s="136">
        <v>1</v>
      </c>
      <c r="I432" s="137"/>
      <c r="J432" s="138">
        <f>ROUND(I432*H432,2)</f>
        <v>0</v>
      </c>
      <c r="K432" s="134" t="s">
        <v>139</v>
      </c>
      <c r="L432" s="32"/>
      <c r="M432" s="139" t="s">
        <v>3</v>
      </c>
      <c r="N432" s="140" t="s">
        <v>43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152</v>
      </c>
      <c r="AT432" s="143" t="s">
        <v>135</v>
      </c>
      <c r="AU432" s="143" t="s">
        <v>81</v>
      </c>
      <c r="AY432" s="17" t="s">
        <v>132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7" t="s">
        <v>79</v>
      </c>
      <c r="BK432" s="144">
        <f>ROUND(I432*H432,2)</f>
        <v>0</v>
      </c>
      <c r="BL432" s="17" t="s">
        <v>152</v>
      </c>
      <c r="BM432" s="143" t="s">
        <v>644</v>
      </c>
    </row>
    <row r="433" spans="2:65" s="1" customFormat="1" ht="11.25">
      <c r="B433" s="32"/>
      <c r="D433" s="145" t="s">
        <v>142</v>
      </c>
      <c r="F433" s="146" t="s">
        <v>645</v>
      </c>
      <c r="I433" s="147"/>
      <c r="L433" s="32"/>
      <c r="M433" s="148"/>
      <c r="T433" s="53"/>
      <c r="AT433" s="17" t="s">
        <v>142</v>
      </c>
      <c r="AU433" s="17" t="s">
        <v>81</v>
      </c>
    </row>
    <row r="434" spans="2:65" s="1" customFormat="1" ht="11.25">
      <c r="B434" s="32"/>
      <c r="D434" s="149" t="s">
        <v>143</v>
      </c>
      <c r="F434" s="150" t="s">
        <v>646</v>
      </c>
      <c r="I434" s="147"/>
      <c r="L434" s="32"/>
      <c r="M434" s="148"/>
      <c r="T434" s="53"/>
      <c r="AT434" s="17" t="s">
        <v>143</v>
      </c>
      <c r="AU434" s="17" t="s">
        <v>81</v>
      </c>
    </row>
    <row r="435" spans="2:65" s="12" customFormat="1" ht="11.25">
      <c r="B435" s="151"/>
      <c r="D435" s="145" t="s">
        <v>149</v>
      </c>
      <c r="E435" s="152" t="s">
        <v>3</v>
      </c>
      <c r="F435" s="153" t="s">
        <v>640</v>
      </c>
      <c r="H435" s="152" t="s">
        <v>3</v>
      </c>
      <c r="I435" s="154"/>
      <c r="L435" s="151"/>
      <c r="M435" s="155"/>
      <c r="T435" s="156"/>
      <c r="AT435" s="152" t="s">
        <v>149</v>
      </c>
      <c r="AU435" s="152" t="s">
        <v>81</v>
      </c>
      <c r="AV435" s="12" t="s">
        <v>79</v>
      </c>
      <c r="AW435" s="12" t="s">
        <v>33</v>
      </c>
      <c r="AX435" s="12" t="s">
        <v>72</v>
      </c>
      <c r="AY435" s="152" t="s">
        <v>132</v>
      </c>
    </row>
    <row r="436" spans="2:65" s="13" customFormat="1" ht="11.25">
      <c r="B436" s="157"/>
      <c r="D436" s="145" t="s">
        <v>149</v>
      </c>
      <c r="E436" s="158" t="s">
        <v>3</v>
      </c>
      <c r="F436" s="159" t="s">
        <v>79</v>
      </c>
      <c r="H436" s="160">
        <v>1</v>
      </c>
      <c r="I436" s="161"/>
      <c r="L436" s="157"/>
      <c r="M436" s="162"/>
      <c r="T436" s="163"/>
      <c r="AT436" s="158" t="s">
        <v>149</v>
      </c>
      <c r="AU436" s="158" t="s">
        <v>81</v>
      </c>
      <c r="AV436" s="13" t="s">
        <v>81</v>
      </c>
      <c r="AW436" s="13" t="s">
        <v>33</v>
      </c>
      <c r="AX436" s="13" t="s">
        <v>72</v>
      </c>
      <c r="AY436" s="158" t="s">
        <v>132</v>
      </c>
    </row>
    <row r="437" spans="2:65" s="14" customFormat="1" ht="11.25">
      <c r="B437" s="164"/>
      <c r="D437" s="145" t="s">
        <v>149</v>
      </c>
      <c r="E437" s="165" t="s">
        <v>3</v>
      </c>
      <c r="F437" s="166" t="s">
        <v>151</v>
      </c>
      <c r="H437" s="167">
        <v>1</v>
      </c>
      <c r="I437" s="168"/>
      <c r="L437" s="164"/>
      <c r="M437" s="169"/>
      <c r="T437" s="170"/>
      <c r="AT437" s="165" t="s">
        <v>149</v>
      </c>
      <c r="AU437" s="165" t="s">
        <v>81</v>
      </c>
      <c r="AV437" s="14" t="s">
        <v>152</v>
      </c>
      <c r="AW437" s="14" t="s">
        <v>33</v>
      </c>
      <c r="AX437" s="14" t="s">
        <v>79</v>
      </c>
      <c r="AY437" s="165" t="s">
        <v>132</v>
      </c>
    </row>
    <row r="438" spans="2:65" s="1" customFormat="1" ht="16.5" customHeight="1">
      <c r="B438" s="131"/>
      <c r="C438" s="132" t="s">
        <v>647</v>
      </c>
      <c r="D438" s="132" t="s">
        <v>135</v>
      </c>
      <c r="E438" s="133" t="s">
        <v>648</v>
      </c>
      <c r="F438" s="134" t="s">
        <v>649</v>
      </c>
      <c r="G438" s="135" t="s">
        <v>211</v>
      </c>
      <c r="H438" s="136">
        <v>26</v>
      </c>
      <c r="I438" s="137"/>
      <c r="J438" s="138">
        <f>ROUND(I438*H438,2)</f>
        <v>0</v>
      </c>
      <c r="K438" s="134" t="s">
        <v>139</v>
      </c>
      <c r="L438" s="32"/>
      <c r="M438" s="139" t="s">
        <v>3</v>
      </c>
      <c r="N438" s="140" t="s">
        <v>43</v>
      </c>
      <c r="P438" s="141">
        <f>O438*H438</f>
        <v>0</v>
      </c>
      <c r="Q438" s="141">
        <v>0</v>
      </c>
      <c r="R438" s="141">
        <f>Q438*H438</f>
        <v>0</v>
      </c>
      <c r="S438" s="141">
        <v>0</v>
      </c>
      <c r="T438" s="142">
        <f>S438*H438</f>
        <v>0</v>
      </c>
      <c r="AR438" s="143" t="s">
        <v>152</v>
      </c>
      <c r="AT438" s="143" t="s">
        <v>135</v>
      </c>
      <c r="AU438" s="143" t="s">
        <v>81</v>
      </c>
      <c r="AY438" s="17" t="s">
        <v>132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7" t="s">
        <v>79</v>
      </c>
      <c r="BK438" s="144">
        <f>ROUND(I438*H438,2)</f>
        <v>0</v>
      </c>
      <c r="BL438" s="17" t="s">
        <v>152</v>
      </c>
      <c r="BM438" s="143" t="s">
        <v>650</v>
      </c>
    </row>
    <row r="439" spans="2:65" s="1" customFormat="1" ht="11.25">
      <c r="B439" s="32"/>
      <c r="D439" s="145" t="s">
        <v>142</v>
      </c>
      <c r="F439" s="146" t="s">
        <v>651</v>
      </c>
      <c r="I439" s="147"/>
      <c r="L439" s="32"/>
      <c r="M439" s="148"/>
      <c r="T439" s="53"/>
      <c r="AT439" s="17" t="s">
        <v>142</v>
      </c>
      <c r="AU439" s="17" t="s">
        <v>81</v>
      </c>
    </row>
    <row r="440" spans="2:65" s="1" customFormat="1" ht="11.25">
      <c r="B440" s="32"/>
      <c r="D440" s="149" t="s">
        <v>143</v>
      </c>
      <c r="F440" s="150" t="s">
        <v>652</v>
      </c>
      <c r="I440" s="147"/>
      <c r="L440" s="32"/>
      <c r="M440" s="148"/>
      <c r="T440" s="53"/>
      <c r="AT440" s="17" t="s">
        <v>143</v>
      </c>
      <c r="AU440" s="17" t="s">
        <v>81</v>
      </c>
    </row>
    <row r="441" spans="2:65" s="12" customFormat="1" ht="11.25">
      <c r="B441" s="151"/>
      <c r="D441" s="145" t="s">
        <v>149</v>
      </c>
      <c r="E441" s="152" t="s">
        <v>3</v>
      </c>
      <c r="F441" s="153" t="s">
        <v>640</v>
      </c>
      <c r="H441" s="152" t="s">
        <v>3</v>
      </c>
      <c r="I441" s="154"/>
      <c r="L441" s="151"/>
      <c r="M441" s="155"/>
      <c r="T441" s="156"/>
      <c r="AT441" s="152" t="s">
        <v>149</v>
      </c>
      <c r="AU441" s="152" t="s">
        <v>81</v>
      </c>
      <c r="AV441" s="12" t="s">
        <v>79</v>
      </c>
      <c r="AW441" s="12" t="s">
        <v>33</v>
      </c>
      <c r="AX441" s="12" t="s">
        <v>72</v>
      </c>
      <c r="AY441" s="152" t="s">
        <v>132</v>
      </c>
    </row>
    <row r="442" spans="2:65" s="12" customFormat="1" ht="11.25">
      <c r="B442" s="151"/>
      <c r="D442" s="145" t="s">
        <v>149</v>
      </c>
      <c r="E442" s="152" t="s">
        <v>3</v>
      </c>
      <c r="F442" s="153" t="s">
        <v>653</v>
      </c>
      <c r="H442" s="152" t="s">
        <v>3</v>
      </c>
      <c r="I442" s="154"/>
      <c r="L442" s="151"/>
      <c r="M442" s="155"/>
      <c r="T442" s="156"/>
      <c r="AT442" s="152" t="s">
        <v>149</v>
      </c>
      <c r="AU442" s="152" t="s">
        <v>81</v>
      </c>
      <c r="AV442" s="12" t="s">
        <v>79</v>
      </c>
      <c r="AW442" s="12" t="s">
        <v>33</v>
      </c>
      <c r="AX442" s="12" t="s">
        <v>72</v>
      </c>
      <c r="AY442" s="152" t="s">
        <v>132</v>
      </c>
    </row>
    <row r="443" spans="2:65" s="13" customFormat="1" ht="11.25">
      <c r="B443" s="157"/>
      <c r="D443" s="145" t="s">
        <v>149</v>
      </c>
      <c r="E443" s="158" t="s">
        <v>3</v>
      </c>
      <c r="F443" s="159" t="s">
        <v>321</v>
      </c>
      <c r="H443" s="160">
        <v>19</v>
      </c>
      <c r="I443" s="161"/>
      <c r="L443" s="157"/>
      <c r="M443" s="162"/>
      <c r="T443" s="163"/>
      <c r="AT443" s="158" t="s">
        <v>149</v>
      </c>
      <c r="AU443" s="158" t="s">
        <v>81</v>
      </c>
      <c r="AV443" s="13" t="s">
        <v>81</v>
      </c>
      <c r="AW443" s="13" t="s">
        <v>33</v>
      </c>
      <c r="AX443" s="13" t="s">
        <v>72</v>
      </c>
      <c r="AY443" s="158" t="s">
        <v>132</v>
      </c>
    </row>
    <row r="444" spans="2:65" s="12" customFormat="1" ht="11.25">
      <c r="B444" s="151"/>
      <c r="D444" s="145" t="s">
        <v>149</v>
      </c>
      <c r="E444" s="152" t="s">
        <v>3</v>
      </c>
      <c r="F444" s="153" t="s">
        <v>654</v>
      </c>
      <c r="H444" s="152" t="s">
        <v>3</v>
      </c>
      <c r="I444" s="154"/>
      <c r="L444" s="151"/>
      <c r="M444" s="155"/>
      <c r="T444" s="156"/>
      <c r="AT444" s="152" t="s">
        <v>149</v>
      </c>
      <c r="AU444" s="152" t="s">
        <v>81</v>
      </c>
      <c r="AV444" s="12" t="s">
        <v>79</v>
      </c>
      <c r="AW444" s="12" t="s">
        <v>33</v>
      </c>
      <c r="AX444" s="12" t="s">
        <v>72</v>
      </c>
      <c r="AY444" s="152" t="s">
        <v>132</v>
      </c>
    </row>
    <row r="445" spans="2:65" s="13" customFormat="1" ht="11.25">
      <c r="B445" s="157"/>
      <c r="D445" s="145" t="s">
        <v>149</v>
      </c>
      <c r="E445" s="158" t="s">
        <v>3</v>
      </c>
      <c r="F445" s="159" t="s">
        <v>174</v>
      </c>
      <c r="H445" s="160">
        <v>7</v>
      </c>
      <c r="I445" s="161"/>
      <c r="L445" s="157"/>
      <c r="M445" s="162"/>
      <c r="T445" s="163"/>
      <c r="AT445" s="158" t="s">
        <v>149</v>
      </c>
      <c r="AU445" s="158" t="s">
        <v>81</v>
      </c>
      <c r="AV445" s="13" t="s">
        <v>81</v>
      </c>
      <c r="AW445" s="13" t="s">
        <v>33</v>
      </c>
      <c r="AX445" s="13" t="s">
        <v>72</v>
      </c>
      <c r="AY445" s="158" t="s">
        <v>132</v>
      </c>
    </row>
    <row r="446" spans="2:65" s="14" customFormat="1" ht="11.25">
      <c r="B446" s="164"/>
      <c r="D446" s="145" t="s">
        <v>149</v>
      </c>
      <c r="E446" s="165" t="s">
        <v>3</v>
      </c>
      <c r="F446" s="166" t="s">
        <v>151</v>
      </c>
      <c r="H446" s="167">
        <v>26</v>
      </c>
      <c r="I446" s="168"/>
      <c r="L446" s="164"/>
      <c r="M446" s="169"/>
      <c r="T446" s="170"/>
      <c r="AT446" s="165" t="s">
        <v>149</v>
      </c>
      <c r="AU446" s="165" t="s">
        <v>81</v>
      </c>
      <c r="AV446" s="14" t="s">
        <v>152</v>
      </c>
      <c r="AW446" s="14" t="s">
        <v>33</v>
      </c>
      <c r="AX446" s="14" t="s">
        <v>79</v>
      </c>
      <c r="AY446" s="165" t="s">
        <v>132</v>
      </c>
    </row>
    <row r="447" spans="2:65" s="1" customFormat="1" ht="16.5" customHeight="1">
      <c r="B447" s="131"/>
      <c r="C447" s="132" t="s">
        <v>655</v>
      </c>
      <c r="D447" s="132" t="s">
        <v>135</v>
      </c>
      <c r="E447" s="133" t="s">
        <v>656</v>
      </c>
      <c r="F447" s="134" t="s">
        <v>657</v>
      </c>
      <c r="G447" s="135" t="s">
        <v>203</v>
      </c>
      <c r="H447" s="136">
        <v>429.42</v>
      </c>
      <c r="I447" s="137"/>
      <c r="J447" s="138">
        <f>ROUND(I447*H447,2)</f>
        <v>0</v>
      </c>
      <c r="K447" s="134" t="s">
        <v>139</v>
      </c>
      <c r="L447" s="32"/>
      <c r="M447" s="139" t="s">
        <v>3</v>
      </c>
      <c r="N447" s="140" t="s">
        <v>43</v>
      </c>
      <c r="P447" s="141">
        <f>O447*H447</f>
        <v>0</v>
      </c>
      <c r="Q447" s="141">
        <v>0</v>
      </c>
      <c r="R447" s="141">
        <f>Q447*H447</f>
        <v>0</v>
      </c>
      <c r="S447" s="141">
        <v>0</v>
      </c>
      <c r="T447" s="142">
        <f>S447*H447</f>
        <v>0</v>
      </c>
      <c r="AR447" s="143" t="s">
        <v>152</v>
      </c>
      <c r="AT447" s="143" t="s">
        <v>135</v>
      </c>
      <c r="AU447" s="143" t="s">
        <v>81</v>
      </c>
      <c r="AY447" s="17" t="s">
        <v>132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7" t="s">
        <v>79</v>
      </c>
      <c r="BK447" s="144">
        <f>ROUND(I447*H447,2)</f>
        <v>0</v>
      </c>
      <c r="BL447" s="17" t="s">
        <v>152</v>
      </c>
      <c r="BM447" s="143" t="s">
        <v>658</v>
      </c>
    </row>
    <row r="448" spans="2:65" s="1" customFormat="1" ht="11.25">
      <c r="B448" s="32"/>
      <c r="D448" s="145" t="s">
        <v>142</v>
      </c>
      <c r="F448" s="146" t="s">
        <v>659</v>
      </c>
      <c r="I448" s="147"/>
      <c r="L448" s="32"/>
      <c r="M448" s="148"/>
      <c r="T448" s="53"/>
      <c r="AT448" s="17" t="s">
        <v>142</v>
      </c>
      <c r="AU448" s="17" t="s">
        <v>81</v>
      </c>
    </row>
    <row r="449" spans="2:65" s="1" customFormat="1" ht="11.25">
      <c r="B449" s="32"/>
      <c r="D449" s="149" t="s">
        <v>143</v>
      </c>
      <c r="F449" s="150" t="s">
        <v>660</v>
      </c>
      <c r="I449" s="147"/>
      <c r="L449" s="32"/>
      <c r="M449" s="148"/>
      <c r="T449" s="53"/>
      <c r="AT449" s="17" t="s">
        <v>143</v>
      </c>
      <c r="AU449" s="17" t="s">
        <v>81</v>
      </c>
    </row>
    <row r="450" spans="2:65" s="12" customFormat="1" ht="11.25">
      <c r="B450" s="151"/>
      <c r="D450" s="145" t="s">
        <v>149</v>
      </c>
      <c r="E450" s="152" t="s">
        <v>3</v>
      </c>
      <c r="F450" s="153" t="s">
        <v>207</v>
      </c>
      <c r="H450" s="152" t="s">
        <v>3</v>
      </c>
      <c r="I450" s="154"/>
      <c r="L450" s="151"/>
      <c r="M450" s="155"/>
      <c r="T450" s="156"/>
      <c r="AT450" s="152" t="s">
        <v>149</v>
      </c>
      <c r="AU450" s="152" t="s">
        <v>81</v>
      </c>
      <c r="AV450" s="12" t="s">
        <v>79</v>
      </c>
      <c r="AW450" s="12" t="s">
        <v>33</v>
      </c>
      <c r="AX450" s="12" t="s">
        <v>72</v>
      </c>
      <c r="AY450" s="152" t="s">
        <v>132</v>
      </c>
    </row>
    <row r="451" spans="2:65" s="12" customFormat="1" ht="11.25">
      <c r="B451" s="151"/>
      <c r="D451" s="145" t="s">
        <v>149</v>
      </c>
      <c r="E451" s="152" t="s">
        <v>3</v>
      </c>
      <c r="F451" s="153" t="s">
        <v>661</v>
      </c>
      <c r="H451" s="152" t="s">
        <v>3</v>
      </c>
      <c r="I451" s="154"/>
      <c r="L451" s="151"/>
      <c r="M451" s="155"/>
      <c r="T451" s="156"/>
      <c r="AT451" s="152" t="s">
        <v>149</v>
      </c>
      <c r="AU451" s="152" t="s">
        <v>81</v>
      </c>
      <c r="AV451" s="12" t="s">
        <v>79</v>
      </c>
      <c r="AW451" s="12" t="s">
        <v>33</v>
      </c>
      <c r="AX451" s="12" t="s">
        <v>72</v>
      </c>
      <c r="AY451" s="152" t="s">
        <v>132</v>
      </c>
    </row>
    <row r="452" spans="2:65" s="13" customFormat="1" ht="11.25">
      <c r="B452" s="157"/>
      <c r="D452" s="145" t="s">
        <v>149</v>
      </c>
      <c r="E452" s="158" t="s">
        <v>3</v>
      </c>
      <c r="F452" s="159" t="s">
        <v>249</v>
      </c>
      <c r="H452" s="160">
        <v>420</v>
      </c>
      <c r="I452" s="161"/>
      <c r="L452" s="157"/>
      <c r="M452" s="162"/>
      <c r="T452" s="163"/>
      <c r="AT452" s="158" t="s">
        <v>149</v>
      </c>
      <c r="AU452" s="158" t="s">
        <v>81</v>
      </c>
      <c r="AV452" s="13" t="s">
        <v>81</v>
      </c>
      <c r="AW452" s="13" t="s">
        <v>33</v>
      </c>
      <c r="AX452" s="13" t="s">
        <v>72</v>
      </c>
      <c r="AY452" s="158" t="s">
        <v>132</v>
      </c>
    </row>
    <row r="453" spans="2:65" s="12" customFormat="1" ht="11.25">
      <c r="B453" s="151"/>
      <c r="D453" s="145" t="s">
        <v>149</v>
      </c>
      <c r="E453" s="152" t="s">
        <v>3</v>
      </c>
      <c r="F453" s="153" t="s">
        <v>662</v>
      </c>
      <c r="H453" s="152" t="s">
        <v>3</v>
      </c>
      <c r="I453" s="154"/>
      <c r="L453" s="151"/>
      <c r="M453" s="155"/>
      <c r="T453" s="156"/>
      <c r="AT453" s="152" t="s">
        <v>149</v>
      </c>
      <c r="AU453" s="152" t="s">
        <v>81</v>
      </c>
      <c r="AV453" s="12" t="s">
        <v>79</v>
      </c>
      <c r="AW453" s="12" t="s">
        <v>33</v>
      </c>
      <c r="AX453" s="12" t="s">
        <v>72</v>
      </c>
      <c r="AY453" s="152" t="s">
        <v>132</v>
      </c>
    </row>
    <row r="454" spans="2:65" s="13" customFormat="1" ht="11.25">
      <c r="B454" s="157"/>
      <c r="D454" s="145" t="s">
        <v>149</v>
      </c>
      <c r="E454" s="158" t="s">
        <v>3</v>
      </c>
      <c r="F454" s="159" t="s">
        <v>663</v>
      </c>
      <c r="H454" s="160">
        <v>9.42</v>
      </c>
      <c r="I454" s="161"/>
      <c r="L454" s="157"/>
      <c r="M454" s="162"/>
      <c r="T454" s="163"/>
      <c r="AT454" s="158" t="s">
        <v>149</v>
      </c>
      <c r="AU454" s="158" t="s">
        <v>81</v>
      </c>
      <c r="AV454" s="13" t="s">
        <v>81</v>
      </c>
      <c r="AW454" s="13" t="s">
        <v>33</v>
      </c>
      <c r="AX454" s="13" t="s">
        <v>72</v>
      </c>
      <c r="AY454" s="158" t="s">
        <v>132</v>
      </c>
    </row>
    <row r="455" spans="2:65" s="14" customFormat="1" ht="11.25">
      <c r="B455" s="164"/>
      <c r="D455" s="145" t="s">
        <v>149</v>
      </c>
      <c r="E455" s="165" t="s">
        <v>3</v>
      </c>
      <c r="F455" s="166" t="s">
        <v>151</v>
      </c>
      <c r="H455" s="167">
        <v>429.42</v>
      </c>
      <c r="I455" s="168"/>
      <c r="L455" s="164"/>
      <c r="M455" s="169"/>
      <c r="T455" s="170"/>
      <c r="AT455" s="165" t="s">
        <v>149</v>
      </c>
      <c r="AU455" s="165" t="s">
        <v>81</v>
      </c>
      <c r="AV455" s="14" t="s">
        <v>152</v>
      </c>
      <c r="AW455" s="14" t="s">
        <v>33</v>
      </c>
      <c r="AX455" s="14" t="s">
        <v>79</v>
      </c>
      <c r="AY455" s="165" t="s">
        <v>132</v>
      </c>
    </row>
    <row r="456" spans="2:65" s="1" customFormat="1" ht="16.5" customHeight="1">
      <c r="B456" s="131"/>
      <c r="C456" s="174" t="s">
        <v>664</v>
      </c>
      <c r="D456" s="174" t="s">
        <v>397</v>
      </c>
      <c r="E456" s="175" t="s">
        <v>665</v>
      </c>
      <c r="F456" s="176" t="s">
        <v>666</v>
      </c>
      <c r="G456" s="177" t="s">
        <v>252</v>
      </c>
      <c r="H456" s="178">
        <v>45.088999999999999</v>
      </c>
      <c r="I456" s="179"/>
      <c r="J456" s="180">
        <f>ROUND(I456*H456,2)</f>
        <v>0</v>
      </c>
      <c r="K456" s="176" t="s">
        <v>139</v>
      </c>
      <c r="L456" s="181"/>
      <c r="M456" s="182" t="s">
        <v>3</v>
      </c>
      <c r="N456" s="183" t="s">
        <v>43</v>
      </c>
      <c r="P456" s="141">
        <f>O456*H456</f>
        <v>0</v>
      </c>
      <c r="Q456" s="141">
        <v>0.2</v>
      </c>
      <c r="R456" s="141">
        <f>Q456*H456</f>
        <v>9.0177999999999994</v>
      </c>
      <c r="S456" s="141">
        <v>0</v>
      </c>
      <c r="T456" s="142">
        <f>S456*H456</f>
        <v>0</v>
      </c>
      <c r="AR456" s="143" t="s">
        <v>179</v>
      </c>
      <c r="AT456" s="143" t="s">
        <v>397</v>
      </c>
      <c r="AU456" s="143" t="s">
        <v>81</v>
      </c>
      <c r="AY456" s="17" t="s">
        <v>132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79</v>
      </c>
      <c r="BK456" s="144">
        <f>ROUND(I456*H456,2)</f>
        <v>0</v>
      </c>
      <c r="BL456" s="17" t="s">
        <v>152</v>
      </c>
      <c r="BM456" s="143" t="s">
        <v>667</v>
      </c>
    </row>
    <row r="457" spans="2:65" s="1" customFormat="1" ht="11.25">
      <c r="B457" s="32"/>
      <c r="D457" s="145" t="s">
        <v>142</v>
      </c>
      <c r="F457" s="146" t="s">
        <v>666</v>
      </c>
      <c r="I457" s="147"/>
      <c r="L457" s="32"/>
      <c r="M457" s="148"/>
      <c r="T457" s="53"/>
      <c r="AT457" s="17" t="s">
        <v>142</v>
      </c>
      <c r="AU457" s="17" t="s">
        <v>81</v>
      </c>
    </row>
    <row r="458" spans="2:65" s="12" customFormat="1" ht="11.25">
      <c r="B458" s="151"/>
      <c r="D458" s="145" t="s">
        <v>149</v>
      </c>
      <c r="E458" s="152" t="s">
        <v>3</v>
      </c>
      <c r="F458" s="153" t="s">
        <v>207</v>
      </c>
      <c r="H458" s="152" t="s">
        <v>3</v>
      </c>
      <c r="I458" s="154"/>
      <c r="L458" s="151"/>
      <c r="M458" s="155"/>
      <c r="T458" s="156"/>
      <c r="AT458" s="152" t="s">
        <v>149</v>
      </c>
      <c r="AU458" s="152" t="s">
        <v>81</v>
      </c>
      <c r="AV458" s="12" t="s">
        <v>79</v>
      </c>
      <c r="AW458" s="12" t="s">
        <v>33</v>
      </c>
      <c r="AX458" s="12" t="s">
        <v>72</v>
      </c>
      <c r="AY458" s="152" t="s">
        <v>132</v>
      </c>
    </row>
    <row r="459" spans="2:65" s="12" customFormat="1" ht="11.25">
      <c r="B459" s="151"/>
      <c r="D459" s="145" t="s">
        <v>149</v>
      </c>
      <c r="E459" s="152" t="s">
        <v>3</v>
      </c>
      <c r="F459" s="153" t="s">
        <v>661</v>
      </c>
      <c r="H459" s="152" t="s">
        <v>3</v>
      </c>
      <c r="I459" s="154"/>
      <c r="L459" s="151"/>
      <c r="M459" s="155"/>
      <c r="T459" s="156"/>
      <c r="AT459" s="152" t="s">
        <v>149</v>
      </c>
      <c r="AU459" s="152" t="s">
        <v>81</v>
      </c>
      <c r="AV459" s="12" t="s">
        <v>79</v>
      </c>
      <c r="AW459" s="12" t="s">
        <v>33</v>
      </c>
      <c r="AX459" s="12" t="s">
        <v>72</v>
      </c>
      <c r="AY459" s="152" t="s">
        <v>132</v>
      </c>
    </row>
    <row r="460" spans="2:65" s="13" customFormat="1" ht="11.25">
      <c r="B460" s="157"/>
      <c r="D460" s="145" t="s">
        <v>149</v>
      </c>
      <c r="E460" s="158" t="s">
        <v>3</v>
      </c>
      <c r="F460" s="159" t="s">
        <v>668</v>
      </c>
      <c r="H460" s="160">
        <v>44.1</v>
      </c>
      <c r="I460" s="161"/>
      <c r="L460" s="157"/>
      <c r="M460" s="162"/>
      <c r="T460" s="163"/>
      <c r="AT460" s="158" t="s">
        <v>149</v>
      </c>
      <c r="AU460" s="158" t="s">
        <v>81</v>
      </c>
      <c r="AV460" s="13" t="s">
        <v>81</v>
      </c>
      <c r="AW460" s="13" t="s">
        <v>33</v>
      </c>
      <c r="AX460" s="13" t="s">
        <v>72</v>
      </c>
      <c r="AY460" s="158" t="s">
        <v>132</v>
      </c>
    </row>
    <row r="461" spans="2:65" s="12" customFormat="1" ht="11.25">
      <c r="B461" s="151"/>
      <c r="D461" s="145" t="s">
        <v>149</v>
      </c>
      <c r="E461" s="152" t="s">
        <v>3</v>
      </c>
      <c r="F461" s="153" t="s">
        <v>662</v>
      </c>
      <c r="H461" s="152" t="s">
        <v>3</v>
      </c>
      <c r="I461" s="154"/>
      <c r="L461" s="151"/>
      <c r="M461" s="155"/>
      <c r="T461" s="156"/>
      <c r="AT461" s="152" t="s">
        <v>149</v>
      </c>
      <c r="AU461" s="152" t="s">
        <v>81</v>
      </c>
      <c r="AV461" s="12" t="s">
        <v>79</v>
      </c>
      <c r="AW461" s="12" t="s">
        <v>33</v>
      </c>
      <c r="AX461" s="12" t="s">
        <v>72</v>
      </c>
      <c r="AY461" s="152" t="s">
        <v>132</v>
      </c>
    </row>
    <row r="462" spans="2:65" s="13" customFormat="1" ht="11.25">
      <c r="B462" s="157"/>
      <c r="D462" s="145" t="s">
        <v>149</v>
      </c>
      <c r="E462" s="158" t="s">
        <v>3</v>
      </c>
      <c r="F462" s="159" t="s">
        <v>669</v>
      </c>
      <c r="H462" s="160">
        <v>0.98899999999999999</v>
      </c>
      <c r="I462" s="161"/>
      <c r="L462" s="157"/>
      <c r="M462" s="162"/>
      <c r="T462" s="163"/>
      <c r="AT462" s="158" t="s">
        <v>149</v>
      </c>
      <c r="AU462" s="158" t="s">
        <v>81</v>
      </c>
      <c r="AV462" s="13" t="s">
        <v>81</v>
      </c>
      <c r="AW462" s="13" t="s">
        <v>33</v>
      </c>
      <c r="AX462" s="13" t="s">
        <v>72</v>
      </c>
      <c r="AY462" s="158" t="s">
        <v>132</v>
      </c>
    </row>
    <row r="463" spans="2:65" s="14" customFormat="1" ht="11.25">
      <c r="B463" s="164"/>
      <c r="D463" s="145" t="s">
        <v>149</v>
      </c>
      <c r="E463" s="165" t="s">
        <v>3</v>
      </c>
      <c r="F463" s="166" t="s">
        <v>151</v>
      </c>
      <c r="H463" s="167">
        <v>45.088999999999999</v>
      </c>
      <c r="I463" s="168"/>
      <c r="L463" s="164"/>
      <c r="M463" s="169"/>
      <c r="T463" s="170"/>
      <c r="AT463" s="165" t="s">
        <v>149</v>
      </c>
      <c r="AU463" s="165" t="s">
        <v>81</v>
      </c>
      <c r="AV463" s="14" t="s">
        <v>152</v>
      </c>
      <c r="AW463" s="14" t="s">
        <v>33</v>
      </c>
      <c r="AX463" s="14" t="s">
        <v>79</v>
      </c>
      <c r="AY463" s="165" t="s">
        <v>132</v>
      </c>
    </row>
    <row r="464" spans="2:65" s="1" customFormat="1" ht="16.5" customHeight="1">
      <c r="B464" s="131"/>
      <c r="C464" s="132" t="s">
        <v>670</v>
      </c>
      <c r="D464" s="132" t="s">
        <v>135</v>
      </c>
      <c r="E464" s="133" t="s">
        <v>671</v>
      </c>
      <c r="F464" s="134" t="s">
        <v>672</v>
      </c>
      <c r="G464" s="135" t="s">
        <v>252</v>
      </c>
      <c r="H464" s="136">
        <v>4.7</v>
      </c>
      <c r="I464" s="137"/>
      <c r="J464" s="138">
        <f>ROUND(I464*H464,2)</f>
        <v>0</v>
      </c>
      <c r="K464" s="134" t="s">
        <v>139</v>
      </c>
      <c r="L464" s="32"/>
      <c r="M464" s="139" t="s">
        <v>3</v>
      </c>
      <c r="N464" s="140" t="s">
        <v>43</v>
      </c>
      <c r="P464" s="141">
        <f>O464*H464</f>
        <v>0</v>
      </c>
      <c r="Q464" s="141">
        <v>0</v>
      </c>
      <c r="R464" s="141">
        <f>Q464*H464</f>
        <v>0</v>
      </c>
      <c r="S464" s="141">
        <v>0</v>
      </c>
      <c r="T464" s="142">
        <f>S464*H464</f>
        <v>0</v>
      </c>
      <c r="AR464" s="143" t="s">
        <v>152</v>
      </c>
      <c r="AT464" s="143" t="s">
        <v>135</v>
      </c>
      <c r="AU464" s="143" t="s">
        <v>81</v>
      </c>
      <c r="AY464" s="17" t="s">
        <v>132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7" t="s">
        <v>79</v>
      </c>
      <c r="BK464" s="144">
        <f>ROUND(I464*H464,2)</f>
        <v>0</v>
      </c>
      <c r="BL464" s="17" t="s">
        <v>152</v>
      </c>
      <c r="BM464" s="143" t="s">
        <v>673</v>
      </c>
    </row>
    <row r="465" spans="2:65" s="1" customFormat="1" ht="11.25">
      <c r="B465" s="32"/>
      <c r="D465" s="145" t="s">
        <v>142</v>
      </c>
      <c r="F465" s="146" t="s">
        <v>674</v>
      </c>
      <c r="I465" s="147"/>
      <c r="L465" s="32"/>
      <c r="M465" s="148"/>
      <c r="T465" s="53"/>
      <c r="AT465" s="17" t="s">
        <v>142</v>
      </c>
      <c r="AU465" s="17" t="s">
        <v>81</v>
      </c>
    </row>
    <row r="466" spans="2:65" s="1" customFormat="1" ht="11.25">
      <c r="B466" s="32"/>
      <c r="D466" s="149" t="s">
        <v>143</v>
      </c>
      <c r="F466" s="150" t="s">
        <v>675</v>
      </c>
      <c r="I466" s="147"/>
      <c r="L466" s="32"/>
      <c r="M466" s="148"/>
      <c r="T466" s="53"/>
      <c r="AT466" s="17" t="s">
        <v>143</v>
      </c>
      <c r="AU466" s="17" t="s">
        <v>81</v>
      </c>
    </row>
    <row r="467" spans="2:65" s="12" customFormat="1" ht="11.25">
      <c r="B467" s="151"/>
      <c r="D467" s="145" t="s">
        <v>149</v>
      </c>
      <c r="E467" s="152" t="s">
        <v>3</v>
      </c>
      <c r="F467" s="153" t="s">
        <v>606</v>
      </c>
      <c r="H467" s="152" t="s">
        <v>3</v>
      </c>
      <c r="I467" s="154"/>
      <c r="L467" s="151"/>
      <c r="M467" s="155"/>
      <c r="T467" s="156"/>
      <c r="AT467" s="152" t="s">
        <v>149</v>
      </c>
      <c r="AU467" s="152" t="s">
        <v>81</v>
      </c>
      <c r="AV467" s="12" t="s">
        <v>79</v>
      </c>
      <c r="AW467" s="12" t="s">
        <v>33</v>
      </c>
      <c r="AX467" s="12" t="s">
        <v>72</v>
      </c>
      <c r="AY467" s="152" t="s">
        <v>132</v>
      </c>
    </row>
    <row r="468" spans="2:65" s="13" customFormat="1" ht="11.25">
      <c r="B468" s="157"/>
      <c r="D468" s="145" t="s">
        <v>149</v>
      </c>
      <c r="E468" s="158" t="s">
        <v>3</v>
      </c>
      <c r="F468" s="159" t="s">
        <v>676</v>
      </c>
      <c r="H468" s="160">
        <v>0.5</v>
      </c>
      <c r="I468" s="161"/>
      <c r="L468" s="157"/>
      <c r="M468" s="162"/>
      <c r="T468" s="163"/>
      <c r="AT468" s="158" t="s">
        <v>149</v>
      </c>
      <c r="AU468" s="158" t="s">
        <v>81</v>
      </c>
      <c r="AV468" s="13" t="s">
        <v>81</v>
      </c>
      <c r="AW468" s="13" t="s">
        <v>33</v>
      </c>
      <c r="AX468" s="13" t="s">
        <v>72</v>
      </c>
      <c r="AY468" s="158" t="s">
        <v>132</v>
      </c>
    </row>
    <row r="469" spans="2:65" s="12" customFormat="1" ht="11.25">
      <c r="B469" s="151"/>
      <c r="D469" s="145" t="s">
        <v>149</v>
      </c>
      <c r="E469" s="152" t="s">
        <v>3</v>
      </c>
      <c r="F469" s="153" t="s">
        <v>401</v>
      </c>
      <c r="H469" s="152" t="s">
        <v>3</v>
      </c>
      <c r="I469" s="154"/>
      <c r="L469" s="151"/>
      <c r="M469" s="155"/>
      <c r="T469" s="156"/>
      <c r="AT469" s="152" t="s">
        <v>149</v>
      </c>
      <c r="AU469" s="152" t="s">
        <v>81</v>
      </c>
      <c r="AV469" s="12" t="s">
        <v>79</v>
      </c>
      <c r="AW469" s="12" t="s">
        <v>33</v>
      </c>
      <c r="AX469" s="12" t="s">
        <v>72</v>
      </c>
      <c r="AY469" s="152" t="s">
        <v>132</v>
      </c>
    </row>
    <row r="470" spans="2:65" s="13" customFormat="1" ht="11.25">
      <c r="B470" s="157"/>
      <c r="D470" s="145" t="s">
        <v>149</v>
      </c>
      <c r="E470" s="158" t="s">
        <v>3</v>
      </c>
      <c r="F470" s="159" t="s">
        <v>677</v>
      </c>
      <c r="H470" s="160">
        <v>4.2</v>
      </c>
      <c r="I470" s="161"/>
      <c r="L470" s="157"/>
      <c r="M470" s="162"/>
      <c r="T470" s="163"/>
      <c r="AT470" s="158" t="s">
        <v>149</v>
      </c>
      <c r="AU470" s="158" t="s">
        <v>81</v>
      </c>
      <c r="AV470" s="13" t="s">
        <v>81</v>
      </c>
      <c r="AW470" s="13" t="s">
        <v>33</v>
      </c>
      <c r="AX470" s="13" t="s">
        <v>72</v>
      </c>
      <c r="AY470" s="158" t="s">
        <v>132</v>
      </c>
    </row>
    <row r="471" spans="2:65" s="14" customFormat="1" ht="11.25">
      <c r="B471" s="164"/>
      <c r="D471" s="145" t="s">
        <v>149</v>
      </c>
      <c r="E471" s="165" t="s">
        <v>3</v>
      </c>
      <c r="F471" s="166" t="s">
        <v>151</v>
      </c>
      <c r="H471" s="167">
        <v>4.7</v>
      </c>
      <c r="I471" s="168"/>
      <c r="L471" s="164"/>
      <c r="M471" s="169"/>
      <c r="T471" s="170"/>
      <c r="AT471" s="165" t="s">
        <v>149</v>
      </c>
      <c r="AU471" s="165" t="s">
        <v>81</v>
      </c>
      <c r="AV471" s="14" t="s">
        <v>152</v>
      </c>
      <c r="AW471" s="14" t="s">
        <v>33</v>
      </c>
      <c r="AX471" s="14" t="s">
        <v>79</v>
      </c>
      <c r="AY471" s="165" t="s">
        <v>132</v>
      </c>
    </row>
    <row r="472" spans="2:65" s="1" customFormat="1" ht="16.5" customHeight="1">
      <c r="B472" s="131"/>
      <c r="C472" s="174" t="s">
        <v>678</v>
      </c>
      <c r="D472" s="174" t="s">
        <v>397</v>
      </c>
      <c r="E472" s="175" t="s">
        <v>679</v>
      </c>
      <c r="F472" s="176" t="s">
        <v>680</v>
      </c>
      <c r="G472" s="177" t="s">
        <v>252</v>
      </c>
      <c r="H472" s="178">
        <v>4.7</v>
      </c>
      <c r="I472" s="179"/>
      <c r="J472" s="180">
        <f>ROUND(I472*H472,2)</f>
        <v>0</v>
      </c>
      <c r="K472" s="176" t="s">
        <v>139</v>
      </c>
      <c r="L472" s="181"/>
      <c r="M472" s="182" t="s">
        <v>3</v>
      </c>
      <c r="N472" s="183" t="s">
        <v>43</v>
      </c>
      <c r="P472" s="141">
        <f>O472*H472</f>
        <v>0</v>
      </c>
      <c r="Q472" s="141">
        <v>0</v>
      </c>
      <c r="R472" s="141">
        <f>Q472*H472</f>
        <v>0</v>
      </c>
      <c r="S472" s="141">
        <v>0</v>
      </c>
      <c r="T472" s="142">
        <f>S472*H472</f>
        <v>0</v>
      </c>
      <c r="AR472" s="143" t="s">
        <v>179</v>
      </c>
      <c r="AT472" s="143" t="s">
        <v>397</v>
      </c>
      <c r="AU472" s="143" t="s">
        <v>81</v>
      </c>
      <c r="AY472" s="17" t="s">
        <v>132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7" t="s">
        <v>79</v>
      </c>
      <c r="BK472" s="144">
        <f>ROUND(I472*H472,2)</f>
        <v>0</v>
      </c>
      <c r="BL472" s="17" t="s">
        <v>152</v>
      </c>
      <c r="BM472" s="143" t="s">
        <v>681</v>
      </c>
    </row>
    <row r="473" spans="2:65" s="1" customFormat="1" ht="11.25">
      <c r="B473" s="32"/>
      <c r="D473" s="145" t="s">
        <v>142</v>
      </c>
      <c r="F473" s="146" t="s">
        <v>680</v>
      </c>
      <c r="I473" s="147"/>
      <c r="L473" s="32"/>
      <c r="M473" s="148"/>
      <c r="T473" s="53"/>
      <c r="AT473" s="17" t="s">
        <v>142</v>
      </c>
      <c r="AU473" s="17" t="s">
        <v>81</v>
      </c>
    </row>
    <row r="474" spans="2:65" s="11" customFormat="1" ht="22.9" customHeight="1">
      <c r="B474" s="119"/>
      <c r="D474" s="120" t="s">
        <v>71</v>
      </c>
      <c r="E474" s="129" t="s">
        <v>131</v>
      </c>
      <c r="F474" s="129" t="s">
        <v>682</v>
      </c>
      <c r="I474" s="122"/>
      <c r="J474" s="130">
        <f>BK474</f>
        <v>0</v>
      </c>
      <c r="L474" s="119"/>
      <c r="M474" s="124"/>
      <c r="P474" s="125">
        <f>SUM(P475:P514)</f>
        <v>0</v>
      </c>
      <c r="R474" s="125">
        <f>SUM(R475:R514)</f>
        <v>334.50867999999997</v>
      </c>
      <c r="T474" s="126">
        <f>SUM(T475:T514)</f>
        <v>0</v>
      </c>
      <c r="AR474" s="120" t="s">
        <v>79</v>
      </c>
      <c r="AT474" s="127" t="s">
        <v>71</v>
      </c>
      <c r="AU474" s="127" t="s">
        <v>79</v>
      </c>
      <c r="AY474" s="120" t="s">
        <v>132</v>
      </c>
      <c r="BK474" s="128">
        <f>SUM(BK475:BK514)</f>
        <v>0</v>
      </c>
    </row>
    <row r="475" spans="2:65" s="1" customFormat="1" ht="16.5" customHeight="1">
      <c r="B475" s="131"/>
      <c r="C475" s="132" t="s">
        <v>683</v>
      </c>
      <c r="D475" s="132" t="s">
        <v>135</v>
      </c>
      <c r="E475" s="133" t="s">
        <v>684</v>
      </c>
      <c r="F475" s="134" t="s">
        <v>685</v>
      </c>
      <c r="G475" s="135" t="s">
        <v>203</v>
      </c>
      <c r="H475" s="136">
        <v>1174.25</v>
      </c>
      <c r="I475" s="137"/>
      <c r="J475" s="138">
        <f>ROUND(I475*H475,2)</f>
        <v>0</v>
      </c>
      <c r="K475" s="134" t="s">
        <v>139</v>
      </c>
      <c r="L475" s="32"/>
      <c r="M475" s="139" t="s">
        <v>3</v>
      </c>
      <c r="N475" s="140" t="s">
        <v>43</v>
      </c>
      <c r="P475" s="141">
        <f>O475*H475</f>
        <v>0</v>
      </c>
      <c r="Q475" s="141">
        <v>0</v>
      </c>
      <c r="R475" s="141">
        <f>Q475*H475</f>
        <v>0</v>
      </c>
      <c r="S475" s="141">
        <v>0</v>
      </c>
      <c r="T475" s="142">
        <f>S475*H475</f>
        <v>0</v>
      </c>
      <c r="AR475" s="143" t="s">
        <v>152</v>
      </c>
      <c r="AT475" s="143" t="s">
        <v>135</v>
      </c>
      <c r="AU475" s="143" t="s">
        <v>81</v>
      </c>
      <c r="AY475" s="17" t="s">
        <v>132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7" t="s">
        <v>79</v>
      </c>
      <c r="BK475" s="144">
        <f>ROUND(I475*H475,2)</f>
        <v>0</v>
      </c>
      <c r="BL475" s="17" t="s">
        <v>152</v>
      </c>
      <c r="BM475" s="143" t="s">
        <v>686</v>
      </c>
    </row>
    <row r="476" spans="2:65" s="1" customFormat="1" ht="11.25">
      <c r="B476" s="32"/>
      <c r="D476" s="145" t="s">
        <v>142</v>
      </c>
      <c r="F476" s="146" t="s">
        <v>687</v>
      </c>
      <c r="I476" s="147"/>
      <c r="L476" s="32"/>
      <c r="M476" s="148"/>
      <c r="T476" s="53"/>
      <c r="AT476" s="17" t="s">
        <v>142</v>
      </c>
      <c r="AU476" s="17" t="s">
        <v>81</v>
      </c>
    </row>
    <row r="477" spans="2:65" s="1" customFormat="1" ht="11.25">
      <c r="B477" s="32"/>
      <c r="D477" s="149" t="s">
        <v>143</v>
      </c>
      <c r="F477" s="150" t="s">
        <v>688</v>
      </c>
      <c r="I477" s="147"/>
      <c r="L477" s="32"/>
      <c r="M477" s="148"/>
      <c r="T477" s="53"/>
      <c r="AT477" s="17" t="s">
        <v>143</v>
      </c>
      <c r="AU477" s="17" t="s">
        <v>81</v>
      </c>
    </row>
    <row r="478" spans="2:65" s="12" customFormat="1" ht="11.25">
      <c r="B478" s="151"/>
      <c r="D478" s="145" t="s">
        <v>149</v>
      </c>
      <c r="E478" s="152" t="s">
        <v>3</v>
      </c>
      <c r="F478" s="153" t="s">
        <v>689</v>
      </c>
      <c r="H478" s="152" t="s">
        <v>3</v>
      </c>
      <c r="I478" s="154"/>
      <c r="L478" s="151"/>
      <c r="M478" s="155"/>
      <c r="T478" s="156"/>
      <c r="AT478" s="152" t="s">
        <v>149</v>
      </c>
      <c r="AU478" s="152" t="s">
        <v>81</v>
      </c>
      <c r="AV478" s="12" t="s">
        <v>79</v>
      </c>
      <c r="AW478" s="12" t="s">
        <v>33</v>
      </c>
      <c r="AX478" s="12" t="s">
        <v>72</v>
      </c>
      <c r="AY478" s="152" t="s">
        <v>132</v>
      </c>
    </row>
    <row r="479" spans="2:65" s="12" customFormat="1" ht="11.25">
      <c r="B479" s="151"/>
      <c r="D479" s="145" t="s">
        <v>149</v>
      </c>
      <c r="E479" s="152" t="s">
        <v>3</v>
      </c>
      <c r="F479" s="153" t="s">
        <v>207</v>
      </c>
      <c r="H479" s="152" t="s">
        <v>3</v>
      </c>
      <c r="I479" s="154"/>
      <c r="L479" s="151"/>
      <c r="M479" s="155"/>
      <c r="T479" s="156"/>
      <c r="AT479" s="152" t="s">
        <v>149</v>
      </c>
      <c r="AU479" s="152" t="s">
        <v>81</v>
      </c>
      <c r="AV479" s="12" t="s">
        <v>79</v>
      </c>
      <c r="AW479" s="12" t="s">
        <v>33</v>
      </c>
      <c r="AX479" s="12" t="s">
        <v>72</v>
      </c>
      <c r="AY479" s="152" t="s">
        <v>132</v>
      </c>
    </row>
    <row r="480" spans="2:65" s="12" customFormat="1" ht="11.25">
      <c r="B480" s="151"/>
      <c r="D480" s="145" t="s">
        <v>149</v>
      </c>
      <c r="E480" s="152" t="s">
        <v>3</v>
      </c>
      <c r="F480" s="153" t="s">
        <v>690</v>
      </c>
      <c r="H480" s="152" t="s">
        <v>3</v>
      </c>
      <c r="I480" s="154"/>
      <c r="L480" s="151"/>
      <c r="M480" s="155"/>
      <c r="T480" s="156"/>
      <c r="AT480" s="152" t="s">
        <v>149</v>
      </c>
      <c r="AU480" s="152" t="s">
        <v>81</v>
      </c>
      <c r="AV480" s="12" t="s">
        <v>79</v>
      </c>
      <c r="AW480" s="12" t="s">
        <v>33</v>
      </c>
      <c r="AX480" s="12" t="s">
        <v>72</v>
      </c>
      <c r="AY480" s="152" t="s">
        <v>132</v>
      </c>
    </row>
    <row r="481" spans="2:65" s="13" customFormat="1" ht="11.25">
      <c r="B481" s="157"/>
      <c r="D481" s="145" t="s">
        <v>149</v>
      </c>
      <c r="E481" s="158" t="s">
        <v>3</v>
      </c>
      <c r="F481" s="159" t="s">
        <v>691</v>
      </c>
      <c r="H481" s="160">
        <v>1174.25</v>
      </c>
      <c r="I481" s="161"/>
      <c r="L481" s="157"/>
      <c r="M481" s="162"/>
      <c r="T481" s="163"/>
      <c r="AT481" s="158" t="s">
        <v>149</v>
      </c>
      <c r="AU481" s="158" t="s">
        <v>81</v>
      </c>
      <c r="AV481" s="13" t="s">
        <v>81</v>
      </c>
      <c r="AW481" s="13" t="s">
        <v>33</v>
      </c>
      <c r="AX481" s="13" t="s">
        <v>72</v>
      </c>
      <c r="AY481" s="158" t="s">
        <v>132</v>
      </c>
    </row>
    <row r="482" spans="2:65" s="14" customFormat="1" ht="11.25">
      <c r="B482" s="164"/>
      <c r="D482" s="145" t="s">
        <v>149</v>
      </c>
      <c r="E482" s="165" t="s">
        <v>3</v>
      </c>
      <c r="F482" s="166" t="s">
        <v>151</v>
      </c>
      <c r="H482" s="167">
        <v>1174.25</v>
      </c>
      <c r="I482" s="168"/>
      <c r="L482" s="164"/>
      <c r="M482" s="169"/>
      <c r="T482" s="170"/>
      <c r="AT482" s="165" t="s">
        <v>149</v>
      </c>
      <c r="AU482" s="165" t="s">
        <v>81</v>
      </c>
      <c r="AV482" s="14" t="s">
        <v>152</v>
      </c>
      <c r="AW482" s="14" t="s">
        <v>33</v>
      </c>
      <c r="AX482" s="14" t="s">
        <v>79</v>
      </c>
      <c r="AY482" s="165" t="s">
        <v>132</v>
      </c>
    </row>
    <row r="483" spans="2:65" s="1" customFormat="1" ht="16.5" customHeight="1">
      <c r="B483" s="131"/>
      <c r="C483" s="132" t="s">
        <v>692</v>
      </c>
      <c r="D483" s="132" t="s">
        <v>135</v>
      </c>
      <c r="E483" s="133" t="s">
        <v>693</v>
      </c>
      <c r="F483" s="134" t="s">
        <v>694</v>
      </c>
      <c r="G483" s="135" t="s">
        <v>203</v>
      </c>
      <c r="H483" s="136">
        <v>1371.75</v>
      </c>
      <c r="I483" s="137"/>
      <c r="J483" s="138">
        <f>ROUND(I483*H483,2)</f>
        <v>0</v>
      </c>
      <c r="K483" s="134" t="s">
        <v>139</v>
      </c>
      <c r="L483" s="32"/>
      <c r="M483" s="139" t="s">
        <v>3</v>
      </c>
      <c r="N483" s="140" t="s">
        <v>43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152</v>
      </c>
      <c r="AT483" s="143" t="s">
        <v>135</v>
      </c>
      <c r="AU483" s="143" t="s">
        <v>81</v>
      </c>
      <c r="AY483" s="17" t="s">
        <v>132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7" t="s">
        <v>79</v>
      </c>
      <c r="BK483" s="144">
        <f>ROUND(I483*H483,2)</f>
        <v>0</v>
      </c>
      <c r="BL483" s="17" t="s">
        <v>152</v>
      </c>
      <c r="BM483" s="143" t="s">
        <v>695</v>
      </c>
    </row>
    <row r="484" spans="2:65" s="1" customFormat="1" ht="11.25">
      <c r="B484" s="32"/>
      <c r="D484" s="145" t="s">
        <v>142</v>
      </c>
      <c r="F484" s="146" t="s">
        <v>696</v>
      </c>
      <c r="I484" s="147"/>
      <c r="L484" s="32"/>
      <c r="M484" s="148"/>
      <c r="T484" s="53"/>
      <c r="AT484" s="17" t="s">
        <v>142</v>
      </c>
      <c r="AU484" s="17" t="s">
        <v>81</v>
      </c>
    </row>
    <row r="485" spans="2:65" s="1" customFormat="1" ht="11.25">
      <c r="B485" s="32"/>
      <c r="D485" s="149" t="s">
        <v>143</v>
      </c>
      <c r="F485" s="150" t="s">
        <v>697</v>
      </c>
      <c r="I485" s="147"/>
      <c r="L485" s="32"/>
      <c r="M485" s="148"/>
      <c r="T485" s="53"/>
      <c r="AT485" s="17" t="s">
        <v>143</v>
      </c>
      <c r="AU485" s="17" t="s">
        <v>81</v>
      </c>
    </row>
    <row r="486" spans="2:65" s="12" customFormat="1" ht="11.25">
      <c r="B486" s="151"/>
      <c r="D486" s="145" t="s">
        <v>149</v>
      </c>
      <c r="E486" s="152" t="s">
        <v>3</v>
      </c>
      <c r="F486" s="153" t="s">
        <v>698</v>
      </c>
      <c r="H486" s="152" t="s">
        <v>3</v>
      </c>
      <c r="I486" s="154"/>
      <c r="L486" s="151"/>
      <c r="M486" s="155"/>
      <c r="T486" s="156"/>
      <c r="AT486" s="152" t="s">
        <v>149</v>
      </c>
      <c r="AU486" s="152" t="s">
        <v>81</v>
      </c>
      <c r="AV486" s="12" t="s">
        <v>79</v>
      </c>
      <c r="AW486" s="12" t="s">
        <v>33</v>
      </c>
      <c r="AX486" s="12" t="s">
        <v>72</v>
      </c>
      <c r="AY486" s="152" t="s">
        <v>132</v>
      </c>
    </row>
    <row r="487" spans="2:65" s="12" customFormat="1" ht="11.25">
      <c r="B487" s="151"/>
      <c r="D487" s="145" t="s">
        <v>149</v>
      </c>
      <c r="E487" s="152" t="s">
        <v>3</v>
      </c>
      <c r="F487" s="153" t="s">
        <v>699</v>
      </c>
      <c r="H487" s="152" t="s">
        <v>3</v>
      </c>
      <c r="I487" s="154"/>
      <c r="L487" s="151"/>
      <c r="M487" s="155"/>
      <c r="T487" s="156"/>
      <c r="AT487" s="152" t="s">
        <v>149</v>
      </c>
      <c r="AU487" s="152" t="s">
        <v>81</v>
      </c>
      <c r="AV487" s="12" t="s">
        <v>79</v>
      </c>
      <c r="AW487" s="12" t="s">
        <v>33</v>
      </c>
      <c r="AX487" s="12" t="s">
        <v>72</v>
      </c>
      <c r="AY487" s="152" t="s">
        <v>132</v>
      </c>
    </row>
    <row r="488" spans="2:65" s="12" customFormat="1" ht="11.25">
      <c r="B488" s="151"/>
      <c r="D488" s="145" t="s">
        <v>149</v>
      </c>
      <c r="E488" s="152" t="s">
        <v>3</v>
      </c>
      <c r="F488" s="153" t="s">
        <v>690</v>
      </c>
      <c r="H488" s="152" t="s">
        <v>3</v>
      </c>
      <c r="I488" s="154"/>
      <c r="L488" s="151"/>
      <c r="M488" s="155"/>
      <c r="T488" s="156"/>
      <c r="AT488" s="152" t="s">
        <v>149</v>
      </c>
      <c r="AU488" s="152" t="s">
        <v>81</v>
      </c>
      <c r="AV488" s="12" t="s">
        <v>79</v>
      </c>
      <c r="AW488" s="12" t="s">
        <v>33</v>
      </c>
      <c r="AX488" s="12" t="s">
        <v>72</v>
      </c>
      <c r="AY488" s="152" t="s">
        <v>132</v>
      </c>
    </row>
    <row r="489" spans="2:65" s="13" customFormat="1" ht="11.25">
      <c r="B489" s="157"/>
      <c r="D489" s="145" t="s">
        <v>149</v>
      </c>
      <c r="E489" s="158" t="s">
        <v>3</v>
      </c>
      <c r="F489" s="159" t="s">
        <v>691</v>
      </c>
      <c r="H489" s="160">
        <v>1174.25</v>
      </c>
      <c r="I489" s="161"/>
      <c r="L489" s="157"/>
      <c r="M489" s="162"/>
      <c r="T489" s="163"/>
      <c r="AT489" s="158" t="s">
        <v>149</v>
      </c>
      <c r="AU489" s="158" t="s">
        <v>81</v>
      </c>
      <c r="AV489" s="13" t="s">
        <v>81</v>
      </c>
      <c r="AW489" s="13" t="s">
        <v>33</v>
      </c>
      <c r="AX489" s="13" t="s">
        <v>72</v>
      </c>
      <c r="AY489" s="158" t="s">
        <v>132</v>
      </c>
    </row>
    <row r="490" spans="2:65" s="12" customFormat="1" ht="11.25">
      <c r="B490" s="151"/>
      <c r="D490" s="145" t="s">
        <v>149</v>
      </c>
      <c r="E490" s="152" t="s">
        <v>3</v>
      </c>
      <c r="F490" s="153" t="s">
        <v>700</v>
      </c>
      <c r="H490" s="152" t="s">
        <v>3</v>
      </c>
      <c r="I490" s="154"/>
      <c r="L490" s="151"/>
      <c r="M490" s="155"/>
      <c r="T490" s="156"/>
      <c r="AT490" s="152" t="s">
        <v>149</v>
      </c>
      <c r="AU490" s="152" t="s">
        <v>81</v>
      </c>
      <c r="AV490" s="12" t="s">
        <v>79</v>
      </c>
      <c r="AW490" s="12" t="s">
        <v>33</v>
      </c>
      <c r="AX490" s="12" t="s">
        <v>72</v>
      </c>
      <c r="AY490" s="152" t="s">
        <v>132</v>
      </c>
    </row>
    <row r="491" spans="2:65" s="13" customFormat="1" ht="11.25">
      <c r="B491" s="157"/>
      <c r="D491" s="145" t="s">
        <v>149</v>
      </c>
      <c r="E491" s="158" t="s">
        <v>3</v>
      </c>
      <c r="F491" s="159" t="s">
        <v>701</v>
      </c>
      <c r="H491" s="160">
        <v>197.5</v>
      </c>
      <c r="I491" s="161"/>
      <c r="L491" s="157"/>
      <c r="M491" s="162"/>
      <c r="T491" s="163"/>
      <c r="AT491" s="158" t="s">
        <v>149</v>
      </c>
      <c r="AU491" s="158" t="s">
        <v>81</v>
      </c>
      <c r="AV491" s="13" t="s">
        <v>81</v>
      </c>
      <c r="AW491" s="13" t="s">
        <v>33</v>
      </c>
      <c r="AX491" s="13" t="s">
        <v>72</v>
      </c>
      <c r="AY491" s="158" t="s">
        <v>132</v>
      </c>
    </row>
    <row r="492" spans="2:65" s="14" customFormat="1" ht="11.25">
      <c r="B492" s="164"/>
      <c r="D492" s="145" t="s">
        <v>149</v>
      </c>
      <c r="E492" s="165" t="s">
        <v>3</v>
      </c>
      <c r="F492" s="166" t="s">
        <v>151</v>
      </c>
      <c r="H492" s="167">
        <v>1371.75</v>
      </c>
      <c r="I492" s="168"/>
      <c r="L492" s="164"/>
      <c r="M492" s="169"/>
      <c r="T492" s="170"/>
      <c r="AT492" s="165" t="s">
        <v>149</v>
      </c>
      <c r="AU492" s="165" t="s">
        <v>81</v>
      </c>
      <c r="AV492" s="14" t="s">
        <v>152</v>
      </c>
      <c r="AW492" s="14" t="s">
        <v>33</v>
      </c>
      <c r="AX492" s="14" t="s">
        <v>79</v>
      </c>
      <c r="AY492" s="165" t="s">
        <v>132</v>
      </c>
    </row>
    <row r="493" spans="2:65" s="1" customFormat="1" ht="16.5" customHeight="1">
      <c r="B493" s="131"/>
      <c r="C493" s="132" t="s">
        <v>702</v>
      </c>
      <c r="D493" s="132" t="s">
        <v>135</v>
      </c>
      <c r="E493" s="133" t="s">
        <v>703</v>
      </c>
      <c r="F493" s="134" t="s">
        <v>704</v>
      </c>
      <c r="G493" s="135" t="s">
        <v>203</v>
      </c>
      <c r="H493" s="136">
        <v>1174.25</v>
      </c>
      <c r="I493" s="137"/>
      <c r="J493" s="138">
        <f>ROUND(I493*H493,2)</f>
        <v>0</v>
      </c>
      <c r="K493" s="134" t="s">
        <v>139</v>
      </c>
      <c r="L493" s="32"/>
      <c r="M493" s="139" t="s">
        <v>3</v>
      </c>
      <c r="N493" s="140" t="s">
        <v>43</v>
      </c>
      <c r="P493" s="141">
        <f>O493*H493</f>
        <v>0</v>
      </c>
      <c r="Q493" s="141">
        <v>0.11162</v>
      </c>
      <c r="R493" s="141">
        <f>Q493*H493</f>
        <v>131.069785</v>
      </c>
      <c r="S493" s="141">
        <v>0</v>
      </c>
      <c r="T493" s="142">
        <f>S493*H493</f>
        <v>0</v>
      </c>
      <c r="AR493" s="143" t="s">
        <v>152</v>
      </c>
      <c r="AT493" s="143" t="s">
        <v>135</v>
      </c>
      <c r="AU493" s="143" t="s">
        <v>81</v>
      </c>
      <c r="AY493" s="17" t="s">
        <v>132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7" t="s">
        <v>79</v>
      </c>
      <c r="BK493" s="144">
        <f>ROUND(I493*H493,2)</f>
        <v>0</v>
      </c>
      <c r="BL493" s="17" t="s">
        <v>152</v>
      </c>
      <c r="BM493" s="143" t="s">
        <v>705</v>
      </c>
    </row>
    <row r="494" spans="2:65" s="1" customFormat="1" ht="29.25">
      <c r="B494" s="32"/>
      <c r="D494" s="145" t="s">
        <v>142</v>
      </c>
      <c r="F494" s="146" t="s">
        <v>706</v>
      </c>
      <c r="I494" s="147"/>
      <c r="L494" s="32"/>
      <c r="M494" s="148"/>
      <c r="T494" s="53"/>
      <c r="AT494" s="17" t="s">
        <v>142</v>
      </c>
      <c r="AU494" s="17" t="s">
        <v>81</v>
      </c>
    </row>
    <row r="495" spans="2:65" s="1" customFormat="1" ht="11.25">
      <c r="B495" s="32"/>
      <c r="D495" s="149" t="s">
        <v>143</v>
      </c>
      <c r="F495" s="150" t="s">
        <v>707</v>
      </c>
      <c r="I495" s="147"/>
      <c r="L495" s="32"/>
      <c r="M495" s="148"/>
      <c r="T495" s="53"/>
      <c r="AT495" s="17" t="s">
        <v>143</v>
      </c>
      <c r="AU495" s="17" t="s">
        <v>81</v>
      </c>
    </row>
    <row r="496" spans="2:65" s="12" customFormat="1" ht="11.25">
      <c r="B496" s="151"/>
      <c r="D496" s="145" t="s">
        <v>149</v>
      </c>
      <c r="E496" s="152" t="s">
        <v>3</v>
      </c>
      <c r="F496" s="153" t="s">
        <v>207</v>
      </c>
      <c r="H496" s="152" t="s">
        <v>3</v>
      </c>
      <c r="I496" s="154"/>
      <c r="L496" s="151"/>
      <c r="M496" s="155"/>
      <c r="T496" s="156"/>
      <c r="AT496" s="152" t="s">
        <v>149</v>
      </c>
      <c r="AU496" s="152" t="s">
        <v>81</v>
      </c>
      <c r="AV496" s="12" t="s">
        <v>79</v>
      </c>
      <c r="AW496" s="12" t="s">
        <v>33</v>
      </c>
      <c r="AX496" s="12" t="s">
        <v>72</v>
      </c>
      <c r="AY496" s="152" t="s">
        <v>132</v>
      </c>
    </row>
    <row r="497" spans="2:65" s="12" customFormat="1" ht="11.25">
      <c r="B497" s="151"/>
      <c r="D497" s="145" t="s">
        <v>149</v>
      </c>
      <c r="E497" s="152" t="s">
        <v>3</v>
      </c>
      <c r="F497" s="153" t="s">
        <v>690</v>
      </c>
      <c r="H497" s="152" t="s">
        <v>3</v>
      </c>
      <c r="I497" s="154"/>
      <c r="L497" s="151"/>
      <c r="M497" s="155"/>
      <c r="T497" s="156"/>
      <c r="AT497" s="152" t="s">
        <v>149</v>
      </c>
      <c r="AU497" s="152" t="s">
        <v>81</v>
      </c>
      <c r="AV497" s="12" t="s">
        <v>79</v>
      </c>
      <c r="AW497" s="12" t="s">
        <v>33</v>
      </c>
      <c r="AX497" s="12" t="s">
        <v>72</v>
      </c>
      <c r="AY497" s="152" t="s">
        <v>132</v>
      </c>
    </row>
    <row r="498" spans="2:65" s="13" customFormat="1" ht="11.25">
      <c r="B498" s="157"/>
      <c r="D498" s="145" t="s">
        <v>149</v>
      </c>
      <c r="E498" s="158" t="s">
        <v>3</v>
      </c>
      <c r="F498" s="159" t="s">
        <v>691</v>
      </c>
      <c r="H498" s="160">
        <v>1174.25</v>
      </c>
      <c r="I498" s="161"/>
      <c r="L498" s="157"/>
      <c r="M498" s="162"/>
      <c r="T498" s="163"/>
      <c r="AT498" s="158" t="s">
        <v>149</v>
      </c>
      <c r="AU498" s="158" t="s">
        <v>81</v>
      </c>
      <c r="AV498" s="13" t="s">
        <v>81</v>
      </c>
      <c r="AW498" s="13" t="s">
        <v>33</v>
      </c>
      <c r="AX498" s="13" t="s">
        <v>72</v>
      </c>
      <c r="AY498" s="158" t="s">
        <v>132</v>
      </c>
    </row>
    <row r="499" spans="2:65" s="14" customFormat="1" ht="11.25">
      <c r="B499" s="164"/>
      <c r="D499" s="145" t="s">
        <v>149</v>
      </c>
      <c r="E499" s="165" t="s">
        <v>3</v>
      </c>
      <c r="F499" s="166" t="s">
        <v>151</v>
      </c>
      <c r="H499" s="167">
        <v>1174.25</v>
      </c>
      <c r="I499" s="168"/>
      <c r="L499" s="164"/>
      <c r="M499" s="169"/>
      <c r="T499" s="170"/>
      <c r="AT499" s="165" t="s">
        <v>149</v>
      </c>
      <c r="AU499" s="165" t="s">
        <v>81</v>
      </c>
      <c r="AV499" s="14" t="s">
        <v>152</v>
      </c>
      <c r="AW499" s="14" t="s">
        <v>33</v>
      </c>
      <c r="AX499" s="14" t="s">
        <v>79</v>
      </c>
      <c r="AY499" s="165" t="s">
        <v>132</v>
      </c>
    </row>
    <row r="500" spans="2:65" s="1" customFormat="1" ht="24.2" customHeight="1">
      <c r="B500" s="131"/>
      <c r="C500" s="132" t="s">
        <v>708</v>
      </c>
      <c r="D500" s="132" t="s">
        <v>135</v>
      </c>
      <c r="E500" s="133" t="s">
        <v>709</v>
      </c>
      <c r="F500" s="134" t="s">
        <v>710</v>
      </c>
      <c r="G500" s="135" t="s">
        <v>203</v>
      </c>
      <c r="H500" s="136">
        <v>39.25</v>
      </c>
      <c r="I500" s="137"/>
      <c r="J500" s="138">
        <f>ROUND(I500*H500,2)</f>
        <v>0</v>
      </c>
      <c r="K500" s="134" t="s">
        <v>139</v>
      </c>
      <c r="L500" s="32"/>
      <c r="M500" s="139" t="s">
        <v>3</v>
      </c>
      <c r="N500" s="140" t="s">
        <v>43</v>
      </c>
      <c r="P500" s="141">
        <f>O500*H500</f>
        <v>0</v>
      </c>
      <c r="Q500" s="141">
        <v>0</v>
      </c>
      <c r="R500" s="141">
        <f>Q500*H500</f>
        <v>0</v>
      </c>
      <c r="S500" s="141">
        <v>0</v>
      </c>
      <c r="T500" s="142">
        <f>S500*H500</f>
        <v>0</v>
      </c>
      <c r="AR500" s="143" t="s">
        <v>152</v>
      </c>
      <c r="AT500" s="143" t="s">
        <v>135</v>
      </c>
      <c r="AU500" s="143" t="s">
        <v>81</v>
      </c>
      <c r="AY500" s="17" t="s">
        <v>132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7" t="s">
        <v>79</v>
      </c>
      <c r="BK500" s="144">
        <f>ROUND(I500*H500,2)</f>
        <v>0</v>
      </c>
      <c r="BL500" s="17" t="s">
        <v>152</v>
      </c>
      <c r="BM500" s="143" t="s">
        <v>711</v>
      </c>
    </row>
    <row r="501" spans="2:65" s="1" customFormat="1" ht="29.25">
      <c r="B501" s="32"/>
      <c r="D501" s="145" t="s">
        <v>142</v>
      </c>
      <c r="F501" s="146" t="s">
        <v>712</v>
      </c>
      <c r="I501" s="147"/>
      <c r="L501" s="32"/>
      <c r="M501" s="148"/>
      <c r="T501" s="53"/>
      <c r="AT501" s="17" t="s">
        <v>142</v>
      </c>
      <c r="AU501" s="17" t="s">
        <v>81</v>
      </c>
    </row>
    <row r="502" spans="2:65" s="1" customFormat="1" ht="11.25">
      <c r="B502" s="32"/>
      <c r="D502" s="149" t="s">
        <v>143</v>
      </c>
      <c r="F502" s="150" t="s">
        <v>713</v>
      </c>
      <c r="I502" s="147"/>
      <c r="L502" s="32"/>
      <c r="M502" s="148"/>
      <c r="T502" s="53"/>
      <c r="AT502" s="17" t="s">
        <v>143</v>
      </c>
      <c r="AU502" s="17" t="s">
        <v>81</v>
      </c>
    </row>
    <row r="503" spans="2:65" s="12" customFormat="1" ht="11.25">
      <c r="B503" s="151"/>
      <c r="D503" s="145" t="s">
        <v>149</v>
      </c>
      <c r="E503" s="152" t="s">
        <v>3</v>
      </c>
      <c r="F503" s="153" t="s">
        <v>207</v>
      </c>
      <c r="H503" s="152" t="s">
        <v>3</v>
      </c>
      <c r="I503" s="154"/>
      <c r="L503" s="151"/>
      <c r="M503" s="155"/>
      <c r="T503" s="156"/>
      <c r="AT503" s="152" t="s">
        <v>149</v>
      </c>
      <c r="AU503" s="152" t="s">
        <v>81</v>
      </c>
      <c r="AV503" s="12" t="s">
        <v>79</v>
      </c>
      <c r="AW503" s="12" t="s">
        <v>33</v>
      </c>
      <c r="AX503" s="12" t="s">
        <v>72</v>
      </c>
      <c r="AY503" s="152" t="s">
        <v>132</v>
      </c>
    </row>
    <row r="504" spans="2:65" s="12" customFormat="1" ht="11.25">
      <c r="B504" s="151"/>
      <c r="D504" s="145" t="s">
        <v>149</v>
      </c>
      <c r="E504" s="152" t="s">
        <v>3</v>
      </c>
      <c r="F504" s="153" t="s">
        <v>714</v>
      </c>
      <c r="H504" s="152" t="s">
        <v>3</v>
      </c>
      <c r="I504" s="154"/>
      <c r="L504" s="151"/>
      <c r="M504" s="155"/>
      <c r="T504" s="156"/>
      <c r="AT504" s="152" t="s">
        <v>149</v>
      </c>
      <c r="AU504" s="152" t="s">
        <v>81</v>
      </c>
      <c r="AV504" s="12" t="s">
        <v>79</v>
      </c>
      <c r="AW504" s="12" t="s">
        <v>33</v>
      </c>
      <c r="AX504" s="12" t="s">
        <v>72</v>
      </c>
      <c r="AY504" s="152" t="s">
        <v>132</v>
      </c>
    </row>
    <row r="505" spans="2:65" s="13" customFormat="1" ht="11.25">
      <c r="B505" s="157"/>
      <c r="D505" s="145" t="s">
        <v>149</v>
      </c>
      <c r="E505" s="158" t="s">
        <v>3</v>
      </c>
      <c r="F505" s="159" t="s">
        <v>715</v>
      </c>
      <c r="H505" s="160">
        <v>39.25</v>
      </c>
      <c r="I505" s="161"/>
      <c r="L505" s="157"/>
      <c r="M505" s="162"/>
      <c r="T505" s="163"/>
      <c r="AT505" s="158" t="s">
        <v>149</v>
      </c>
      <c r="AU505" s="158" t="s">
        <v>81</v>
      </c>
      <c r="AV505" s="13" t="s">
        <v>81</v>
      </c>
      <c r="AW505" s="13" t="s">
        <v>33</v>
      </c>
      <c r="AX505" s="13" t="s">
        <v>72</v>
      </c>
      <c r="AY505" s="158" t="s">
        <v>132</v>
      </c>
    </row>
    <row r="506" spans="2:65" s="14" customFormat="1" ht="11.25">
      <c r="B506" s="164"/>
      <c r="D506" s="145" t="s">
        <v>149</v>
      </c>
      <c r="E506" s="165" t="s">
        <v>3</v>
      </c>
      <c r="F506" s="166" t="s">
        <v>151</v>
      </c>
      <c r="H506" s="167">
        <v>39.25</v>
      </c>
      <c r="I506" s="168"/>
      <c r="L506" s="164"/>
      <c r="M506" s="169"/>
      <c r="T506" s="170"/>
      <c r="AT506" s="165" t="s">
        <v>149</v>
      </c>
      <c r="AU506" s="165" t="s">
        <v>81</v>
      </c>
      <c r="AV506" s="14" t="s">
        <v>152</v>
      </c>
      <c r="AW506" s="14" t="s">
        <v>33</v>
      </c>
      <c r="AX506" s="14" t="s">
        <v>79</v>
      </c>
      <c r="AY506" s="165" t="s">
        <v>132</v>
      </c>
    </row>
    <row r="507" spans="2:65" s="1" customFormat="1" ht="21.75" customHeight="1">
      <c r="B507" s="131"/>
      <c r="C507" s="174" t="s">
        <v>716</v>
      </c>
      <c r="D507" s="174" t="s">
        <v>397</v>
      </c>
      <c r="E507" s="175" t="s">
        <v>717</v>
      </c>
      <c r="F507" s="176" t="s">
        <v>718</v>
      </c>
      <c r="G507" s="177" t="s">
        <v>203</v>
      </c>
      <c r="H507" s="178">
        <v>1191.75</v>
      </c>
      <c r="I507" s="179"/>
      <c r="J507" s="180">
        <f>ROUND(I507*H507,2)</f>
        <v>0</v>
      </c>
      <c r="K507" s="176" t="s">
        <v>3</v>
      </c>
      <c r="L507" s="181"/>
      <c r="M507" s="182" t="s">
        <v>3</v>
      </c>
      <c r="N507" s="183" t="s">
        <v>43</v>
      </c>
      <c r="P507" s="141">
        <f>O507*H507</f>
        <v>0</v>
      </c>
      <c r="Q507" s="141">
        <v>0.16500000000000001</v>
      </c>
      <c r="R507" s="141">
        <f>Q507*H507</f>
        <v>196.63875000000002</v>
      </c>
      <c r="S507" s="141">
        <v>0</v>
      </c>
      <c r="T507" s="142">
        <f>S507*H507</f>
        <v>0</v>
      </c>
      <c r="AR507" s="143" t="s">
        <v>179</v>
      </c>
      <c r="AT507" s="143" t="s">
        <v>397</v>
      </c>
      <c r="AU507" s="143" t="s">
        <v>81</v>
      </c>
      <c r="AY507" s="17" t="s">
        <v>132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7" t="s">
        <v>79</v>
      </c>
      <c r="BK507" s="144">
        <f>ROUND(I507*H507,2)</f>
        <v>0</v>
      </c>
      <c r="BL507" s="17" t="s">
        <v>152</v>
      </c>
      <c r="BM507" s="143" t="s">
        <v>719</v>
      </c>
    </row>
    <row r="508" spans="2:65" s="1" customFormat="1" ht="11.25">
      <c r="B508" s="32"/>
      <c r="D508" s="145" t="s">
        <v>142</v>
      </c>
      <c r="F508" s="146" t="s">
        <v>718</v>
      </c>
      <c r="I508" s="147"/>
      <c r="L508" s="32"/>
      <c r="M508" s="148"/>
      <c r="T508" s="53"/>
      <c r="AT508" s="17" t="s">
        <v>142</v>
      </c>
      <c r="AU508" s="17" t="s">
        <v>81</v>
      </c>
    </row>
    <row r="509" spans="2:65" s="13" customFormat="1" ht="11.25">
      <c r="B509" s="157"/>
      <c r="D509" s="145" t="s">
        <v>149</v>
      </c>
      <c r="E509" s="158" t="s">
        <v>3</v>
      </c>
      <c r="F509" s="159" t="s">
        <v>720</v>
      </c>
      <c r="H509" s="160">
        <v>1191.75</v>
      </c>
      <c r="I509" s="161"/>
      <c r="L509" s="157"/>
      <c r="M509" s="162"/>
      <c r="T509" s="163"/>
      <c r="AT509" s="158" t="s">
        <v>149</v>
      </c>
      <c r="AU509" s="158" t="s">
        <v>81</v>
      </c>
      <c r="AV509" s="13" t="s">
        <v>81</v>
      </c>
      <c r="AW509" s="13" t="s">
        <v>33</v>
      </c>
      <c r="AX509" s="13" t="s">
        <v>72</v>
      </c>
      <c r="AY509" s="158" t="s">
        <v>132</v>
      </c>
    </row>
    <row r="510" spans="2:65" s="14" customFormat="1" ht="11.25">
      <c r="B510" s="164"/>
      <c r="D510" s="145" t="s">
        <v>149</v>
      </c>
      <c r="E510" s="165" t="s">
        <v>3</v>
      </c>
      <c r="F510" s="166" t="s">
        <v>151</v>
      </c>
      <c r="H510" s="167">
        <v>1191.75</v>
      </c>
      <c r="I510" s="168"/>
      <c r="L510" s="164"/>
      <c r="M510" s="169"/>
      <c r="T510" s="170"/>
      <c r="AT510" s="165" t="s">
        <v>149</v>
      </c>
      <c r="AU510" s="165" t="s">
        <v>81</v>
      </c>
      <c r="AV510" s="14" t="s">
        <v>152</v>
      </c>
      <c r="AW510" s="14" t="s">
        <v>33</v>
      </c>
      <c r="AX510" s="14" t="s">
        <v>79</v>
      </c>
      <c r="AY510" s="165" t="s">
        <v>132</v>
      </c>
    </row>
    <row r="511" spans="2:65" s="1" customFormat="1" ht="16.5" customHeight="1">
      <c r="B511" s="131"/>
      <c r="C511" s="174" t="s">
        <v>721</v>
      </c>
      <c r="D511" s="174" t="s">
        <v>397</v>
      </c>
      <c r="E511" s="175" t="s">
        <v>722</v>
      </c>
      <c r="F511" s="176" t="s">
        <v>723</v>
      </c>
      <c r="G511" s="177" t="s">
        <v>203</v>
      </c>
      <c r="H511" s="178">
        <v>41.213000000000001</v>
      </c>
      <c r="I511" s="179"/>
      <c r="J511" s="180">
        <f>ROUND(I511*H511,2)</f>
        <v>0</v>
      </c>
      <c r="K511" s="176" t="s">
        <v>3</v>
      </c>
      <c r="L511" s="181"/>
      <c r="M511" s="182" t="s">
        <v>3</v>
      </c>
      <c r="N511" s="183" t="s">
        <v>43</v>
      </c>
      <c r="P511" s="141">
        <f>O511*H511</f>
        <v>0</v>
      </c>
      <c r="Q511" s="141">
        <v>0.16500000000000001</v>
      </c>
      <c r="R511" s="141">
        <f>Q511*H511</f>
        <v>6.8001450000000006</v>
      </c>
      <c r="S511" s="141">
        <v>0</v>
      </c>
      <c r="T511" s="142">
        <f>S511*H511</f>
        <v>0</v>
      </c>
      <c r="AR511" s="143" t="s">
        <v>179</v>
      </c>
      <c r="AT511" s="143" t="s">
        <v>397</v>
      </c>
      <c r="AU511" s="143" t="s">
        <v>81</v>
      </c>
      <c r="AY511" s="17" t="s">
        <v>132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7" t="s">
        <v>79</v>
      </c>
      <c r="BK511" s="144">
        <f>ROUND(I511*H511,2)</f>
        <v>0</v>
      </c>
      <c r="BL511" s="17" t="s">
        <v>152</v>
      </c>
      <c r="BM511" s="143" t="s">
        <v>724</v>
      </c>
    </row>
    <row r="512" spans="2:65" s="1" customFormat="1" ht="11.25">
      <c r="B512" s="32"/>
      <c r="D512" s="145" t="s">
        <v>142</v>
      </c>
      <c r="F512" s="146" t="s">
        <v>723</v>
      </c>
      <c r="I512" s="147"/>
      <c r="L512" s="32"/>
      <c r="M512" s="148"/>
      <c r="T512" s="53"/>
      <c r="AT512" s="17" t="s">
        <v>142</v>
      </c>
      <c r="AU512" s="17" t="s">
        <v>81</v>
      </c>
    </row>
    <row r="513" spans="2:65" s="13" customFormat="1" ht="11.25">
      <c r="B513" s="157"/>
      <c r="D513" s="145" t="s">
        <v>149</v>
      </c>
      <c r="E513" s="158" t="s">
        <v>3</v>
      </c>
      <c r="F513" s="159" t="s">
        <v>725</v>
      </c>
      <c r="H513" s="160">
        <v>41.213000000000001</v>
      </c>
      <c r="I513" s="161"/>
      <c r="L513" s="157"/>
      <c r="M513" s="162"/>
      <c r="T513" s="163"/>
      <c r="AT513" s="158" t="s">
        <v>149</v>
      </c>
      <c r="AU513" s="158" t="s">
        <v>81</v>
      </c>
      <c r="AV513" s="13" t="s">
        <v>81</v>
      </c>
      <c r="AW513" s="13" t="s">
        <v>33</v>
      </c>
      <c r="AX513" s="13" t="s">
        <v>72</v>
      </c>
      <c r="AY513" s="158" t="s">
        <v>132</v>
      </c>
    </row>
    <row r="514" spans="2:65" s="14" customFormat="1" ht="11.25">
      <c r="B514" s="164"/>
      <c r="D514" s="145" t="s">
        <v>149</v>
      </c>
      <c r="E514" s="165" t="s">
        <v>3</v>
      </c>
      <c r="F514" s="166" t="s">
        <v>151</v>
      </c>
      <c r="H514" s="167">
        <v>41.213000000000001</v>
      </c>
      <c r="I514" s="168"/>
      <c r="L514" s="164"/>
      <c r="M514" s="169"/>
      <c r="T514" s="170"/>
      <c r="AT514" s="165" t="s">
        <v>149</v>
      </c>
      <c r="AU514" s="165" t="s">
        <v>81</v>
      </c>
      <c r="AV514" s="14" t="s">
        <v>152</v>
      </c>
      <c r="AW514" s="14" t="s">
        <v>33</v>
      </c>
      <c r="AX514" s="14" t="s">
        <v>79</v>
      </c>
      <c r="AY514" s="165" t="s">
        <v>132</v>
      </c>
    </row>
    <row r="515" spans="2:65" s="11" customFormat="1" ht="22.9" customHeight="1">
      <c r="B515" s="119"/>
      <c r="D515" s="120" t="s">
        <v>71</v>
      </c>
      <c r="E515" s="129" t="s">
        <v>186</v>
      </c>
      <c r="F515" s="129" t="s">
        <v>726</v>
      </c>
      <c r="I515" s="122"/>
      <c r="J515" s="130">
        <f>BK515</f>
        <v>0</v>
      </c>
      <c r="L515" s="119"/>
      <c r="M515" s="124"/>
      <c r="P515" s="125">
        <f>SUM(P516:P556)</f>
        <v>0</v>
      </c>
      <c r="R515" s="125">
        <f>SUM(R516:R556)</f>
        <v>227.84547999999998</v>
      </c>
      <c r="T515" s="126">
        <f>SUM(T516:T556)</f>
        <v>0</v>
      </c>
      <c r="AR515" s="120" t="s">
        <v>79</v>
      </c>
      <c r="AT515" s="127" t="s">
        <v>71</v>
      </c>
      <c r="AU515" s="127" t="s">
        <v>79</v>
      </c>
      <c r="AY515" s="120" t="s">
        <v>132</v>
      </c>
      <c r="BK515" s="128">
        <f>SUM(BK516:BK556)</f>
        <v>0</v>
      </c>
    </row>
    <row r="516" spans="2:65" s="1" customFormat="1" ht="16.5" customHeight="1">
      <c r="B516" s="131"/>
      <c r="C516" s="132" t="s">
        <v>727</v>
      </c>
      <c r="D516" s="132" t="s">
        <v>135</v>
      </c>
      <c r="E516" s="133" t="s">
        <v>728</v>
      </c>
      <c r="F516" s="134" t="s">
        <v>729</v>
      </c>
      <c r="G516" s="135" t="s">
        <v>555</v>
      </c>
      <c r="H516" s="136">
        <v>790</v>
      </c>
      <c r="I516" s="137"/>
      <c r="J516" s="138">
        <f>ROUND(I516*H516,2)</f>
        <v>0</v>
      </c>
      <c r="K516" s="134" t="s">
        <v>139</v>
      </c>
      <c r="L516" s="32"/>
      <c r="M516" s="139" t="s">
        <v>3</v>
      </c>
      <c r="N516" s="140" t="s">
        <v>43</v>
      </c>
      <c r="P516" s="141">
        <f>O516*H516</f>
        <v>0</v>
      </c>
      <c r="Q516" s="141">
        <v>0.14041999999999999</v>
      </c>
      <c r="R516" s="141">
        <f>Q516*H516</f>
        <v>110.9318</v>
      </c>
      <c r="S516" s="141">
        <v>0</v>
      </c>
      <c r="T516" s="142">
        <f>S516*H516</f>
        <v>0</v>
      </c>
      <c r="AR516" s="143" t="s">
        <v>152</v>
      </c>
      <c r="AT516" s="143" t="s">
        <v>135</v>
      </c>
      <c r="AU516" s="143" t="s">
        <v>81</v>
      </c>
      <c r="AY516" s="17" t="s">
        <v>132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7" t="s">
        <v>79</v>
      </c>
      <c r="BK516" s="144">
        <f>ROUND(I516*H516,2)</f>
        <v>0</v>
      </c>
      <c r="BL516" s="17" t="s">
        <v>152</v>
      </c>
      <c r="BM516" s="143" t="s">
        <v>730</v>
      </c>
    </row>
    <row r="517" spans="2:65" s="1" customFormat="1" ht="19.5">
      <c r="B517" s="32"/>
      <c r="D517" s="145" t="s">
        <v>142</v>
      </c>
      <c r="F517" s="146" t="s">
        <v>731</v>
      </c>
      <c r="I517" s="147"/>
      <c r="L517" s="32"/>
      <c r="M517" s="148"/>
      <c r="T517" s="53"/>
      <c r="AT517" s="17" t="s">
        <v>142</v>
      </c>
      <c r="AU517" s="17" t="s">
        <v>81</v>
      </c>
    </row>
    <row r="518" spans="2:65" s="1" customFormat="1" ht="11.25">
      <c r="B518" s="32"/>
      <c r="D518" s="149" t="s">
        <v>143</v>
      </c>
      <c r="F518" s="150" t="s">
        <v>732</v>
      </c>
      <c r="I518" s="147"/>
      <c r="L518" s="32"/>
      <c r="M518" s="148"/>
      <c r="T518" s="53"/>
      <c r="AT518" s="17" t="s">
        <v>143</v>
      </c>
      <c r="AU518" s="17" t="s">
        <v>81</v>
      </c>
    </row>
    <row r="519" spans="2:65" s="12" customFormat="1" ht="11.25">
      <c r="B519" s="151"/>
      <c r="D519" s="145" t="s">
        <v>149</v>
      </c>
      <c r="E519" s="152" t="s">
        <v>3</v>
      </c>
      <c r="F519" s="153" t="s">
        <v>207</v>
      </c>
      <c r="H519" s="152" t="s">
        <v>3</v>
      </c>
      <c r="I519" s="154"/>
      <c r="L519" s="151"/>
      <c r="M519" s="155"/>
      <c r="T519" s="156"/>
      <c r="AT519" s="152" t="s">
        <v>149</v>
      </c>
      <c r="AU519" s="152" t="s">
        <v>81</v>
      </c>
      <c r="AV519" s="12" t="s">
        <v>79</v>
      </c>
      <c r="AW519" s="12" t="s">
        <v>33</v>
      </c>
      <c r="AX519" s="12" t="s">
        <v>72</v>
      </c>
      <c r="AY519" s="152" t="s">
        <v>132</v>
      </c>
    </row>
    <row r="520" spans="2:65" s="12" customFormat="1" ht="11.25">
      <c r="B520" s="151"/>
      <c r="D520" s="145" t="s">
        <v>149</v>
      </c>
      <c r="E520" s="152" t="s">
        <v>3</v>
      </c>
      <c r="F520" s="153" t="s">
        <v>690</v>
      </c>
      <c r="H520" s="152" t="s">
        <v>3</v>
      </c>
      <c r="I520" s="154"/>
      <c r="L520" s="151"/>
      <c r="M520" s="155"/>
      <c r="T520" s="156"/>
      <c r="AT520" s="152" t="s">
        <v>149</v>
      </c>
      <c r="AU520" s="152" t="s">
        <v>81</v>
      </c>
      <c r="AV520" s="12" t="s">
        <v>79</v>
      </c>
      <c r="AW520" s="12" t="s">
        <v>33</v>
      </c>
      <c r="AX520" s="12" t="s">
        <v>72</v>
      </c>
      <c r="AY520" s="152" t="s">
        <v>132</v>
      </c>
    </row>
    <row r="521" spans="2:65" s="13" customFormat="1" ht="11.25">
      <c r="B521" s="157"/>
      <c r="D521" s="145" t="s">
        <v>149</v>
      </c>
      <c r="E521" s="158" t="s">
        <v>3</v>
      </c>
      <c r="F521" s="159" t="s">
        <v>733</v>
      </c>
      <c r="H521" s="160">
        <v>790</v>
      </c>
      <c r="I521" s="161"/>
      <c r="L521" s="157"/>
      <c r="M521" s="162"/>
      <c r="T521" s="163"/>
      <c r="AT521" s="158" t="s">
        <v>149</v>
      </c>
      <c r="AU521" s="158" t="s">
        <v>81</v>
      </c>
      <c r="AV521" s="13" t="s">
        <v>81</v>
      </c>
      <c r="AW521" s="13" t="s">
        <v>33</v>
      </c>
      <c r="AX521" s="13" t="s">
        <v>72</v>
      </c>
      <c r="AY521" s="158" t="s">
        <v>132</v>
      </c>
    </row>
    <row r="522" spans="2:65" s="14" customFormat="1" ht="11.25">
      <c r="B522" s="164"/>
      <c r="D522" s="145" t="s">
        <v>149</v>
      </c>
      <c r="E522" s="165" t="s">
        <v>3</v>
      </c>
      <c r="F522" s="166" t="s">
        <v>151</v>
      </c>
      <c r="H522" s="167">
        <v>790</v>
      </c>
      <c r="I522" s="168"/>
      <c r="L522" s="164"/>
      <c r="M522" s="169"/>
      <c r="T522" s="170"/>
      <c r="AT522" s="165" t="s">
        <v>149</v>
      </c>
      <c r="AU522" s="165" t="s">
        <v>81</v>
      </c>
      <c r="AV522" s="14" t="s">
        <v>152</v>
      </c>
      <c r="AW522" s="14" t="s">
        <v>33</v>
      </c>
      <c r="AX522" s="14" t="s">
        <v>79</v>
      </c>
      <c r="AY522" s="165" t="s">
        <v>132</v>
      </c>
    </row>
    <row r="523" spans="2:65" s="1" customFormat="1" ht="16.5" customHeight="1">
      <c r="B523" s="131"/>
      <c r="C523" s="174" t="s">
        <v>734</v>
      </c>
      <c r="D523" s="174" t="s">
        <v>397</v>
      </c>
      <c r="E523" s="175" t="s">
        <v>735</v>
      </c>
      <c r="F523" s="176" t="s">
        <v>736</v>
      </c>
      <c r="G523" s="177" t="s">
        <v>555</v>
      </c>
      <c r="H523" s="178">
        <v>829.5</v>
      </c>
      <c r="I523" s="179"/>
      <c r="J523" s="180">
        <f>ROUND(I523*H523,2)</f>
        <v>0</v>
      </c>
      <c r="K523" s="176" t="s">
        <v>3</v>
      </c>
      <c r="L523" s="181"/>
      <c r="M523" s="182" t="s">
        <v>3</v>
      </c>
      <c r="N523" s="183" t="s">
        <v>43</v>
      </c>
      <c r="P523" s="141">
        <f>O523*H523</f>
        <v>0</v>
      </c>
      <c r="Q523" s="141">
        <v>3.3500000000000002E-2</v>
      </c>
      <c r="R523" s="141">
        <f>Q523*H523</f>
        <v>27.788250000000001</v>
      </c>
      <c r="S523" s="141">
        <v>0</v>
      </c>
      <c r="T523" s="142">
        <f>S523*H523</f>
        <v>0</v>
      </c>
      <c r="AR523" s="143" t="s">
        <v>179</v>
      </c>
      <c r="AT523" s="143" t="s">
        <v>397</v>
      </c>
      <c r="AU523" s="143" t="s">
        <v>81</v>
      </c>
      <c r="AY523" s="17" t="s">
        <v>132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7" t="s">
        <v>79</v>
      </c>
      <c r="BK523" s="144">
        <f>ROUND(I523*H523,2)</f>
        <v>0</v>
      </c>
      <c r="BL523" s="17" t="s">
        <v>152</v>
      </c>
      <c r="BM523" s="143" t="s">
        <v>737</v>
      </c>
    </row>
    <row r="524" spans="2:65" s="1" customFormat="1" ht="11.25">
      <c r="B524" s="32"/>
      <c r="D524" s="145" t="s">
        <v>142</v>
      </c>
      <c r="F524" s="146" t="s">
        <v>736</v>
      </c>
      <c r="I524" s="147"/>
      <c r="L524" s="32"/>
      <c r="M524" s="148"/>
      <c r="T524" s="53"/>
      <c r="AT524" s="17" t="s">
        <v>142</v>
      </c>
      <c r="AU524" s="17" t="s">
        <v>81</v>
      </c>
    </row>
    <row r="525" spans="2:65" s="13" customFormat="1" ht="11.25">
      <c r="B525" s="157"/>
      <c r="D525" s="145" t="s">
        <v>149</v>
      </c>
      <c r="E525" s="158" t="s">
        <v>3</v>
      </c>
      <c r="F525" s="159" t="s">
        <v>738</v>
      </c>
      <c r="H525" s="160">
        <v>829.5</v>
      </c>
      <c r="I525" s="161"/>
      <c r="L525" s="157"/>
      <c r="M525" s="162"/>
      <c r="T525" s="163"/>
      <c r="AT525" s="158" t="s">
        <v>149</v>
      </c>
      <c r="AU525" s="158" t="s">
        <v>81</v>
      </c>
      <c r="AV525" s="13" t="s">
        <v>81</v>
      </c>
      <c r="AW525" s="13" t="s">
        <v>33</v>
      </c>
      <c r="AX525" s="13" t="s">
        <v>72</v>
      </c>
      <c r="AY525" s="158" t="s">
        <v>132</v>
      </c>
    </row>
    <row r="526" spans="2:65" s="14" customFormat="1" ht="11.25">
      <c r="B526" s="164"/>
      <c r="D526" s="145" t="s">
        <v>149</v>
      </c>
      <c r="E526" s="165" t="s">
        <v>3</v>
      </c>
      <c r="F526" s="166" t="s">
        <v>151</v>
      </c>
      <c r="H526" s="167">
        <v>829.5</v>
      </c>
      <c r="I526" s="168"/>
      <c r="L526" s="164"/>
      <c r="M526" s="169"/>
      <c r="T526" s="170"/>
      <c r="AT526" s="165" t="s">
        <v>149</v>
      </c>
      <c r="AU526" s="165" t="s">
        <v>81</v>
      </c>
      <c r="AV526" s="14" t="s">
        <v>152</v>
      </c>
      <c r="AW526" s="14" t="s">
        <v>33</v>
      </c>
      <c r="AX526" s="14" t="s">
        <v>79</v>
      </c>
      <c r="AY526" s="165" t="s">
        <v>132</v>
      </c>
    </row>
    <row r="527" spans="2:65" s="1" customFormat="1" ht="16.5" customHeight="1">
      <c r="B527" s="131"/>
      <c r="C527" s="132" t="s">
        <v>739</v>
      </c>
      <c r="D527" s="132" t="s">
        <v>135</v>
      </c>
      <c r="E527" s="133" t="s">
        <v>740</v>
      </c>
      <c r="F527" s="134" t="s">
        <v>741</v>
      </c>
      <c r="G527" s="135" t="s">
        <v>252</v>
      </c>
      <c r="H527" s="136">
        <v>39.5</v>
      </c>
      <c r="I527" s="137"/>
      <c r="J527" s="138">
        <f>ROUND(I527*H527,2)</f>
        <v>0</v>
      </c>
      <c r="K527" s="134" t="s">
        <v>139</v>
      </c>
      <c r="L527" s="32"/>
      <c r="M527" s="139" t="s">
        <v>3</v>
      </c>
      <c r="N527" s="140" t="s">
        <v>43</v>
      </c>
      <c r="P527" s="141">
        <f>O527*H527</f>
        <v>0</v>
      </c>
      <c r="Q527" s="141">
        <v>2.2563399999999998</v>
      </c>
      <c r="R527" s="141">
        <f>Q527*H527</f>
        <v>89.125429999999994</v>
      </c>
      <c r="S527" s="141">
        <v>0</v>
      </c>
      <c r="T527" s="142">
        <f>S527*H527</f>
        <v>0</v>
      </c>
      <c r="AR527" s="143" t="s">
        <v>152</v>
      </c>
      <c r="AT527" s="143" t="s">
        <v>135</v>
      </c>
      <c r="AU527" s="143" t="s">
        <v>81</v>
      </c>
      <c r="AY527" s="17" t="s">
        <v>132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7" t="s">
        <v>79</v>
      </c>
      <c r="BK527" s="144">
        <f>ROUND(I527*H527,2)</f>
        <v>0</v>
      </c>
      <c r="BL527" s="17" t="s">
        <v>152</v>
      </c>
      <c r="BM527" s="143" t="s">
        <v>742</v>
      </c>
    </row>
    <row r="528" spans="2:65" s="1" customFormat="1" ht="11.25">
      <c r="B528" s="32"/>
      <c r="D528" s="145" t="s">
        <v>142</v>
      </c>
      <c r="F528" s="146" t="s">
        <v>741</v>
      </c>
      <c r="I528" s="147"/>
      <c r="L528" s="32"/>
      <c r="M528" s="148"/>
      <c r="T528" s="53"/>
      <c r="AT528" s="17" t="s">
        <v>142</v>
      </c>
      <c r="AU528" s="17" t="s">
        <v>81</v>
      </c>
    </row>
    <row r="529" spans="2:65" s="1" customFormat="1" ht="11.25">
      <c r="B529" s="32"/>
      <c r="D529" s="149" t="s">
        <v>143</v>
      </c>
      <c r="F529" s="150" t="s">
        <v>743</v>
      </c>
      <c r="I529" s="147"/>
      <c r="L529" s="32"/>
      <c r="M529" s="148"/>
      <c r="T529" s="53"/>
      <c r="AT529" s="17" t="s">
        <v>143</v>
      </c>
      <c r="AU529" s="17" t="s">
        <v>81</v>
      </c>
    </row>
    <row r="530" spans="2:65" s="13" customFormat="1" ht="11.25">
      <c r="B530" s="157"/>
      <c r="D530" s="145" t="s">
        <v>149</v>
      </c>
      <c r="E530" s="158" t="s">
        <v>3</v>
      </c>
      <c r="F530" s="159" t="s">
        <v>744</v>
      </c>
      <c r="H530" s="160">
        <v>39.5</v>
      </c>
      <c r="I530" s="161"/>
      <c r="L530" s="157"/>
      <c r="M530" s="162"/>
      <c r="T530" s="163"/>
      <c r="AT530" s="158" t="s">
        <v>149</v>
      </c>
      <c r="AU530" s="158" t="s">
        <v>81</v>
      </c>
      <c r="AV530" s="13" t="s">
        <v>81</v>
      </c>
      <c r="AW530" s="13" t="s">
        <v>33</v>
      </c>
      <c r="AX530" s="13" t="s">
        <v>72</v>
      </c>
      <c r="AY530" s="158" t="s">
        <v>132</v>
      </c>
    </row>
    <row r="531" spans="2:65" s="14" customFormat="1" ht="11.25">
      <c r="B531" s="164"/>
      <c r="D531" s="145" t="s">
        <v>149</v>
      </c>
      <c r="E531" s="165" t="s">
        <v>3</v>
      </c>
      <c r="F531" s="166" t="s">
        <v>151</v>
      </c>
      <c r="H531" s="167">
        <v>39.5</v>
      </c>
      <c r="I531" s="168"/>
      <c r="L531" s="164"/>
      <c r="M531" s="169"/>
      <c r="T531" s="170"/>
      <c r="AT531" s="165" t="s">
        <v>149</v>
      </c>
      <c r="AU531" s="165" t="s">
        <v>81</v>
      </c>
      <c r="AV531" s="14" t="s">
        <v>152</v>
      </c>
      <c r="AW531" s="14" t="s">
        <v>33</v>
      </c>
      <c r="AX531" s="14" t="s">
        <v>79</v>
      </c>
      <c r="AY531" s="165" t="s">
        <v>132</v>
      </c>
    </row>
    <row r="532" spans="2:65" s="1" customFormat="1" ht="16.5" customHeight="1">
      <c r="B532" s="131"/>
      <c r="C532" s="132" t="s">
        <v>745</v>
      </c>
      <c r="D532" s="132" t="s">
        <v>135</v>
      </c>
      <c r="E532" s="133" t="s">
        <v>746</v>
      </c>
      <c r="F532" s="134" t="s">
        <v>747</v>
      </c>
      <c r="G532" s="135" t="s">
        <v>211</v>
      </c>
      <c r="H532" s="136">
        <v>1</v>
      </c>
      <c r="I532" s="137"/>
      <c r="J532" s="138">
        <f>ROUND(I532*H532,2)</f>
        <v>0</v>
      </c>
      <c r="K532" s="134" t="s">
        <v>3</v>
      </c>
      <c r="L532" s="32"/>
      <c r="M532" s="139" t="s">
        <v>3</v>
      </c>
      <c r="N532" s="140" t="s">
        <v>43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152</v>
      </c>
      <c r="AT532" s="143" t="s">
        <v>135</v>
      </c>
      <c r="AU532" s="143" t="s">
        <v>81</v>
      </c>
      <c r="AY532" s="17" t="s">
        <v>132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7" t="s">
        <v>79</v>
      </c>
      <c r="BK532" s="144">
        <f>ROUND(I532*H532,2)</f>
        <v>0</v>
      </c>
      <c r="BL532" s="17" t="s">
        <v>152</v>
      </c>
      <c r="BM532" s="143" t="s">
        <v>748</v>
      </c>
    </row>
    <row r="533" spans="2:65" s="1" customFormat="1" ht="11.25">
      <c r="B533" s="32"/>
      <c r="D533" s="145" t="s">
        <v>142</v>
      </c>
      <c r="F533" s="146" t="s">
        <v>747</v>
      </c>
      <c r="I533" s="147"/>
      <c r="L533" s="32"/>
      <c r="M533" s="148"/>
      <c r="T533" s="53"/>
      <c r="AT533" s="17" t="s">
        <v>142</v>
      </c>
      <c r="AU533" s="17" t="s">
        <v>81</v>
      </c>
    </row>
    <row r="534" spans="2:65" s="12" customFormat="1" ht="11.25">
      <c r="B534" s="151"/>
      <c r="D534" s="145" t="s">
        <v>149</v>
      </c>
      <c r="E534" s="152" t="s">
        <v>3</v>
      </c>
      <c r="F534" s="153" t="s">
        <v>207</v>
      </c>
      <c r="H534" s="152" t="s">
        <v>3</v>
      </c>
      <c r="I534" s="154"/>
      <c r="L534" s="151"/>
      <c r="M534" s="155"/>
      <c r="T534" s="156"/>
      <c r="AT534" s="152" t="s">
        <v>149</v>
      </c>
      <c r="AU534" s="152" t="s">
        <v>81</v>
      </c>
      <c r="AV534" s="12" t="s">
        <v>79</v>
      </c>
      <c r="AW534" s="12" t="s">
        <v>33</v>
      </c>
      <c r="AX534" s="12" t="s">
        <v>72</v>
      </c>
      <c r="AY534" s="152" t="s">
        <v>132</v>
      </c>
    </row>
    <row r="535" spans="2:65" s="13" customFormat="1" ht="11.25">
      <c r="B535" s="157"/>
      <c r="D535" s="145" t="s">
        <v>149</v>
      </c>
      <c r="E535" s="158" t="s">
        <v>3</v>
      </c>
      <c r="F535" s="159" t="s">
        <v>79</v>
      </c>
      <c r="H535" s="160">
        <v>1</v>
      </c>
      <c r="I535" s="161"/>
      <c r="L535" s="157"/>
      <c r="M535" s="162"/>
      <c r="T535" s="163"/>
      <c r="AT535" s="158" t="s">
        <v>149</v>
      </c>
      <c r="AU535" s="158" t="s">
        <v>81</v>
      </c>
      <c r="AV535" s="13" t="s">
        <v>81</v>
      </c>
      <c r="AW535" s="13" t="s">
        <v>33</v>
      </c>
      <c r="AX535" s="13" t="s">
        <v>72</v>
      </c>
      <c r="AY535" s="158" t="s">
        <v>132</v>
      </c>
    </row>
    <row r="536" spans="2:65" s="14" customFormat="1" ht="11.25">
      <c r="B536" s="164"/>
      <c r="D536" s="145" t="s">
        <v>149</v>
      </c>
      <c r="E536" s="165" t="s">
        <v>3</v>
      </c>
      <c r="F536" s="166" t="s">
        <v>151</v>
      </c>
      <c r="H536" s="167">
        <v>1</v>
      </c>
      <c r="I536" s="168"/>
      <c r="L536" s="164"/>
      <c r="M536" s="169"/>
      <c r="T536" s="170"/>
      <c r="AT536" s="165" t="s">
        <v>149</v>
      </c>
      <c r="AU536" s="165" t="s">
        <v>81</v>
      </c>
      <c r="AV536" s="14" t="s">
        <v>152</v>
      </c>
      <c r="AW536" s="14" t="s">
        <v>33</v>
      </c>
      <c r="AX536" s="14" t="s">
        <v>79</v>
      </c>
      <c r="AY536" s="165" t="s">
        <v>132</v>
      </c>
    </row>
    <row r="537" spans="2:65" s="1" customFormat="1" ht="16.5" customHeight="1">
      <c r="B537" s="131"/>
      <c r="C537" s="132" t="s">
        <v>749</v>
      </c>
      <c r="D537" s="132" t="s">
        <v>135</v>
      </c>
      <c r="E537" s="133" t="s">
        <v>750</v>
      </c>
      <c r="F537" s="134" t="s">
        <v>751</v>
      </c>
      <c r="G537" s="135" t="s">
        <v>211</v>
      </c>
      <c r="H537" s="136">
        <v>8</v>
      </c>
      <c r="I537" s="137"/>
      <c r="J537" s="138">
        <f>ROUND(I537*H537,2)</f>
        <v>0</v>
      </c>
      <c r="K537" s="134" t="s">
        <v>3</v>
      </c>
      <c r="L537" s="32"/>
      <c r="M537" s="139" t="s">
        <v>3</v>
      </c>
      <c r="N537" s="140" t="s">
        <v>43</v>
      </c>
      <c r="P537" s="141">
        <f>O537*H537</f>
        <v>0</v>
      </c>
      <c r="Q537" s="141">
        <v>0</v>
      </c>
      <c r="R537" s="141">
        <f>Q537*H537</f>
        <v>0</v>
      </c>
      <c r="S537" s="141">
        <v>0</v>
      </c>
      <c r="T537" s="142">
        <f>S537*H537</f>
        <v>0</v>
      </c>
      <c r="AR537" s="143" t="s">
        <v>152</v>
      </c>
      <c r="AT537" s="143" t="s">
        <v>135</v>
      </c>
      <c r="AU537" s="143" t="s">
        <v>81</v>
      </c>
      <c r="AY537" s="17" t="s">
        <v>132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7" t="s">
        <v>79</v>
      </c>
      <c r="BK537" s="144">
        <f>ROUND(I537*H537,2)</f>
        <v>0</v>
      </c>
      <c r="BL537" s="17" t="s">
        <v>152</v>
      </c>
      <c r="BM537" s="143" t="s">
        <v>752</v>
      </c>
    </row>
    <row r="538" spans="2:65" s="1" customFormat="1" ht="11.25">
      <c r="B538" s="32"/>
      <c r="D538" s="145" t="s">
        <v>142</v>
      </c>
      <c r="F538" s="146" t="s">
        <v>751</v>
      </c>
      <c r="I538" s="147"/>
      <c r="L538" s="32"/>
      <c r="M538" s="148"/>
      <c r="T538" s="53"/>
      <c r="AT538" s="17" t="s">
        <v>142</v>
      </c>
      <c r="AU538" s="17" t="s">
        <v>81</v>
      </c>
    </row>
    <row r="539" spans="2:65" s="12" customFormat="1" ht="11.25">
      <c r="B539" s="151"/>
      <c r="D539" s="145" t="s">
        <v>149</v>
      </c>
      <c r="E539" s="152" t="s">
        <v>3</v>
      </c>
      <c r="F539" s="153" t="s">
        <v>207</v>
      </c>
      <c r="H539" s="152" t="s">
        <v>3</v>
      </c>
      <c r="I539" s="154"/>
      <c r="L539" s="151"/>
      <c r="M539" s="155"/>
      <c r="T539" s="156"/>
      <c r="AT539" s="152" t="s">
        <v>149</v>
      </c>
      <c r="AU539" s="152" t="s">
        <v>81</v>
      </c>
      <c r="AV539" s="12" t="s">
        <v>79</v>
      </c>
      <c r="AW539" s="12" t="s">
        <v>33</v>
      </c>
      <c r="AX539" s="12" t="s">
        <v>72</v>
      </c>
      <c r="AY539" s="152" t="s">
        <v>132</v>
      </c>
    </row>
    <row r="540" spans="2:65" s="13" customFormat="1" ht="11.25">
      <c r="B540" s="157"/>
      <c r="D540" s="145" t="s">
        <v>149</v>
      </c>
      <c r="E540" s="158" t="s">
        <v>3</v>
      </c>
      <c r="F540" s="159" t="s">
        <v>179</v>
      </c>
      <c r="H540" s="160">
        <v>8</v>
      </c>
      <c r="I540" s="161"/>
      <c r="L540" s="157"/>
      <c r="M540" s="162"/>
      <c r="T540" s="163"/>
      <c r="AT540" s="158" t="s">
        <v>149</v>
      </c>
      <c r="AU540" s="158" t="s">
        <v>81</v>
      </c>
      <c r="AV540" s="13" t="s">
        <v>81</v>
      </c>
      <c r="AW540" s="13" t="s">
        <v>33</v>
      </c>
      <c r="AX540" s="13" t="s">
        <v>72</v>
      </c>
      <c r="AY540" s="158" t="s">
        <v>132</v>
      </c>
    </row>
    <row r="541" spans="2:65" s="14" customFormat="1" ht="11.25">
      <c r="B541" s="164"/>
      <c r="D541" s="145" t="s">
        <v>149</v>
      </c>
      <c r="E541" s="165" t="s">
        <v>3</v>
      </c>
      <c r="F541" s="166" t="s">
        <v>151</v>
      </c>
      <c r="H541" s="167">
        <v>8</v>
      </c>
      <c r="I541" s="168"/>
      <c r="L541" s="164"/>
      <c r="M541" s="169"/>
      <c r="T541" s="170"/>
      <c r="AT541" s="165" t="s">
        <v>149</v>
      </c>
      <c r="AU541" s="165" t="s">
        <v>81</v>
      </c>
      <c r="AV541" s="14" t="s">
        <v>152</v>
      </c>
      <c r="AW541" s="14" t="s">
        <v>33</v>
      </c>
      <c r="AX541" s="14" t="s">
        <v>79</v>
      </c>
      <c r="AY541" s="165" t="s">
        <v>132</v>
      </c>
    </row>
    <row r="542" spans="2:65" s="1" customFormat="1" ht="16.5" customHeight="1">
      <c r="B542" s="131"/>
      <c r="C542" s="132" t="s">
        <v>753</v>
      </c>
      <c r="D542" s="132" t="s">
        <v>135</v>
      </c>
      <c r="E542" s="133" t="s">
        <v>754</v>
      </c>
      <c r="F542" s="134" t="s">
        <v>755</v>
      </c>
      <c r="G542" s="135" t="s">
        <v>211</v>
      </c>
      <c r="H542" s="136">
        <v>3</v>
      </c>
      <c r="I542" s="137"/>
      <c r="J542" s="138">
        <f>ROUND(I542*H542,2)</f>
        <v>0</v>
      </c>
      <c r="K542" s="134" t="s">
        <v>3</v>
      </c>
      <c r="L542" s="32"/>
      <c r="M542" s="139" t="s">
        <v>3</v>
      </c>
      <c r="N542" s="140" t="s">
        <v>43</v>
      </c>
      <c r="P542" s="141">
        <f>O542*H542</f>
        <v>0</v>
      </c>
      <c r="Q542" s="141">
        <v>0</v>
      </c>
      <c r="R542" s="141">
        <f>Q542*H542</f>
        <v>0</v>
      </c>
      <c r="S542" s="141">
        <v>0</v>
      </c>
      <c r="T542" s="142">
        <f>S542*H542</f>
        <v>0</v>
      </c>
      <c r="AR542" s="143" t="s">
        <v>152</v>
      </c>
      <c r="AT542" s="143" t="s">
        <v>135</v>
      </c>
      <c r="AU542" s="143" t="s">
        <v>81</v>
      </c>
      <c r="AY542" s="17" t="s">
        <v>132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7" t="s">
        <v>79</v>
      </c>
      <c r="BK542" s="144">
        <f>ROUND(I542*H542,2)</f>
        <v>0</v>
      </c>
      <c r="BL542" s="17" t="s">
        <v>152</v>
      </c>
      <c r="BM542" s="143" t="s">
        <v>756</v>
      </c>
    </row>
    <row r="543" spans="2:65" s="1" customFormat="1" ht="11.25">
      <c r="B543" s="32"/>
      <c r="D543" s="145" t="s">
        <v>142</v>
      </c>
      <c r="F543" s="146" t="s">
        <v>755</v>
      </c>
      <c r="I543" s="147"/>
      <c r="L543" s="32"/>
      <c r="M543" s="148"/>
      <c r="T543" s="53"/>
      <c r="AT543" s="17" t="s">
        <v>142</v>
      </c>
      <c r="AU543" s="17" t="s">
        <v>81</v>
      </c>
    </row>
    <row r="544" spans="2:65" s="12" customFormat="1" ht="11.25">
      <c r="B544" s="151"/>
      <c r="D544" s="145" t="s">
        <v>149</v>
      </c>
      <c r="E544" s="152" t="s">
        <v>3</v>
      </c>
      <c r="F544" s="153" t="s">
        <v>207</v>
      </c>
      <c r="H544" s="152" t="s">
        <v>3</v>
      </c>
      <c r="I544" s="154"/>
      <c r="L544" s="151"/>
      <c r="M544" s="155"/>
      <c r="T544" s="156"/>
      <c r="AT544" s="152" t="s">
        <v>149</v>
      </c>
      <c r="AU544" s="152" t="s">
        <v>81</v>
      </c>
      <c r="AV544" s="12" t="s">
        <v>79</v>
      </c>
      <c r="AW544" s="12" t="s">
        <v>33</v>
      </c>
      <c r="AX544" s="12" t="s">
        <v>72</v>
      </c>
      <c r="AY544" s="152" t="s">
        <v>132</v>
      </c>
    </row>
    <row r="545" spans="2:65" s="13" customFormat="1" ht="11.25">
      <c r="B545" s="157"/>
      <c r="D545" s="145" t="s">
        <v>149</v>
      </c>
      <c r="E545" s="158" t="s">
        <v>3</v>
      </c>
      <c r="F545" s="159" t="s">
        <v>153</v>
      </c>
      <c r="H545" s="160">
        <v>3</v>
      </c>
      <c r="I545" s="161"/>
      <c r="L545" s="157"/>
      <c r="M545" s="162"/>
      <c r="T545" s="163"/>
      <c r="AT545" s="158" t="s">
        <v>149</v>
      </c>
      <c r="AU545" s="158" t="s">
        <v>81</v>
      </c>
      <c r="AV545" s="13" t="s">
        <v>81</v>
      </c>
      <c r="AW545" s="13" t="s">
        <v>33</v>
      </c>
      <c r="AX545" s="13" t="s">
        <v>72</v>
      </c>
      <c r="AY545" s="158" t="s">
        <v>132</v>
      </c>
    </row>
    <row r="546" spans="2:65" s="14" customFormat="1" ht="11.25">
      <c r="B546" s="164"/>
      <c r="D546" s="145" t="s">
        <v>149</v>
      </c>
      <c r="E546" s="165" t="s">
        <v>3</v>
      </c>
      <c r="F546" s="166" t="s">
        <v>151</v>
      </c>
      <c r="H546" s="167">
        <v>3</v>
      </c>
      <c r="I546" s="168"/>
      <c r="L546" s="164"/>
      <c r="M546" s="169"/>
      <c r="T546" s="170"/>
      <c r="AT546" s="165" t="s">
        <v>149</v>
      </c>
      <c r="AU546" s="165" t="s">
        <v>81</v>
      </c>
      <c r="AV546" s="14" t="s">
        <v>152</v>
      </c>
      <c r="AW546" s="14" t="s">
        <v>33</v>
      </c>
      <c r="AX546" s="14" t="s">
        <v>79</v>
      </c>
      <c r="AY546" s="165" t="s">
        <v>132</v>
      </c>
    </row>
    <row r="547" spans="2:65" s="1" customFormat="1" ht="16.5" customHeight="1">
      <c r="B547" s="131"/>
      <c r="C547" s="132" t="s">
        <v>757</v>
      </c>
      <c r="D547" s="132" t="s">
        <v>135</v>
      </c>
      <c r="E547" s="133" t="s">
        <v>758</v>
      </c>
      <c r="F547" s="134" t="s">
        <v>759</v>
      </c>
      <c r="G547" s="135" t="s">
        <v>211</v>
      </c>
      <c r="H547" s="136">
        <v>7</v>
      </c>
      <c r="I547" s="137"/>
      <c r="J547" s="138">
        <f>ROUND(I547*H547,2)</f>
        <v>0</v>
      </c>
      <c r="K547" s="134" t="s">
        <v>3</v>
      </c>
      <c r="L547" s="32"/>
      <c r="M547" s="139" t="s">
        <v>3</v>
      </c>
      <c r="N547" s="140" t="s">
        <v>43</v>
      </c>
      <c r="P547" s="141">
        <f>O547*H547</f>
        <v>0</v>
      </c>
      <c r="Q547" s="141">
        <v>0</v>
      </c>
      <c r="R547" s="141">
        <f>Q547*H547</f>
        <v>0</v>
      </c>
      <c r="S547" s="141">
        <v>0</v>
      </c>
      <c r="T547" s="142">
        <f>S547*H547</f>
        <v>0</v>
      </c>
      <c r="AR547" s="143" t="s">
        <v>152</v>
      </c>
      <c r="AT547" s="143" t="s">
        <v>135</v>
      </c>
      <c r="AU547" s="143" t="s">
        <v>81</v>
      </c>
      <c r="AY547" s="17" t="s">
        <v>132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7" t="s">
        <v>79</v>
      </c>
      <c r="BK547" s="144">
        <f>ROUND(I547*H547,2)</f>
        <v>0</v>
      </c>
      <c r="BL547" s="17" t="s">
        <v>152</v>
      </c>
      <c r="BM547" s="143" t="s">
        <v>760</v>
      </c>
    </row>
    <row r="548" spans="2:65" s="1" customFormat="1" ht="11.25">
      <c r="B548" s="32"/>
      <c r="D548" s="145" t="s">
        <v>142</v>
      </c>
      <c r="F548" s="146" t="s">
        <v>761</v>
      </c>
      <c r="I548" s="147"/>
      <c r="L548" s="32"/>
      <c r="M548" s="148"/>
      <c r="T548" s="53"/>
      <c r="AT548" s="17" t="s">
        <v>142</v>
      </c>
      <c r="AU548" s="17" t="s">
        <v>81</v>
      </c>
    </row>
    <row r="549" spans="2:65" s="12" customFormat="1" ht="11.25">
      <c r="B549" s="151"/>
      <c r="D549" s="145" t="s">
        <v>149</v>
      </c>
      <c r="E549" s="152" t="s">
        <v>3</v>
      </c>
      <c r="F549" s="153" t="s">
        <v>207</v>
      </c>
      <c r="H549" s="152" t="s">
        <v>3</v>
      </c>
      <c r="I549" s="154"/>
      <c r="L549" s="151"/>
      <c r="M549" s="155"/>
      <c r="T549" s="156"/>
      <c r="AT549" s="152" t="s">
        <v>149</v>
      </c>
      <c r="AU549" s="152" t="s">
        <v>81</v>
      </c>
      <c r="AV549" s="12" t="s">
        <v>79</v>
      </c>
      <c r="AW549" s="12" t="s">
        <v>33</v>
      </c>
      <c r="AX549" s="12" t="s">
        <v>72</v>
      </c>
      <c r="AY549" s="152" t="s">
        <v>132</v>
      </c>
    </row>
    <row r="550" spans="2:65" s="13" customFormat="1" ht="11.25">
      <c r="B550" s="157"/>
      <c r="D550" s="145" t="s">
        <v>149</v>
      </c>
      <c r="E550" s="158" t="s">
        <v>3</v>
      </c>
      <c r="F550" s="159" t="s">
        <v>174</v>
      </c>
      <c r="H550" s="160">
        <v>7</v>
      </c>
      <c r="I550" s="161"/>
      <c r="L550" s="157"/>
      <c r="M550" s="162"/>
      <c r="T550" s="163"/>
      <c r="AT550" s="158" t="s">
        <v>149</v>
      </c>
      <c r="AU550" s="158" t="s">
        <v>81</v>
      </c>
      <c r="AV550" s="13" t="s">
        <v>81</v>
      </c>
      <c r="AW550" s="13" t="s">
        <v>33</v>
      </c>
      <c r="AX550" s="13" t="s">
        <v>72</v>
      </c>
      <c r="AY550" s="158" t="s">
        <v>132</v>
      </c>
    </row>
    <row r="551" spans="2:65" s="14" customFormat="1" ht="11.25">
      <c r="B551" s="164"/>
      <c r="D551" s="145" t="s">
        <v>149</v>
      </c>
      <c r="E551" s="165" t="s">
        <v>3</v>
      </c>
      <c r="F551" s="166" t="s">
        <v>151</v>
      </c>
      <c r="H551" s="167">
        <v>7</v>
      </c>
      <c r="I551" s="168"/>
      <c r="L551" s="164"/>
      <c r="M551" s="169"/>
      <c r="T551" s="170"/>
      <c r="AT551" s="165" t="s">
        <v>149</v>
      </c>
      <c r="AU551" s="165" t="s">
        <v>81</v>
      </c>
      <c r="AV551" s="14" t="s">
        <v>152</v>
      </c>
      <c r="AW551" s="14" t="s">
        <v>33</v>
      </c>
      <c r="AX551" s="14" t="s">
        <v>79</v>
      </c>
      <c r="AY551" s="165" t="s">
        <v>132</v>
      </c>
    </row>
    <row r="552" spans="2:65" s="1" customFormat="1" ht="16.5" customHeight="1">
      <c r="B552" s="131"/>
      <c r="C552" s="132" t="s">
        <v>762</v>
      </c>
      <c r="D552" s="132" t="s">
        <v>135</v>
      </c>
      <c r="E552" s="133" t="s">
        <v>763</v>
      </c>
      <c r="F552" s="134" t="s">
        <v>764</v>
      </c>
      <c r="G552" s="135" t="s">
        <v>211</v>
      </c>
      <c r="H552" s="136">
        <v>2</v>
      </c>
      <c r="I552" s="137"/>
      <c r="J552" s="138">
        <f>ROUND(I552*H552,2)</f>
        <v>0</v>
      </c>
      <c r="K552" s="134" t="s">
        <v>3</v>
      </c>
      <c r="L552" s="32"/>
      <c r="M552" s="139" t="s">
        <v>3</v>
      </c>
      <c r="N552" s="140" t="s">
        <v>43</v>
      </c>
      <c r="P552" s="141">
        <f>O552*H552</f>
        <v>0</v>
      </c>
      <c r="Q552" s="141">
        <v>0</v>
      </c>
      <c r="R552" s="141">
        <f>Q552*H552</f>
        <v>0</v>
      </c>
      <c r="S552" s="141">
        <v>0</v>
      </c>
      <c r="T552" s="142">
        <f>S552*H552</f>
        <v>0</v>
      </c>
      <c r="AR552" s="143" t="s">
        <v>152</v>
      </c>
      <c r="AT552" s="143" t="s">
        <v>135</v>
      </c>
      <c r="AU552" s="143" t="s">
        <v>81</v>
      </c>
      <c r="AY552" s="17" t="s">
        <v>132</v>
      </c>
      <c r="BE552" s="144">
        <f>IF(N552="základní",J552,0)</f>
        <v>0</v>
      </c>
      <c r="BF552" s="144">
        <f>IF(N552="snížená",J552,0)</f>
        <v>0</v>
      </c>
      <c r="BG552" s="144">
        <f>IF(N552="zákl. přenesená",J552,0)</f>
        <v>0</v>
      </c>
      <c r="BH552" s="144">
        <f>IF(N552="sníž. přenesená",J552,0)</f>
        <v>0</v>
      </c>
      <c r="BI552" s="144">
        <f>IF(N552="nulová",J552,0)</f>
        <v>0</v>
      </c>
      <c r="BJ552" s="17" t="s">
        <v>79</v>
      </c>
      <c r="BK552" s="144">
        <f>ROUND(I552*H552,2)</f>
        <v>0</v>
      </c>
      <c r="BL552" s="17" t="s">
        <v>152</v>
      </c>
      <c r="BM552" s="143" t="s">
        <v>765</v>
      </c>
    </row>
    <row r="553" spans="2:65" s="1" customFormat="1" ht="11.25">
      <c r="B553" s="32"/>
      <c r="D553" s="145" t="s">
        <v>142</v>
      </c>
      <c r="F553" s="146" t="s">
        <v>764</v>
      </c>
      <c r="I553" s="147"/>
      <c r="L553" s="32"/>
      <c r="M553" s="148"/>
      <c r="T553" s="53"/>
      <c r="AT553" s="17" t="s">
        <v>142</v>
      </c>
      <c r="AU553" s="17" t="s">
        <v>81</v>
      </c>
    </row>
    <row r="554" spans="2:65" s="12" customFormat="1" ht="11.25">
      <c r="B554" s="151"/>
      <c r="D554" s="145" t="s">
        <v>149</v>
      </c>
      <c r="E554" s="152" t="s">
        <v>3</v>
      </c>
      <c r="F554" s="153" t="s">
        <v>207</v>
      </c>
      <c r="H554" s="152" t="s">
        <v>3</v>
      </c>
      <c r="I554" s="154"/>
      <c r="L554" s="151"/>
      <c r="M554" s="155"/>
      <c r="T554" s="156"/>
      <c r="AT554" s="152" t="s">
        <v>149</v>
      </c>
      <c r="AU554" s="152" t="s">
        <v>81</v>
      </c>
      <c r="AV554" s="12" t="s">
        <v>79</v>
      </c>
      <c r="AW554" s="12" t="s">
        <v>33</v>
      </c>
      <c r="AX554" s="12" t="s">
        <v>72</v>
      </c>
      <c r="AY554" s="152" t="s">
        <v>132</v>
      </c>
    </row>
    <row r="555" spans="2:65" s="13" customFormat="1" ht="11.25">
      <c r="B555" s="157"/>
      <c r="D555" s="145" t="s">
        <v>149</v>
      </c>
      <c r="E555" s="158" t="s">
        <v>3</v>
      </c>
      <c r="F555" s="159" t="s">
        <v>81</v>
      </c>
      <c r="H555" s="160">
        <v>2</v>
      </c>
      <c r="I555" s="161"/>
      <c r="L555" s="157"/>
      <c r="M555" s="162"/>
      <c r="T555" s="163"/>
      <c r="AT555" s="158" t="s">
        <v>149</v>
      </c>
      <c r="AU555" s="158" t="s">
        <v>81</v>
      </c>
      <c r="AV555" s="13" t="s">
        <v>81</v>
      </c>
      <c r="AW555" s="13" t="s">
        <v>33</v>
      </c>
      <c r="AX555" s="13" t="s">
        <v>72</v>
      </c>
      <c r="AY555" s="158" t="s">
        <v>132</v>
      </c>
    </row>
    <row r="556" spans="2:65" s="14" customFormat="1" ht="11.25">
      <c r="B556" s="164"/>
      <c r="D556" s="145" t="s">
        <v>149</v>
      </c>
      <c r="E556" s="165" t="s">
        <v>3</v>
      </c>
      <c r="F556" s="166" t="s">
        <v>151</v>
      </c>
      <c r="H556" s="167">
        <v>2</v>
      </c>
      <c r="I556" s="168"/>
      <c r="L556" s="164"/>
      <c r="M556" s="169"/>
      <c r="T556" s="170"/>
      <c r="AT556" s="165" t="s">
        <v>149</v>
      </c>
      <c r="AU556" s="165" t="s">
        <v>81</v>
      </c>
      <c r="AV556" s="14" t="s">
        <v>152</v>
      </c>
      <c r="AW556" s="14" t="s">
        <v>33</v>
      </c>
      <c r="AX556" s="14" t="s">
        <v>79</v>
      </c>
      <c r="AY556" s="165" t="s">
        <v>132</v>
      </c>
    </row>
    <row r="557" spans="2:65" s="11" customFormat="1" ht="22.9" customHeight="1">
      <c r="B557" s="119"/>
      <c r="D557" s="120" t="s">
        <v>71</v>
      </c>
      <c r="E557" s="129" t="s">
        <v>766</v>
      </c>
      <c r="F557" s="129" t="s">
        <v>767</v>
      </c>
      <c r="I557" s="122"/>
      <c r="J557" s="130">
        <f>BK557</f>
        <v>0</v>
      </c>
      <c r="L557" s="119"/>
      <c r="M557" s="124"/>
      <c r="P557" s="125">
        <f>SUM(P558:P567)</f>
        <v>0</v>
      </c>
      <c r="R557" s="125">
        <f>SUM(R558:R567)</f>
        <v>0</v>
      </c>
      <c r="T557" s="126">
        <f>SUM(T558:T567)</f>
        <v>0</v>
      </c>
      <c r="AR557" s="120" t="s">
        <v>79</v>
      </c>
      <c r="AT557" s="127" t="s">
        <v>71</v>
      </c>
      <c r="AU557" s="127" t="s">
        <v>79</v>
      </c>
      <c r="AY557" s="120" t="s">
        <v>132</v>
      </c>
      <c r="BK557" s="128">
        <f>SUM(BK558:BK567)</f>
        <v>0</v>
      </c>
    </row>
    <row r="558" spans="2:65" s="1" customFormat="1" ht="16.5" customHeight="1">
      <c r="B558" s="131"/>
      <c r="C558" s="132" t="s">
        <v>768</v>
      </c>
      <c r="D558" s="132" t="s">
        <v>135</v>
      </c>
      <c r="E558" s="133" t="s">
        <v>769</v>
      </c>
      <c r="F558" s="134" t="s">
        <v>770</v>
      </c>
      <c r="G558" s="135" t="s">
        <v>359</v>
      </c>
      <c r="H558" s="136">
        <v>22.536000000000001</v>
      </c>
      <c r="I558" s="137"/>
      <c r="J558" s="138">
        <f>ROUND(I558*H558,2)</f>
        <v>0</v>
      </c>
      <c r="K558" s="134" t="s">
        <v>139</v>
      </c>
      <c r="L558" s="32"/>
      <c r="M558" s="139" t="s">
        <v>3</v>
      </c>
      <c r="N558" s="140" t="s">
        <v>43</v>
      </c>
      <c r="P558" s="141">
        <f>O558*H558</f>
        <v>0</v>
      </c>
      <c r="Q558" s="141">
        <v>0</v>
      </c>
      <c r="R558" s="141">
        <f>Q558*H558</f>
        <v>0</v>
      </c>
      <c r="S558" s="141">
        <v>0</v>
      </c>
      <c r="T558" s="142">
        <f>S558*H558</f>
        <v>0</v>
      </c>
      <c r="AR558" s="143" t="s">
        <v>152</v>
      </c>
      <c r="AT558" s="143" t="s">
        <v>135</v>
      </c>
      <c r="AU558" s="143" t="s">
        <v>81</v>
      </c>
      <c r="AY558" s="17" t="s">
        <v>132</v>
      </c>
      <c r="BE558" s="144">
        <f>IF(N558="základní",J558,0)</f>
        <v>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7" t="s">
        <v>79</v>
      </c>
      <c r="BK558" s="144">
        <f>ROUND(I558*H558,2)</f>
        <v>0</v>
      </c>
      <c r="BL558" s="17" t="s">
        <v>152</v>
      </c>
      <c r="BM558" s="143" t="s">
        <v>771</v>
      </c>
    </row>
    <row r="559" spans="2:65" s="1" customFormat="1" ht="11.25">
      <c r="B559" s="32"/>
      <c r="D559" s="145" t="s">
        <v>142</v>
      </c>
      <c r="F559" s="146" t="s">
        <v>772</v>
      </c>
      <c r="I559" s="147"/>
      <c r="L559" s="32"/>
      <c r="M559" s="148"/>
      <c r="T559" s="53"/>
      <c r="AT559" s="17" t="s">
        <v>142</v>
      </c>
      <c r="AU559" s="17" t="s">
        <v>81</v>
      </c>
    </row>
    <row r="560" spans="2:65" s="1" customFormat="1" ht="11.25">
      <c r="B560" s="32"/>
      <c r="D560" s="149" t="s">
        <v>143</v>
      </c>
      <c r="F560" s="150" t="s">
        <v>773</v>
      </c>
      <c r="I560" s="147"/>
      <c r="L560" s="32"/>
      <c r="M560" s="148"/>
      <c r="T560" s="53"/>
      <c r="AT560" s="17" t="s">
        <v>143</v>
      </c>
      <c r="AU560" s="17" t="s">
        <v>81</v>
      </c>
    </row>
    <row r="561" spans="2:65" s="1" customFormat="1" ht="16.5" customHeight="1">
      <c r="B561" s="131"/>
      <c r="C561" s="132" t="s">
        <v>774</v>
      </c>
      <c r="D561" s="132" t="s">
        <v>135</v>
      </c>
      <c r="E561" s="133" t="s">
        <v>775</v>
      </c>
      <c r="F561" s="134" t="s">
        <v>776</v>
      </c>
      <c r="G561" s="135" t="s">
        <v>359</v>
      </c>
      <c r="H561" s="136">
        <v>202.82400000000001</v>
      </c>
      <c r="I561" s="137"/>
      <c r="J561" s="138">
        <f>ROUND(I561*H561,2)</f>
        <v>0</v>
      </c>
      <c r="K561" s="134" t="s">
        <v>139</v>
      </c>
      <c r="L561" s="32"/>
      <c r="M561" s="139" t="s">
        <v>3</v>
      </c>
      <c r="N561" s="140" t="s">
        <v>43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152</v>
      </c>
      <c r="AT561" s="143" t="s">
        <v>135</v>
      </c>
      <c r="AU561" s="143" t="s">
        <v>81</v>
      </c>
      <c r="AY561" s="17" t="s">
        <v>132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7" t="s">
        <v>79</v>
      </c>
      <c r="BK561" s="144">
        <f>ROUND(I561*H561,2)</f>
        <v>0</v>
      </c>
      <c r="BL561" s="17" t="s">
        <v>152</v>
      </c>
      <c r="BM561" s="143" t="s">
        <v>777</v>
      </c>
    </row>
    <row r="562" spans="2:65" s="1" customFormat="1" ht="19.5">
      <c r="B562" s="32"/>
      <c r="D562" s="145" t="s">
        <v>142</v>
      </c>
      <c r="F562" s="146" t="s">
        <v>778</v>
      </c>
      <c r="I562" s="147"/>
      <c r="L562" s="32"/>
      <c r="M562" s="148"/>
      <c r="T562" s="53"/>
      <c r="AT562" s="17" t="s">
        <v>142</v>
      </c>
      <c r="AU562" s="17" t="s">
        <v>81</v>
      </c>
    </row>
    <row r="563" spans="2:65" s="1" customFormat="1" ht="11.25">
      <c r="B563" s="32"/>
      <c r="D563" s="149" t="s">
        <v>143</v>
      </c>
      <c r="F563" s="150" t="s">
        <v>779</v>
      </c>
      <c r="I563" s="147"/>
      <c r="L563" s="32"/>
      <c r="M563" s="148"/>
      <c r="T563" s="53"/>
      <c r="AT563" s="17" t="s">
        <v>143</v>
      </c>
      <c r="AU563" s="17" t="s">
        <v>81</v>
      </c>
    </row>
    <row r="564" spans="2:65" s="13" customFormat="1" ht="11.25">
      <c r="B564" s="157"/>
      <c r="D564" s="145" t="s">
        <v>149</v>
      </c>
      <c r="F564" s="159" t="s">
        <v>780</v>
      </c>
      <c r="H564" s="160">
        <v>202.82400000000001</v>
      </c>
      <c r="I564" s="161"/>
      <c r="L564" s="157"/>
      <c r="M564" s="162"/>
      <c r="T564" s="163"/>
      <c r="AT564" s="158" t="s">
        <v>149</v>
      </c>
      <c r="AU564" s="158" t="s">
        <v>81</v>
      </c>
      <c r="AV564" s="13" t="s">
        <v>81</v>
      </c>
      <c r="AW564" s="13" t="s">
        <v>4</v>
      </c>
      <c r="AX564" s="13" t="s">
        <v>79</v>
      </c>
      <c r="AY564" s="158" t="s">
        <v>132</v>
      </c>
    </row>
    <row r="565" spans="2:65" s="1" customFormat="1" ht="21.75" customHeight="1">
      <c r="B565" s="131"/>
      <c r="C565" s="132" t="s">
        <v>781</v>
      </c>
      <c r="D565" s="132" t="s">
        <v>135</v>
      </c>
      <c r="E565" s="133" t="s">
        <v>782</v>
      </c>
      <c r="F565" s="134" t="s">
        <v>783</v>
      </c>
      <c r="G565" s="135" t="s">
        <v>359</v>
      </c>
      <c r="H565" s="136">
        <v>22.536000000000001</v>
      </c>
      <c r="I565" s="137"/>
      <c r="J565" s="138">
        <f>ROUND(I565*H565,2)</f>
        <v>0</v>
      </c>
      <c r="K565" s="134" t="s">
        <v>139</v>
      </c>
      <c r="L565" s="32"/>
      <c r="M565" s="139" t="s">
        <v>3</v>
      </c>
      <c r="N565" s="140" t="s">
        <v>43</v>
      </c>
      <c r="P565" s="141">
        <f>O565*H565</f>
        <v>0</v>
      </c>
      <c r="Q565" s="141">
        <v>0</v>
      </c>
      <c r="R565" s="141">
        <f>Q565*H565</f>
        <v>0</v>
      </c>
      <c r="S565" s="141">
        <v>0</v>
      </c>
      <c r="T565" s="142">
        <f>S565*H565</f>
        <v>0</v>
      </c>
      <c r="AR565" s="143" t="s">
        <v>152</v>
      </c>
      <c r="AT565" s="143" t="s">
        <v>135</v>
      </c>
      <c r="AU565" s="143" t="s">
        <v>81</v>
      </c>
      <c r="AY565" s="17" t="s">
        <v>132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7" t="s">
        <v>79</v>
      </c>
      <c r="BK565" s="144">
        <f>ROUND(I565*H565,2)</f>
        <v>0</v>
      </c>
      <c r="BL565" s="17" t="s">
        <v>152</v>
      </c>
      <c r="BM565" s="143" t="s">
        <v>784</v>
      </c>
    </row>
    <row r="566" spans="2:65" s="1" customFormat="1" ht="19.5">
      <c r="B566" s="32"/>
      <c r="D566" s="145" t="s">
        <v>142</v>
      </c>
      <c r="F566" s="146" t="s">
        <v>785</v>
      </c>
      <c r="I566" s="147"/>
      <c r="L566" s="32"/>
      <c r="M566" s="148"/>
      <c r="T566" s="53"/>
      <c r="AT566" s="17" t="s">
        <v>142</v>
      </c>
      <c r="AU566" s="17" t="s">
        <v>81</v>
      </c>
    </row>
    <row r="567" spans="2:65" s="1" customFormat="1" ht="11.25">
      <c r="B567" s="32"/>
      <c r="D567" s="149" t="s">
        <v>143</v>
      </c>
      <c r="F567" s="150" t="s">
        <v>786</v>
      </c>
      <c r="I567" s="147"/>
      <c r="L567" s="32"/>
      <c r="M567" s="148"/>
      <c r="T567" s="53"/>
      <c r="AT567" s="17" t="s">
        <v>143</v>
      </c>
      <c r="AU567" s="17" t="s">
        <v>81</v>
      </c>
    </row>
    <row r="568" spans="2:65" s="11" customFormat="1" ht="22.9" customHeight="1">
      <c r="B568" s="119"/>
      <c r="D568" s="120" t="s">
        <v>71</v>
      </c>
      <c r="E568" s="129" t="s">
        <v>787</v>
      </c>
      <c r="F568" s="129" t="s">
        <v>788</v>
      </c>
      <c r="I568" s="122"/>
      <c r="J568" s="130">
        <f>BK568</f>
        <v>0</v>
      </c>
      <c r="L568" s="119"/>
      <c r="M568" s="124"/>
      <c r="P568" s="125">
        <f>SUM(P569:P571)</f>
        <v>0</v>
      </c>
      <c r="R568" s="125">
        <f>SUM(R569:R571)</f>
        <v>0</v>
      </c>
      <c r="T568" s="126">
        <f>SUM(T569:T571)</f>
        <v>0</v>
      </c>
      <c r="AR568" s="120" t="s">
        <v>79</v>
      </c>
      <c r="AT568" s="127" t="s">
        <v>71</v>
      </c>
      <c r="AU568" s="127" t="s">
        <v>79</v>
      </c>
      <c r="AY568" s="120" t="s">
        <v>132</v>
      </c>
      <c r="BK568" s="128">
        <f>SUM(BK569:BK571)</f>
        <v>0</v>
      </c>
    </row>
    <row r="569" spans="2:65" s="1" customFormat="1" ht="16.5" customHeight="1">
      <c r="B569" s="131"/>
      <c r="C569" s="132" t="s">
        <v>789</v>
      </c>
      <c r="D569" s="132" t="s">
        <v>135</v>
      </c>
      <c r="E569" s="133" t="s">
        <v>790</v>
      </c>
      <c r="F569" s="134" t="s">
        <v>791</v>
      </c>
      <c r="G569" s="135" t="s">
        <v>359</v>
      </c>
      <c r="H569" s="136">
        <v>874.64300000000003</v>
      </c>
      <c r="I569" s="137"/>
      <c r="J569" s="138">
        <f>ROUND(I569*H569,2)</f>
        <v>0</v>
      </c>
      <c r="K569" s="134" t="s">
        <v>139</v>
      </c>
      <c r="L569" s="32"/>
      <c r="M569" s="139" t="s">
        <v>3</v>
      </c>
      <c r="N569" s="140" t="s">
        <v>43</v>
      </c>
      <c r="P569" s="141">
        <f>O569*H569</f>
        <v>0</v>
      </c>
      <c r="Q569" s="141">
        <v>0</v>
      </c>
      <c r="R569" s="141">
        <f>Q569*H569</f>
        <v>0</v>
      </c>
      <c r="S569" s="141">
        <v>0</v>
      </c>
      <c r="T569" s="142">
        <f>S569*H569</f>
        <v>0</v>
      </c>
      <c r="AR569" s="143" t="s">
        <v>152</v>
      </c>
      <c r="AT569" s="143" t="s">
        <v>135</v>
      </c>
      <c r="AU569" s="143" t="s">
        <v>81</v>
      </c>
      <c r="AY569" s="17" t="s">
        <v>132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7" t="s">
        <v>79</v>
      </c>
      <c r="BK569" s="144">
        <f>ROUND(I569*H569,2)</f>
        <v>0</v>
      </c>
      <c r="BL569" s="17" t="s">
        <v>152</v>
      </c>
      <c r="BM569" s="143" t="s">
        <v>792</v>
      </c>
    </row>
    <row r="570" spans="2:65" s="1" customFormat="1" ht="11.25">
      <c r="B570" s="32"/>
      <c r="D570" s="145" t="s">
        <v>142</v>
      </c>
      <c r="F570" s="146" t="s">
        <v>793</v>
      </c>
      <c r="I570" s="147"/>
      <c r="L570" s="32"/>
      <c r="M570" s="148"/>
      <c r="T570" s="53"/>
      <c r="AT570" s="17" t="s">
        <v>142</v>
      </c>
      <c r="AU570" s="17" t="s">
        <v>81</v>
      </c>
    </row>
    <row r="571" spans="2:65" s="1" customFormat="1" ht="11.25">
      <c r="B571" s="32"/>
      <c r="D571" s="149" t="s">
        <v>143</v>
      </c>
      <c r="F571" s="150" t="s">
        <v>794</v>
      </c>
      <c r="I571" s="147"/>
      <c r="L571" s="32"/>
      <c r="M571" s="171"/>
      <c r="N571" s="172"/>
      <c r="O571" s="172"/>
      <c r="P571" s="172"/>
      <c r="Q571" s="172"/>
      <c r="R571" s="172"/>
      <c r="S571" s="172"/>
      <c r="T571" s="173"/>
      <c r="AT571" s="17" t="s">
        <v>143</v>
      </c>
      <c r="AU571" s="17" t="s">
        <v>81</v>
      </c>
    </row>
    <row r="572" spans="2:65" s="1" customFormat="1" ht="6.95" customHeight="1">
      <c r="B572" s="41"/>
      <c r="C572" s="42"/>
      <c r="D572" s="42"/>
      <c r="E572" s="42"/>
      <c r="F572" s="42"/>
      <c r="G572" s="42"/>
      <c r="H572" s="42"/>
      <c r="I572" s="42"/>
      <c r="J572" s="42"/>
      <c r="K572" s="42"/>
      <c r="L572" s="32"/>
    </row>
  </sheetData>
  <autoFilter ref="C90:K571" xr:uid="{00000000-0009-0000-0000-000002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6" r:id="rId1" xr:uid="{00000000-0004-0000-0200-000000000000}"/>
    <hyperlink ref="F102" r:id="rId2" xr:uid="{00000000-0004-0000-0200-000001000000}"/>
    <hyperlink ref="F108" r:id="rId3" xr:uid="{00000000-0004-0000-0200-000002000000}"/>
    <hyperlink ref="F114" r:id="rId4" xr:uid="{00000000-0004-0000-0200-000003000000}"/>
    <hyperlink ref="F120" r:id="rId5" xr:uid="{00000000-0004-0000-0200-000004000000}"/>
    <hyperlink ref="F127" r:id="rId6" xr:uid="{00000000-0004-0000-0200-000005000000}"/>
    <hyperlink ref="F130" r:id="rId7" xr:uid="{00000000-0004-0000-0200-000006000000}"/>
    <hyperlink ref="F141" r:id="rId8" xr:uid="{00000000-0004-0000-0200-000007000000}"/>
    <hyperlink ref="F150" r:id="rId9" xr:uid="{00000000-0004-0000-0200-000008000000}"/>
    <hyperlink ref="F153" r:id="rId10" xr:uid="{00000000-0004-0000-0200-000009000000}"/>
    <hyperlink ref="F156" r:id="rId11" xr:uid="{00000000-0004-0000-0200-00000A000000}"/>
    <hyperlink ref="F159" r:id="rId12" xr:uid="{00000000-0004-0000-0200-00000B000000}"/>
    <hyperlink ref="F162" r:id="rId13" xr:uid="{00000000-0004-0000-0200-00000C000000}"/>
    <hyperlink ref="F165" r:id="rId14" xr:uid="{00000000-0004-0000-0200-00000D000000}"/>
    <hyperlink ref="F171" r:id="rId15" xr:uid="{00000000-0004-0000-0200-00000E000000}"/>
    <hyperlink ref="F174" r:id="rId16" xr:uid="{00000000-0004-0000-0200-00000F000000}"/>
    <hyperlink ref="F179" r:id="rId17" xr:uid="{00000000-0004-0000-0200-000010000000}"/>
    <hyperlink ref="F184" r:id="rId18" xr:uid="{00000000-0004-0000-0200-000011000000}"/>
    <hyperlink ref="F187" r:id="rId19" xr:uid="{00000000-0004-0000-0200-000012000000}"/>
    <hyperlink ref="F190" r:id="rId20" xr:uid="{00000000-0004-0000-0200-000013000000}"/>
    <hyperlink ref="F195" r:id="rId21" xr:uid="{00000000-0004-0000-0200-000014000000}"/>
    <hyperlink ref="F200" r:id="rId22" xr:uid="{00000000-0004-0000-0200-000015000000}"/>
    <hyperlink ref="F206" r:id="rId23" xr:uid="{00000000-0004-0000-0200-000016000000}"/>
    <hyperlink ref="F212" r:id="rId24" xr:uid="{00000000-0004-0000-0200-000017000000}"/>
    <hyperlink ref="F223" r:id="rId25" xr:uid="{00000000-0004-0000-0200-000018000000}"/>
    <hyperlink ref="F229" r:id="rId26" xr:uid="{00000000-0004-0000-0200-000019000000}"/>
    <hyperlink ref="F232" r:id="rId27" xr:uid="{00000000-0004-0000-0200-00001A000000}"/>
    <hyperlink ref="F252" r:id="rId28" xr:uid="{00000000-0004-0000-0200-00001B000000}"/>
    <hyperlink ref="F266" r:id="rId29" xr:uid="{00000000-0004-0000-0200-00001C000000}"/>
    <hyperlink ref="F273" r:id="rId30" xr:uid="{00000000-0004-0000-0200-00001D000000}"/>
    <hyperlink ref="F288" r:id="rId31" xr:uid="{00000000-0004-0000-0200-00001E000000}"/>
    <hyperlink ref="F299" r:id="rId32" xr:uid="{00000000-0004-0000-0200-00001F000000}"/>
    <hyperlink ref="F306" r:id="rId33" xr:uid="{00000000-0004-0000-0200-000020000000}"/>
    <hyperlink ref="F312" r:id="rId34" xr:uid="{00000000-0004-0000-0200-000021000000}"/>
    <hyperlink ref="F315" r:id="rId35" xr:uid="{00000000-0004-0000-0200-000022000000}"/>
    <hyperlink ref="F344" r:id="rId36" xr:uid="{00000000-0004-0000-0200-000023000000}"/>
    <hyperlink ref="F357" r:id="rId37" xr:uid="{00000000-0004-0000-0200-000024000000}"/>
    <hyperlink ref="F373" r:id="rId38" xr:uid="{00000000-0004-0000-0200-000025000000}"/>
    <hyperlink ref="F376" r:id="rId39" xr:uid="{00000000-0004-0000-0200-000026000000}"/>
    <hyperlink ref="F389" r:id="rId40" xr:uid="{00000000-0004-0000-0200-000027000000}"/>
    <hyperlink ref="F394" r:id="rId41" xr:uid="{00000000-0004-0000-0200-000028000000}"/>
    <hyperlink ref="F403" r:id="rId42" xr:uid="{00000000-0004-0000-0200-000029000000}"/>
    <hyperlink ref="F411" r:id="rId43" xr:uid="{00000000-0004-0000-0200-00002A000000}"/>
    <hyperlink ref="F417" r:id="rId44" xr:uid="{00000000-0004-0000-0200-00002B000000}"/>
    <hyperlink ref="F425" r:id="rId45" xr:uid="{00000000-0004-0000-0200-00002C000000}"/>
    <hyperlink ref="F428" r:id="rId46" xr:uid="{00000000-0004-0000-0200-00002D000000}"/>
    <hyperlink ref="F434" r:id="rId47" xr:uid="{00000000-0004-0000-0200-00002E000000}"/>
    <hyperlink ref="F440" r:id="rId48" xr:uid="{00000000-0004-0000-0200-00002F000000}"/>
    <hyperlink ref="F449" r:id="rId49" xr:uid="{00000000-0004-0000-0200-000030000000}"/>
    <hyperlink ref="F466" r:id="rId50" xr:uid="{00000000-0004-0000-0200-000031000000}"/>
    <hyperlink ref="F477" r:id="rId51" xr:uid="{00000000-0004-0000-0200-000032000000}"/>
    <hyperlink ref="F485" r:id="rId52" xr:uid="{00000000-0004-0000-0200-000033000000}"/>
    <hyperlink ref="F495" r:id="rId53" xr:uid="{00000000-0004-0000-0200-000034000000}"/>
    <hyperlink ref="F502" r:id="rId54" xr:uid="{00000000-0004-0000-0200-000035000000}"/>
    <hyperlink ref="F518" r:id="rId55" xr:uid="{00000000-0004-0000-0200-000036000000}"/>
    <hyperlink ref="F529" r:id="rId56" xr:uid="{00000000-0004-0000-0200-000037000000}"/>
    <hyperlink ref="F560" r:id="rId57" xr:uid="{00000000-0004-0000-0200-000038000000}"/>
    <hyperlink ref="F563" r:id="rId58" xr:uid="{00000000-0004-0000-0200-000039000000}"/>
    <hyperlink ref="F567" r:id="rId59" xr:uid="{00000000-0004-0000-0200-00003A000000}"/>
    <hyperlink ref="F571" r:id="rId60" xr:uid="{00000000-0004-0000-0200-00003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54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102</v>
      </c>
      <c r="L4" s="20"/>
      <c r="M4" s="90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5" t="str">
        <f>'Rekapitulace stavby'!K6</f>
        <v>ÚSTŘEDNÍ HŘBITOV SLEZSKÁ OSTRAVA - POHŘBÍVACÍ POLE, VSYPOVÁ LOUČKA</v>
      </c>
      <c r="F7" s="316"/>
      <c r="G7" s="316"/>
      <c r="H7" s="316"/>
      <c r="L7" s="20"/>
    </row>
    <row r="8" spans="2:46" ht="12" customHeight="1">
      <c r="B8" s="20"/>
      <c r="D8" s="27" t="s">
        <v>103</v>
      </c>
      <c r="L8" s="20"/>
    </row>
    <row r="9" spans="2:46" s="1" customFormat="1" ht="16.5" customHeight="1">
      <c r="B9" s="32"/>
      <c r="E9" s="315" t="s">
        <v>104</v>
      </c>
      <c r="F9" s="317"/>
      <c r="G9" s="317"/>
      <c r="H9" s="317"/>
      <c r="L9" s="32"/>
    </row>
    <row r="10" spans="2:46" s="1" customFormat="1" ht="12" customHeight="1">
      <c r="B10" s="32"/>
      <c r="D10" s="27" t="s">
        <v>105</v>
      </c>
      <c r="L10" s="32"/>
    </row>
    <row r="11" spans="2:46" s="1" customFormat="1" ht="16.5" customHeight="1">
      <c r="B11" s="32"/>
      <c r="E11" s="273" t="s">
        <v>795</v>
      </c>
      <c r="F11" s="317"/>
      <c r="G11" s="317"/>
      <c r="H11" s="31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27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18. 3. 2025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3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3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8" t="str">
        <f>'Rekapitulace stavby'!E14</f>
        <v>Vyplň údaj</v>
      </c>
      <c r="F20" s="298"/>
      <c r="G20" s="298"/>
      <c r="H20" s="298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3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3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3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3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3" t="s">
        <v>3</v>
      </c>
      <c r="F29" s="303"/>
      <c r="G29" s="303"/>
      <c r="H29" s="303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ROUND((SUM(BE92:BE543)),  2)</f>
        <v>0</v>
      </c>
      <c r="I35" s="93">
        <v>0.21</v>
      </c>
      <c r="J35" s="83">
        <f>ROUND(((SUM(BE92:BE543))*I35),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ROUND((SUM(BF92:BF543)),  2)</f>
        <v>0</v>
      </c>
      <c r="I36" s="93">
        <v>0.12</v>
      </c>
      <c r="J36" s="83">
        <f>ROUND(((SUM(BF92:BF543))*I36),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ROUND((SUM(BG92:BG543)),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ROUND((SUM(BH92:BH543)),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ROUND((SUM(BI92:BI543)),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17</v>
      </c>
      <c r="L49" s="32"/>
    </row>
    <row r="50" spans="2:47" s="1" customFormat="1" ht="16.5" customHeight="1">
      <c r="B50" s="32"/>
      <c r="E50" s="315" t="str">
        <f>E7</f>
        <v>ÚSTŘEDNÍ HŘBITOV SLEZSKÁ OSTRAVA - POHŘBÍVACÍ POLE, VSYPOVÁ LOUČKA</v>
      </c>
      <c r="F50" s="316"/>
      <c r="G50" s="316"/>
      <c r="H50" s="316"/>
      <c r="L50" s="32"/>
    </row>
    <row r="51" spans="2:47" ht="12" customHeight="1">
      <c r="B51" s="20"/>
      <c r="C51" s="27" t="s">
        <v>103</v>
      </c>
      <c r="L51" s="20"/>
    </row>
    <row r="52" spans="2:47" s="1" customFormat="1" ht="16.5" customHeight="1">
      <c r="B52" s="32"/>
      <c r="E52" s="315" t="s">
        <v>104</v>
      </c>
      <c r="F52" s="317"/>
      <c r="G52" s="317"/>
      <c r="H52" s="317"/>
      <c r="L52" s="32"/>
    </row>
    <row r="53" spans="2:47" s="1" customFormat="1" ht="12" customHeight="1">
      <c r="B53" s="32"/>
      <c r="C53" s="27" t="s">
        <v>105</v>
      </c>
      <c r="L53" s="32"/>
    </row>
    <row r="54" spans="2:47" s="1" customFormat="1" ht="16.5" customHeight="1">
      <c r="B54" s="32"/>
      <c r="E54" s="273" t="str">
        <f>E11</f>
        <v>A1-002 - Následná péče 5 let</v>
      </c>
      <c r="F54" s="317"/>
      <c r="G54" s="317"/>
      <c r="H54" s="31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Parcela č. 202/1 k.ú. Slezská Ostrava</v>
      </c>
      <c r="I56" s="27" t="s">
        <v>23</v>
      </c>
      <c r="J56" s="49" t="str">
        <f>IF(J14="","",J14)</f>
        <v>18. 3. 2025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Statutární město Ostrava ÚmOb Slezská Ostrava</v>
      </c>
      <c r="I58" s="27" t="s">
        <v>31</v>
      </c>
      <c r="J58" s="30" t="str">
        <f>E23</f>
        <v>MPA ProjektStav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Jindřich Jansa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108</v>
      </c>
      <c r="D61" s="94"/>
      <c r="E61" s="94"/>
      <c r="F61" s="94"/>
      <c r="G61" s="94"/>
      <c r="H61" s="94"/>
      <c r="I61" s="94"/>
      <c r="J61" s="101" t="s">
        <v>109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110</v>
      </c>
    </row>
    <row r="64" spans="2:47" s="8" customFormat="1" ht="24.95" customHeight="1">
      <c r="B64" s="103"/>
      <c r="D64" s="104" t="s">
        <v>192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796</v>
      </c>
      <c r="E65" s="109"/>
      <c r="F65" s="109"/>
      <c r="G65" s="109"/>
      <c r="H65" s="109"/>
      <c r="I65" s="109"/>
      <c r="J65" s="110">
        <f>J94</f>
        <v>0</v>
      </c>
      <c r="L65" s="107"/>
    </row>
    <row r="66" spans="2:12" s="9" customFormat="1" ht="19.899999999999999" customHeight="1">
      <c r="B66" s="107"/>
      <c r="D66" s="108" t="s">
        <v>797</v>
      </c>
      <c r="E66" s="109"/>
      <c r="F66" s="109"/>
      <c r="G66" s="109"/>
      <c r="H66" s="109"/>
      <c r="I66" s="109"/>
      <c r="J66" s="110">
        <f>J160</f>
        <v>0</v>
      </c>
      <c r="L66" s="107"/>
    </row>
    <row r="67" spans="2:12" s="9" customFormat="1" ht="19.899999999999999" customHeight="1">
      <c r="B67" s="107"/>
      <c r="D67" s="108" t="s">
        <v>798</v>
      </c>
      <c r="E67" s="109"/>
      <c r="F67" s="109"/>
      <c r="G67" s="109"/>
      <c r="H67" s="109"/>
      <c r="I67" s="109"/>
      <c r="J67" s="110">
        <f>J271</f>
        <v>0</v>
      </c>
      <c r="L67" s="107"/>
    </row>
    <row r="68" spans="2:12" s="9" customFormat="1" ht="19.899999999999999" customHeight="1">
      <c r="B68" s="107"/>
      <c r="D68" s="108" t="s">
        <v>799</v>
      </c>
      <c r="E68" s="109"/>
      <c r="F68" s="109"/>
      <c r="G68" s="109"/>
      <c r="H68" s="109"/>
      <c r="I68" s="109"/>
      <c r="J68" s="110">
        <f>J361</f>
        <v>0</v>
      </c>
      <c r="L68" s="107"/>
    </row>
    <row r="69" spans="2:12" s="9" customFormat="1" ht="19.899999999999999" customHeight="1">
      <c r="B69" s="107"/>
      <c r="D69" s="108" t="s">
        <v>800</v>
      </c>
      <c r="E69" s="109"/>
      <c r="F69" s="109"/>
      <c r="G69" s="109"/>
      <c r="H69" s="109"/>
      <c r="I69" s="109"/>
      <c r="J69" s="110">
        <f>J467</f>
        <v>0</v>
      </c>
      <c r="L69" s="107"/>
    </row>
    <row r="70" spans="2:12" s="9" customFormat="1" ht="19.899999999999999" customHeight="1">
      <c r="B70" s="107"/>
      <c r="D70" s="108" t="s">
        <v>197</v>
      </c>
      <c r="E70" s="109"/>
      <c r="F70" s="109"/>
      <c r="G70" s="109"/>
      <c r="H70" s="109"/>
      <c r="I70" s="109"/>
      <c r="J70" s="110">
        <f>J540</f>
        <v>0</v>
      </c>
      <c r="L70" s="107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116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17</v>
      </c>
      <c r="L79" s="32"/>
    </row>
    <row r="80" spans="2:12" s="1" customFormat="1" ht="16.5" customHeight="1">
      <c r="B80" s="32"/>
      <c r="E80" s="315" t="str">
        <f>E7</f>
        <v>ÚSTŘEDNÍ HŘBITOV SLEZSKÁ OSTRAVA - POHŘBÍVACÍ POLE, VSYPOVÁ LOUČKA</v>
      </c>
      <c r="F80" s="316"/>
      <c r="G80" s="316"/>
      <c r="H80" s="316"/>
      <c r="L80" s="32"/>
    </row>
    <row r="81" spans="2:65" ht="12" customHeight="1">
      <c r="B81" s="20"/>
      <c r="C81" s="27" t="s">
        <v>103</v>
      </c>
      <c r="L81" s="20"/>
    </row>
    <row r="82" spans="2:65" s="1" customFormat="1" ht="16.5" customHeight="1">
      <c r="B82" s="32"/>
      <c r="E82" s="315" t="s">
        <v>104</v>
      </c>
      <c r="F82" s="317"/>
      <c r="G82" s="317"/>
      <c r="H82" s="317"/>
      <c r="L82" s="32"/>
    </row>
    <row r="83" spans="2:65" s="1" customFormat="1" ht="12" customHeight="1">
      <c r="B83" s="32"/>
      <c r="C83" s="27" t="s">
        <v>105</v>
      </c>
      <c r="L83" s="32"/>
    </row>
    <row r="84" spans="2:65" s="1" customFormat="1" ht="16.5" customHeight="1">
      <c r="B84" s="32"/>
      <c r="E84" s="273" t="str">
        <f>E11</f>
        <v>A1-002 - Následná péče 5 let</v>
      </c>
      <c r="F84" s="317"/>
      <c r="G84" s="317"/>
      <c r="H84" s="317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Parcela č. 202/1 k.ú. Slezská Ostrava</v>
      </c>
      <c r="I86" s="27" t="s">
        <v>23</v>
      </c>
      <c r="J86" s="49" t="str">
        <f>IF(J14="","",J14)</f>
        <v>18. 3. 2025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Statutární město Ostrava ÚmOb Slezská Ostrava</v>
      </c>
      <c r="I88" s="27" t="s">
        <v>31</v>
      </c>
      <c r="J88" s="30" t="str">
        <f>E23</f>
        <v>MPA ProjektStav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>Jindřich Jansa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117</v>
      </c>
      <c r="D91" s="113" t="s">
        <v>57</v>
      </c>
      <c r="E91" s="113" t="s">
        <v>53</v>
      </c>
      <c r="F91" s="113" t="s">
        <v>54</v>
      </c>
      <c r="G91" s="113" t="s">
        <v>118</v>
      </c>
      <c r="H91" s="113" t="s">
        <v>119</v>
      </c>
      <c r="I91" s="113" t="s">
        <v>120</v>
      </c>
      <c r="J91" s="113" t="s">
        <v>109</v>
      </c>
      <c r="K91" s="114" t="s">
        <v>121</v>
      </c>
      <c r="L91" s="111"/>
      <c r="M91" s="56" t="s">
        <v>3</v>
      </c>
      <c r="N91" s="57" t="s">
        <v>42</v>
      </c>
      <c r="O91" s="57" t="s">
        <v>122</v>
      </c>
      <c r="P91" s="57" t="s">
        <v>123</v>
      </c>
      <c r="Q91" s="57" t="s">
        <v>124</v>
      </c>
      <c r="R91" s="57" t="s">
        <v>125</v>
      </c>
      <c r="S91" s="57" t="s">
        <v>126</v>
      </c>
      <c r="T91" s="58" t="s">
        <v>127</v>
      </c>
    </row>
    <row r="92" spans="2:65" s="1" customFormat="1" ht="22.9" customHeight="1">
      <c r="B92" s="32"/>
      <c r="C92" s="61" t="s">
        <v>128</v>
      </c>
      <c r="J92" s="115">
        <f>BK92</f>
        <v>0</v>
      </c>
      <c r="L92" s="32"/>
      <c r="M92" s="59"/>
      <c r="N92" s="50"/>
      <c r="O92" s="50"/>
      <c r="P92" s="116">
        <f>P93</f>
        <v>0</v>
      </c>
      <c r="Q92" s="50"/>
      <c r="R92" s="116">
        <f>R93</f>
        <v>287.73560000000003</v>
      </c>
      <c r="S92" s="50"/>
      <c r="T92" s="117">
        <f>T93</f>
        <v>0</v>
      </c>
      <c r="AT92" s="17" t="s">
        <v>71</v>
      </c>
      <c r="AU92" s="17" t="s">
        <v>110</v>
      </c>
      <c r="BK92" s="118">
        <f>BK93</f>
        <v>0</v>
      </c>
    </row>
    <row r="93" spans="2:65" s="11" customFormat="1" ht="25.9" customHeight="1">
      <c r="B93" s="119"/>
      <c r="D93" s="120" t="s">
        <v>71</v>
      </c>
      <c r="E93" s="121" t="s">
        <v>198</v>
      </c>
      <c r="F93" s="121" t="s">
        <v>199</v>
      </c>
      <c r="I93" s="122"/>
      <c r="J93" s="123">
        <f>BK93</f>
        <v>0</v>
      </c>
      <c r="L93" s="119"/>
      <c r="M93" s="124"/>
      <c r="P93" s="125">
        <f>P94+P160+P271+P361+P467+P540</f>
        <v>0</v>
      </c>
      <c r="R93" s="125">
        <f>R94+R160+R271+R361+R467+R540</f>
        <v>287.73560000000003</v>
      </c>
      <c r="T93" s="126">
        <f>T94+T160+T271+T361+T467+T540</f>
        <v>0</v>
      </c>
      <c r="AR93" s="120" t="s">
        <v>79</v>
      </c>
      <c r="AT93" s="127" t="s">
        <v>71</v>
      </c>
      <c r="AU93" s="127" t="s">
        <v>72</v>
      </c>
      <c r="AY93" s="120" t="s">
        <v>132</v>
      </c>
      <c r="BK93" s="128">
        <f>BK94+BK160+BK271+BK361+BK467+BK540</f>
        <v>0</v>
      </c>
    </row>
    <row r="94" spans="2:65" s="11" customFormat="1" ht="22.9" customHeight="1">
      <c r="B94" s="119"/>
      <c r="D94" s="120" t="s">
        <v>71</v>
      </c>
      <c r="E94" s="129" t="s">
        <v>801</v>
      </c>
      <c r="F94" s="129" t="s">
        <v>802</v>
      </c>
      <c r="I94" s="122"/>
      <c r="J94" s="130">
        <f>BK94</f>
        <v>0</v>
      </c>
      <c r="L94" s="119"/>
      <c r="M94" s="124"/>
      <c r="P94" s="125">
        <f>SUM(P95:P159)</f>
        <v>0</v>
      </c>
      <c r="R94" s="125">
        <f>SUM(R95:R159)</f>
        <v>87</v>
      </c>
      <c r="T94" s="126">
        <f>SUM(T95:T159)</f>
        <v>0</v>
      </c>
      <c r="AR94" s="120" t="s">
        <v>79</v>
      </c>
      <c r="AT94" s="127" t="s">
        <v>71</v>
      </c>
      <c r="AU94" s="127" t="s">
        <v>79</v>
      </c>
      <c r="AY94" s="120" t="s">
        <v>132</v>
      </c>
      <c r="BK94" s="128">
        <f>SUM(BK95:BK159)</f>
        <v>0</v>
      </c>
    </row>
    <row r="95" spans="2:65" s="1" customFormat="1" ht="16.5" customHeight="1">
      <c r="B95" s="131"/>
      <c r="C95" s="132" t="s">
        <v>79</v>
      </c>
      <c r="D95" s="132" t="s">
        <v>135</v>
      </c>
      <c r="E95" s="133" t="s">
        <v>803</v>
      </c>
      <c r="F95" s="134" t="s">
        <v>804</v>
      </c>
      <c r="G95" s="135" t="s">
        <v>211</v>
      </c>
      <c r="H95" s="136">
        <v>66</v>
      </c>
      <c r="I95" s="137"/>
      <c r="J95" s="138">
        <f>ROUND(I95*H95,2)</f>
        <v>0</v>
      </c>
      <c r="K95" s="134" t="s">
        <v>139</v>
      </c>
      <c r="L95" s="32"/>
      <c r="M95" s="139" t="s">
        <v>3</v>
      </c>
      <c r="N95" s="140" t="s">
        <v>43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152</v>
      </c>
      <c r="AT95" s="143" t="s">
        <v>135</v>
      </c>
      <c r="AU95" s="143" t="s">
        <v>81</v>
      </c>
      <c r="AY95" s="17" t="s">
        <v>132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7" t="s">
        <v>79</v>
      </c>
      <c r="BK95" s="144">
        <f>ROUND(I95*H95,2)</f>
        <v>0</v>
      </c>
      <c r="BL95" s="17" t="s">
        <v>152</v>
      </c>
      <c r="BM95" s="143" t="s">
        <v>805</v>
      </c>
    </row>
    <row r="96" spans="2:65" s="1" customFormat="1" ht="11.25">
      <c r="B96" s="32"/>
      <c r="D96" s="145" t="s">
        <v>142</v>
      </c>
      <c r="F96" s="146" t="s">
        <v>806</v>
      </c>
      <c r="I96" s="147"/>
      <c r="L96" s="32"/>
      <c r="M96" s="148"/>
      <c r="T96" s="53"/>
      <c r="AT96" s="17" t="s">
        <v>142</v>
      </c>
      <c r="AU96" s="17" t="s">
        <v>81</v>
      </c>
    </row>
    <row r="97" spans="2:65" s="1" customFormat="1" ht="11.25">
      <c r="B97" s="32"/>
      <c r="D97" s="149" t="s">
        <v>143</v>
      </c>
      <c r="F97" s="150" t="s">
        <v>807</v>
      </c>
      <c r="I97" s="147"/>
      <c r="L97" s="32"/>
      <c r="M97" s="148"/>
      <c r="T97" s="53"/>
      <c r="AT97" s="17" t="s">
        <v>143</v>
      </c>
      <c r="AU97" s="17" t="s">
        <v>81</v>
      </c>
    </row>
    <row r="98" spans="2:65" s="12" customFormat="1" ht="11.25">
      <c r="B98" s="151"/>
      <c r="D98" s="145" t="s">
        <v>149</v>
      </c>
      <c r="E98" s="152" t="s">
        <v>3</v>
      </c>
      <c r="F98" s="153" t="s">
        <v>808</v>
      </c>
      <c r="H98" s="152" t="s">
        <v>3</v>
      </c>
      <c r="I98" s="154"/>
      <c r="L98" s="151"/>
      <c r="M98" s="155"/>
      <c r="T98" s="156"/>
      <c r="AT98" s="152" t="s">
        <v>149</v>
      </c>
      <c r="AU98" s="152" t="s">
        <v>81</v>
      </c>
      <c r="AV98" s="12" t="s">
        <v>79</v>
      </c>
      <c r="AW98" s="12" t="s">
        <v>33</v>
      </c>
      <c r="AX98" s="12" t="s">
        <v>72</v>
      </c>
      <c r="AY98" s="152" t="s">
        <v>132</v>
      </c>
    </row>
    <row r="99" spans="2:65" s="12" customFormat="1" ht="11.25">
      <c r="B99" s="151"/>
      <c r="D99" s="145" t="s">
        <v>149</v>
      </c>
      <c r="E99" s="152" t="s">
        <v>3</v>
      </c>
      <c r="F99" s="153" t="s">
        <v>809</v>
      </c>
      <c r="H99" s="152" t="s">
        <v>3</v>
      </c>
      <c r="I99" s="154"/>
      <c r="L99" s="151"/>
      <c r="M99" s="155"/>
      <c r="T99" s="156"/>
      <c r="AT99" s="152" t="s">
        <v>149</v>
      </c>
      <c r="AU99" s="152" t="s">
        <v>81</v>
      </c>
      <c r="AV99" s="12" t="s">
        <v>79</v>
      </c>
      <c r="AW99" s="12" t="s">
        <v>33</v>
      </c>
      <c r="AX99" s="12" t="s">
        <v>72</v>
      </c>
      <c r="AY99" s="152" t="s">
        <v>132</v>
      </c>
    </row>
    <row r="100" spans="2:65" s="12" customFormat="1" ht="11.25">
      <c r="B100" s="151"/>
      <c r="D100" s="145" t="s">
        <v>149</v>
      </c>
      <c r="E100" s="152" t="s">
        <v>3</v>
      </c>
      <c r="F100" s="153" t="s">
        <v>810</v>
      </c>
      <c r="H100" s="152" t="s">
        <v>3</v>
      </c>
      <c r="I100" s="154"/>
      <c r="L100" s="151"/>
      <c r="M100" s="155"/>
      <c r="T100" s="156"/>
      <c r="AT100" s="152" t="s">
        <v>149</v>
      </c>
      <c r="AU100" s="152" t="s">
        <v>81</v>
      </c>
      <c r="AV100" s="12" t="s">
        <v>79</v>
      </c>
      <c r="AW100" s="12" t="s">
        <v>33</v>
      </c>
      <c r="AX100" s="12" t="s">
        <v>72</v>
      </c>
      <c r="AY100" s="152" t="s">
        <v>132</v>
      </c>
    </row>
    <row r="101" spans="2:65" s="13" customFormat="1" ht="11.25">
      <c r="B101" s="157"/>
      <c r="D101" s="145" t="s">
        <v>149</v>
      </c>
      <c r="E101" s="158" t="s">
        <v>3</v>
      </c>
      <c r="F101" s="159" t="s">
        <v>600</v>
      </c>
      <c r="H101" s="160">
        <v>66</v>
      </c>
      <c r="I101" s="161"/>
      <c r="L101" s="157"/>
      <c r="M101" s="162"/>
      <c r="T101" s="163"/>
      <c r="AT101" s="158" t="s">
        <v>149</v>
      </c>
      <c r="AU101" s="158" t="s">
        <v>81</v>
      </c>
      <c r="AV101" s="13" t="s">
        <v>81</v>
      </c>
      <c r="AW101" s="13" t="s">
        <v>33</v>
      </c>
      <c r="AX101" s="13" t="s">
        <v>72</v>
      </c>
      <c r="AY101" s="158" t="s">
        <v>132</v>
      </c>
    </row>
    <row r="102" spans="2:65" s="14" customFormat="1" ht="11.25">
      <c r="B102" s="164"/>
      <c r="D102" s="145" t="s">
        <v>149</v>
      </c>
      <c r="E102" s="165" t="s">
        <v>3</v>
      </c>
      <c r="F102" s="166" t="s">
        <v>151</v>
      </c>
      <c r="H102" s="167">
        <v>66</v>
      </c>
      <c r="I102" s="168"/>
      <c r="L102" s="164"/>
      <c r="M102" s="169"/>
      <c r="T102" s="170"/>
      <c r="AT102" s="165" t="s">
        <v>149</v>
      </c>
      <c r="AU102" s="165" t="s">
        <v>81</v>
      </c>
      <c r="AV102" s="14" t="s">
        <v>152</v>
      </c>
      <c r="AW102" s="14" t="s">
        <v>33</v>
      </c>
      <c r="AX102" s="14" t="s">
        <v>79</v>
      </c>
      <c r="AY102" s="165" t="s">
        <v>132</v>
      </c>
    </row>
    <row r="103" spans="2:65" s="1" customFormat="1" ht="16.5" customHeight="1">
      <c r="B103" s="131"/>
      <c r="C103" s="132" t="s">
        <v>81</v>
      </c>
      <c r="D103" s="132" t="s">
        <v>135</v>
      </c>
      <c r="E103" s="133" t="s">
        <v>811</v>
      </c>
      <c r="F103" s="134" t="s">
        <v>812</v>
      </c>
      <c r="G103" s="135" t="s">
        <v>203</v>
      </c>
      <c r="H103" s="136">
        <v>47.1</v>
      </c>
      <c r="I103" s="137"/>
      <c r="J103" s="138">
        <f>ROUND(I103*H103,2)</f>
        <v>0</v>
      </c>
      <c r="K103" s="134" t="s">
        <v>139</v>
      </c>
      <c r="L103" s="32"/>
      <c r="M103" s="139" t="s">
        <v>3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152</v>
      </c>
      <c r="AT103" s="143" t="s">
        <v>135</v>
      </c>
      <c r="AU103" s="143" t="s">
        <v>81</v>
      </c>
      <c r="AY103" s="17" t="s">
        <v>132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7" t="s">
        <v>79</v>
      </c>
      <c r="BK103" s="144">
        <f>ROUND(I103*H103,2)</f>
        <v>0</v>
      </c>
      <c r="BL103" s="17" t="s">
        <v>152</v>
      </c>
      <c r="BM103" s="143" t="s">
        <v>813</v>
      </c>
    </row>
    <row r="104" spans="2:65" s="1" customFormat="1" ht="11.25">
      <c r="B104" s="32"/>
      <c r="D104" s="145" t="s">
        <v>142</v>
      </c>
      <c r="F104" s="146" t="s">
        <v>814</v>
      </c>
      <c r="I104" s="147"/>
      <c r="L104" s="32"/>
      <c r="M104" s="148"/>
      <c r="T104" s="53"/>
      <c r="AT104" s="17" t="s">
        <v>142</v>
      </c>
      <c r="AU104" s="17" t="s">
        <v>81</v>
      </c>
    </row>
    <row r="105" spans="2:65" s="1" customFormat="1" ht="11.25">
      <c r="B105" s="32"/>
      <c r="D105" s="149" t="s">
        <v>143</v>
      </c>
      <c r="F105" s="150" t="s">
        <v>815</v>
      </c>
      <c r="I105" s="147"/>
      <c r="L105" s="32"/>
      <c r="M105" s="148"/>
      <c r="T105" s="53"/>
      <c r="AT105" s="17" t="s">
        <v>143</v>
      </c>
      <c r="AU105" s="17" t="s">
        <v>81</v>
      </c>
    </row>
    <row r="106" spans="2:65" s="12" customFormat="1" ht="11.25">
      <c r="B106" s="151"/>
      <c r="D106" s="145" t="s">
        <v>149</v>
      </c>
      <c r="E106" s="152" t="s">
        <v>3</v>
      </c>
      <c r="F106" s="153" t="s">
        <v>808</v>
      </c>
      <c r="H106" s="152" t="s">
        <v>3</v>
      </c>
      <c r="I106" s="154"/>
      <c r="L106" s="151"/>
      <c r="M106" s="155"/>
      <c r="T106" s="156"/>
      <c r="AT106" s="152" t="s">
        <v>149</v>
      </c>
      <c r="AU106" s="152" t="s">
        <v>81</v>
      </c>
      <c r="AV106" s="12" t="s">
        <v>79</v>
      </c>
      <c r="AW106" s="12" t="s">
        <v>33</v>
      </c>
      <c r="AX106" s="12" t="s">
        <v>72</v>
      </c>
      <c r="AY106" s="152" t="s">
        <v>132</v>
      </c>
    </row>
    <row r="107" spans="2:65" s="12" customFormat="1" ht="11.25">
      <c r="B107" s="151"/>
      <c r="D107" s="145" t="s">
        <v>149</v>
      </c>
      <c r="E107" s="152" t="s">
        <v>3</v>
      </c>
      <c r="F107" s="153" t="s">
        <v>816</v>
      </c>
      <c r="H107" s="152" t="s">
        <v>3</v>
      </c>
      <c r="I107" s="154"/>
      <c r="L107" s="151"/>
      <c r="M107" s="155"/>
      <c r="T107" s="156"/>
      <c r="AT107" s="152" t="s">
        <v>149</v>
      </c>
      <c r="AU107" s="152" t="s">
        <v>81</v>
      </c>
      <c r="AV107" s="12" t="s">
        <v>79</v>
      </c>
      <c r="AW107" s="12" t="s">
        <v>33</v>
      </c>
      <c r="AX107" s="12" t="s">
        <v>72</v>
      </c>
      <c r="AY107" s="152" t="s">
        <v>132</v>
      </c>
    </row>
    <row r="108" spans="2:65" s="12" customFormat="1" ht="11.25">
      <c r="B108" s="151"/>
      <c r="D108" s="145" t="s">
        <v>149</v>
      </c>
      <c r="E108" s="152" t="s">
        <v>3</v>
      </c>
      <c r="F108" s="153" t="s">
        <v>606</v>
      </c>
      <c r="H108" s="152" t="s">
        <v>3</v>
      </c>
      <c r="I108" s="154"/>
      <c r="L108" s="151"/>
      <c r="M108" s="155"/>
      <c r="T108" s="156"/>
      <c r="AT108" s="152" t="s">
        <v>149</v>
      </c>
      <c r="AU108" s="152" t="s">
        <v>81</v>
      </c>
      <c r="AV108" s="12" t="s">
        <v>79</v>
      </c>
      <c r="AW108" s="12" t="s">
        <v>33</v>
      </c>
      <c r="AX108" s="12" t="s">
        <v>72</v>
      </c>
      <c r="AY108" s="152" t="s">
        <v>132</v>
      </c>
    </row>
    <row r="109" spans="2:65" s="12" customFormat="1" ht="11.25">
      <c r="B109" s="151"/>
      <c r="D109" s="145" t="s">
        <v>149</v>
      </c>
      <c r="E109" s="152" t="s">
        <v>3</v>
      </c>
      <c r="F109" s="153" t="s">
        <v>817</v>
      </c>
      <c r="H109" s="152" t="s">
        <v>3</v>
      </c>
      <c r="I109" s="154"/>
      <c r="L109" s="151"/>
      <c r="M109" s="155"/>
      <c r="T109" s="156"/>
      <c r="AT109" s="152" t="s">
        <v>149</v>
      </c>
      <c r="AU109" s="152" t="s">
        <v>81</v>
      </c>
      <c r="AV109" s="12" t="s">
        <v>79</v>
      </c>
      <c r="AW109" s="12" t="s">
        <v>33</v>
      </c>
      <c r="AX109" s="12" t="s">
        <v>72</v>
      </c>
      <c r="AY109" s="152" t="s">
        <v>132</v>
      </c>
    </row>
    <row r="110" spans="2:65" s="13" customFormat="1" ht="11.25">
      <c r="B110" s="157"/>
      <c r="D110" s="145" t="s">
        <v>149</v>
      </c>
      <c r="E110" s="158" t="s">
        <v>3</v>
      </c>
      <c r="F110" s="159" t="s">
        <v>818</v>
      </c>
      <c r="H110" s="160">
        <v>47.1</v>
      </c>
      <c r="I110" s="161"/>
      <c r="L110" s="157"/>
      <c r="M110" s="162"/>
      <c r="T110" s="163"/>
      <c r="AT110" s="158" t="s">
        <v>149</v>
      </c>
      <c r="AU110" s="158" t="s">
        <v>81</v>
      </c>
      <c r="AV110" s="13" t="s">
        <v>81</v>
      </c>
      <c r="AW110" s="13" t="s">
        <v>33</v>
      </c>
      <c r="AX110" s="13" t="s">
        <v>72</v>
      </c>
      <c r="AY110" s="158" t="s">
        <v>132</v>
      </c>
    </row>
    <row r="111" spans="2:65" s="14" customFormat="1" ht="11.25">
      <c r="B111" s="164"/>
      <c r="D111" s="145" t="s">
        <v>149</v>
      </c>
      <c r="E111" s="165" t="s">
        <v>3</v>
      </c>
      <c r="F111" s="166" t="s">
        <v>151</v>
      </c>
      <c r="H111" s="167">
        <v>47.1</v>
      </c>
      <c r="I111" s="168"/>
      <c r="L111" s="164"/>
      <c r="M111" s="169"/>
      <c r="T111" s="170"/>
      <c r="AT111" s="165" t="s">
        <v>149</v>
      </c>
      <c r="AU111" s="165" t="s">
        <v>81</v>
      </c>
      <c r="AV111" s="14" t="s">
        <v>152</v>
      </c>
      <c r="AW111" s="14" t="s">
        <v>33</v>
      </c>
      <c r="AX111" s="14" t="s">
        <v>79</v>
      </c>
      <c r="AY111" s="165" t="s">
        <v>132</v>
      </c>
    </row>
    <row r="112" spans="2:65" s="1" customFormat="1" ht="21.75" customHeight="1">
      <c r="B112" s="131"/>
      <c r="C112" s="132" t="s">
        <v>153</v>
      </c>
      <c r="D112" s="132" t="s">
        <v>135</v>
      </c>
      <c r="E112" s="133" t="s">
        <v>819</v>
      </c>
      <c r="F112" s="134" t="s">
        <v>820</v>
      </c>
      <c r="G112" s="135" t="s">
        <v>203</v>
      </c>
      <c r="H112" s="136">
        <v>2100</v>
      </c>
      <c r="I112" s="137"/>
      <c r="J112" s="138">
        <f>ROUND(I112*H112,2)</f>
        <v>0</v>
      </c>
      <c r="K112" s="134" t="s">
        <v>139</v>
      </c>
      <c r="L112" s="32"/>
      <c r="M112" s="139" t="s">
        <v>3</v>
      </c>
      <c r="N112" s="140" t="s">
        <v>43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152</v>
      </c>
      <c r="AT112" s="143" t="s">
        <v>135</v>
      </c>
      <c r="AU112" s="143" t="s">
        <v>81</v>
      </c>
      <c r="AY112" s="17" t="s">
        <v>132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7" t="s">
        <v>79</v>
      </c>
      <c r="BK112" s="144">
        <f>ROUND(I112*H112,2)</f>
        <v>0</v>
      </c>
      <c r="BL112" s="17" t="s">
        <v>152</v>
      </c>
      <c r="BM112" s="143" t="s">
        <v>821</v>
      </c>
    </row>
    <row r="113" spans="2:65" s="1" customFormat="1" ht="11.25">
      <c r="B113" s="32"/>
      <c r="D113" s="145" t="s">
        <v>142</v>
      </c>
      <c r="F113" s="146" t="s">
        <v>822</v>
      </c>
      <c r="I113" s="147"/>
      <c r="L113" s="32"/>
      <c r="M113" s="148"/>
      <c r="T113" s="53"/>
      <c r="AT113" s="17" t="s">
        <v>142</v>
      </c>
      <c r="AU113" s="17" t="s">
        <v>81</v>
      </c>
    </row>
    <row r="114" spans="2:65" s="1" customFormat="1" ht="11.25">
      <c r="B114" s="32"/>
      <c r="D114" s="149" t="s">
        <v>143</v>
      </c>
      <c r="F114" s="150" t="s">
        <v>823</v>
      </c>
      <c r="I114" s="147"/>
      <c r="L114" s="32"/>
      <c r="M114" s="148"/>
      <c r="T114" s="53"/>
      <c r="AT114" s="17" t="s">
        <v>143</v>
      </c>
      <c r="AU114" s="17" t="s">
        <v>81</v>
      </c>
    </row>
    <row r="115" spans="2:65" s="12" customFormat="1" ht="11.25">
      <c r="B115" s="151"/>
      <c r="D115" s="145" t="s">
        <v>149</v>
      </c>
      <c r="E115" s="152" t="s">
        <v>3</v>
      </c>
      <c r="F115" s="153" t="s">
        <v>808</v>
      </c>
      <c r="H115" s="152" t="s">
        <v>3</v>
      </c>
      <c r="I115" s="154"/>
      <c r="L115" s="151"/>
      <c r="M115" s="155"/>
      <c r="T115" s="156"/>
      <c r="AT115" s="152" t="s">
        <v>149</v>
      </c>
      <c r="AU115" s="152" t="s">
        <v>81</v>
      </c>
      <c r="AV115" s="12" t="s">
        <v>79</v>
      </c>
      <c r="AW115" s="12" t="s">
        <v>33</v>
      </c>
      <c r="AX115" s="12" t="s">
        <v>72</v>
      </c>
      <c r="AY115" s="152" t="s">
        <v>132</v>
      </c>
    </row>
    <row r="116" spans="2:65" s="12" customFormat="1" ht="11.25">
      <c r="B116" s="151"/>
      <c r="D116" s="145" t="s">
        <v>149</v>
      </c>
      <c r="E116" s="152" t="s">
        <v>3</v>
      </c>
      <c r="F116" s="153" t="s">
        <v>824</v>
      </c>
      <c r="H116" s="152" t="s">
        <v>3</v>
      </c>
      <c r="I116" s="154"/>
      <c r="L116" s="151"/>
      <c r="M116" s="155"/>
      <c r="T116" s="156"/>
      <c r="AT116" s="152" t="s">
        <v>149</v>
      </c>
      <c r="AU116" s="152" t="s">
        <v>81</v>
      </c>
      <c r="AV116" s="12" t="s">
        <v>79</v>
      </c>
      <c r="AW116" s="12" t="s">
        <v>33</v>
      </c>
      <c r="AX116" s="12" t="s">
        <v>72</v>
      </c>
      <c r="AY116" s="152" t="s">
        <v>132</v>
      </c>
    </row>
    <row r="117" spans="2:65" s="12" customFormat="1" ht="11.25">
      <c r="B117" s="151"/>
      <c r="D117" s="145" t="s">
        <v>149</v>
      </c>
      <c r="E117" s="152" t="s">
        <v>3</v>
      </c>
      <c r="F117" s="153" t="s">
        <v>817</v>
      </c>
      <c r="H117" s="152" t="s">
        <v>3</v>
      </c>
      <c r="I117" s="154"/>
      <c r="L117" s="151"/>
      <c r="M117" s="155"/>
      <c r="T117" s="156"/>
      <c r="AT117" s="152" t="s">
        <v>149</v>
      </c>
      <c r="AU117" s="152" t="s">
        <v>81</v>
      </c>
      <c r="AV117" s="12" t="s">
        <v>79</v>
      </c>
      <c r="AW117" s="12" t="s">
        <v>33</v>
      </c>
      <c r="AX117" s="12" t="s">
        <v>72</v>
      </c>
      <c r="AY117" s="152" t="s">
        <v>132</v>
      </c>
    </row>
    <row r="118" spans="2:65" s="13" customFormat="1" ht="11.25">
      <c r="B118" s="157"/>
      <c r="D118" s="145" t="s">
        <v>149</v>
      </c>
      <c r="E118" s="158" t="s">
        <v>3</v>
      </c>
      <c r="F118" s="159" t="s">
        <v>825</v>
      </c>
      <c r="H118" s="160">
        <v>2100</v>
      </c>
      <c r="I118" s="161"/>
      <c r="L118" s="157"/>
      <c r="M118" s="162"/>
      <c r="T118" s="163"/>
      <c r="AT118" s="158" t="s">
        <v>149</v>
      </c>
      <c r="AU118" s="158" t="s">
        <v>81</v>
      </c>
      <c r="AV118" s="13" t="s">
        <v>81</v>
      </c>
      <c r="AW118" s="13" t="s">
        <v>33</v>
      </c>
      <c r="AX118" s="13" t="s">
        <v>72</v>
      </c>
      <c r="AY118" s="158" t="s">
        <v>132</v>
      </c>
    </row>
    <row r="119" spans="2:65" s="14" customFormat="1" ht="11.25">
      <c r="B119" s="164"/>
      <c r="D119" s="145" t="s">
        <v>149</v>
      </c>
      <c r="E119" s="165" t="s">
        <v>3</v>
      </c>
      <c r="F119" s="166" t="s">
        <v>151</v>
      </c>
      <c r="H119" s="167">
        <v>2100</v>
      </c>
      <c r="I119" s="168"/>
      <c r="L119" s="164"/>
      <c r="M119" s="169"/>
      <c r="T119" s="170"/>
      <c r="AT119" s="165" t="s">
        <v>149</v>
      </c>
      <c r="AU119" s="165" t="s">
        <v>81</v>
      </c>
      <c r="AV119" s="14" t="s">
        <v>152</v>
      </c>
      <c r="AW119" s="14" t="s">
        <v>33</v>
      </c>
      <c r="AX119" s="14" t="s">
        <v>79</v>
      </c>
      <c r="AY119" s="165" t="s">
        <v>132</v>
      </c>
    </row>
    <row r="120" spans="2:65" s="1" customFormat="1" ht="16.5" customHeight="1">
      <c r="B120" s="131"/>
      <c r="C120" s="132" t="s">
        <v>152</v>
      </c>
      <c r="D120" s="132" t="s">
        <v>135</v>
      </c>
      <c r="E120" s="133" t="s">
        <v>826</v>
      </c>
      <c r="F120" s="134" t="s">
        <v>827</v>
      </c>
      <c r="G120" s="135" t="s">
        <v>252</v>
      </c>
      <c r="H120" s="136">
        <v>3</v>
      </c>
      <c r="I120" s="137"/>
      <c r="J120" s="138">
        <f>ROUND(I120*H120,2)</f>
        <v>0</v>
      </c>
      <c r="K120" s="134" t="s">
        <v>139</v>
      </c>
      <c r="L120" s="32"/>
      <c r="M120" s="139" t="s">
        <v>3</v>
      </c>
      <c r="N120" s="140" t="s">
        <v>43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152</v>
      </c>
      <c r="AT120" s="143" t="s">
        <v>135</v>
      </c>
      <c r="AU120" s="143" t="s">
        <v>81</v>
      </c>
      <c r="AY120" s="17" t="s">
        <v>132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7" t="s">
        <v>79</v>
      </c>
      <c r="BK120" s="144">
        <f>ROUND(I120*H120,2)</f>
        <v>0</v>
      </c>
      <c r="BL120" s="17" t="s">
        <v>152</v>
      </c>
      <c r="BM120" s="143" t="s">
        <v>828</v>
      </c>
    </row>
    <row r="121" spans="2:65" s="1" customFormat="1" ht="11.25">
      <c r="B121" s="32"/>
      <c r="D121" s="145" t="s">
        <v>142</v>
      </c>
      <c r="F121" s="146" t="s">
        <v>829</v>
      </c>
      <c r="I121" s="147"/>
      <c r="L121" s="32"/>
      <c r="M121" s="148"/>
      <c r="T121" s="53"/>
      <c r="AT121" s="17" t="s">
        <v>142</v>
      </c>
      <c r="AU121" s="17" t="s">
        <v>81</v>
      </c>
    </row>
    <row r="122" spans="2:65" s="1" customFormat="1" ht="11.25">
      <c r="B122" s="32"/>
      <c r="D122" s="149" t="s">
        <v>143</v>
      </c>
      <c r="F122" s="150" t="s">
        <v>830</v>
      </c>
      <c r="I122" s="147"/>
      <c r="L122" s="32"/>
      <c r="M122" s="148"/>
      <c r="T122" s="53"/>
      <c r="AT122" s="17" t="s">
        <v>143</v>
      </c>
      <c r="AU122" s="17" t="s">
        <v>81</v>
      </c>
    </row>
    <row r="123" spans="2:65" s="12" customFormat="1" ht="11.25">
      <c r="B123" s="151"/>
      <c r="D123" s="145" t="s">
        <v>149</v>
      </c>
      <c r="E123" s="152" t="s">
        <v>3</v>
      </c>
      <c r="F123" s="153" t="s">
        <v>808</v>
      </c>
      <c r="H123" s="152" t="s">
        <v>3</v>
      </c>
      <c r="I123" s="154"/>
      <c r="L123" s="151"/>
      <c r="M123" s="155"/>
      <c r="T123" s="156"/>
      <c r="AT123" s="152" t="s">
        <v>149</v>
      </c>
      <c r="AU123" s="152" t="s">
        <v>81</v>
      </c>
      <c r="AV123" s="12" t="s">
        <v>79</v>
      </c>
      <c r="AW123" s="12" t="s">
        <v>33</v>
      </c>
      <c r="AX123" s="12" t="s">
        <v>72</v>
      </c>
      <c r="AY123" s="152" t="s">
        <v>132</v>
      </c>
    </row>
    <row r="124" spans="2:65" s="12" customFormat="1" ht="11.25">
      <c r="B124" s="151"/>
      <c r="D124" s="145" t="s">
        <v>149</v>
      </c>
      <c r="E124" s="152" t="s">
        <v>3</v>
      </c>
      <c r="F124" s="153" t="s">
        <v>831</v>
      </c>
      <c r="H124" s="152" t="s">
        <v>3</v>
      </c>
      <c r="I124" s="154"/>
      <c r="L124" s="151"/>
      <c r="M124" s="155"/>
      <c r="T124" s="156"/>
      <c r="AT124" s="152" t="s">
        <v>149</v>
      </c>
      <c r="AU124" s="152" t="s">
        <v>81</v>
      </c>
      <c r="AV124" s="12" t="s">
        <v>79</v>
      </c>
      <c r="AW124" s="12" t="s">
        <v>33</v>
      </c>
      <c r="AX124" s="12" t="s">
        <v>72</v>
      </c>
      <c r="AY124" s="152" t="s">
        <v>132</v>
      </c>
    </row>
    <row r="125" spans="2:65" s="12" customFormat="1" ht="11.25">
      <c r="B125" s="151"/>
      <c r="D125" s="145" t="s">
        <v>149</v>
      </c>
      <c r="E125" s="152" t="s">
        <v>3</v>
      </c>
      <c r="F125" s="153" t="s">
        <v>832</v>
      </c>
      <c r="H125" s="152" t="s">
        <v>3</v>
      </c>
      <c r="I125" s="154"/>
      <c r="L125" s="151"/>
      <c r="M125" s="155"/>
      <c r="T125" s="156"/>
      <c r="AT125" s="152" t="s">
        <v>149</v>
      </c>
      <c r="AU125" s="152" t="s">
        <v>81</v>
      </c>
      <c r="AV125" s="12" t="s">
        <v>79</v>
      </c>
      <c r="AW125" s="12" t="s">
        <v>33</v>
      </c>
      <c r="AX125" s="12" t="s">
        <v>72</v>
      </c>
      <c r="AY125" s="152" t="s">
        <v>132</v>
      </c>
    </row>
    <row r="126" spans="2:65" s="13" customFormat="1" ht="11.25">
      <c r="B126" s="157"/>
      <c r="D126" s="145" t="s">
        <v>149</v>
      </c>
      <c r="E126" s="158" t="s">
        <v>3</v>
      </c>
      <c r="F126" s="159" t="s">
        <v>833</v>
      </c>
      <c r="H126" s="160">
        <v>3</v>
      </c>
      <c r="I126" s="161"/>
      <c r="L126" s="157"/>
      <c r="M126" s="162"/>
      <c r="T126" s="163"/>
      <c r="AT126" s="158" t="s">
        <v>149</v>
      </c>
      <c r="AU126" s="158" t="s">
        <v>81</v>
      </c>
      <c r="AV126" s="13" t="s">
        <v>81</v>
      </c>
      <c r="AW126" s="13" t="s">
        <v>33</v>
      </c>
      <c r="AX126" s="13" t="s">
        <v>72</v>
      </c>
      <c r="AY126" s="158" t="s">
        <v>132</v>
      </c>
    </row>
    <row r="127" spans="2:65" s="14" customFormat="1" ht="11.25">
      <c r="B127" s="164"/>
      <c r="D127" s="145" t="s">
        <v>149</v>
      </c>
      <c r="E127" s="165" t="s">
        <v>3</v>
      </c>
      <c r="F127" s="166" t="s">
        <v>151</v>
      </c>
      <c r="H127" s="167">
        <v>3</v>
      </c>
      <c r="I127" s="168"/>
      <c r="L127" s="164"/>
      <c r="M127" s="169"/>
      <c r="T127" s="170"/>
      <c r="AT127" s="165" t="s">
        <v>149</v>
      </c>
      <c r="AU127" s="165" t="s">
        <v>81</v>
      </c>
      <c r="AV127" s="14" t="s">
        <v>152</v>
      </c>
      <c r="AW127" s="14" t="s">
        <v>33</v>
      </c>
      <c r="AX127" s="14" t="s">
        <v>79</v>
      </c>
      <c r="AY127" s="165" t="s">
        <v>132</v>
      </c>
    </row>
    <row r="128" spans="2:65" s="1" customFormat="1" ht="16.5" customHeight="1">
      <c r="B128" s="131"/>
      <c r="C128" s="132" t="s">
        <v>131</v>
      </c>
      <c r="D128" s="132" t="s">
        <v>135</v>
      </c>
      <c r="E128" s="133" t="s">
        <v>671</v>
      </c>
      <c r="F128" s="134" t="s">
        <v>672</v>
      </c>
      <c r="G128" s="135" t="s">
        <v>252</v>
      </c>
      <c r="H128" s="136">
        <v>84</v>
      </c>
      <c r="I128" s="137"/>
      <c r="J128" s="138">
        <f>ROUND(I128*H128,2)</f>
        <v>0</v>
      </c>
      <c r="K128" s="134" t="s">
        <v>139</v>
      </c>
      <c r="L128" s="32"/>
      <c r="M128" s="139" t="s">
        <v>3</v>
      </c>
      <c r="N128" s="140" t="s">
        <v>43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152</v>
      </c>
      <c r="AT128" s="143" t="s">
        <v>135</v>
      </c>
      <c r="AU128" s="143" t="s">
        <v>81</v>
      </c>
      <c r="AY128" s="17" t="s">
        <v>132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79</v>
      </c>
      <c r="BK128" s="144">
        <f>ROUND(I128*H128,2)</f>
        <v>0</v>
      </c>
      <c r="BL128" s="17" t="s">
        <v>152</v>
      </c>
      <c r="BM128" s="143" t="s">
        <v>834</v>
      </c>
    </row>
    <row r="129" spans="2:65" s="1" customFormat="1" ht="11.25">
      <c r="B129" s="32"/>
      <c r="D129" s="145" t="s">
        <v>142</v>
      </c>
      <c r="F129" s="146" t="s">
        <v>674</v>
      </c>
      <c r="I129" s="147"/>
      <c r="L129" s="32"/>
      <c r="M129" s="148"/>
      <c r="T129" s="53"/>
      <c r="AT129" s="17" t="s">
        <v>142</v>
      </c>
      <c r="AU129" s="17" t="s">
        <v>81</v>
      </c>
    </row>
    <row r="130" spans="2:65" s="1" customFormat="1" ht="11.25">
      <c r="B130" s="32"/>
      <c r="D130" s="149" t="s">
        <v>143</v>
      </c>
      <c r="F130" s="150" t="s">
        <v>675</v>
      </c>
      <c r="I130" s="147"/>
      <c r="L130" s="32"/>
      <c r="M130" s="148"/>
      <c r="T130" s="53"/>
      <c r="AT130" s="17" t="s">
        <v>143</v>
      </c>
      <c r="AU130" s="17" t="s">
        <v>81</v>
      </c>
    </row>
    <row r="131" spans="2:65" s="12" customFormat="1" ht="11.25">
      <c r="B131" s="151"/>
      <c r="D131" s="145" t="s">
        <v>149</v>
      </c>
      <c r="E131" s="152" t="s">
        <v>3</v>
      </c>
      <c r="F131" s="153" t="s">
        <v>808</v>
      </c>
      <c r="H131" s="152" t="s">
        <v>3</v>
      </c>
      <c r="I131" s="154"/>
      <c r="L131" s="151"/>
      <c r="M131" s="155"/>
      <c r="T131" s="156"/>
      <c r="AT131" s="152" t="s">
        <v>149</v>
      </c>
      <c r="AU131" s="152" t="s">
        <v>81</v>
      </c>
      <c r="AV131" s="12" t="s">
        <v>79</v>
      </c>
      <c r="AW131" s="12" t="s">
        <v>33</v>
      </c>
      <c r="AX131" s="12" t="s">
        <v>72</v>
      </c>
      <c r="AY131" s="152" t="s">
        <v>132</v>
      </c>
    </row>
    <row r="132" spans="2:65" s="12" customFormat="1" ht="11.25">
      <c r="B132" s="151"/>
      <c r="D132" s="145" t="s">
        <v>149</v>
      </c>
      <c r="E132" s="152" t="s">
        <v>3</v>
      </c>
      <c r="F132" s="153" t="s">
        <v>835</v>
      </c>
      <c r="H132" s="152" t="s">
        <v>3</v>
      </c>
      <c r="I132" s="154"/>
      <c r="L132" s="151"/>
      <c r="M132" s="155"/>
      <c r="T132" s="156"/>
      <c r="AT132" s="152" t="s">
        <v>149</v>
      </c>
      <c r="AU132" s="152" t="s">
        <v>81</v>
      </c>
      <c r="AV132" s="12" t="s">
        <v>79</v>
      </c>
      <c r="AW132" s="12" t="s">
        <v>33</v>
      </c>
      <c r="AX132" s="12" t="s">
        <v>72</v>
      </c>
      <c r="AY132" s="152" t="s">
        <v>132</v>
      </c>
    </row>
    <row r="133" spans="2:65" s="12" customFormat="1" ht="11.25">
      <c r="B133" s="151"/>
      <c r="D133" s="145" t="s">
        <v>149</v>
      </c>
      <c r="E133" s="152" t="s">
        <v>3</v>
      </c>
      <c r="F133" s="153" t="s">
        <v>832</v>
      </c>
      <c r="H133" s="152" t="s">
        <v>3</v>
      </c>
      <c r="I133" s="154"/>
      <c r="L133" s="151"/>
      <c r="M133" s="155"/>
      <c r="T133" s="156"/>
      <c r="AT133" s="152" t="s">
        <v>149</v>
      </c>
      <c r="AU133" s="152" t="s">
        <v>81</v>
      </c>
      <c r="AV133" s="12" t="s">
        <v>79</v>
      </c>
      <c r="AW133" s="12" t="s">
        <v>33</v>
      </c>
      <c r="AX133" s="12" t="s">
        <v>72</v>
      </c>
      <c r="AY133" s="152" t="s">
        <v>132</v>
      </c>
    </row>
    <row r="134" spans="2:65" s="13" customFormat="1" ht="11.25">
      <c r="B134" s="157"/>
      <c r="D134" s="145" t="s">
        <v>149</v>
      </c>
      <c r="E134" s="158" t="s">
        <v>3</v>
      </c>
      <c r="F134" s="159" t="s">
        <v>836</v>
      </c>
      <c r="H134" s="160">
        <v>84</v>
      </c>
      <c r="I134" s="161"/>
      <c r="L134" s="157"/>
      <c r="M134" s="162"/>
      <c r="T134" s="163"/>
      <c r="AT134" s="158" t="s">
        <v>149</v>
      </c>
      <c r="AU134" s="158" t="s">
        <v>81</v>
      </c>
      <c r="AV134" s="13" t="s">
        <v>81</v>
      </c>
      <c r="AW134" s="13" t="s">
        <v>33</v>
      </c>
      <c r="AX134" s="13" t="s">
        <v>72</v>
      </c>
      <c r="AY134" s="158" t="s">
        <v>132</v>
      </c>
    </row>
    <row r="135" spans="2:65" s="14" customFormat="1" ht="11.25">
      <c r="B135" s="164"/>
      <c r="D135" s="145" t="s">
        <v>149</v>
      </c>
      <c r="E135" s="165" t="s">
        <v>3</v>
      </c>
      <c r="F135" s="166" t="s">
        <v>151</v>
      </c>
      <c r="H135" s="167">
        <v>84</v>
      </c>
      <c r="I135" s="168"/>
      <c r="L135" s="164"/>
      <c r="M135" s="169"/>
      <c r="T135" s="170"/>
      <c r="AT135" s="165" t="s">
        <v>149</v>
      </c>
      <c r="AU135" s="165" t="s">
        <v>81</v>
      </c>
      <c r="AV135" s="14" t="s">
        <v>152</v>
      </c>
      <c r="AW135" s="14" t="s">
        <v>33</v>
      </c>
      <c r="AX135" s="14" t="s">
        <v>79</v>
      </c>
      <c r="AY135" s="165" t="s">
        <v>132</v>
      </c>
    </row>
    <row r="136" spans="2:65" s="1" customFormat="1" ht="16.5" customHeight="1">
      <c r="B136" s="131"/>
      <c r="C136" s="132" t="s">
        <v>169</v>
      </c>
      <c r="D136" s="132" t="s">
        <v>135</v>
      </c>
      <c r="E136" s="133" t="s">
        <v>837</v>
      </c>
      <c r="F136" s="134" t="s">
        <v>838</v>
      </c>
      <c r="G136" s="135" t="s">
        <v>252</v>
      </c>
      <c r="H136" s="136">
        <v>87</v>
      </c>
      <c r="I136" s="137"/>
      <c r="J136" s="138">
        <f>ROUND(I136*H136,2)</f>
        <v>0</v>
      </c>
      <c r="K136" s="134" t="s">
        <v>139</v>
      </c>
      <c r="L136" s="32"/>
      <c r="M136" s="139" t="s">
        <v>3</v>
      </c>
      <c r="N136" s="140" t="s">
        <v>43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152</v>
      </c>
      <c r="AT136" s="143" t="s">
        <v>135</v>
      </c>
      <c r="AU136" s="143" t="s">
        <v>81</v>
      </c>
      <c r="AY136" s="17" t="s">
        <v>132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79</v>
      </c>
      <c r="BK136" s="144">
        <f>ROUND(I136*H136,2)</f>
        <v>0</v>
      </c>
      <c r="BL136" s="17" t="s">
        <v>152</v>
      </c>
      <c r="BM136" s="143" t="s">
        <v>839</v>
      </c>
    </row>
    <row r="137" spans="2:65" s="1" customFormat="1" ht="11.25">
      <c r="B137" s="32"/>
      <c r="D137" s="145" t="s">
        <v>142</v>
      </c>
      <c r="F137" s="146" t="s">
        <v>840</v>
      </c>
      <c r="I137" s="147"/>
      <c r="L137" s="32"/>
      <c r="M137" s="148"/>
      <c r="T137" s="53"/>
      <c r="AT137" s="17" t="s">
        <v>142</v>
      </c>
      <c r="AU137" s="17" t="s">
        <v>81</v>
      </c>
    </row>
    <row r="138" spans="2:65" s="1" customFormat="1" ht="11.25">
      <c r="B138" s="32"/>
      <c r="D138" s="149" t="s">
        <v>143</v>
      </c>
      <c r="F138" s="150" t="s">
        <v>841</v>
      </c>
      <c r="I138" s="147"/>
      <c r="L138" s="32"/>
      <c r="M138" s="148"/>
      <c r="T138" s="53"/>
      <c r="AT138" s="17" t="s">
        <v>143</v>
      </c>
      <c r="AU138" s="17" t="s">
        <v>81</v>
      </c>
    </row>
    <row r="139" spans="2:65" s="1" customFormat="1" ht="16.5" customHeight="1">
      <c r="B139" s="131"/>
      <c r="C139" s="132" t="s">
        <v>174</v>
      </c>
      <c r="D139" s="132" t="s">
        <v>135</v>
      </c>
      <c r="E139" s="133" t="s">
        <v>842</v>
      </c>
      <c r="F139" s="134" t="s">
        <v>843</v>
      </c>
      <c r="G139" s="135" t="s">
        <v>252</v>
      </c>
      <c r="H139" s="136">
        <v>783</v>
      </c>
      <c r="I139" s="137"/>
      <c r="J139" s="138">
        <f>ROUND(I139*H139,2)</f>
        <v>0</v>
      </c>
      <c r="K139" s="134" t="s">
        <v>139</v>
      </c>
      <c r="L139" s="32"/>
      <c r="M139" s="139" t="s">
        <v>3</v>
      </c>
      <c r="N139" s="140" t="s">
        <v>43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152</v>
      </c>
      <c r="AT139" s="143" t="s">
        <v>135</v>
      </c>
      <c r="AU139" s="143" t="s">
        <v>81</v>
      </c>
      <c r="AY139" s="17" t="s">
        <v>132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79</v>
      </c>
      <c r="BK139" s="144">
        <f>ROUND(I139*H139,2)</f>
        <v>0</v>
      </c>
      <c r="BL139" s="17" t="s">
        <v>152</v>
      </c>
      <c r="BM139" s="143" t="s">
        <v>844</v>
      </c>
    </row>
    <row r="140" spans="2:65" s="1" customFormat="1" ht="11.25">
      <c r="B140" s="32"/>
      <c r="D140" s="145" t="s">
        <v>142</v>
      </c>
      <c r="F140" s="146" t="s">
        <v>845</v>
      </c>
      <c r="I140" s="147"/>
      <c r="L140" s="32"/>
      <c r="M140" s="148"/>
      <c r="T140" s="53"/>
      <c r="AT140" s="17" t="s">
        <v>142</v>
      </c>
      <c r="AU140" s="17" t="s">
        <v>81</v>
      </c>
    </row>
    <row r="141" spans="2:65" s="1" customFormat="1" ht="11.25">
      <c r="B141" s="32"/>
      <c r="D141" s="149" t="s">
        <v>143</v>
      </c>
      <c r="F141" s="150" t="s">
        <v>846</v>
      </c>
      <c r="I141" s="147"/>
      <c r="L141" s="32"/>
      <c r="M141" s="148"/>
      <c r="T141" s="53"/>
      <c r="AT141" s="17" t="s">
        <v>143</v>
      </c>
      <c r="AU141" s="17" t="s">
        <v>81</v>
      </c>
    </row>
    <row r="142" spans="2:65" s="13" customFormat="1" ht="11.25">
      <c r="B142" s="157"/>
      <c r="D142" s="145" t="s">
        <v>149</v>
      </c>
      <c r="E142" s="158" t="s">
        <v>3</v>
      </c>
      <c r="F142" s="159" t="s">
        <v>847</v>
      </c>
      <c r="H142" s="160">
        <v>783</v>
      </c>
      <c r="I142" s="161"/>
      <c r="L142" s="157"/>
      <c r="M142" s="162"/>
      <c r="T142" s="163"/>
      <c r="AT142" s="158" t="s">
        <v>149</v>
      </c>
      <c r="AU142" s="158" t="s">
        <v>81</v>
      </c>
      <c r="AV142" s="13" t="s">
        <v>81</v>
      </c>
      <c r="AW142" s="13" t="s">
        <v>33</v>
      </c>
      <c r="AX142" s="13" t="s">
        <v>72</v>
      </c>
      <c r="AY142" s="158" t="s">
        <v>132</v>
      </c>
    </row>
    <row r="143" spans="2:65" s="14" customFormat="1" ht="11.25">
      <c r="B143" s="164"/>
      <c r="D143" s="145" t="s">
        <v>149</v>
      </c>
      <c r="E143" s="165" t="s">
        <v>3</v>
      </c>
      <c r="F143" s="166" t="s">
        <v>151</v>
      </c>
      <c r="H143" s="167">
        <v>783</v>
      </c>
      <c r="I143" s="168"/>
      <c r="L143" s="164"/>
      <c r="M143" s="169"/>
      <c r="T143" s="170"/>
      <c r="AT143" s="165" t="s">
        <v>149</v>
      </c>
      <c r="AU143" s="165" t="s">
        <v>81</v>
      </c>
      <c r="AV143" s="14" t="s">
        <v>152</v>
      </c>
      <c r="AW143" s="14" t="s">
        <v>33</v>
      </c>
      <c r="AX143" s="14" t="s">
        <v>79</v>
      </c>
      <c r="AY143" s="165" t="s">
        <v>132</v>
      </c>
    </row>
    <row r="144" spans="2:65" s="1" customFormat="1" ht="16.5" customHeight="1">
      <c r="B144" s="131"/>
      <c r="C144" s="174" t="s">
        <v>179</v>
      </c>
      <c r="D144" s="174" t="s">
        <v>397</v>
      </c>
      <c r="E144" s="175" t="s">
        <v>848</v>
      </c>
      <c r="F144" s="176" t="s">
        <v>849</v>
      </c>
      <c r="G144" s="177" t="s">
        <v>252</v>
      </c>
      <c r="H144" s="178">
        <v>87</v>
      </c>
      <c r="I144" s="179"/>
      <c r="J144" s="180">
        <f>ROUND(I144*H144,2)</f>
        <v>0</v>
      </c>
      <c r="K144" s="176" t="s">
        <v>139</v>
      </c>
      <c r="L144" s="181"/>
      <c r="M144" s="182" t="s">
        <v>3</v>
      </c>
      <c r="N144" s="183" t="s">
        <v>43</v>
      </c>
      <c r="P144" s="141">
        <f>O144*H144</f>
        <v>0</v>
      </c>
      <c r="Q144" s="141">
        <v>1</v>
      </c>
      <c r="R144" s="141">
        <f>Q144*H144</f>
        <v>87</v>
      </c>
      <c r="S144" s="141">
        <v>0</v>
      </c>
      <c r="T144" s="142">
        <f>S144*H144</f>
        <v>0</v>
      </c>
      <c r="AR144" s="143" t="s">
        <v>179</v>
      </c>
      <c r="AT144" s="143" t="s">
        <v>397</v>
      </c>
      <c r="AU144" s="143" t="s">
        <v>81</v>
      </c>
      <c r="AY144" s="17" t="s">
        <v>132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79</v>
      </c>
      <c r="BK144" s="144">
        <f>ROUND(I144*H144,2)</f>
        <v>0</v>
      </c>
      <c r="BL144" s="17" t="s">
        <v>152</v>
      </c>
      <c r="BM144" s="143" t="s">
        <v>850</v>
      </c>
    </row>
    <row r="145" spans="2:65" s="1" customFormat="1" ht="11.25">
      <c r="B145" s="32"/>
      <c r="D145" s="145" t="s">
        <v>142</v>
      </c>
      <c r="F145" s="146" t="s">
        <v>849</v>
      </c>
      <c r="I145" s="147"/>
      <c r="L145" s="32"/>
      <c r="M145" s="148"/>
      <c r="T145" s="53"/>
      <c r="AT145" s="17" t="s">
        <v>142</v>
      </c>
      <c r="AU145" s="17" t="s">
        <v>81</v>
      </c>
    </row>
    <row r="146" spans="2:65" s="1" customFormat="1" ht="16.5" customHeight="1">
      <c r="B146" s="131"/>
      <c r="C146" s="132" t="s">
        <v>186</v>
      </c>
      <c r="D146" s="132" t="s">
        <v>135</v>
      </c>
      <c r="E146" s="133" t="s">
        <v>851</v>
      </c>
      <c r="F146" s="134" t="s">
        <v>852</v>
      </c>
      <c r="G146" s="135" t="s">
        <v>211</v>
      </c>
      <c r="H146" s="136">
        <v>3</v>
      </c>
      <c r="I146" s="137"/>
      <c r="J146" s="138">
        <f>ROUND(I146*H146,2)</f>
        <v>0</v>
      </c>
      <c r="K146" s="134" t="s">
        <v>3</v>
      </c>
      <c r="L146" s="32"/>
      <c r="M146" s="139" t="s">
        <v>3</v>
      </c>
      <c r="N146" s="140" t="s">
        <v>43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152</v>
      </c>
      <c r="AT146" s="143" t="s">
        <v>135</v>
      </c>
      <c r="AU146" s="143" t="s">
        <v>81</v>
      </c>
      <c r="AY146" s="17" t="s">
        <v>132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79</v>
      </c>
      <c r="BK146" s="144">
        <f>ROUND(I146*H146,2)</f>
        <v>0</v>
      </c>
      <c r="BL146" s="17" t="s">
        <v>152</v>
      </c>
      <c r="BM146" s="143" t="s">
        <v>853</v>
      </c>
    </row>
    <row r="147" spans="2:65" s="1" customFormat="1" ht="11.25">
      <c r="B147" s="32"/>
      <c r="D147" s="145" t="s">
        <v>142</v>
      </c>
      <c r="F147" s="146" t="s">
        <v>852</v>
      </c>
      <c r="I147" s="147"/>
      <c r="L147" s="32"/>
      <c r="M147" s="148"/>
      <c r="T147" s="53"/>
      <c r="AT147" s="17" t="s">
        <v>142</v>
      </c>
      <c r="AU147" s="17" t="s">
        <v>81</v>
      </c>
    </row>
    <row r="148" spans="2:65" s="12" customFormat="1" ht="11.25">
      <c r="B148" s="151"/>
      <c r="D148" s="145" t="s">
        <v>149</v>
      </c>
      <c r="E148" s="152" t="s">
        <v>3</v>
      </c>
      <c r="F148" s="153" t="s">
        <v>808</v>
      </c>
      <c r="H148" s="152" t="s">
        <v>3</v>
      </c>
      <c r="I148" s="154"/>
      <c r="L148" s="151"/>
      <c r="M148" s="155"/>
      <c r="T148" s="156"/>
      <c r="AT148" s="152" t="s">
        <v>149</v>
      </c>
      <c r="AU148" s="152" t="s">
        <v>81</v>
      </c>
      <c r="AV148" s="12" t="s">
        <v>79</v>
      </c>
      <c r="AW148" s="12" t="s">
        <v>33</v>
      </c>
      <c r="AX148" s="12" t="s">
        <v>72</v>
      </c>
      <c r="AY148" s="152" t="s">
        <v>132</v>
      </c>
    </row>
    <row r="149" spans="2:65" s="12" customFormat="1" ht="11.25">
      <c r="B149" s="151"/>
      <c r="D149" s="145" t="s">
        <v>149</v>
      </c>
      <c r="E149" s="152" t="s">
        <v>3</v>
      </c>
      <c r="F149" s="153" t="s">
        <v>606</v>
      </c>
      <c r="H149" s="152" t="s">
        <v>3</v>
      </c>
      <c r="I149" s="154"/>
      <c r="L149" s="151"/>
      <c r="M149" s="155"/>
      <c r="T149" s="156"/>
      <c r="AT149" s="152" t="s">
        <v>149</v>
      </c>
      <c r="AU149" s="152" t="s">
        <v>81</v>
      </c>
      <c r="AV149" s="12" t="s">
        <v>79</v>
      </c>
      <c r="AW149" s="12" t="s">
        <v>33</v>
      </c>
      <c r="AX149" s="12" t="s">
        <v>72</v>
      </c>
      <c r="AY149" s="152" t="s">
        <v>132</v>
      </c>
    </row>
    <row r="150" spans="2:65" s="12" customFormat="1" ht="11.25">
      <c r="B150" s="151"/>
      <c r="D150" s="145" t="s">
        <v>149</v>
      </c>
      <c r="E150" s="152" t="s">
        <v>3</v>
      </c>
      <c r="F150" s="153" t="s">
        <v>810</v>
      </c>
      <c r="H150" s="152" t="s">
        <v>3</v>
      </c>
      <c r="I150" s="154"/>
      <c r="L150" s="151"/>
      <c r="M150" s="155"/>
      <c r="T150" s="156"/>
      <c r="AT150" s="152" t="s">
        <v>149</v>
      </c>
      <c r="AU150" s="152" t="s">
        <v>81</v>
      </c>
      <c r="AV150" s="12" t="s">
        <v>79</v>
      </c>
      <c r="AW150" s="12" t="s">
        <v>33</v>
      </c>
      <c r="AX150" s="12" t="s">
        <v>72</v>
      </c>
      <c r="AY150" s="152" t="s">
        <v>132</v>
      </c>
    </row>
    <row r="151" spans="2:65" s="13" customFormat="1" ht="11.25">
      <c r="B151" s="157"/>
      <c r="D151" s="145" t="s">
        <v>149</v>
      </c>
      <c r="E151" s="158" t="s">
        <v>3</v>
      </c>
      <c r="F151" s="159" t="s">
        <v>153</v>
      </c>
      <c r="H151" s="160">
        <v>3</v>
      </c>
      <c r="I151" s="161"/>
      <c r="L151" s="157"/>
      <c r="M151" s="162"/>
      <c r="T151" s="163"/>
      <c r="AT151" s="158" t="s">
        <v>149</v>
      </c>
      <c r="AU151" s="158" t="s">
        <v>81</v>
      </c>
      <c r="AV151" s="13" t="s">
        <v>81</v>
      </c>
      <c r="AW151" s="13" t="s">
        <v>33</v>
      </c>
      <c r="AX151" s="13" t="s">
        <v>72</v>
      </c>
      <c r="AY151" s="158" t="s">
        <v>132</v>
      </c>
    </row>
    <row r="152" spans="2:65" s="14" customFormat="1" ht="11.25">
      <c r="B152" s="164"/>
      <c r="D152" s="145" t="s">
        <v>149</v>
      </c>
      <c r="E152" s="165" t="s">
        <v>3</v>
      </c>
      <c r="F152" s="166" t="s">
        <v>151</v>
      </c>
      <c r="H152" s="167">
        <v>3</v>
      </c>
      <c r="I152" s="168"/>
      <c r="L152" s="164"/>
      <c r="M152" s="169"/>
      <c r="T152" s="170"/>
      <c r="AT152" s="165" t="s">
        <v>149</v>
      </c>
      <c r="AU152" s="165" t="s">
        <v>81</v>
      </c>
      <c r="AV152" s="14" t="s">
        <v>152</v>
      </c>
      <c r="AW152" s="14" t="s">
        <v>33</v>
      </c>
      <c r="AX152" s="14" t="s">
        <v>79</v>
      </c>
      <c r="AY152" s="165" t="s">
        <v>132</v>
      </c>
    </row>
    <row r="153" spans="2:65" s="1" customFormat="1" ht="16.5" customHeight="1">
      <c r="B153" s="131"/>
      <c r="C153" s="132" t="s">
        <v>265</v>
      </c>
      <c r="D153" s="132" t="s">
        <v>135</v>
      </c>
      <c r="E153" s="133" t="s">
        <v>854</v>
      </c>
      <c r="F153" s="134" t="s">
        <v>855</v>
      </c>
      <c r="G153" s="135" t="s">
        <v>203</v>
      </c>
      <c r="H153" s="136">
        <v>420</v>
      </c>
      <c r="I153" s="137"/>
      <c r="J153" s="138">
        <f>ROUND(I153*H153,2)</f>
        <v>0</v>
      </c>
      <c r="K153" s="134" t="s">
        <v>3</v>
      </c>
      <c r="L153" s="32"/>
      <c r="M153" s="139" t="s">
        <v>3</v>
      </c>
      <c r="N153" s="140" t="s">
        <v>43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152</v>
      </c>
      <c r="AT153" s="143" t="s">
        <v>135</v>
      </c>
      <c r="AU153" s="143" t="s">
        <v>81</v>
      </c>
      <c r="AY153" s="17" t="s">
        <v>132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79</v>
      </c>
      <c r="BK153" s="144">
        <f>ROUND(I153*H153,2)</f>
        <v>0</v>
      </c>
      <c r="BL153" s="17" t="s">
        <v>152</v>
      </c>
      <c r="BM153" s="143" t="s">
        <v>856</v>
      </c>
    </row>
    <row r="154" spans="2:65" s="1" customFormat="1" ht="11.25">
      <c r="B154" s="32"/>
      <c r="D154" s="145" t="s">
        <v>142</v>
      </c>
      <c r="F154" s="146" t="s">
        <v>855</v>
      </c>
      <c r="I154" s="147"/>
      <c r="L154" s="32"/>
      <c r="M154" s="148"/>
      <c r="T154" s="53"/>
      <c r="AT154" s="17" t="s">
        <v>142</v>
      </c>
      <c r="AU154" s="17" t="s">
        <v>81</v>
      </c>
    </row>
    <row r="155" spans="2:65" s="12" customFormat="1" ht="11.25">
      <c r="B155" s="151"/>
      <c r="D155" s="145" t="s">
        <v>149</v>
      </c>
      <c r="E155" s="152" t="s">
        <v>3</v>
      </c>
      <c r="F155" s="153" t="s">
        <v>808</v>
      </c>
      <c r="H155" s="152" t="s">
        <v>3</v>
      </c>
      <c r="I155" s="154"/>
      <c r="L155" s="151"/>
      <c r="M155" s="155"/>
      <c r="T155" s="156"/>
      <c r="AT155" s="152" t="s">
        <v>149</v>
      </c>
      <c r="AU155" s="152" t="s">
        <v>81</v>
      </c>
      <c r="AV155" s="12" t="s">
        <v>79</v>
      </c>
      <c r="AW155" s="12" t="s">
        <v>33</v>
      </c>
      <c r="AX155" s="12" t="s">
        <v>72</v>
      </c>
      <c r="AY155" s="152" t="s">
        <v>132</v>
      </c>
    </row>
    <row r="156" spans="2:65" s="12" customFormat="1" ht="11.25">
      <c r="B156" s="151"/>
      <c r="D156" s="145" t="s">
        <v>149</v>
      </c>
      <c r="E156" s="152" t="s">
        <v>3</v>
      </c>
      <c r="F156" s="153" t="s">
        <v>824</v>
      </c>
      <c r="H156" s="152" t="s">
        <v>3</v>
      </c>
      <c r="I156" s="154"/>
      <c r="L156" s="151"/>
      <c r="M156" s="155"/>
      <c r="T156" s="156"/>
      <c r="AT156" s="152" t="s">
        <v>149</v>
      </c>
      <c r="AU156" s="152" t="s">
        <v>81</v>
      </c>
      <c r="AV156" s="12" t="s">
        <v>79</v>
      </c>
      <c r="AW156" s="12" t="s">
        <v>33</v>
      </c>
      <c r="AX156" s="12" t="s">
        <v>72</v>
      </c>
      <c r="AY156" s="152" t="s">
        <v>132</v>
      </c>
    </row>
    <row r="157" spans="2:65" s="12" customFormat="1" ht="11.25">
      <c r="B157" s="151"/>
      <c r="D157" s="145" t="s">
        <v>149</v>
      </c>
      <c r="E157" s="152" t="s">
        <v>3</v>
      </c>
      <c r="F157" s="153" t="s">
        <v>810</v>
      </c>
      <c r="H157" s="152" t="s">
        <v>3</v>
      </c>
      <c r="I157" s="154"/>
      <c r="L157" s="151"/>
      <c r="M157" s="155"/>
      <c r="T157" s="156"/>
      <c r="AT157" s="152" t="s">
        <v>149</v>
      </c>
      <c r="AU157" s="152" t="s">
        <v>81</v>
      </c>
      <c r="AV157" s="12" t="s">
        <v>79</v>
      </c>
      <c r="AW157" s="12" t="s">
        <v>33</v>
      </c>
      <c r="AX157" s="12" t="s">
        <v>72</v>
      </c>
      <c r="AY157" s="152" t="s">
        <v>132</v>
      </c>
    </row>
    <row r="158" spans="2:65" s="13" customFormat="1" ht="11.25">
      <c r="B158" s="157"/>
      <c r="D158" s="145" t="s">
        <v>149</v>
      </c>
      <c r="E158" s="158" t="s">
        <v>3</v>
      </c>
      <c r="F158" s="159" t="s">
        <v>249</v>
      </c>
      <c r="H158" s="160">
        <v>420</v>
      </c>
      <c r="I158" s="161"/>
      <c r="L158" s="157"/>
      <c r="M158" s="162"/>
      <c r="T158" s="163"/>
      <c r="AT158" s="158" t="s">
        <v>149</v>
      </c>
      <c r="AU158" s="158" t="s">
        <v>81</v>
      </c>
      <c r="AV158" s="13" t="s">
        <v>81</v>
      </c>
      <c r="AW158" s="13" t="s">
        <v>33</v>
      </c>
      <c r="AX158" s="13" t="s">
        <v>72</v>
      </c>
      <c r="AY158" s="158" t="s">
        <v>132</v>
      </c>
    </row>
    <row r="159" spans="2:65" s="14" customFormat="1" ht="11.25">
      <c r="B159" s="164"/>
      <c r="D159" s="145" t="s">
        <v>149</v>
      </c>
      <c r="E159" s="165" t="s">
        <v>3</v>
      </c>
      <c r="F159" s="166" t="s">
        <v>151</v>
      </c>
      <c r="H159" s="167">
        <v>420</v>
      </c>
      <c r="I159" s="168"/>
      <c r="L159" s="164"/>
      <c r="M159" s="169"/>
      <c r="T159" s="170"/>
      <c r="AT159" s="165" t="s">
        <v>149</v>
      </c>
      <c r="AU159" s="165" t="s">
        <v>81</v>
      </c>
      <c r="AV159" s="14" t="s">
        <v>152</v>
      </c>
      <c r="AW159" s="14" t="s">
        <v>33</v>
      </c>
      <c r="AX159" s="14" t="s">
        <v>79</v>
      </c>
      <c r="AY159" s="165" t="s">
        <v>132</v>
      </c>
    </row>
    <row r="160" spans="2:65" s="11" customFormat="1" ht="22.9" customHeight="1">
      <c r="B160" s="119"/>
      <c r="D160" s="120" t="s">
        <v>71</v>
      </c>
      <c r="E160" s="129" t="s">
        <v>857</v>
      </c>
      <c r="F160" s="129" t="s">
        <v>858</v>
      </c>
      <c r="I160" s="122"/>
      <c r="J160" s="130">
        <f>BK160</f>
        <v>0</v>
      </c>
      <c r="L160" s="119"/>
      <c r="M160" s="124"/>
      <c r="P160" s="125">
        <f>SUM(P161:P270)</f>
        <v>0</v>
      </c>
      <c r="R160" s="125">
        <f>SUM(R161:R270)</f>
        <v>96.017799999999994</v>
      </c>
      <c r="T160" s="126">
        <f>SUM(T161:T270)</f>
        <v>0</v>
      </c>
      <c r="AR160" s="120" t="s">
        <v>79</v>
      </c>
      <c r="AT160" s="127" t="s">
        <v>71</v>
      </c>
      <c r="AU160" s="127" t="s">
        <v>79</v>
      </c>
      <c r="AY160" s="120" t="s">
        <v>132</v>
      </c>
      <c r="BK160" s="128">
        <f>SUM(BK161:BK270)</f>
        <v>0</v>
      </c>
    </row>
    <row r="161" spans="2:65" s="1" customFormat="1" ht="16.5" customHeight="1">
      <c r="B161" s="131"/>
      <c r="C161" s="132" t="s">
        <v>271</v>
      </c>
      <c r="D161" s="132" t="s">
        <v>135</v>
      </c>
      <c r="E161" s="133" t="s">
        <v>803</v>
      </c>
      <c r="F161" s="134" t="s">
        <v>804</v>
      </c>
      <c r="G161" s="135" t="s">
        <v>211</v>
      </c>
      <c r="H161" s="136">
        <v>66</v>
      </c>
      <c r="I161" s="137"/>
      <c r="J161" s="138">
        <f>ROUND(I161*H161,2)</f>
        <v>0</v>
      </c>
      <c r="K161" s="134" t="s">
        <v>139</v>
      </c>
      <c r="L161" s="32"/>
      <c r="M161" s="139" t="s">
        <v>3</v>
      </c>
      <c r="N161" s="140" t="s">
        <v>43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152</v>
      </c>
      <c r="AT161" s="143" t="s">
        <v>135</v>
      </c>
      <c r="AU161" s="143" t="s">
        <v>81</v>
      </c>
      <c r="AY161" s="17" t="s">
        <v>132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79</v>
      </c>
      <c r="BK161" s="144">
        <f>ROUND(I161*H161,2)</f>
        <v>0</v>
      </c>
      <c r="BL161" s="17" t="s">
        <v>152</v>
      </c>
      <c r="BM161" s="143" t="s">
        <v>859</v>
      </c>
    </row>
    <row r="162" spans="2:65" s="1" customFormat="1" ht="11.25">
      <c r="B162" s="32"/>
      <c r="D162" s="145" t="s">
        <v>142</v>
      </c>
      <c r="F162" s="146" t="s">
        <v>806</v>
      </c>
      <c r="I162" s="147"/>
      <c r="L162" s="32"/>
      <c r="M162" s="148"/>
      <c r="T162" s="53"/>
      <c r="AT162" s="17" t="s">
        <v>142</v>
      </c>
      <c r="AU162" s="17" t="s">
        <v>81</v>
      </c>
    </row>
    <row r="163" spans="2:65" s="1" customFormat="1" ht="11.25">
      <c r="B163" s="32"/>
      <c r="D163" s="149" t="s">
        <v>143</v>
      </c>
      <c r="F163" s="150" t="s">
        <v>807</v>
      </c>
      <c r="I163" s="147"/>
      <c r="L163" s="32"/>
      <c r="M163" s="148"/>
      <c r="T163" s="53"/>
      <c r="AT163" s="17" t="s">
        <v>143</v>
      </c>
      <c r="AU163" s="17" t="s">
        <v>81</v>
      </c>
    </row>
    <row r="164" spans="2:65" s="12" customFormat="1" ht="11.25">
      <c r="B164" s="151"/>
      <c r="D164" s="145" t="s">
        <v>149</v>
      </c>
      <c r="E164" s="152" t="s">
        <v>3</v>
      </c>
      <c r="F164" s="153" t="s">
        <v>808</v>
      </c>
      <c r="H164" s="152" t="s">
        <v>3</v>
      </c>
      <c r="I164" s="154"/>
      <c r="L164" s="151"/>
      <c r="M164" s="155"/>
      <c r="T164" s="156"/>
      <c r="AT164" s="152" t="s">
        <v>149</v>
      </c>
      <c r="AU164" s="152" t="s">
        <v>81</v>
      </c>
      <c r="AV164" s="12" t="s">
        <v>79</v>
      </c>
      <c r="AW164" s="12" t="s">
        <v>33</v>
      </c>
      <c r="AX164" s="12" t="s">
        <v>72</v>
      </c>
      <c r="AY164" s="152" t="s">
        <v>132</v>
      </c>
    </row>
    <row r="165" spans="2:65" s="12" customFormat="1" ht="11.25">
      <c r="B165" s="151"/>
      <c r="D165" s="145" t="s">
        <v>149</v>
      </c>
      <c r="E165" s="152" t="s">
        <v>3</v>
      </c>
      <c r="F165" s="153" t="s">
        <v>809</v>
      </c>
      <c r="H165" s="152" t="s">
        <v>3</v>
      </c>
      <c r="I165" s="154"/>
      <c r="L165" s="151"/>
      <c r="M165" s="155"/>
      <c r="T165" s="156"/>
      <c r="AT165" s="152" t="s">
        <v>149</v>
      </c>
      <c r="AU165" s="152" t="s">
        <v>81</v>
      </c>
      <c r="AV165" s="12" t="s">
        <v>79</v>
      </c>
      <c r="AW165" s="12" t="s">
        <v>33</v>
      </c>
      <c r="AX165" s="12" t="s">
        <v>72</v>
      </c>
      <c r="AY165" s="152" t="s">
        <v>132</v>
      </c>
    </row>
    <row r="166" spans="2:65" s="12" customFormat="1" ht="11.25">
      <c r="B166" s="151"/>
      <c r="D166" s="145" t="s">
        <v>149</v>
      </c>
      <c r="E166" s="152" t="s">
        <v>3</v>
      </c>
      <c r="F166" s="153" t="s">
        <v>860</v>
      </c>
      <c r="H166" s="152" t="s">
        <v>3</v>
      </c>
      <c r="I166" s="154"/>
      <c r="L166" s="151"/>
      <c r="M166" s="155"/>
      <c r="T166" s="156"/>
      <c r="AT166" s="152" t="s">
        <v>149</v>
      </c>
      <c r="AU166" s="152" t="s">
        <v>81</v>
      </c>
      <c r="AV166" s="12" t="s">
        <v>79</v>
      </c>
      <c r="AW166" s="12" t="s">
        <v>33</v>
      </c>
      <c r="AX166" s="12" t="s">
        <v>72</v>
      </c>
      <c r="AY166" s="152" t="s">
        <v>132</v>
      </c>
    </row>
    <row r="167" spans="2:65" s="13" customFormat="1" ht="11.25">
      <c r="B167" s="157"/>
      <c r="D167" s="145" t="s">
        <v>149</v>
      </c>
      <c r="E167" s="158" t="s">
        <v>3</v>
      </c>
      <c r="F167" s="159" t="s">
        <v>600</v>
      </c>
      <c r="H167" s="160">
        <v>66</v>
      </c>
      <c r="I167" s="161"/>
      <c r="L167" s="157"/>
      <c r="M167" s="162"/>
      <c r="T167" s="163"/>
      <c r="AT167" s="158" t="s">
        <v>149</v>
      </c>
      <c r="AU167" s="158" t="s">
        <v>81</v>
      </c>
      <c r="AV167" s="13" t="s">
        <v>81</v>
      </c>
      <c r="AW167" s="13" t="s">
        <v>33</v>
      </c>
      <c r="AX167" s="13" t="s">
        <v>72</v>
      </c>
      <c r="AY167" s="158" t="s">
        <v>132</v>
      </c>
    </row>
    <row r="168" spans="2:65" s="14" customFormat="1" ht="11.25">
      <c r="B168" s="164"/>
      <c r="D168" s="145" t="s">
        <v>149</v>
      </c>
      <c r="E168" s="165" t="s">
        <v>3</v>
      </c>
      <c r="F168" s="166" t="s">
        <v>151</v>
      </c>
      <c r="H168" s="167">
        <v>66</v>
      </c>
      <c r="I168" s="168"/>
      <c r="L168" s="164"/>
      <c r="M168" s="169"/>
      <c r="T168" s="170"/>
      <c r="AT168" s="165" t="s">
        <v>149</v>
      </c>
      <c r="AU168" s="165" t="s">
        <v>81</v>
      </c>
      <c r="AV168" s="14" t="s">
        <v>152</v>
      </c>
      <c r="AW168" s="14" t="s">
        <v>33</v>
      </c>
      <c r="AX168" s="14" t="s">
        <v>79</v>
      </c>
      <c r="AY168" s="165" t="s">
        <v>132</v>
      </c>
    </row>
    <row r="169" spans="2:65" s="1" customFormat="1" ht="21.75" customHeight="1">
      <c r="B169" s="131"/>
      <c r="C169" s="132" t="s">
        <v>9</v>
      </c>
      <c r="D169" s="132" t="s">
        <v>135</v>
      </c>
      <c r="E169" s="133" t="s">
        <v>819</v>
      </c>
      <c r="F169" s="134" t="s">
        <v>820</v>
      </c>
      <c r="G169" s="135" t="s">
        <v>203</v>
      </c>
      <c r="H169" s="136">
        <v>2100</v>
      </c>
      <c r="I169" s="137"/>
      <c r="J169" s="138">
        <f>ROUND(I169*H169,2)</f>
        <v>0</v>
      </c>
      <c r="K169" s="134" t="s">
        <v>139</v>
      </c>
      <c r="L169" s="32"/>
      <c r="M169" s="139" t="s">
        <v>3</v>
      </c>
      <c r="N169" s="140" t="s">
        <v>43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152</v>
      </c>
      <c r="AT169" s="143" t="s">
        <v>135</v>
      </c>
      <c r="AU169" s="143" t="s">
        <v>81</v>
      </c>
      <c r="AY169" s="17" t="s">
        <v>132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79</v>
      </c>
      <c r="BK169" s="144">
        <f>ROUND(I169*H169,2)</f>
        <v>0</v>
      </c>
      <c r="BL169" s="17" t="s">
        <v>152</v>
      </c>
      <c r="BM169" s="143" t="s">
        <v>861</v>
      </c>
    </row>
    <row r="170" spans="2:65" s="1" customFormat="1" ht="11.25">
      <c r="B170" s="32"/>
      <c r="D170" s="145" t="s">
        <v>142</v>
      </c>
      <c r="F170" s="146" t="s">
        <v>822</v>
      </c>
      <c r="I170" s="147"/>
      <c r="L170" s="32"/>
      <c r="M170" s="148"/>
      <c r="T170" s="53"/>
      <c r="AT170" s="17" t="s">
        <v>142</v>
      </c>
      <c r="AU170" s="17" t="s">
        <v>81</v>
      </c>
    </row>
    <row r="171" spans="2:65" s="1" customFormat="1" ht="11.25">
      <c r="B171" s="32"/>
      <c r="D171" s="149" t="s">
        <v>143</v>
      </c>
      <c r="F171" s="150" t="s">
        <v>823</v>
      </c>
      <c r="I171" s="147"/>
      <c r="L171" s="32"/>
      <c r="M171" s="148"/>
      <c r="T171" s="53"/>
      <c r="AT171" s="17" t="s">
        <v>143</v>
      </c>
      <c r="AU171" s="17" t="s">
        <v>81</v>
      </c>
    </row>
    <row r="172" spans="2:65" s="12" customFormat="1" ht="11.25">
      <c r="B172" s="151"/>
      <c r="D172" s="145" t="s">
        <v>149</v>
      </c>
      <c r="E172" s="152" t="s">
        <v>3</v>
      </c>
      <c r="F172" s="153" t="s">
        <v>808</v>
      </c>
      <c r="H172" s="152" t="s">
        <v>3</v>
      </c>
      <c r="I172" s="154"/>
      <c r="L172" s="151"/>
      <c r="M172" s="155"/>
      <c r="T172" s="156"/>
      <c r="AT172" s="152" t="s">
        <v>149</v>
      </c>
      <c r="AU172" s="152" t="s">
        <v>81</v>
      </c>
      <c r="AV172" s="12" t="s">
        <v>79</v>
      </c>
      <c r="AW172" s="12" t="s">
        <v>33</v>
      </c>
      <c r="AX172" s="12" t="s">
        <v>72</v>
      </c>
      <c r="AY172" s="152" t="s">
        <v>132</v>
      </c>
    </row>
    <row r="173" spans="2:65" s="12" customFormat="1" ht="11.25">
      <c r="B173" s="151"/>
      <c r="D173" s="145" t="s">
        <v>149</v>
      </c>
      <c r="E173" s="152" t="s">
        <v>3</v>
      </c>
      <c r="F173" s="153" t="s">
        <v>824</v>
      </c>
      <c r="H173" s="152" t="s">
        <v>3</v>
      </c>
      <c r="I173" s="154"/>
      <c r="L173" s="151"/>
      <c r="M173" s="155"/>
      <c r="T173" s="156"/>
      <c r="AT173" s="152" t="s">
        <v>149</v>
      </c>
      <c r="AU173" s="152" t="s">
        <v>81</v>
      </c>
      <c r="AV173" s="12" t="s">
        <v>79</v>
      </c>
      <c r="AW173" s="12" t="s">
        <v>33</v>
      </c>
      <c r="AX173" s="12" t="s">
        <v>72</v>
      </c>
      <c r="AY173" s="152" t="s">
        <v>132</v>
      </c>
    </row>
    <row r="174" spans="2:65" s="12" customFormat="1" ht="11.25">
      <c r="B174" s="151"/>
      <c r="D174" s="145" t="s">
        <v>149</v>
      </c>
      <c r="E174" s="152" t="s">
        <v>3</v>
      </c>
      <c r="F174" s="153" t="s">
        <v>862</v>
      </c>
      <c r="H174" s="152" t="s">
        <v>3</v>
      </c>
      <c r="I174" s="154"/>
      <c r="L174" s="151"/>
      <c r="M174" s="155"/>
      <c r="T174" s="156"/>
      <c r="AT174" s="152" t="s">
        <v>149</v>
      </c>
      <c r="AU174" s="152" t="s">
        <v>81</v>
      </c>
      <c r="AV174" s="12" t="s">
        <v>79</v>
      </c>
      <c r="AW174" s="12" t="s">
        <v>33</v>
      </c>
      <c r="AX174" s="12" t="s">
        <v>72</v>
      </c>
      <c r="AY174" s="152" t="s">
        <v>132</v>
      </c>
    </row>
    <row r="175" spans="2:65" s="13" customFormat="1" ht="11.25">
      <c r="B175" s="157"/>
      <c r="D175" s="145" t="s">
        <v>149</v>
      </c>
      <c r="E175" s="158" t="s">
        <v>3</v>
      </c>
      <c r="F175" s="159" t="s">
        <v>825</v>
      </c>
      <c r="H175" s="160">
        <v>2100</v>
      </c>
      <c r="I175" s="161"/>
      <c r="L175" s="157"/>
      <c r="M175" s="162"/>
      <c r="T175" s="163"/>
      <c r="AT175" s="158" t="s">
        <v>149</v>
      </c>
      <c r="AU175" s="158" t="s">
        <v>81</v>
      </c>
      <c r="AV175" s="13" t="s">
        <v>81</v>
      </c>
      <c r="AW175" s="13" t="s">
        <v>33</v>
      </c>
      <c r="AX175" s="13" t="s">
        <v>72</v>
      </c>
      <c r="AY175" s="158" t="s">
        <v>132</v>
      </c>
    </row>
    <row r="176" spans="2:65" s="14" customFormat="1" ht="11.25">
      <c r="B176" s="164"/>
      <c r="D176" s="145" t="s">
        <v>149</v>
      </c>
      <c r="E176" s="165" t="s">
        <v>3</v>
      </c>
      <c r="F176" s="166" t="s">
        <v>151</v>
      </c>
      <c r="H176" s="167">
        <v>2100</v>
      </c>
      <c r="I176" s="168"/>
      <c r="L176" s="164"/>
      <c r="M176" s="169"/>
      <c r="T176" s="170"/>
      <c r="AT176" s="165" t="s">
        <v>149</v>
      </c>
      <c r="AU176" s="165" t="s">
        <v>81</v>
      </c>
      <c r="AV176" s="14" t="s">
        <v>152</v>
      </c>
      <c r="AW176" s="14" t="s">
        <v>33</v>
      </c>
      <c r="AX176" s="14" t="s">
        <v>79</v>
      </c>
      <c r="AY176" s="165" t="s">
        <v>132</v>
      </c>
    </row>
    <row r="177" spans="2:65" s="1" customFormat="1" ht="16.5" customHeight="1">
      <c r="B177" s="131"/>
      <c r="C177" s="132" t="s">
        <v>282</v>
      </c>
      <c r="D177" s="132" t="s">
        <v>135</v>
      </c>
      <c r="E177" s="133" t="s">
        <v>811</v>
      </c>
      <c r="F177" s="134" t="s">
        <v>812</v>
      </c>
      <c r="G177" s="135" t="s">
        <v>203</v>
      </c>
      <c r="H177" s="136">
        <v>47.1</v>
      </c>
      <c r="I177" s="137"/>
      <c r="J177" s="138">
        <f>ROUND(I177*H177,2)</f>
        <v>0</v>
      </c>
      <c r="K177" s="134" t="s">
        <v>139</v>
      </c>
      <c r="L177" s="32"/>
      <c r="M177" s="139" t="s">
        <v>3</v>
      </c>
      <c r="N177" s="140" t="s">
        <v>43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152</v>
      </c>
      <c r="AT177" s="143" t="s">
        <v>135</v>
      </c>
      <c r="AU177" s="143" t="s">
        <v>81</v>
      </c>
      <c r="AY177" s="17" t="s">
        <v>132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79</v>
      </c>
      <c r="BK177" s="144">
        <f>ROUND(I177*H177,2)</f>
        <v>0</v>
      </c>
      <c r="BL177" s="17" t="s">
        <v>152</v>
      </c>
      <c r="BM177" s="143" t="s">
        <v>863</v>
      </c>
    </row>
    <row r="178" spans="2:65" s="1" customFormat="1" ht="11.25">
      <c r="B178" s="32"/>
      <c r="D178" s="145" t="s">
        <v>142</v>
      </c>
      <c r="F178" s="146" t="s">
        <v>814</v>
      </c>
      <c r="I178" s="147"/>
      <c r="L178" s="32"/>
      <c r="M178" s="148"/>
      <c r="T178" s="53"/>
      <c r="AT178" s="17" t="s">
        <v>142</v>
      </c>
      <c r="AU178" s="17" t="s">
        <v>81</v>
      </c>
    </row>
    <row r="179" spans="2:65" s="1" customFormat="1" ht="11.25">
      <c r="B179" s="32"/>
      <c r="D179" s="149" t="s">
        <v>143</v>
      </c>
      <c r="F179" s="150" t="s">
        <v>815</v>
      </c>
      <c r="I179" s="147"/>
      <c r="L179" s="32"/>
      <c r="M179" s="148"/>
      <c r="T179" s="53"/>
      <c r="AT179" s="17" t="s">
        <v>143</v>
      </c>
      <c r="AU179" s="17" t="s">
        <v>81</v>
      </c>
    </row>
    <row r="180" spans="2:65" s="12" customFormat="1" ht="11.25">
      <c r="B180" s="151"/>
      <c r="D180" s="145" t="s">
        <v>149</v>
      </c>
      <c r="E180" s="152" t="s">
        <v>3</v>
      </c>
      <c r="F180" s="153" t="s">
        <v>808</v>
      </c>
      <c r="H180" s="152" t="s">
        <v>3</v>
      </c>
      <c r="I180" s="154"/>
      <c r="L180" s="151"/>
      <c r="M180" s="155"/>
      <c r="T180" s="156"/>
      <c r="AT180" s="152" t="s">
        <v>149</v>
      </c>
      <c r="AU180" s="152" t="s">
        <v>81</v>
      </c>
      <c r="AV180" s="12" t="s">
        <v>79</v>
      </c>
      <c r="AW180" s="12" t="s">
        <v>33</v>
      </c>
      <c r="AX180" s="12" t="s">
        <v>72</v>
      </c>
      <c r="AY180" s="152" t="s">
        <v>132</v>
      </c>
    </row>
    <row r="181" spans="2:65" s="12" customFormat="1" ht="11.25">
      <c r="B181" s="151"/>
      <c r="D181" s="145" t="s">
        <v>149</v>
      </c>
      <c r="E181" s="152" t="s">
        <v>3</v>
      </c>
      <c r="F181" s="153" t="s">
        <v>816</v>
      </c>
      <c r="H181" s="152" t="s">
        <v>3</v>
      </c>
      <c r="I181" s="154"/>
      <c r="L181" s="151"/>
      <c r="M181" s="155"/>
      <c r="T181" s="156"/>
      <c r="AT181" s="152" t="s">
        <v>149</v>
      </c>
      <c r="AU181" s="152" t="s">
        <v>81</v>
      </c>
      <c r="AV181" s="12" t="s">
        <v>79</v>
      </c>
      <c r="AW181" s="12" t="s">
        <v>33</v>
      </c>
      <c r="AX181" s="12" t="s">
        <v>72</v>
      </c>
      <c r="AY181" s="152" t="s">
        <v>132</v>
      </c>
    </row>
    <row r="182" spans="2:65" s="12" customFormat="1" ht="11.25">
      <c r="B182" s="151"/>
      <c r="D182" s="145" t="s">
        <v>149</v>
      </c>
      <c r="E182" s="152" t="s">
        <v>3</v>
      </c>
      <c r="F182" s="153" t="s">
        <v>606</v>
      </c>
      <c r="H182" s="152" t="s">
        <v>3</v>
      </c>
      <c r="I182" s="154"/>
      <c r="L182" s="151"/>
      <c r="M182" s="155"/>
      <c r="T182" s="156"/>
      <c r="AT182" s="152" t="s">
        <v>149</v>
      </c>
      <c r="AU182" s="152" t="s">
        <v>81</v>
      </c>
      <c r="AV182" s="12" t="s">
        <v>79</v>
      </c>
      <c r="AW182" s="12" t="s">
        <v>33</v>
      </c>
      <c r="AX182" s="12" t="s">
        <v>72</v>
      </c>
      <c r="AY182" s="152" t="s">
        <v>132</v>
      </c>
    </row>
    <row r="183" spans="2:65" s="12" customFormat="1" ht="11.25">
      <c r="B183" s="151"/>
      <c r="D183" s="145" t="s">
        <v>149</v>
      </c>
      <c r="E183" s="152" t="s">
        <v>3</v>
      </c>
      <c r="F183" s="153" t="s">
        <v>864</v>
      </c>
      <c r="H183" s="152" t="s">
        <v>3</v>
      </c>
      <c r="I183" s="154"/>
      <c r="L183" s="151"/>
      <c r="M183" s="155"/>
      <c r="T183" s="156"/>
      <c r="AT183" s="152" t="s">
        <v>149</v>
      </c>
      <c r="AU183" s="152" t="s">
        <v>81</v>
      </c>
      <c r="AV183" s="12" t="s">
        <v>79</v>
      </c>
      <c r="AW183" s="12" t="s">
        <v>33</v>
      </c>
      <c r="AX183" s="12" t="s">
        <v>72</v>
      </c>
      <c r="AY183" s="152" t="s">
        <v>132</v>
      </c>
    </row>
    <row r="184" spans="2:65" s="13" customFormat="1" ht="11.25">
      <c r="B184" s="157"/>
      <c r="D184" s="145" t="s">
        <v>149</v>
      </c>
      <c r="E184" s="158" t="s">
        <v>3</v>
      </c>
      <c r="F184" s="159" t="s">
        <v>818</v>
      </c>
      <c r="H184" s="160">
        <v>47.1</v>
      </c>
      <c r="I184" s="161"/>
      <c r="L184" s="157"/>
      <c r="M184" s="162"/>
      <c r="T184" s="163"/>
      <c r="AT184" s="158" t="s">
        <v>149</v>
      </c>
      <c r="AU184" s="158" t="s">
        <v>81</v>
      </c>
      <c r="AV184" s="13" t="s">
        <v>81</v>
      </c>
      <c r="AW184" s="13" t="s">
        <v>33</v>
      </c>
      <c r="AX184" s="13" t="s">
        <v>72</v>
      </c>
      <c r="AY184" s="158" t="s">
        <v>132</v>
      </c>
    </row>
    <row r="185" spans="2:65" s="14" customFormat="1" ht="11.25">
      <c r="B185" s="164"/>
      <c r="D185" s="145" t="s">
        <v>149</v>
      </c>
      <c r="E185" s="165" t="s">
        <v>3</v>
      </c>
      <c r="F185" s="166" t="s">
        <v>151</v>
      </c>
      <c r="H185" s="167">
        <v>47.1</v>
      </c>
      <c r="I185" s="168"/>
      <c r="L185" s="164"/>
      <c r="M185" s="169"/>
      <c r="T185" s="170"/>
      <c r="AT185" s="165" t="s">
        <v>149</v>
      </c>
      <c r="AU185" s="165" t="s">
        <v>81</v>
      </c>
      <c r="AV185" s="14" t="s">
        <v>152</v>
      </c>
      <c r="AW185" s="14" t="s">
        <v>33</v>
      </c>
      <c r="AX185" s="14" t="s">
        <v>79</v>
      </c>
      <c r="AY185" s="165" t="s">
        <v>132</v>
      </c>
    </row>
    <row r="186" spans="2:65" s="1" customFormat="1" ht="16.5" customHeight="1">
      <c r="B186" s="131"/>
      <c r="C186" s="132" t="s">
        <v>288</v>
      </c>
      <c r="D186" s="132" t="s">
        <v>135</v>
      </c>
      <c r="E186" s="133" t="s">
        <v>826</v>
      </c>
      <c r="F186" s="134" t="s">
        <v>827</v>
      </c>
      <c r="G186" s="135" t="s">
        <v>252</v>
      </c>
      <c r="H186" s="136">
        <v>3</v>
      </c>
      <c r="I186" s="137"/>
      <c r="J186" s="138">
        <f>ROUND(I186*H186,2)</f>
        <v>0</v>
      </c>
      <c r="K186" s="134" t="s">
        <v>139</v>
      </c>
      <c r="L186" s="32"/>
      <c r="M186" s="139" t="s">
        <v>3</v>
      </c>
      <c r="N186" s="140" t="s">
        <v>43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152</v>
      </c>
      <c r="AT186" s="143" t="s">
        <v>135</v>
      </c>
      <c r="AU186" s="143" t="s">
        <v>81</v>
      </c>
      <c r="AY186" s="17" t="s">
        <v>132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79</v>
      </c>
      <c r="BK186" s="144">
        <f>ROUND(I186*H186,2)</f>
        <v>0</v>
      </c>
      <c r="BL186" s="17" t="s">
        <v>152</v>
      </c>
      <c r="BM186" s="143" t="s">
        <v>865</v>
      </c>
    </row>
    <row r="187" spans="2:65" s="1" customFormat="1" ht="11.25">
      <c r="B187" s="32"/>
      <c r="D187" s="145" t="s">
        <v>142</v>
      </c>
      <c r="F187" s="146" t="s">
        <v>829</v>
      </c>
      <c r="I187" s="147"/>
      <c r="L187" s="32"/>
      <c r="M187" s="148"/>
      <c r="T187" s="53"/>
      <c r="AT187" s="17" t="s">
        <v>142</v>
      </c>
      <c r="AU187" s="17" t="s">
        <v>81</v>
      </c>
    </row>
    <row r="188" spans="2:65" s="1" customFormat="1" ht="11.25">
      <c r="B188" s="32"/>
      <c r="D188" s="149" t="s">
        <v>143</v>
      </c>
      <c r="F188" s="150" t="s">
        <v>830</v>
      </c>
      <c r="I188" s="147"/>
      <c r="L188" s="32"/>
      <c r="M188" s="148"/>
      <c r="T188" s="53"/>
      <c r="AT188" s="17" t="s">
        <v>143</v>
      </c>
      <c r="AU188" s="17" t="s">
        <v>81</v>
      </c>
    </row>
    <row r="189" spans="2:65" s="12" customFormat="1" ht="11.25">
      <c r="B189" s="151"/>
      <c r="D189" s="145" t="s">
        <v>149</v>
      </c>
      <c r="E189" s="152" t="s">
        <v>3</v>
      </c>
      <c r="F189" s="153" t="s">
        <v>808</v>
      </c>
      <c r="H189" s="152" t="s">
        <v>3</v>
      </c>
      <c r="I189" s="154"/>
      <c r="L189" s="151"/>
      <c r="M189" s="155"/>
      <c r="T189" s="156"/>
      <c r="AT189" s="152" t="s">
        <v>149</v>
      </c>
      <c r="AU189" s="152" t="s">
        <v>81</v>
      </c>
      <c r="AV189" s="12" t="s">
        <v>79</v>
      </c>
      <c r="AW189" s="12" t="s">
        <v>33</v>
      </c>
      <c r="AX189" s="12" t="s">
        <v>72</v>
      </c>
      <c r="AY189" s="152" t="s">
        <v>132</v>
      </c>
    </row>
    <row r="190" spans="2:65" s="12" customFormat="1" ht="11.25">
      <c r="B190" s="151"/>
      <c r="D190" s="145" t="s">
        <v>149</v>
      </c>
      <c r="E190" s="152" t="s">
        <v>3</v>
      </c>
      <c r="F190" s="153" t="s">
        <v>831</v>
      </c>
      <c r="H190" s="152" t="s">
        <v>3</v>
      </c>
      <c r="I190" s="154"/>
      <c r="L190" s="151"/>
      <c r="M190" s="155"/>
      <c r="T190" s="156"/>
      <c r="AT190" s="152" t="s">
        <v>149</v>
      </c>
      <c r="AU190" s="152" t="s">
        <v>81</v>
      </c>
      <c r="AV190" s="12" t="s">
        <v>79</v>
      </c>
      <c r="AW190" s="12" t="s">
        <v>33</v>
      </c>
      <c r="AX190" s="12" t="s">
        <v>72</v>
      </c>
      <c r="AY190" s="152" t="s">
        <v>132</v>
      </c>
    </row>
    <row r="191" spans="2:65" s="12" customFormat="1" ht="11.25">
      <c r="B191" s="151"/>
      <c r="D191" s="145" t="s">
        <v>149</v>
      </c>
      <c r="E191" s="152" t="s">
        <v>3</v>
      </c>
      <c r="F191" s="153" t="s">
        <v>866</v>
      </c>
      <c r="H191" s="152" t="s">
        <v>3</v>
      </c>
      <c r="I191" s="154"/>
      <c r="L191" s="151"/>
      <c r="M191" s="155"/>
      <c r="T191" s="156"/>
      <c r="AT191" s="152" t="s">
        <v>149</v>
      </c>
      <c r="AU191" s="152" t="s">
        <v>81</v>
      </c>
      <c r="AV191" s="12" t="s">
        <v>79</v>
      </c>
      <c r="AW191" s="12" t="s">
        <v>33</v>
      </c>
      <c r="AX191" s="12" t="s">
        <v>72</v>
      </c>
      <c r="AY191" s="152" t="s">
        <v>132</v>
      </c>
    </row>
    <row r="192" spans="2:65" s="13" customFormat="1" ht="11.25">
      <c r="B192" s="157"/>
      <c r="D192" s="145" t="s">
        <v>149</v>
      </c>
      <c r="E192" s="158" t="s">
        <v>3</v>
      </c>
      <c r="F192" s="159" t="s">
        <v>833</v>
      </c>
      <c r="H192" s="160">
        <v>3</v>
      </c>
      <c r="I192" s="161"/>
      <c r="L192" s="157"/>
      <c r="M192" s="162"/>
      <c r="T192" s="163"/>
      <c r="AT192" s="158" t="s">
        <v>149</v>
      </c>
      <c r="AU192" s="158" t="s">
        <v>81</v>
      </c>
      <c r="AV192" s="13" t="s">
        <v>81</v>
      </c>
      <c r="AW192" s="13" t="s">
        <v>33</v>
      </c>
      <c r="AX192" s="13" t="s">
        <v>72</v>
      </c>
      <c r="AY192" s="158" t="s">
        <v>132</v>
      </c>
    </row>
    <row r="193" spans="2:65" s="14" customFormat="1" ht="11.25">
      <c r="B193" s="164"/>
      <c r="D193" s="145" t="s">
        <v>149</v>
      </c>
      <c r="E193" s="165" t="s">
        <v>3</v>
      </c>
      <c r="F193" s="166" t="s">
        <v>151</v>
      </c>
      <c r="H193" s="167">
        <v>3</v>
      </c>
      <c r="I193" s="168"/>
      <c r="L193" s="164"/>
      <c r="M193" s="169"/>
      <c r="T193" s="170"/>
      <c r="AT193" s="165" t="s">
        <v>149</v>
      </c>
      <c r="AU193" s="165" t="s">
        <v>81</v>
      </c>
      <c r="AV193" s="14" t="s">
        <v>152</v>
      </c>
      <c r="AW193" s="14" t="s">
        <v>33</v>
      </c>
      <c r="AX193" s="14" t="s">
        <v>79</v>
      </c>
      <c r="AY193" s="165" t="s">
        <v>132</v>
      </c>
    </row>
    <row r="194" spans="2:65" s="1" customFormat="1" ht="16.5" customHeight="1">
      <c r="B194" s="131"/>
      <c r="C194" s="132" t="s">
        <v>296</v>
      </c>
      <c r="D194" s="132" t="s">
        <v>135</v>
      </c>
      <c r="E194" s="133" t="s">
        <v>671</v>
      </c>
      <c r="F194" s="134" t="s">
        <v>672</v>
      </c>
      <c r="G194" s="135" t="s">
        <v>252</v>
      </c>
      <c r="H194" s="136">
        <v>84</v>
      </c>
      <c r="I194" s="137"/>
      <c r="J194" s="138">
        <f>ROUND(I194*H194,2)</f>
        <v>0</v>
      </c>
      <c r="K194" s="134" t="s">
        <v>139</v>
      </c>
      <c r="L194" s="32"/>
      <c r="M194" s="139" t="s">
        <v>3</v>
      </c>
      <c r="N194" s="140" t="s">
        <v>43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152</v>
      </c>
      <c r="AT194" s="143" t="s">
        <v>135</v>
      </c>
      <c r="AU194" s="143" t="s">
        <v>81</v>
      </c>
      <c r="AY194" s="17" t="s">
        <v>132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79</v>
      </c>
      <c r="BK194" s="144">
        <f>ROUND(I194*H194,2)</f>
        <v>0</v>
      </c>
      <c r="BL194" s="17" t="s">
        <v>152</v>
      </c>
      <c r="BM194" s="143" t="s">
        <v>867</v>
      </c>
    </row>
    <row r="195" spans="2:65" s="1" customFormat="1" ht="11.25">
      <c r="B195" s="32"/>
      <c r="D195" s="145" t="s">
        <v>142</v>
      </c>
      <c r="F195" s="146" t="s">
        <v>674</v>
      </c>
      <c r="I195" s="147"/>
      <c r="L195" s="32"/>
      <c r="M195" s="148"/>
      <c r="T195" s="53"/>
      <c r="AT195" s="17" t="s">
        <v>142</v>
      </c>
      <c r="AU195" s="17" t="s">
        <v>81</v>
      </c>
    </row>
    <row r="196" spans="2:65" s="1" customFormat="1" ht="11.25">
      <c r="B196" s="32"/>
      <c r="D196" s="149" t="s">
        <v>143</v>
      </c>
      <c r="F196" s="150" t="s">
        <v>675</v>
      </c>
      <c r="I196" s="147"/>
      <c r="L196" s="32"/>
      <c r="M196" s="148"/>
      <c r="T196" s="53"/>
      <c r="AT196" s="17" t="s">
        <v>143</v>
      </c>
      <c r="AU196" s="17" t="s">
        <v>81</v>
      </c>
    </row>
    <row r="197" spans="2:65" s="12" customFormat="1" ht="11.25">
      <c r="B197" s="151"/>
      <c r="D197" s="145" t="s">
        <v>149</v>
      </c>
      <c r="E197" s="152" t="s">
        <v>3</v>
      </c>
      <c r="F197" s="153" t="s">
        <v>808</v>
      </c>
      <c r="H197" s="152" t="s">
        <v>3</v>
      </c>
      <c r="I197" s="154"/>
      <c r="L197" s="151"/>
      <c r="M197" s="155"/>
      <c r="T197" s="156"/>
      <c r="AT197" s="152" t="s">
        <v>149</v>
      </c>
      <c r="AU197" s="152" t="s">
        <v>81</v>
      </c>
      <c r="AV197" s="12" t="s">
        <v>79</v>
      </c>
      <c r="AW197" s="12" t="s">
        <v>33</v>
      </c>
      <c r="AX197" s="12" t="s">
        <v>72</v>
      </c>
      <c r="AY197" s="152" t="s">
        <v>132</v>
      </c>
    </row>
    <row r="198" spans="2:65" s="12" customFormat="1" ht="11.25">
      <c r="B198" s="151"/>
      <c r="D198" s="145" t="s">
        <v>149</v>
      </c>
      <c r="E198" s="152" t="s">
        <v>3</v>
      </c>
      <c r="F198" s="153" t="s">
        <v>835</v>
      </c>
      <c r="H198" s="152" t="s">
        <v>3</v>
      </c>
      <c r="I198" s="154"/>
      <c r="L198" s="151"/>
      <c r="M198" s="155"/>
      <c r="T198" s="156"/>
      <c r="AT198" s="152" t="s">
        <v>149</v>
      </c>
      <c r="AU198" s="152" t="s">
        <v>81</v>
      </c>
      <c r="AV198" s="12" t="s">
        <v>79</v>
      </c>
      <c r="AW198" s="12" t="s">
        <v>33</v>
      </c>
      <c r="AX198" s="12" t="s">
        <v>72</v>
      </c>
      <c r="AY198" s="152" t="s">
        <v>132</v>
      </c>
    </row>
    <row r="199" spans="2:65" s="12" customFormat="1" ht="11.25">
      <c r="B199" s="151"/>
      <c r="D199" s="145" t="s">
        <v>149</v>
      </c>
      <c r="E199" s="152" t="s">
        <v>3</v>
      </c>
      <c r="F199" s="153" t="s">
        <v>868</v>
      </c>
      <c r="H199" s="152" t="s">
        <v>3</v>
      </c>
      <c r="I199" s="154"/>
      <c r="L199" s="151"/>
      <c r="M199" s="155"/>
      <c r="T199" s="156"/>
      <c r="AT199" s="152" t="s">
        <v>149</v>
      </c>
      <c r="AU199" s="152" t="s">
        <v>81</v>
      </c>
      <c r="AV199" s="12" t="s">
        <v>79</v>
      </c>
      <c r="AW199" s="12" t="s">
        <v>33</v>
      </c>
      <c r="AX199" s="12" t="s">
        <v>72</v>
      </c>
      <c r="AY199" s="152" t="s">
        <v>132</v>
      </c>
    </row>
    <row r="200" spans="2:65" s="13" customFormat="1" ht="11.25">
      <c r="B200" s="157"/>
      <c r="D200" s="145" t="s">
        <v>149</v>
      </c>
      <c r="E200" s="158" t="s">
        <v>3</v>
      </c>
      <c r="F200" s="159" t="s">
        <v>836</v>
      </c>
      <c r="H200" s="160">
        <v>84</v>
      </c>
      <c r="I200" s="161"/>
      <c r="L200" s="157"/>
      <c r="M200" s="162"/>
      <c r="T200" s="163"/>
      <c r="AT200" s="158" t="s">
        <v>149</v>
      </c>
      <c r="AU200" s="158" t="s">
        <v>81</v>
      </c>
      <c r="AV200" s="13" t="s">
        <v>81</v>
      </c>
      <c r="AW200" s="13" t="s">
        <v>33</v>
      </c>
      <c r="AX200" s="13" t="s">
        <v>72</v>
      </c>
      <c r="AY200" s="158" t="s">
        <v>132</v>
      </c>
    </row>
    <row r="201" spans="2:65" s="14" customFormat="1" ht="11.25">
      <c r="B201" s="164"/>
      <c r="D201" s="145" t="s">
        <v>149</v>
      </c>
      <c r="E201" s="165" t="s">
        <v>3</v>
      </c>
      <c r="F201" s="166" t="s">
        <v>151</v>
      </c>
      <c r="H201" s="167">
        <v>84</v>
      </c>
      <c r="I201" s="168"/>
      <c r="L201" s="164"/>
      <c r="M201" s="169"/>
      <c r="T201" s="170"/>
      <c r="AT201" s="165" t="s">
        <v>149</v>
      </c>
      <c r="AU201" s="165" t="s">
        <v>81</v>
      </c>
      <c r="AV201" s="14" t="s">
        <v>152</v>
      </c>
      <c r="AW201" s="14" t="s">
        <v>33</v>
      </c>
      <c r="AX201" s="14" t="s">
        <v>79</v>
      </c>
      <c r="AY201" s="165" t="s">
        <v>132</v>
      </c>
    </row>
    <row r="202" spans="2:65" s="1" customFormat="1" ht="16.5" customHeight="1">
      <c r="B202" s="131"/>
      <c r="C202" s="132" t="s">
        <v>302</v>
      </c>
      <c r="D202" s="132" t="s">
        <v>135</v>
      </c>
      <c r="E202" s="133" t="s">
        <v>837</v>
      </c>
      <c r="F202" s="134" t="s">
        <v>838</v>
      </c>
      <c r="G202" s="135" t="s">
        <v>252</v>
      </c>
      <c r="H202" s="136">
        <v>87</v>
      </c>
      <c r="I202" s="137"/>
      <c r="J202" s="138">
        <f>ROUND(I202*H202,2)</f>
        <v>0</v>
      </c>
      <c r="K202" s="134" t="s">
        <v>139</v>
      </c>
      <c r="L202" s="32"/>
      <c r="M202" s="139" t="s">
        <v>3</v>
      </c>
      <c r="N202" s="140" t="s">
        <v>43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152</v>
      </c>
      <c r="AT202" s="143" t="s">
        <v>135</v>
      </c>
      <c r="AU202" s="143" t="s">
        <v>81</v>
      </c>
      <c r="AY202" s="17" t="s">
        <v>132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7" t="s">
        <v>79</v>
      </c>
      <c r="BK202" s="144">
        <f>ROUND(I202*H202,2)</f>
        <v>0</v>
      </c>
      <c r="BL202" s="17" t="s">
        <v>152</v>
      </c>
      <c r="BM202" s="143" t="s">
        <v>869</v>
      </c>
    </row>
    <row r="203" spans="2:65" s="1" customFormat="1" ht="11.25">
      <c r="B203" s="32"/>
      <c r="D203" s="145" t="s">
        <v>142</v>
      </c>
      <c r="F203" s="146" t="s">
        <v>840</v>
      </c>
      <c r="I203" s="147"/>
      <c r="L203" s="32"/>
      <c r="M203" s="148"/>
      <c r="T203" s="53"/>
      <c r="AT203" s="17" t="s">
        <v>142</v>
      </c>
      <c r="AU203" s="17" t="s">
        <v>81</v>
      </c>
    </row>
    <row r="204" spans="2:65" s="1" customFormat="1" ht="11.25">
      <c r="B204" s="32"/>
      <c r="D204" s="149" t="s">
        <v>143</v>
      </c>
      <c r="F204" s="150" t="s">
        <v>841</v>
      </c>
      <c r="I204" s="147"/>
      <c r="L204" s="32"/>
      <c r="M204" s="148"/>
      <c r="T204" s="53"/>
      <c r="AT204" s="17" t="s">
        <v>143</v>
      </c>
      <c r="AU204" s="17" t="s">
        <v>81</v>
      </c>
    </row>
    <row r="205" spans="2:65" s="1" customFormat="1" ht="16.5" customHeight="1">
      <c r="B205" s="131"/>
      <c r="C205" s="132" t="s">
        <v>309</v>
      </c>
      <c r="D205" s="132" t="s">
        <v>135</v>
      </c>
      <c r="E205" s="133" t="s">
        <v>842</v>
      </c>
      <c r="F205" s="134" t="s">
        <v>843</v>
      </c>
      <c r="G205" s="135" t="s">
        <v>252</v>
      </c>
      <c r="H205" s="136">
        <v>783</v>
      </c>
      <c r="I205" s="137"/>
      <c r="J205" s="138">
        <f>ROUND(I205*H205,2)</f>
        <v>0</v>
      </c>
      <c r="K205" s="134" t="s">
        <v>139</v>
      </c>
      <c r="L205" s="32"/>
      <c r="M205" s="139" t="s">
        <v>3</v>
      </c>
      <c r="N205" s="140" t="s">
        <v>43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152</v>
      </c>
      <c r="AT205" s="143" t="s">
        <v>135</v>
      </c>
      <c r="AU205" s="143" t="s">
        <v>81</v>
      </c>
      <c r="AY205" s="17" t="s">
        <v>132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79</v>
      </c>
      <c r="BK205" s="144">
        <f>ROUND(I205*H205,2)</f>
        <v>0</v>
      </c>
      <c r="BL205" s="17" t="s">
        <v>152</v>
      </c>
      <c r="BM205" s="143" t="s">
        <v>870</v>
      </c>
    </row>
    <row r="206" spans="2:65" s="1" customFormat="1" ht="11.25">
      <c r="B206" s="32"/>
      <c r="D206" s="145" t="s">
        <v>142</v>
      </c>
      <c r="F206" s="146" t="s">
        <v>845</v>
      </c>
      <c r="I206" s="147"/>
      <c r="L206" s="32"/>
      <c r="M206" s="148"/>
      <c r="T206" s="53"/>
      <c r="AT206" s="17" t="s">
        <v>142</v>
      </c>
      <c r="AU206" s="17" t="s">
        <v>81</v>
      </c>
    </row>
    <row r="207" spans="2:65" s="1" customFormat="1" ht="11.25">
      <c r="B207" s="32"/>
      <c r="D207" s="149" t="s">
        <v>143</v>
      </c>
      <c r="F207" s="150" t="s">
        <v>846</v>
      </c>
      <c r="I207" s="147"/>
      <c r="L207" s="32"/>
      <c r="M207" s="148"/>
      <c r="T207" s="53"/>
      <c r="AT207" s="17" t="s">
        <v>143</v>
      </c>
      <c r="AU207" s="17" t="s">
        <v>81</v>
      </c>
    </row>
    <row r="208" spans="2:65" s="13" customFormat="1" ht="11.25">
      <c r="B208" s="157"/>
      <c r="D208" s="145" t="s">
        <v>149</v>
      </c>
      <c r="E208" s="158" t="s">
        <v>3</v>
      </c>
      <c r="F208" s="159" t="s">
        <v>847</v>
      </c>
      <c r="H208" s="160">
        <v>783</v>
      </c>
      <c r="I208" s="161"/>
      <c r="L208" s="157"/>
      <c r="M208" s="162"/>
      <c r="T208" s="163"/>
      <c r="AT208" s="158" t="s">
        <v>149</v>
      </c>
      <c r="AU208" s="158" t="s">
        <v>81</v>
      </c>
      <c r="AV208" s="13" t="s">
        <v>81</v>
      </c>
      <c r="AW208" s="13" t="s">
        <v>33</v>
      </c>
      <c r="AX208" s="13" t="s">
        <v>72</v>
      </c>
      <c r="AY208" s="158" t="s">
        <v>132</v>
      </c>
    </row>
    <row r="209" spans="2:65" s="14" customFormat="1" ht="11.25">
      <c r="B209" s="164"/>
      <c r="D209" s="145" t="s">
        <v>149</v>
      </c>
      <c r="E209" s="165" t="s">
        <v>3</v>
      </c>
      <c r="F209" s="166" t="s">
        <v>151</v>
      </c>
      <c r="H209" s="167">
        <v>783</v>
      </c>
      <c r="I209" s="168"/>
      <c r="L209" s="164"/>
      <c r="M209" s="169"/>
      <c r="T209" s="170"/>
      <c r="AT209" s="165" t="s">
        <v>149</v>
      </c>
      <c r="AU209" s="165" t="s">
        <v>81</v>
      </c>
      <c r="AV209" s="14" t="s">
        <v>152</v>
      </c>
      <c r="AW209" s="14" t="s">
        <v>33</v>
      </c>
      <c r="AX209" s="14" t="s">
        <v>79</v>
      </c>
      <c r="AY209" s="165" t="s">
        <v>132</v>
      </c>
    </row>
    <row r="210" spans="2:65" s="1" customFormat="1" ht="16.5" customHeight="1">
      <c r="B210" s="131"/>
      <c r="C210" s="174" t="s">
        <v>315</v>
      </c>
      <c r="D210" s="174" t="s">
        <v>397</v>
      </c>
      <c r="E210" s="175" t="s">
        <v>848</v>
      </c>
      <c r="F210" s="176" t="s">
        <v>849</v>
      </c>
      <c r="G210" s="177" t="s">
        <v>252</v>
      </c>
      <c r="H210" s="178">
        <v>87</v>
      </c>
      <c r="I210" s="179"/>
      <c r="J210" s="180">
        <f>ROUND(I210*H210,2)</f>
        <v>0</v>
      </c>
      <c r="K210" s="176" t="s">
        <v>139</v>
      </c>
      <c r="L210" s="181"/>
      <c r="M210" s="182" t="s">
        <v>3</v>
      </c>
      <c r="N210" s="183" t="s">
        <v>43</v>
      </c>
      <c r="P210" s="141">
        <f>O210*H210</f>
        <v>0</v>
      </c>
      <c r="Q210" s="141">
        <v>1</v>
      </c>
      <c r="R210" s="141">
        <f>Q210*H210</f>
        <v>87</v>
      </c>
      <c r="S210" s="141">
        <v>0</v>
      </c>
      <c r="T210" s="142">
        <f>S210*H210</f>
        <v>0</v>
      </c>
      <c r="AR210" s="143" t="s">
        <v>179</v>
      </c>
      <c r="AT210" s="143" t="s">
        <v>397</v>
      </c>
      <c r="AU210" s="143" t="s">
        <v>81</v>
      </c>
      <c r="AY210" s="17" t="s">
        <v>132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79</v>
      </c>
      <c r="BK210" s="144">
        <f>ROUND(I210*H210,2)</f>
        <v>0</v>
      </c>
      <c r="BL210" s="17" t="s">
        <v>152</v>
      </c>
      <c r="BM210" s="143" t="s">
        <v>871</v>
      </c>
    </row>
    <row r="211" spans="2:65" s="1" customFormat="1" ht="11.25">
      <c r="B211" s="32"/>
      <c r="D211" s="145" t="s">
        <v>142</v>
      </c>
      <c r="F211" s="146" t="s">
        <v>849</v>
      </c>
      <c r="I211" s="147"/>
      <c r="L211" s="32"/>
      <c r="M211" s="148"/>
      <c r="T211" s="53"/>
      <c r="AT211" s="17" t="s">
        <v>142</v>
      </c>
      <c r="AU211" s="17" t="s">
        <v>81</v>
      </c>
    </row>
    <row r="212" spans="2:65" s="1" customFormat="1" ht="16.5" customHeight="1">
      <c r="B212" s="131"/>
      <c r="C212" s="132" t="s">
        <v>321</v>
      </c>
      <c r="D212" s="132" t="s">
        <v>135</v>
      </c>
      <c r="E212" s="133" t="s">
        <v>872</v>
      </c>
      <c r="F212" s="134" t="s">
        <v>873</v>
      </c>
      <c r="G212" s="135" t="s">
        <v>211</v>
      </c>
      <c r="H212" s="136">
        <v>3</v>
      </c>
      <c r="I212" s="137"/>
      <c r="J212" s="138">
        <f>ROUND(I212*H212,2)</f>
        <v>0</v>
      </c>
      <c r="K212" s="134" t="s">
        <v>139</v>
      </c>
      <c r="L212" s="32"/>
      <c r="M212" s="139" t="s">
        <v>3</v>
      </c>
      <c r="N212" s="140" t="s">
        <v>43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152</v>
      </c>
      <c r="AT212" s="143" t="s">
        <v>135</v>
      </c>
      <c r="AU212" s="143" t="s">
        <v>81</v>
      </c>
      <c r="AY212" s="17" t="s">
        <v>132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79</v>
      </c>
      <c r="BK212" s="144">
        <f>ROUND(I212*H212,2)</f>
        <v>0</v>
      </c>
      <c r="BL212" s="17" t="s">
        <v>152</v>
      </c>
      <c r="BM212" s="143" t="s">
        <v>874</v>
      </c>
    </row>
    <row r="213" spans="2:65" s="1" customFormat="1" ht="11.25">
      <c r="B213" s="32"/>
      <c r="D213" s="145" t="s">
        <v>142</v>
      </c>
      <c r="F213" s="146" t="s">
        <v>875</v>
      </c>
      <c r="I213" s="147"/>
      <c r="L213" s="32"/>
      <c r="M213" s="148"/>
      <c r="T213" s="53"/>
      <c r="AT213" s="17" t="s">
        <v>142</v>
      </c>
      <c r="AU213" s="17" t="s">
        <v>81</v>
      </c>
    </row>
    <row r="214" spans="2:65" s="1" customFormat="1" ht="11.25">
      <c r="B214" s="32"/>
      <c r="D214" s="149" t="s">
        <v>143</v>
      </c>
      <c r="F214" s="150" t="s">
        <v>876</v>
      </c>
      <c r="I214" s="147"/>
      <c r="L214" s="32"/>
      <c r="M214" s="148"/>
      <c r="T214" s="53"/>
      <c r="AT214" s="17" t="s">
        <v>143</v>
      </c>
      <c r="AU214" s="17" t="s">
        <v>81</v>
      </c>
    </row>
    <row r="215" spans="2:65" s="12" customFormat="1" ht="11.25">
      <c r="B215" s="151"/>
      <c r="D215" s="145" t="s">
        <v>149</v>
      </c>
      <c r="E215" s="152" t="s">
        <v>3</v>
      </c>
      <c r="F215" s="153" t="s">
        <v>808</v>
      </c>
      <c r="H215" s="152" t="s">
        <v>3</v>
      </c>
      <c r="I215" s="154"/>
      <c r="L215" s="151"/>
      <c r="M215" s="155"/>
      <c r="T215" s="156"/>
      <c r="AT215" s="152" t="s">
        <v>149</v>
      </c>
      <c r="AU215" s="152" t="s">
        <v>81</v>
      </c>
      <c r="AV215" s="12" t="s">
        <v>79</v>
      </c>
      <c r="AW215" s="12" t="s">
        <v>33</v>
      </c>
      <c r="AX215" s="12" t="s">
        <v>72</v>
      </c>
      <c r="AY215" s="152" t="s">
        <v>132</v>
      </c>
    </row>
    <row r="216" spans="2:65" s="12" customFormat="1" ht="11.25">
      <c r="B216" s="151"/>
      <c r="D216" s="145" t="s">
        <v>149</v>
      </c>
      <c r="E216" s="152" t="s">
        <v>3</v>
      </c>
      <c r="F216" s="153" t="s">
        <v>606</v>
      </c>
      <c r="H216" s="152" t="s">
        <v>3</v>
      </c>
      <c r="I216" s="154"/>
      <c r="L216" s="151"/>
      <c r="M216" s="155"/>
      <c r="T216" s="156"/>
      <c r="AT216" s="152" t="s">
        <v>149</v>
      </c>
      <c r="AU216" s="152" t="s">
        <v>81</v>
      </c>
      <c r="AV216" s="12" t="s">
        <v>79</v>
      </c>
      <c r="AW216" s="12" t="s">
        <v>33</v>
      </c>
      <c r="AX216" s="12" t="s">
        <v>72</v>
      </c>
      <c r="AY216" s="152" t="s">
        <v>132</v>
      </c>
    </row>
    <row r="217" spans="2:65" s="12" customFormat="1" ht="11.25">
      <c r="B217" s="151"/>
      <c r="D217" s="145" t="s">
        <v>149</v>
      </c>
      <c r="E217" s="152" t="s">
        <v>3</v>
      </c>
      <c r="F217" s="153" t="s">
        <v>877</v>
      </c>
      <c r="H217" s="152" t="s">
        <v>3</v>
      </c>
      <c r="I217" s="154"/>
      <c r="L217" s="151"/>
      <c r="M217" s="155"/>
      <c r="T217" s="156"/>
      <c r="AT217" s="152" t="s">
        <v>149</v>
      </c>
      <c r="AU217" s="152" t="s">
        <v>81</v>
      </c>
      <c r="AV217" s="12" t="s">
        <v>79</v>
      </c>
      <c r="AW217" s="12" t="s">
        <v>33</v>
      </c>
      <c r="AX217" s="12" t="s">
        <v>72</v>
      </c>
      <c r="AY217" s="152" t="s">
        <v>132</v>
      </c>
    </row>
    <row r="218" spans="2:65" s="13" customFormat="1" ht="11.25">
      <c r="B218" s="157"/>
      <c r="D218" s="145" t="s">
        <v>149</v>
      </c>
      <c r="E218" s="158" t="s">
        <v>3</v>
      </c>
      <c r="F218" s="159" t="s">
        <v>153</v>
      </c>
      <c r="H218" s="160">
        <v>3</v>
      </c>
      <c r="I218" s="161"/>
      <c r="L218" s="157"/>
      <c r="M218" s="162"/>
      <c r="T218" s="163"/>
      <c r="AT218" s="158" t="s">
        <v>149</v>
      </c>
      <c r="AU218" s="158" t="s">
        <v>81</v>
      </c>
      <c r="AV218" s="13" t="s">
        <v>81</v>
      </c>
      <c r="AW218" s="13" t="s">
        <v>33</v>
      </c>
      <c r="AX218" s="13" t="s">
        <v>72</v>
      </c>
      <c r="AY218" s="158" t="s">
        <v>132</v>
      </c>
    </row>
    <row r="219" spans="2:65" s="14" customFormat="1" ht="11.25">
      <c r="B219" s="164"/>
      <c r="D219" s="145" t="s">
        <v>149</v>
      </c>
      <c r="E219" s="165" t="s">
        <v>3</v>
      </c>
      <c r="F219" s="166" t="s">
        <v>151</v>
      </c>
      <c r="H219" s="167">
        <v>3</v>
      </c>
      <c r="I219" s="168"/>
      <c r="L219" s="164"/>
      <c r="M219" s="169"/>
      <c r="T219" s="170"/>
      <c r="AT219" s="165" t="s">
        <v>149</v>
      </c>
      <c r="AU219" s="165" t="s">
        <v>81</v>
      </c>
      <c r="AV219" s="14" t="s">
        <v>152</v>
      </c>
      <c r="AW219" s="14" t="s">
        <v>33</v>
      </c>
      <c r="AX219" s="14" t="s">
        <v>79</v>
      </c>
      <c r="AY219" s="165" t="s">
        <v>132</v>
      </c>
    </row>
    <row r="220" spans="2:65" s="1" customFormat="1" ht="16.5" customHeight="1">
      <c r="B220" s="131"/>
      <c r="C220" s="132" t="s">
        <v>327</v>
      </c>
      <c r="D220" s="132" t="s">
        <v>135</v>
      </c>
      <c r="E220" s="133" t="s">
        <v>656</v>
      </c>
      <c r="F220" s="134" t="s">
        <v>657</v>
      </c>
      <c r="G220" s="135" t="s">
        <v>203</v>
      </c>
      <c r="H220" s="136">
        <v>429.42</v>
      </c>
      <c r="I220" s="137"/>
      <c r="J220" s="138">
        <f>ROUND(I220*H220,2)</f>
        <v>0</v>
      </c>
      <c r="K220" s="134" t="s">
        <v>139</v>
      </c>
      <c r="L220" s="32"/>
      <c r="M220" s="139" t="s">
        <v>3</v>
      </c>
      <c r="N220" s="140" t="s">
        <v>43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152</v>
      </c>
      <c r="AT220" s="143" t="s">
        <v>135</v>
      </c>
      <c r="AU220" s="143" t="s">
        <v>81</v>
      </c>
      <c r="AY220" s="17" t="s">
        <v>132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79</v>
      </c>
      <c r="BK220" s="144">
        <f>ROUND(I220*H220,2)</f>
        <v>0</v>
      </c>
      <c r="BL220" s="17" t="s">
        <v>152</v>
      </c>
      <c r="BM220" s="143" t="s">
        <v>878</v>
      </c>
    </row>
    <row r="221" spans="2:65" s="1" customFormat="1" ht="11.25">
      <c r="B221" s="32"/>
      <c r="D221" s="145" t="s">
        <v>142</v>
      </c>
      <c r="F221" s="146" t="s">
        <v>659</v>
      </c>
      <c r="I221" s="147"/>
      <c r="L221" s="32"/>
      <c r="M221" s="148"/>
      <c r="T221" s="53"/>
      <c r="AT221" s="17" t="s">
        <v>142</v>
      </c>
      <c r="AU221" s="17" t="s">
        <v>81</v>
      </c>
    </row>
    <row r="222" spans="2:65" s="1" customFormat="1" ht="11.25">
      <c r="B222" s="32"/>
      <c r="D222" s="149" t="s">
        <v>143</v>
      </c>
      <c r="F222" s="150" t="s">
        <v>660</v>
      </c>
      <c r="I222" s="147"/>
      <c r="L222" s="32"/>
      <c r="M222" s="148"/>
      <c r="T222" s="53"/>
      <c r="AT222" s="17" t="s">
        <v>143</v>
      </c>
      <c r="AU222" s="17" t="s">
        <v>81</v>
      </c>
    </row>
    <row r="223" spans="2:65" s="12" customFormat="1" ht="11.25">
      <c r="B223" s="151"/>
      <c r="D223" s="145" t="s">
        <v>149</v>
      </c>
      <c r="E223" s="152" t="s">
        <v>3</v>
      </c>
      <c r="F223" s="153" t="s">
        <v>808</v>
      </c>
      <c r="H223" s="152" t="s">
        <v>3</v>
      </c>
      <c r="I223" s="154"/>
      <c r="L223" s="151"/>
      <c r="M223" s="155"/>
      <c r="T223" s="156"/>
      <c r="AT223" s="152" t="s">
        <v>149</v>
      </c>
      <c r="AU223" s="152" t="s">
        <v>81</v>
      </c>
      <c r="AV223" s="12" t="s">
        <v>79</v>
      </c>
      <c r="AW223" s="12" t="s">
        <v>33</v>
      </c>
      <c r="AX223" s="12" t="s">
        <v>72</v>
      </c>
      <c r="AY223" s="152" t="s">
        <v>132</v>
      </c>
    </row>
    <row r="224" spans="2:65" s="12" customFormat="1" ht="11.25">
      <c r="B224" s="151"/>
      <c r="D224" s="145" t="s">
        <v>149</v>
      </c>
      <c r="E224" s="152" t="s">
        <v>3</v>
      </c>
      <c r="F224" s="153" t="s">
        <v>816</v>
      </c>
      <c r="H224" s="152" t="s">
        <v>3</v>
      </c>
      <c r="I224" s="154"/>
      <c r="L224" s="151"/>
      <c r="M224" s="155"/>
      <c r="T224" s="156"/>
      <c r="AT224" s="152" t="s">
        <v>149</v>
      </c>
      <c r="AU224" s="152" t="s">
        <v>81</v>
      </c>
      <c r="AV224" s="12" t="s">
        <v>79</v>
      </c>
      <c r="AW224" s="12" t="s">
        <v>33</v>
      </c>
      <c r="AX224" s="12" t="s">
        <v>72</v>
      </c>
      <c r="AY224" s="152" t="s">
        <v>132</v>
      </c>
    </row>
    <row r="225" spans="2:65" s="12" customFormat="1" ht="11.25">
      <c r="B225" s="151"/>
      <c r="D225" s="145" t="s">
        <v>149</v>
      </c>
      <c r="E225" s="152" t="s">
        <v>3</v>
      </c>
      <c r="F225" s="153" t="s">
        <v>606</v>
      </c>
      <c r="H225" s="152" t="s">
        <v>3</v>
      </c>
      <c r="I225" s="154"/>
      <c r="L225" s="151"/>
      <c r="M225" s="155"/>
      <c r="T225" s="156"/>
      <c r="AT225" s="152" t="s">
        <v>149</v>
      </c>
      <c r="AU225" s="152" t="s">
        <v>81</v>
      </c>
      <c r="AV225" s="12" t="s">
        <v>79</v>
      </c>
      <c r="AW225" s="12" t="s">
        <v>33</v>
      </c>
      <c r="AX225" s="12" t="s">
        <v>72</v>
      </c>
      <c r="AY225" s="152" t="s">
        <v>132</v>
      </c>
    </row>
    <row r="226" spans="2:65" s="12" customFormat="1" ht="11.25">
      <c r="B226" s="151"/>
      <c r="D226" s="145" t="s">
        <v>149</v>
      </c>
      <c r="E226" s="152" t="s">
        <v>3</v>
      </c>
      <c r="F226" s="153" t="s">
        <v>877</v>
      </c>
      <c r="H226" s="152" t="s">
        <v>3</v>
      </c>
      <c r="I226" s="154"/>
      <c r="L226" s="151"/>
      <c r="M226" s="155"/>
      <c r="T226" s="156"/>
      <c r="AT226" s="152" t="s">
        <v>149</v>
      </c>
      <c r="AU226" s="152" t="s">
        <v>81</v>
      </c>
      <c r="AV226" s="12" t="s">
        <v>79</v>
      </c>
      <c r="AW226" s="12" t="s">
        <v>33</v>
      </c>
      <c r="AX226" s="12" t="s">
        <v>72</v>
      </c>
      <c r="AY226" s="152" t="s">
        <v>132</v>
      </c>
    </row>
    <row r="227" spans="2:65" s="13" customFormat="1" ht="11.25">
      <c r="B227" s="157"/>
      <c r="D227" s="145" t="s">
        <v>149</v>
      </c>
      <c r="E227" s="158" t="s">
        <v>3</v>
      </c>
      <c r="F227" s="159" t="s">
        <v>663</v>
      </c>
      <c r="H227" s="160">
        <v>9.42</v>
      </c>
      <c r="I227" s="161"/>
      <c r="L227" s="157"/>
      <c r="M227" s="162"/>
      <c r="T227" s="163"/>
      <c r="AT227" s="158" t="s">
        <v>149</v>
      </c>
      <c r="AU227" s="158" t="s">
        <v>81</v>
      </c>
      <c r="AV227" s="13" t="s">
        <v>81</v>
      </c>
      <c r="AW227" s="13" t="s">
        <v>33</v>
      </c>
      <c r="AX227" s="13" t="s">
        <v>72</v>
      </c>
      <c r="AY227" s="158" t="s">
        <v>132</v>
      </c>
    </row>
    <row r="228" spans="2:65" s="12" customFormat="1" ht="11.25">
      <c r="B228" s="151"/>
      <c r="D228" s="145" t="s">
        <v>149</v>
      </c>
      <c r="E228" s="152" t="s">
        <v>3</v>
      </c>
      <c r="F228" s="153" t="s">
        <v>879</v>
      </c>
      <c r="H228" s="152" t="s">
        <v>3</v>
      </c>
      <c r="I228" s="154"/>
      <c r="L228" s="151"/>
      <c r="M228" s="155"/>
      <c r="T228" s="156"/>
      <c r="AT228" s="152" t="s">
        <v>149</v>
      </c>
      <c r="AU228" s="152" t="s">
        <v>81</v>
      </c>
      <c r="AV228" s="12" t="s">
        <v>79</v>
      </c>
      <c r="AW228" s="12" t="s">
        <v>33</v>
      </c>
      <c r="AX228" s="12" t="s">
        <v>72</v>
      </c>
      <c r="AY228" s="152" t="s">
        <v>132</v>
      </c>
    </row>
    <row r="229" spans="2:65" s="12" customFormat="1" ht="11.25">
      <c r="B229" s="151"/>
      <c r="D229" s="145" t="s">
        <v>149</v>
      </c>
      <c r="E229" s="152" t="s">
        <v>3</v>
      </c>
      <c r="F229" s="153" t="s">
        <v>824</v>
      </c>
      <c r="H229" s="152" t="s">
        <v>3</v>
      </c>
      <c r="I229" s="154"/>
      <c r="L229" s="151"/>
      <c r="M229" s="155"/>
      <c r="T229" s="156"/>
      <c r="AT229" s="152" t="s">
        <v>149</v>
      </c>
      <c r="AU229" s="152" t="s">
        <v>81</v>
      </c>
      <c r="AV229" s="12" t="s">
        <v>79</v>
      </c>
      <c r="AW229" s="12" t="s">
        <v>33</v>
      </c>
      <c r="AX229" s="12" t="s">
        <v>72</v>
      </c>
      <c r="AY229" s="152" t="s">
        <v>132</v>
      </c>
    </row>
    <row r="230" spans="2:65" s="12" customFormat="1" ht="11.25">
      <c r="B230" s="151"/>
      <c r="D230" s="145" t="s">
        <v>149</v>
      </c>
      <c r="E230" s="152" t="s">
        <v>3</v>
      </c>
      <c r="F230" s="153" t="s">
        <v>860</v>
      </c>
      <c r="H230" s="152" t="s">
        <v>3</v>
      </c>
      <c r="I230" s="154"/>
      <c r="L230" s="151"/>
      <c r="M230" s="155"/>
      <c r="T230" s="156"/>
      <c r="AT230" s="152" t="s">
        <v>149</v>
      </c>
      <c r="AU230" s="152" t="s">
        <v>81</v>
      </c>
      <c r="AV230" s="12" t="s">
        <v>79</v>
      </c>
      <c r="AW230" s="12" t="s">
        <v>33</v>
      </c>
      <c r="AX230" s="12" t="s">
        <v>72</v>
      </c>
      <c r="AY230" s="152" t="s">
        <v>132</v>
      </c>
    </row>
    <row r="231" spans="2:65" s="13" customFormat="1" ht="11.25">
      <c r="B231" s="157"/>
      <c r="D231" s="145" t="s">
        <v>149</v>
      </c>
      <c r="E231" s="158" t="s">
        <v>3</v>
      </c>
      <c r="F231" s="159" t="s">
        <v>249</v>
      </c>
      <c r="H231" s="160">
        <v>420</v>
      </c>
      <c r="I231" s="161"/>
      <c r="L231" s="157"/>
      <c r="M231" s="162"/>
      <c r="T231" s="163"/>
      <c r="AT231" s="158" t="s">
        <v>149</v>
      </c>
      <c r="AU231" s="158" t="s">
        <v>81</v>
      </c>
      <c r="AV231" s="13" t="s">
        <v>81</v>
      </c>
      <c r="AW231" s="13" t="s">
        <v>33</v>
      </c>
      <c r="AX231" s="13" t="s">
        <v>72</v>
      </c>
      <c r="AY231" s="158" t="s">
        <v>132</v>
      </c>
    </row>
    <row r="232" spans="2:65" s="14" customFormat="1" ht="11.25">
      <c r="B232" s="164"/>
      <c r="D232" s="145" t="s">
        <v>149</v>
      </c>
      <c r="E232" s="165" t="s">
        <v>3</v>
      </c>
      <c r="F232" s="166" t="s">
        <v>151</v>
      </c>
      <c r="H232" s="167">
        <v>429.42</v>
      </c>
      <c r="I232" s="168"/>
      <c r="L232" s="164"/>
      <c r="M232" s="169"/>
      <c r="T232" s="170"/>
      <c r="AT232" s="165" t="s">
        <v>149</v>
      </c>
      <c r="AU232" s="165" t="s">
        <v>81</v>
      </c>
      <c r="AV232" s="14" t="s">
        <v>152</v>
      </c>
      <c r="AW232" s="14" t="s">
        <v>33</v>
      </c>
      <c r="AX232" s="14" t="s">
        <v>79</v>
      </c>
      <c r="AY232" s="165" t="s">
        <v>132</v>
      </c>
    </row>
    <row r="233" spans="2:65" s="1" customFormat="1" ht="16.5" customHeight="1">
      <c r="B233" s="131"/>
      <c r="C233" s="174" t="s">
        <v>8</v>
      </c>
      <c r="D233" s="174" t="s">
        <v>397</v>
      </c>
      <c r="E233" s="175" t="s">
        <v>665</v>
      </c>
      <c r="F233" s="176" t="s">
        <v>666</v>
      </c>
      <c r="G233" s="177" t="s">
        <v>252</v>
      </c>
      <c r="H233" s="178">
        <v>45.088999999999999</v>
      </c>
      <c r="I233" s="179"/>
      <c r="J233" s="180">
        <f>ROUND(I233*H233,2)</f>
        <v>0</v>
      </c>
      <c r="K233" s="176" t="s">
        <v>139</v>
      </c>
      <c r="L233" s="181"/>
      <c r="M233" s="182" t="s">
        <v>3</v>
      </c>
      <c r="N233" s="183" t="s">
        <v>43</v>
      </c>
      <c r="P233" s="141">
        <f>O233*H233</f>
        <v>0</v>
      </c>
      <c r="Q233" s="141">
        <v>0.2</v>
      </c>
      <c r="R233" s="141">
        <f>Q233*H233</f>
        <v>9.0177999999999994</v>
      </c>
      <c r="S233" s="141">
        <v>0</v>
      </c>
      <c r="T233" s="142">
        <f>S233*H233</f>
        <v>0</v>
      </c>
      <c r="AR233" s="143" t="s">
        <v>179</v>
      </c>
      <c r="AT233" s="143" t="s">
        <v>397</v>
      </c>
      <c r="AU233" s="143" t="s">
        <v>81</v>
      </c>
      <c r="AY233" s="17" t="s">
        <v>132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79</v>
      </c>
      <c r="BK233" s="144">
        <f>ROUND(I233*H233,2)</f>
        <v>0</v>
      </c>
      <c r="BL233" s="17" t="s">
        <v>152</v>
      </c>
      <c r="BM233" s="143" t="s">
        <v>880</v>
      </c>
    </row>
    <row r="234" spans="2:65" s="1" customFormat="1" ht="11.25">
      <c r="B234" s="32"/>
      <c r="D234" s="145" t="s">
        <v>142</v>
      </c>
      <c r="F234" s="146" t="s">
        <v>666</v>
      </c>
      <c r="I234" s="147"/>
      <c r="L234" s="32"/>
      <c r="M234" s="148"/>
      <c r="T234" s="53"/>
      <c r="AT234" s="17" t="s">
        <v>142</v>
      </c>
      <c r="AU234" s="17" t="s">
        <v>81</v>
      </c>
    </row>
    <row r="235" spans="2:65" s="12" customFormat="1" ht="11.25">
      <c r="B235" s="151"/>
      <c r="D235" s="145" t="s">
        <v>149</v>
      </c>
      <c r="E235" s="152" t="s">
        <v>3</v>
      </c>
      <c r="F235" s="153" t="s">
        <v>808</v>
      </c>
      <c r="H235" s="152" t="s">
        <v>3</v>
      </c>
      <c r="I235" s="154"/>
      <c r="L235" s="151"/>
      <c r="M235" s="155"/>
      <c r="T235" s="156"/>
      <c r="AT235" s="152" t="s">
        <v>149</v>
      </c>
      <c r="AU235" s="152" t="s">
        <v>81</v>
      </c>
      <c r="AV235" s="12" t="s">
        <v>79</v>
      </c>
      <c r="AW235" s="12" t="s">
        <v>33</v>
      </c>
      <c r="AX235" s="12" t="s">
        <v>72</v>
      </c>
      <c r="AY235" s="152" t="s">
        <v>132</v>
      </c>
    </row>
    <row r="236" spans="2:65" s="12" customFormat="1" ht="11.25">
      <c r="B236" s="151"/>
      <c r="D236" s="145" t="s">
        <v>149</v>
      </c>
      <c r="E236" s="152" t="s">
        <v>3</v>
      </c>
      <c r="F236" s="153" t="s">
        <v>606</v>
      </c>
      <c r="H236" s="152" t="s">
        <v>3</v>
      </c>
      <c r="I236" s="154"/>
      <c r="L236" s="151"/>
      <c r="M236" s="155"/>
      <c r="T236" s="156"/>
      <c r="AT236" s="152" t="s">
        <v>149</v>
      </c>
      <c r="AU236" s="152" t="s">
        <v>81</v>
      </c>
      <c r="AV236" s="12" t="s">
        <v>79</v>
      </c>
      <c r="AW236" s="12" t="s">
        <v>33</v>
      </c>
      <c r="AX236" s="12" t="s">
        <v>72</v>
      </c>
      <c r="AY236" s="152" t="s">
        <v>132</v>
      </c>
    </row>
    <row r="237" spans="2:65" s="12" customFormat="1" ht="11.25">
      <c r="B237" s="151"/>
      <c r="D237" s="145" t="s">
        <v>149</v>
      </c>
      <c r="E237" s="152" t="s">
        <v>3</v>
      </c>
      <c r="F237" s="153" t="s">
        <v>877</v>
      </c>
      <c r="H237" s="152" t="s">
        <v>3</v>
      </c>
      <c r="I237" s="154"/>
      <c r="L237" s="151"/>
      <c r="M237" s="155"/>
      <c r="T237" s="156"/>
      <c r="AT237" s="152" t="s">
        <v>149</v>
      </c>
      <c r="AU237" s="152" t="s">
        <v>81</v>
      </c>
      <c r="AV237" s="12" t="s">
        <v>79</v>
      </c>
      <c r="AW237" s="12" t="s">
        <v>33</v>
      </c>
      <c r="AX237" s="12" t="s">
        <v>72</v>
      </c>
      <c r="AY237" s="152" t="s">
        <v>132</v>
      </c>
    </row>
    <row r="238" spans="2:65" s="13" customFormat="1" ht="11.25">
      <c r="B238" s="157"/>
      <c r="D238" s="145" t="s">
        <v>149</v>
      </c>
      <c r="E238" s="158" t="s">
        <v>3</v>
      </c>
      <c r="F238" s="159" t="s">
        <v>669</v>
      </c>
      <c r="H238" s="160">
        <v>0.98899999999999999</v>
      </c>
      <c r="I238" s="161"/>
      <c r="L238" s="157"/>
      <c r="M238" s="162"/>
      <c r="T238" s="163"/>
      <c r="AT238" s="158" t="s">
        <v>149</v>
      </c>
      <c r="AU238" s="158" t="s">
        <v>81</v>
      </c>
      <c r="AV238" s="13" t="s">
        <v>81</v>
      </c>
      <c r="AW238" s="13" t="s">
        <v>33</v>
      </c>
      <c r="AX238" s="13" t="s">
        <v>72</v>
      </c>
      <c r="AY238" s="158" t="s">
        <v>132</v>
      </c>
    </row>
    <row r="239" spans="2:65" s="12" customFormat="1" ht="11.25">
      <c r="B239" s="151"/>
      <c r="D239" s="145" t="s">
        <v>149</v>
      </c>
      <c r="E239" s="152" t="s">
        <v>3</v>
      </c>
      <c r="F239" s="153" t="s">
        <v>824</v>
      </c>
      <c r="H239" s="152" t="s">
        <v>3</v>
      </c>
      <c r="I239" s="154"/>
      <c r="L239" s="151"/>
      <c r="M239" s="155"/>
      <c r="T239" s="156"/>
      <c r="AT239" s="152" t="s">
        <v>149</v>
      </c>
      <c r="AU239" s="152" t="s">
        <v>81</v>
      </c>
      <c r="AV239" s="12" t="s">
        <v>79</v>
      </c>
      <c r="AW239" s="12" t="s">
        <v>33</v>
      </c>
      <c r="AX239" s="12" t="s">
        <v>72</v>
      </c>
      <c r="AY239" s="152" t="s">
        <v>132</v>
      </c>
    </row>
    <row r="240" spans="2:65" s="12" customFormat="1" ht="11.25">
      <c r="B240" s="151"/>
      <c r="D240" s="145" t="s">
        <v>149</v>
      </c>
      <c r="E240" s="152" t="s">
        <v>3</v>
      </c>
      <c r="F240" s="153" t="s">
        <v>860</v>
      </c>
      <c r="H240" s="152" t="s">
        <v>3</v>
      </c>
      <c r="I240" s="154"/>
      <c r="L240" s="151"/>
      <c r="M240" s="155"/>
      <c r="T240" s="156"/>
      <c r="AT240" s="152" t="s">
        <v>149</v>
      </c>
      <c r="AU240" s="152" t="s">
        <v>81</v>
      </c>
      <c r="AV240" s="12" t="s">
        <v>79</v>
      </c>
      <c r="AW240" s="12" t="s">
        <v>33</v>
      </c>
      <c r="AX240" s="12" t="s">
        <v>72</v>
      </c>
      <c r="AY240" s="152" t="s">
        <v>132</v>
      </c>
    </row>
    <row r="241" spans="2:65" s="13" customFormat="1" ht="11.25">
      <c r="B241" s="157"/>
      <c r="D241" s="145" t="s">
        <v>149</v>
      </c>
      <c r="E241" s="158" t="s">
        <v>3</v>
      </c>
      <c r="F241" s="159" t="s">
        <v>668</v>
      </c>
      <c r="H241" s="160">
        <v>44.1</v>
      </c>
      <c r="I241" s="161"/>
      <c r="L241" s="157"/>
      <c r="M241" s="162"/>
      <c r="T241" s="163"/>
      <c r="AT241" s="158" t="s">
        <v>149</v>
      </c>
      <c r="AU241" s="158" t="s">
        <v>81</v>
      </c>
      <c r="AV241" s="13" t="s">
        <v>81</v>
      </c>
      <c r="AW241" s="13" t="s">
        <v>33</v>
      </c>
      <c r="AX241" s="13" t="s">
        <v>72</v>
      </c>
      <c r="AY241" s="158" t="s">
        <v>132</v>
      </c>
    </row>
    <row r="242" spans="2:65" s="14" customFormat="1" ht="11.25">
      <c r="B242" s="164"/>
      <c r="D242" s="145" t="s">
        <v>149</v>
      </c>
      <c r="E242" s="165" t="s">
        <v>3</v>
      </c>
      <c r="F242" s="166" t="s">
        <v>151</v>
      </c>
      <c r="H242" s="167">
        <v>45.088999999999999</v>
      </c>
      <c r="I242" s="168"/>
      <c r="L242" s="164"/>
      <c r="M242" s="169"/>
      <c r="T242" s="170"/>
      <c r="AT242" s="165" t="s">
        <v>149</v>
      </c>
      <c r="AU242" s="165" t="s">
        <v>81</v>
      </c>
      <c r="AV242" s="14" t="s">
        <v>152</v>
      </c>
      <c r="AW242" s="14" t="s">
        <v>33</v>
      </c>
      <c r="AX242" s="14" t="s">
        <v>79</v>
      </c>
      <c r="AY242" s="165" t="s">
        <v>132</v>
      </c>
    </row>
    <row r="243" spans="2:65" s="1" customFormat="1" ht="16.5" customHeight="1">
      <c r="B243" s="131"/>
      <c r="C243" s="132" t="s">
        <v>340</v>
      </c>
      <c r="D243" s="132" t="s">
        <v>135</v>
      </c>
      <c r="E243" s="133" t="s">
        <v>851</v>
      </c>
      <c r="F243" s="134" t="s">
        <v>852</v>
      </c>
      <c r="G243" s="135" t="s">
        <v>211</v>
      </c>
      <c r="H243" s="136">
        <v>3</v>
      </c>
      <c r="I243" s="137"/>
      <c r="J243" s="138">
        <f>ROUND(I243*H243,2)</f>
        <v>0</v>
      </c>
      <c r="K243" s="134" t="s">
        <v>3</v>
      </c>
      <c r="L243" s="32"/>
      <c r="M243" s="139" t="s">
        <v>3</v>
      </c>
      <c r="N243" s="140" t="s">
        <v>43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152</v>
      </c>
      <c r="AT243" s="143" t="s">
        <v>135</v>
      </c>
      <c r="AU243" s="143" t="s">
        <v>81</v>
      </c>
      <c r="AY243" s="17" t="s">
        <v>132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79</v>
      </c>
      <c r="BK243" s="144">
        <f>ROUND(I243*H243,2)</f>
        <v>0</v>
      </c>
      <c r="BL243" s="17" t="s">
        <v>152</v>
      </c>
      <c r="BM243" s="143" t="s">
        <v>881</v>
      </c>
    </row>
    <row r="244" spans="2:65" s="1" customFormat="1" ht="11.25">
      <c r="B244" s="32"/>
      <c r="D244" s="145" t="s">
        <v>142</v>
      </c>
      <c r="F244" s="146" t="s">
        <v>852</v>
      </c>
      <c r="I244" s="147"/>
      <c r="L244" s="32"/>
      <c r="M244" s="148"/>
      <c r="T244" s="53"/>
      <c r="AT244" s="17" t="s">
        <v>142</v>
      </c>
      <c r="AU244" s="17" t="s">
        <v>81</v>
      </c>
    </row>
    <row r="245" spans="2:65" s="12" customFormat="1" ht="11.25">
      <c r="B245" s="151"/>
      <c r="D245" s="145" t="s">
        <v>149</v>
      </c>
      <c r="E245" s="152" t="s">
        <v>3</v>
      </c>
      <c r="F245" s="153" t="s">
        <v>808</v>
      </c>
      <c r="H245" s="152" t="s">
        <v>3</v>
      </c>
      <c r="I245" s="154"/>
      <c r="L245" s="151"/>
      <c r="M245" s="155"/>
      <c r="T245" s="156"/>
      <c r="AT245" s="152" t="s">
        <v>149</v>
      </c>
      <c r="AU245" s="152" t="s">
        <v>81</v>
      </c>
      <c r="AV245" s="12" t="s">
        <v>79</v>
      </c>
      <c r="AW245" s="12" t="s">
        <v>33</v>
      </c>
      <c r="AX245" s="12" t="s">
        <v>72</v>
      </c>
      <c r="AY245" s="152" t="s">
        <v>132</v>
      </c>
    </row>
    <row r="246" spans="2:65" s="12" customFormat="1" ht="11.25">
      <c r="B246" s="151"/>
      <c r="D246" s="145" t="s">
        <v>149</v>
      </c>
      <c r="E246" s="152" t="s">
        <v>3</v>
      </c>
      <c r="F246" s="153" t="s">
        <v>606</v>
      </c>
      <c r="H246" s="152" t="s">
        <v>3</v>
      </c>
      <c r="I246" s="154"/>
      <c r="L246" s="151"/>
      <c r="M246" s="155"/>
      <c r="T246" s="156"/>
      <c r="AT246" s="152" t="s">
        <v>149</v>
      </c>
      <c r="AU246" s="152" t="s">
        <v>81</v>
      </c>
      <c r="AV246" s="12" t="s">
        <v>79</v>
      </c>
      <c r="AW246" s="12" t="s">
        <v>33</v>
      </c>
      <c r="AX246" s="12" t="s">
        <v>72</v>
      </c>
      <c r="AY246" s="152" t="s">
        <v>132</v>
      </c>
    </row>
    <row r="247" spans="2:65" s="12" customFormat="1" ht="11.25">
      <c r="B247" s="151"/>
      <c r="D247" s="145" t="s">
        <v>149</v>
      </c>
      <c r="E247" s="152" t="s">
        <v>3</v>
      </c>
      <c r="F247" s="153" t="s">
        <v>860</v>
      </c>
      <c r="H247" s="152" t="s">
        <v>3</v>
      </c>
      <c r="I247" s="154"/>
      <c r="L247" s="151"/>
      <c r="M247" s="155"/>
      <c r="T247" s="156"/>
      <c r="AT247" s="152" t="s">
        <v>149</v>
      </c>
      <c r="AU247" s="152" t="s">
        <v>81</v>
      </c>
      <c r="AV247" s="12" t="s">
        <v>79</v>
      </c>
      <c r="AW247" s="12" t="s">
        <v>33</v>
      </c>
      <c r="AX247" s="12" t="s">
        <v>72</v>
      </c>
      <c r="AY247" s="152" t="s">
        <v>132</v>
      </c>
    </row>
    <row r="248" spans="2:65" s="13" customFormat="1" ht="11.25">
      <c r="B248" s="157"/>
      <c r="D248" s="145" t="s">
        <v>149</v>
      </c>
      <c r="E248" s="158" t="s">
        <v>3</v>
      </c>
      <c r="F248" s="159" t="s">
        <v>153</v>
      </c>
      <c r="H248" s="160">
        <v>3</v>
      </c>
      <c r="I248" s="161"/>
      <c r="L248" s="157"/>
      <c r="M248" s="162"/>
      <c r="T248" s="163"/>
      <c r="AT248" s="158" t="s">
        <v>149</v>
      </c>
      <c r="AU248" s="158" t="s">
        <v>81</v>
      </c>
      <c r="AV248" s="13" t="s">
        <v>81</v>
      </c>
      <c r="AW248" s="13" t="s">
        <v>33</v>
      </c>
      <c r="AX248" s="13" t="s">
        <v>72</v>
      </c>
      <c r="AY248" s="158" t="s">
        <v>132</v>
      </c>
    </row>
    <row r="249" spans="2:65" s="14" customFormat="1" ht="11.25">
      <c r="B249" s="164"/>
      <c r="D249" s="145" t="s">
        <v>149</v>
      </c>
      <c r="E249" s="165" t="s">
        <v>3</v>
      </c>
      <c r="F249" s="166" t="s">
        <v>151</v>
      </c>
      <c r="H249" s="167">
        <v>3</v>
      </c>
      <c r="I249" s="168"/>
      <c r="L249" s="164"/>
      <c r="M249" s="169"/>
      <c r="T249" s="170"/>
      <c r="AT249" s="165" t="s">
        <v>149</v>
      </c>
      <c r="AU249" s="165" t="s">
        <v>81</v>
      </c>
      <c r="AV249" s="14" t="s">
        <v>152</v>
      </c>
      <c r="AW249" s="14" t="s">
        <v>33</v>
      </c>
      <c r="AX249" s="14" t="s">
        <v>79</v>
      </c>
      <c r="AY249" s="165" t="s">
        <v>132</v>
      </c>
    </row>
    <row r="250" spans="2:65" s="1" customFormat="1" ht="16.5" customHeight="1">
      <c r="B250" s="131"/>
      <c r="C250" s="132" t="s">
        <v>348</v>
      </c>
      <c r="D250" s="132" t="s">
        <v>135</v>
      </c>
      <c r="E250" s="133" t="s">
        <v>882</v>
      </c>
      <c r="F250" s="134" t="s">
        <v>883</v>
      </c>
      <c r="G250" s="135" t="s">
        <v>211</v>
      </c>
      <c r="H250" s="136">
        <v>3</v>
      </c>
      <c r="I250" s="137"/>
      <c r="J250" s="138">
        <f>ROUND(I250*H250,2)</f>
        <v>0</v>
      </c>
      <c r="K250" s="134" t="s">
        <v>3</v>
      </c>
      <c r="L250" s="32"/>
      <c r="M250" s="139" t="s">
        <v>3</v>
      </c>
      <c r="N250" s="140" t="s">
        <v>43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152</v>
      </c>
      <c r="AT250" s="143" t="s">
        <v>135</v>
      </c>
      <c r="AU250" s="143" t="s">
        <v>81</v>
      </c>
      <c r="AY250" s="17" t="s">
        <v>132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79</v>
      </c>
      <c r="BK250" s="144">
        <f>ROUND(I250*H250,2)</f>
        <v>0</v>
      </c>
      <c r="BL250" s="17" t="s">
        <v>152</v>
      </c>
      <c r="BM250" s="143" t="s">
        <v>884</v>
      </c>
    </row>
    <row r="251" spans="2:65" s="1" customFormat="1" ht="19.5">
      <c r="B251" s="32"/>
      <c r="D251" s="145" t="s">
        <v>142</v>
      </c>
      <c r="F251" s="146" t="s">
        <v>885</v>
      </c>
      <c r="I251" s="147"/>
      <c r="L251" s="32"/>
      <c r="M251" s="148"/>
      <c r="T251" s="53"/>
      <c r="AT251" s="17" t="s">
        <v>142</v>
      </c>
      <c r="AU251" s="17" t="s">
        <v>81</v>
      </c>
    </row>
    <row r="252" spans="2:65" s="12" customFormat="1" ht="11.25">
      <c r="B252" s="151"/>
      <c r="D252" s="145" t="s">
        <v>149</v>
      </c>
      <c r="E252" s="152" t="s">
        <v>3</v>
      </c>
      <c r="F252" s="153" t="s">
        <v>808</v>
      </c>
      <c r="H252" s="152" t="s">
        <v>3</v>
      </c>
      <c r="I252" s="154"/>
      <c r="L252" s="151"/>
      <c r="M252" s="155"/>
      <c r="T252" s="156"/>
      <c r="AT252" s="152" t="s">
        <v>149</v>
      </c>
      <c r="AU252" s="152" t="s">
        <v>81</v>
      </c>
      <c r="AV252" s="12" t="s">
        <v>79</v>
      </c>
      <c r="AW252" s="12" t="s">
        <v>33</v>
      </c>
      <c r="AX252" s="12" t="s">
        <v>72</v>
      </c>
      <c r="AY252" s="152" t="s">
        <v>132</v>
      </c>
    </row>
    <row r="253" spans="2:65" s="12" customFormat="1" ht="11.25">
      <c r="B253" s="151"/>
      <c r="D253" s="145" t="s">
        <v>149</v>
      </c>
      <c r="E253" s="152" t="s">
        <v>3</v>
      </c>
      <c r="F253" s="153" t="s">
        <v>606</v>
      </c>
      <c r="H253" s="152" t="s">
        <v>3</v>
      </c>
      <c r="I253" s="154"/>
      <c r="L253" s="151"/>
      <c r="M253" s="155"/>
      <c r="T253" s="156"/>
      <c r="AT253" s="152" t="s">
        <v>149</v>
      </c>
      <c r="AU253" s="152" t="s">
        <v>81</v>
      </c>
      <c r="AV253" s="12" t="s">
        <v>79</v>
      </c>
      <c r="AW253" s="12" t="s">
        <v>33</v>
      </c>
      <c r="AX253" s="12" t="s">
        <v>72</v>
      </c>
      <c r="AY253" s="152" t="s">
        <v>132</v>
      </c>
    </row>
    <row r="254" spans="2:65" s="12" customFormat="1" ht="11.25">
      <c r="B254" s="151"/>
      <c r="D254" s="145" t="s">
        <v>149</v>
      </c>
      <c r="E254" s="152" t="s">
        <v>3</v>
      </c>
      <c r="F254" s="153" t="s">
        <v>860</v>
      </c>
      <c r="H254" s="152" t="s">
        <v>3</v>
      </c>
      <c r="I254" s="154"/>
      <c r="L254" s="151"/>
      <c r="M254" s="155"/>
      <c r="T254" s="156"/>
      <c r="AT254" s="152" t="s">
        <v>149</v>
      </c>
      <c r="AU254" s="152" t="s">
        <v>81</v>
      </c>
      <c r="AV254" s="12" t="s">
        <v>79</v>
      </c>
      <c r="AW254" s="12" t="s">
        <v>33</v>
      </c>
      <c r="AX254" s="12" t="s">
        <v>72</v>
      </c>
      <c r="AY254" s="152" t="s">
        <v>132</v>
      </c>
    </row>
    <row r="255" spans="2:65" s="13" customFormat="1" ht="11.25">
      <c r="B255" s="157"/>
      <c r="D255" s="145" t="s">
        <v>149</v>
      </c>
      <c r="E255" s="158" t="s">
        <v>3</v>
      </c>
      <c r="F255" s="159" t="s">
        <v>153</v>
      </c>
      <c r="H255" s="160">
        <v>3</v>
      </c>
      <c r="I255" s="161"/>
      <c r="L255" s="157"/>
      <c r="M255" s="162"/>
      <c r="T255" s="163"/>
      <c r="AT255" s="158" t="s">
        <v>149</v>
      </c>
      <c r="AU255" s="158" t="s">
        <v>81</v>
      </c>
      <c r="AV255" s="13" t="s">
        <v>81</v>
      </c>
      <c r="AW255" s="13" t="s">
        <v>33</v>
      </c>
      <c r="AX255" s="13" t="s">
        <v>72</v>
      </c>
      <c r="AY255" s="158" t="s">
        <v>132</v>
      </c>
    </row>
    <row r="256" spans="2:65" s="14" customFormat="1" ht="11.25">
      <c r="B256" s="164"/>
      <c r="D256" s="145" t="s">
        <v>149</v>
      </c>
      <c r="E256" s="165" t="s">
        <v>3</v>
      </c>
      <c r="F256" s="166" t="s">
        <v>151</v>
      </c>
      <c r="H256" s="167">
        <v>3</v>
      </c>
      <c r="I256" s="168"/>
      <c r="L256" s="164"/>
      <c r="M256" s="169"/>
      <c r="T256" s="170"/>
      <c r="AT256" s="165" t="s">
        <v>149</v>
      </c>
      <c r="AU256" s="165" t="s">
        <v>81</v>
      </c>
      <c r="AV256" s="14" t="s">
        <v>152</v>
      </c>
      <c r="AW256" s="14" t="s">
        <v>33</v>
      </c>
      <c r="AX256" s="14" t="s">
        <v>79</v>
      </c>
      <c r="AY256" s="165" t="s">
        <v>132</v>
      </c>
    </row>
    <row r="257" spans="2:65" s="1" customFormat="1" ht="16.5" customHeight="1">
      <c r="B257" s="131"/>
      <c r="C257" s="132" t="s">
        <v>356</v>
      </c>
      <c r="D257" s="132" t="s">
        <v>135</v>
      </c>
      <c r="E257" s="133" t="s">
        <v>854</v>
      </c>
      <c r="F257" s="134" t="s">
        <v>855</v>
      </c>
      <c r="G257" s="135" t="s">
        <v>203</v>
      </c>
      <c r="H257" s="136">
        <v>420</v>
      </c>
      <c r="I257" s="137"/>
      <c r="J257" s="138">
        <f>ROUND(I257*H257,2)</f>
        <v>0</v>
      </c>
      <c r="K257" s="134" t="s">
        <v>3</v>
      </c>
      <c r="L257" s="32"/>
      <c r="M257" s="139" t="s">
        <v>3</v>
      </c>
      <c r="N257" s="140" t="s">
        <v>43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152</v>
      </c>
      <c r="AT257" s="143" t="s">
        <v>135</v>
      </c>
      <c r="AU257" s="143" t="s">
        <v>81</v>
      </c>
      <c r="AY257" s="17" t="s">
        <v>132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7" t="s">
        <v>79</v>
      </c>
      <c r="BK257" s="144">
        <f>ROUND(I257*H257,2)</f>
        <v>0</v>
      </c>
      <c r="BL257" s="17" t="s">
        <v>152</v>
      </c>
      <c r="BM257" s="143" t="s">
        <v>886</v>
      </c>
    </row>
    <row r="258" spans="2:65" s="1" customFormat="1" ht="11.25">
      <c r="B258" s="32"/>
      <c r="D258" s="145" t="s">
        <v>142</v>
      </c>
      <c r="F258" s="146" t="s">
        <v>855</v>
      </c>
      <c r="I258" s="147"/>
      <c r="L258" s="32"/>
      <c r="M258" s="148"/>
      <c r="T258" s="53"/>
      <c r="AT258" s="17" t="s">
        <v>142</v>
      </c>
      <c r="AU258" s="17" t="s">
        <v>81</v>
      </c>
    </row>
    <row r="259" spans="2:65" s="12" customFormat="1" ht="11.25">
      <c r="B259" s="151"/>
      <c r="D259" s="145" t="s">
        <v>149</v>
      </c>
      <c r="E259" s="152" t="s">
        <v>3</v>
      </c>
      <c r="F259" s="153" t="s">
        <v>808</v>
      </c>
      <c r="H259" s="152" t="s">
        <v>3</v>
      </c>
      <c r="I259" s="154"/>
      <c r="L259" s="151"/>
      <c r="M259" s="155"/>
      <c r="T259" s="156"/>
      <c r="AT259" s="152" t="s">
        <v>149</v>
      </c>
      <c r="AU259" s="152" t="s">
        <v>81</v>
      </c>
      <c r="AV259" s="12" t="s">
        <v>79</v>
      </c>
      <c r="AW259" s="12" t="s">
        <v>33</v>
      </c>
      <c r="AX259" s="12" t="s">
        <v>72</v>
      </c>
      <c r="AY259" s="152" t="s">
        <v>132</v>
      </c>
    </row>
    <row r="260" spans="2:65" s="12" customFormat="1" ht="11.25">
      <c r="B260" s="151"/>
      <c r="D260" s="145" t="s">
        <v>149</v>
      </c>
      <c r="E260" s="152" t="s">
        <v>3</v>
      </c>
      <c r="F260" s="153" t="s">
        <v>824</v>
      </c>
      <c r="H260" s="152" t="s">
        <v>3</v>
      </c>
      <c r="I260" s="154"/>
      <c r="L260" s="151"/>
      <c r="M260" s="155"/>
      <c r="T260" s="156"/>
      <c r="AT260" s="152" t="s">
        <v>149</v>
      </c>
      <c r="AU260" s="152" t="s">
        <v>81</v>
      </c>
      <c r="AV260" s="12" t="s">
        <v>79</v>
      </c>
      <c r="AW260" s="12" t="s">
        <v>33</v>
      </c>
      <c r="AX260" s="12" t="s">
        <v>72</v>
      </c>
      <c r="AY260" s="152" t="s">
        <v>132</v>
      </c>
    </row>
    <row r="261" spans="2:65" s="12" customFormat="1" ht="11.25">
      <c r="B261" s="151"/>
      <c r="D261" s="145" t="s">
        <v>149</v>
      </c>
      <c r="E261" s="152" t="s">
        <v>3</v>
      </c>
      <c r="F261" s="153" t="s">
        <v>860</v>
      </c>
      <c r="H261" s="152" t="s">
        <v>3</v>
      </c>
      <c r="I261" s="154"/>
      <c r="L261" s="151"/>
      <c r="M261" s="155"/>
      <c r="T261" s="156"/>
      <c r="AT261" s="152" t="s">
        <v>149</v>
      </c>
      <c r="AU261" s="152" t="s">
        <v>81</v>
      </c>
      <c r="AV261" s="12" t="s">
        <v>79</v>
      </c>
      <c r="AW261" s="12" t="s">
        <v>33</v>
      </c>
      <c r="AX261" s="12" t="s">
        <v>72</v>
      </c>
      <c r="AY261" s="152" t="s">
        <v>132</v>
      </c>
    </row>
    <row r="262" spans="2:65" s="13" customFormat="1" ht="11.25">
      <c r="B262" s="157"/>
      <c r="D262" s="145" t="s">
        <v>149</v>
      </c>
      <c r="E262" s="158" t="s">
        <v>3</v>
      </c>
      <c r="F262" s="159" t="s">
        <v>249</v>
      </c>
      <c r="H262" s="160">
        <v>420</v>
      </c>
      <c r="I262" s="161"/>
      <c r="L262" s="157"/>
      <c r="M262" s="162"/>
      <c r="T262" s="163"/>
      <c r="AT262" s="158" t="s">
        <v>149</v>
      </c>
      <c r="AU262" s="158" t="s">
        <v>81</v>
      </c>
      <c r="AV262" s="13" t="s">
        <v>81</v>
      </c>
      <c r="AW262" s="13" t="s">
        <v>33</v>
      </c>
      <c r="AX262" s="13" t="s">
        <v>72</v>
      </c>
      <c r="AY262" s="158" t="s">
        <v>132</v>
      </c>
    </row>
    <row r="263" spans="2:65" s="14" customFormat="1" ht="11.25">
      <c r="B263" s="164"/>
      <c r="D263" s="145" t="s">
        <v>149</v>
      </c>
      <c r="E263" s="165" t="s">
        <v>3</v>
      </c>
      <c r="F263" s="166" t="s">
        <v>151</v>
      </c>
      <c r="H263" s="167">
        <v>420</v>
      </c>
      <c r="I263" s="168"/>
      <c r="L263" s="164"/>
      <c r="M263" s="169"/>
      <c r="T263" s="170"/>
      <c r="AT263" s="165" t="s">
        <v>149</v>
      </c>
      <c r="AU263" s="165" t="s">
        <v>81</v>
      </c>
      <c r="AV263" s="14" t="s">
        <v>152</v>
      </c>
      <c r="AW263" s="14" t="s">
        <v>33</v>
      </c>
      <c r="AX263" s="14" t="s">
        <v>79</v>
      </c>
      <c r="AY263" s="165" t="s">
        <v>132</v>
      </c>
    </row>
    <row r="264" spans="2:65" s="1" customFormat="1" ht="16.5" customHeight="1">
      <c r="B264" s="131"/>
      <c r="C264" s="132" t="s">
        <v>364</v>
      </c>
      <c r="D264" s="132" t="s">
        <v>135</v>
      </c>
      <c r="E264" s="133" t="s">
        <v>887</v>
      </c>
      <c r="F264" s="134" t="s">
        <v>888</v>
      </c>
      <c r="G264" s="135" t="s">
        <v>203</v>
      </c>
      <c r="H264" s="136">
        <v>420</v>
      </c>
      <c r="I264" s="137"/>
      <c r="J264" s="138">
        <f>ROUND(I264*H264,2)</f>
        <v>0</v>
      </c>
      <c r="K264" s="134" t="s">
        <v>3</v>
      </c>
      <c r="L264" s="32"/>
      <c r="M264" s="139" t="s">
        <v>3</v>
      </c>
      <c r="N264" s="140" t="s">
        <v>43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152</v>
      </c>
      <c r="AT264" s="143" t="s">
        <v>135</v>
      </c>
      <c r="AU264" s="143" t="s">
        <v>81</v>
      </c>
      <c r="AY264" s="17" t="s">
        <v>132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79</v>
      </c>
      <c r="BK264" s="144">
        <f>ROUND(I264*H264,2)</f>
        <v>0</v>
      </c>
      <c r="BL264" s="17" t="s">
        <v>152</v>
      </c>
      <c r="BM264" s="143" t="s">
        <v>889</v>
      </c>
    </row>
    <row r="265" spans="2:65" s="1" customFormat="1" ht="19.5">
      <c r="B265" s="32"/>
      <c r="D265" s="145" t="s">
        <v>142</v>
      </c>
      <c r="F265" s="146" t="s">
        <v>890</v>
      </c>
      <c r="I265" s="147"/>
      <c r="L265" s="32"/>
      <c r="M265" s="148"/>
      <c r="T265" s="53"/>
      <c r="AT265" s="17" t="s">
        <v>142</v>
      </c>
      <c r="AU265" s="17" t="s">
        <v>81</v>
      </c>
    </row>
    <row r="266" spans="2:65" s="12" customFormat="1" ht="11.25">
      <c r="B266" s="151"/>
      <c r="D266" s="145" t="s">
        <v>149</v>
      </c>
      <c r="E266" s="152" t="s">
        <v>3</v>
      </c>
      <c r="F266" s="153" t="s">
        <v>808</v>
      </c>
      <c r="H266" s="152" t="s">
        <v>3</v>
      </c>
      <c r="I266" s="154"/>
      <c r="L266" s="151"/>
      <c r="M266" s="155"/>
      <c r="T266" s="156"/>
      <c r="AT266" s="152" t="s">
        <v>149</v>
      </c>
      <c r="AU266" s="152" t="s">
        <v>81</v>
      </c>
      <c r="AV266" s="12" t="s">
        <v>79</v>
      </c>
      <c r="AW266" s="12" t="s">
        <v>33</v>
      </c>
      <c r="AX266" s="12" t="s">
        <v>72</v>
      </c>
      <c r="AY266" s="152" t="s">
        <v>132</v>
      </c>
    </row>
    <row r="267" spans="2:65" s="12" customFormat="1" ht="11.25">
      <c r="B267" s="151"/>
      <c r="D267" s="145" t="s">
        <v>149</v>
      </c>
      <c r="E267" s="152" t="s">
        <v>3</v>
      </c>
      <c r="F267" s="153" t="s">
        <v>824</v>
      </c>
      <c r="H267" s="152" t="s">
        <v>3</v>
      </c>
      <c r="I267" s="154"/>
      <c r="L267" s="151"/>
      <c r="M267" s="155"/>
      <c r="T267" s="156"/>
      <c r="AT267" s="152" t="s">
        <v>149</v>
      </c>
      <c r="AU267" s="152" t="s">
        <v>81</v>
      </c>
      <c r="AV267" s="12" t="s">
        <v>79</v>
      </c>
      <c r="AW267" s="12" t="s">
        <v>33</v>
      </c>
      <c r="AX267" s="12" t="s">
        <v>72</v>
      </c>
      <c r="AY267" s="152" t="s">
        <v>132</v>
      </c>
    </row>
    <row r="268" spans="2:65" s="12" customFormat="1" ht="11.25">
      <c r="B268" s="151"/>
      <c r="D268" s="145" t="s">
        <v>149</v>
      </c>
      <c r="E268" s="152" t="s">
        <v>3</v>
      </c>
      <c r="F268" s="153" t="s">
        <v>860</v>
      </c>
      <c r="H268" s="152" t="s">
        <v>3</v>
      </c>
      <c r="I268" s="154"/>
      <c r="L268" s="151"/>
      <c r="M268" s="155"/>
      <c r="T268" s="156"/>
      <c r="AT268" s="152" t="s">
        <v>149</v>
      </c>
      <c r="AU268" s="152" t="s">
        <v>81</v>
      </c>
      <c r="AV268" s="12" t="s">
        <v>79</v>
      </c>
      <c r="AW268" s="12" t="s">
        <v>33</v>
      </c>
      <c r="AX268" s="12" t="s">
        <v>72</v>
      </c>
      <c r="AY268" s="152" t="s">
        <v>132</v>
      </c>
    </row>
    <row r="269" spans="2:65" s="13" customFormat="1" ht="11.25">
      <c r="B269" s="157"/>
      <c r="D269" s="145" t="s">
        <v>149</v>
      </c>
      <c r="E269" s="158" t="s">
        <v>3</v>
      </c>
      <c r="F269" s="159" t="s">
        <v>249</v>
      </c>
      <c r="H269" s="160">
        <v>420</v>
      </c>
      <c r="I269" s="161"/>
      <c r="L269" s="157"/>
      <c r="M269" s="162"/>
      <c r="T269" s="163"/>
      <c r="AT269" s="158" t="s">
        <v>149</v>
      </c>
      <c r="AU269" s="158" t="s">
        <v>81</v>
      </c>
      <c r="AV269" s="13" t="s">
        <v>81</v>
      </c>
      <c r="AW269" s="13" t="s">
        <v>33</v>
      </c>
      <c r="AX269" s="13" t="s">
        <v>72</v>
      </c>
      <c r="AY269" s="158" t="s">
        <v>132</v>
      </c>
    </row>
    <row r="270" spans="2:65" s="14" customFormat="1" ht="11.25">
      <c r="B270" s="164"/>
      <c r="D270" s="145" t="s">
        <v>149</v>
      </c>
      <c r="E270" s="165" t="s">
        <v>3</v>
      </c>
      <c r="F270" s="166" t="s">
        <v>151</v>
      </c>
      <c r="H270" s="167">
        <v>420</v>
      </c>
      <c r="I270" s="168"/>
      <c r="L270" s="164"/>
      <c r="M270" s="169"/>
      <c r="T270" s="170"/>
      <c r="AT270" s="165" t="s">
        <v>149</v>
      </c>
      <c r="AU270" s="165" t="s">
        <v>81</v>
      </c>
      <c r="AV270" s="14" t="s">
        <v>152</v>
      </c>
      <c r="AW270" s="14" t="s">
        <v>33</v>
      </c>
      <c r="AX270" s="14" t="s">
        <v>79</v>
      </c>
      <c r="AY270" s="165" t="s">
        <v>132</v>
      </c>
    </row>
    <row r="271" spans="2:65" s="11" customFormat="1" ht="22.9" customHeight="1">
      <c r="B271" s="119"/>
      <c r="D271" s="120" t="s">
        <v>71</v>
      </c>
      <c r="E271" s="129" t="s">
        <v>891</v>
      </c>
      <c r="F271" s="129" t="s">
        <v>892</v>
      </c>
      <c r="I271" s="122"/>
      <c r="J271" s="130">
        <f>BK271</f>
        <v>0</v>
      </c>
      <c r="L271" s="119"/>
      <c r="M271" s="124"/>
      <c r="P271" s="125">
        <f>SUM(P272:P360)</f>
        <v>0</v>
      </c>
      <c r="R271" s="125">
        <f>SUM(R272:R360)</f>
        <v>43.5</v>
      </c>
      <c r="T271" s="126">
        <f>SUM(T272:T360)</f>
        <v>0</v>
      </c>
      <c r="AR271" s="120" t="s">
        <v>79</v>
      </c>
      <c r="AT271" s="127" t="s">
        <v>71</v>
      </c>
      <c r="AU271" s="127" t="s">
        <v>79</v>
      </c>
      <c r="AY271" s="120" t="s">
        <v>132</v>
      </c>
      <c r="BK271" s="128">
        <f>SUM(BK272:BK360)</f>
        <v>0</v>
      </c>
    </row>
    <row r="272" spans="2:65" s="1" customFormat="1" ht="16.5" customHeight="1">
      <c r="B272" s="131"/>
      <c r="C272" s="132" t="s">
        <v>369</v>
      </c>
      <c r="D272" s="132" t="s">
        <v>135</v>
      </c>
      <c r="E272" s="133" t="s">
        <v>803</v>
      </c>
      <c r="F272" s="134" t="s">
        <v>804</v>
      </c>
      <c r="G272" s="135" t="s">
        <v>211</v>
      </c>
      <c r="H272" s="136">
        <v>66</v>
      </c>
      <c r="I272" s="137"/>
      <c r="J272" s="138">
        <f>ROUND(I272*H272,2)</f>
        <v>0</v>
      </c>
      <c r="K272" s="134" t="s">
        <v>139</v>
      </c>
      <c r="L272" s="32"/>
      <c r="M272" s="139" t="s">
        <v>3</v>
      </c>
      <c r="N272" s="140" t="s">
        <v>43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152</v>
      </c>
      <c r="AT272" s="143" t="s">
        <v>135</v>
      </c>
      <c r="AU272" s="143" t="s">
        <v>81</v>
      </c>
      <c r="AY272" s="17" t="s">
        <v>132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7" t="s">
        <v>79</v>
      </c>
      <c r="BK272" s="144">
        <f>ROUND(I272*H272,2)</f>
        <v>0</v>
      </c>
      <c r="BL272" s="17" t="s">
        <v>152</v>
      </c>
      <c r="BM272" s="143" t="s">
        <v>893</v>
      </c>
    </row>
    <row r="273" spans="2:65" s="1" customFormat="1" ht="11.25">
      <c r="B273" s="32"/>
      <c r="D273" s="145" t="s">
        <v>142</v>
      </c>
      <c r="F273" s="146" t="s">
        <v>806</v>
      </c>
      <c r="I273" s="147"/>
      <c r="L273" s="32"/>
      <c r="M273" s="148"/>
      <c r="T273" s="53"/>
      <c r="AT273" s="17" t="s">
        <v>142</v>
      </c>
      <c r="AU273" s="17" t="s">
        <v>81</v>
      </c>
    </row>
    <row r="274" spans="2:65" s="1" customFormat="1" ht="11.25">
      <c r="B274" s="32"/>
      <c r="D274" s="149" t="s">
        <v>143</v>
      </c>
      <c r="F274" s="150" t="s">
        <v>807</v>
      </c>
      <c r="I274" s="147"/>
      <c r="L274" s="32"/>
      <c r="M274" s="148"/>
      <c r="T274" s="53"/>
      <c r="AT274" s="17" t="s">
        <v>143</v>
      </c>
      <c r="AU274" s="17" t="s">
        <v>81</v>
      </c>
    </row>
    <row r="275" spans="2:65" s="12" customFormat="1" ht="11.25">
      <c r="B275" s="151"/>
      <c r="D275" s="145" t="s">
        <v>149</v>
      </c>
      <c r="E275" s="152" t="s">
        <v>3</v>
      </c>
      <c r="F275" s="153" t="s">
        <v>808</v>
      </c>
      <c r="H275" s="152" t="s">
        <v>3</v>
      </c>
      <c r="I275" s="154"/>
      <c r="L275" s="151"/>
      <c r="M275" s="155"/>
      <c r="T275" s="156"/>
      <c r="AT275" s="152" t="s">
        <v>149</v>
      </c>
      <c r="AU275" s="152" t="s">
        <v>81</v>
      </c>
      <c r="AV275" s="12" t="s">
        <v>79</v>
      </c>
      <c r="AW275" s="12" t="s">
        <v>33</v>
      </c>
      <c r="AX275" s="12" t="s">
        <v>72</v>
      </c>
      <c r="AY275" s="152" t="s">
        <v>132</v>
      </c>
    </row>
    <row r="276" spans="2:65" s="12" customFormat="1" ht="11.25">
      <c r="B276" s="151"/>
      <c r="D276" s="145" t="s">
        <v>149</v>
      </c>
      <c r="E276" s="152" t="s">
        <v>3</v>
      </c>
      <c r="F276" s="153" t="s">
        <v>809</v>
      </c>
      <c r="H276" s="152" t="s">
        <v>3</v>
      </c>
      <c r="I276" s="154"/>
      <c r="L276" s="151"/>
      <c r="M276" s="155"/>
      <c r="T276" s="156"/>
      <c r="AT276" s="152" t="s">
        <v>149</v>
      </c>
      <c r="AU276" s="152" t="s">
        <v>81</v>
      </c>
      <c r="AV276" s="12" t="s">
        <v>79</v>
      </c>
      <c r="AW276" s="12" t="s">
        <v>33</v>
      </c>
      <c r="AX276" s="12" t="s">
        <v>72</v>
      </c>
      <c r="AY276" s="152" t="s">
        <v>132</v>
      </c>
    </row>
    <row r="277" spans="2:65" s="12" customFormat="1" ht="11.25">
      <c r="B277" s="151"/>
      <c r="D277" s="145" t="s">
        <v>149</v>
      </c>
      <c r="E277" s="152" t="s">
        <v>3</v>
      </c>
      <c r="F277" s="153" t="s">
        <v>894</v>
      </c>
      <c r="H277" s="152" t="s">
        <v>3</v>
      </c>
      <c r="I277" s="154"/>
      <c r="L277" s="151"/>
      <c r="M277" s="155"/>
      <c r="T277" s="156"/>
      <c r="AT277" s="152" t="s">
        <v>149</v>
      </c>
      <c r="AU277" s="152" t="s">
        <v>81</v>
      </c>
      <c r="AV277" s="12" t="s">
        <v>79</v>
      </c>
      <c r="AW277" s="12" t="s">
        <v>33</v>
      </c>
      <c r="AX277" s="12" t="s">
        <v>72</v>
      </c>
      <c r="AY277" s="152" t="s">
        <v>132</v>
      </c>
    </row>
    <row r="278" spans="2:65" s="13" customFormat="1" ht="11.25">
      <c r="B278" s="157"/>
      <c r="D278" s="145" t="s">
        <v>149</v>
      </c>
      <c r="E278" s="158" t="s">
        <v>3</v>
      </c>
      <c r="F278" s="159" t="s">
        <v>600</v>
      </c>
      <c r="H278" s="160">
        <v>66</v>
      </c>
      <c r="I278" s="161"/>
      <c r="L278" s="157"/>
      <c r="M278" s="162"/>
      <c r="T278" s="163"/>
      <c r="AT278" s="158" t="s">
        <v>149</v>
      </c>
      <c r="AU278" s="158" t="s">
        <v>81</v>
      </c>
      <c r="AV278" s="13" t="s">
        <v>81</v>
      </c>
      <c r="AW278" s="13" t="s">
        <v>33</v>
      </c>
      <c r="AX278" s="13" t="s">
        <v>72</v>
      </c>
      <c r="AY278" s="158" t="s">
        <v>132</v>
      </c>
    </row>
    <row r="279" spans="2:65" s="14" customFormat="1" ht="11.25">
      <c r="B279" s="164"/>
      <c r="D279" s="145" t="s">
        <v>149</v>
      </c>
      <c r="E279" s="165" t="s">
        <v>3</v>
      </c>
      <c r="F279" s="166" t="s">
        <v>151</v>
      </c>
      <c r="H279" s="167">
        <v>66</v>
      </c>
      <c r="I279" s="168"/>
      <c r="L279" s="164"/>
      <c r="M279" s="169"/>
      <c r="T279" s="170"/>
      <c r="AT279" s="165" t="s">
        <v>149</v>
      </c>
      <c r="AU279" s="165" t="s">
        <v>81</v>
      </c>
      <c r="AV279" s="14" t="s">
        <v>152</v>
      </c>
      <c r="AW279" s="14" t="s">
        <v>33</v>
      </c>
      <c r="AX279" s="14" t="s">
        <v>79</v>
      </c>
      <c r="AY279" s="165" t="s">
        <v>132</v>
      </c>
    </row>
    <row r="280" spans="2:65" s="1" customFormat="1" ht="21.75" customHeight="1">
      <c r="B280" s="131"/>
      <c r="C280" s="132" t="s">
        <v>374</v>
      </c>
      <c r="D280" s="132" t="s">
        <v>135</v>
      </c>
      <c r="E280" s="133" t="s">
        <v>819</v>
      </c>
      <c r="F280" s="134" t="s">
        <v>820</v>
      </c>
      <c r="G280" s="135" t="s">
        <v>203</v>
      </c>
      <c r="H280" s="136">
        <v>2100</v>
      </c>
      <c r="I280" s="137"/>
      <c r="J280" s="138">
        <f>ROUND(I280*H280,2)</f>
        <v>0</v>
      </c>
      <c r="K280" s="134" t="s">
        <v>139</v>
      </c>
      <c r="L280" s="32"/>
      <c r="M280" s="139" t="s">
        <v>3</v>
      </c>
      <c r="N280" s="140" t="s">
        <v>43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152</v>
      </c>
      <c r="AT280" s="143" t="s">
        <v>135</v>
      </c>
      <c r="AU280" s="143" t="s">
        <v>81</v>
      </c>
      <c r="AY280" s="17" t="s">
        <v>132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79</v>
      </c>
      <c r="BK280" s="144">
        <f>ROUND(I280*H280,2)</f>
        <v>0</v>
      </c>
      <c r="BL280" s="17" t="s">
        <v>152</v>
      </c>
      <c r="BM280" s="143" t="s">
        <v>895</v>
      </c>
    </row>
    <row r="281" spans="2:65" s="1" customFormat="1" ht="11.25">
      <c r="B281" s="32"/>
      <c r="D281" s="145" t="s">
        <v>142</v>
      </c>
      <c r="F281" s="146" t="s">
        <v>822</v>
      </c>
      <c r="I281" s="147"/>
      <c r="L281" s="32"/>
      <c r="M281" s="148"/>
      <c r="T281" s="53"/>
      <c r="AT281" s="17" t="s">
        <v>142</v>
      </c>
      <c r="AU281" s="17" t="s">
        <v>81</v>
      </c>
    </row>
    <row r="282" spans="2:65" s="1" customFormat="1" ht="11.25">
      <c r="B282" s="32"/>
      <c r="D282" s="149" t="s">
        <v>143</v>
      </c>
      <c r="F282" s="150" t="s">
        <v>823</v>
      </c>
      <c r="I282" s="147"/>
      <c r="L282" s="32"/>
      <c r="M282" s="148"/>
      <c r="T282" s="53"/>
      <c r="AT282" s="17" t="s">
        <v>143</v>
      </c>
      <c r="AU282" s="17" t="s">
        <v>81</v>
      </c>
    </row>
    <row r="283" spans="2:65" s="12" customFormat="1" ht="11.25">
      <c r="B283" s="151"/>
      <c r="D283" s="145" t="s">
        <v>149</v>
      </c>
      <c r="E283" s="152" t="s">
        <v>3</v>
      </c>
      <c r="F283" s="153" t="s">
        <v>808</v>
      </c>
      <c r="H283" s="152" t="s">
        <v>3</v>
      </c>
      <c r="I283" s="154"/>
      <c r="L283" s="151"/>
      <c r="M283" s="155"/>
      <c r="T283" s="156"/>
      <c r="AT283" s="152" t="s">
        <v>149</v>
      </c>
      <c r="AU283" s="152" t="s">
        <v>81</v>
      </c>
      <c r="AV283" s="12" t="s">
        <v>79</v>
      </c>
      <c r="AW283" s="12" t="s">
        <v>33</v>
      </c>
      <c r="AX283" s="12" t="s">
        <v>72</v>
      </c>
      <c r="AY283" s="152" t="s">
        <v>132</v>
      </c>
    </row>
    <row r="284" spans="2:65" s="12" customFormat="1" ht="11.25">
      <c r="B284" s="151"/>
      <c r="D284" s="145" t="s">
        <v>149</v>
      </c>
      <c r="E284" s="152" t="s">
        <v>3</v>
      </c>
      <c r="F284" s="153" t="s">
        <v>824</v>
      </c>
      <c r="H284" s="152" t="s">
        <v>3</v>
      </c>
      <c r="I284" s="154"/>
      <c r="L284" s="151"/>
      <c r="M284" s="155"/>
      <c r="T284" s="156"/>
      <c r="AT284" s="152" t="s">
        <v>149</v>
      </c>
      <c r="AU284" s="152" t="s">
        <v>81</v>
      </c>
      <c r="AV284" s="12" t="s">
        <v>79</v>
      </c>
      <c r="AW284" s="12" t="s">
        <v>33</v>
      </c>
      <c r="AX284" s="12" t="s">
        <v>72</v>
      </c>
      <c r="AY284" s="152" t="s">
        <v>132</v>
      </c>
    </row>
    <row r="285" spans="2:65" s="12" customFormat="1" ht="11.25">
      <c r="B285" s="151"/>
      <c r="D285" s="145" t="s">
        <v>149</v>
      </c>
      <c r="E285" s="152" t="s">
        <v>3</v>
      </c>
      <c r="F285" s="153" t="s">
        <v>896</v>
      </c>
      <c r="H285" s="152" t="s">
        <v>3</v>
      </c>
      <c r="I285" s="154"/>
      <c r="L285" s="151"/>
      <c r="M285" s="155"/>
      <c r="T285" s="156"/>
      <c r="AT285" s="152" t="s">
        <v>149</v>
      </c>
      <c r="AU285" s="152" t="s">
        <v>81</v>
      </c>
      <c r="AV285" s="12" t="s">
        <v>79</v>
      </c>
      <c r="AW285" s="12" t="s">
        <v>33</v>
      </c>
      <c r="AX285" s="12" t="s">
        <v>72</v>
      </c>
      <c r="AY285" s="152" t="s">
        <v>132</v>
      </c>
    </row>
    <row r="286" spans="2:65" s="13" customFormat="1" ht="11.25">
      <c r="B286" s="157"/>
      <c r="D286" s="145" t="s">
        <v>149</v>
      </c>
      <c r="E286" s="158" t="s">
        <v>3</v>
      </c>
      <c r="F286" s="159" t="s">
        <v>825</v>
      </c>
      <c r="H286" s="160">
        <v>2100</v>
      </c>
      <c r="I286" s="161"/>
      <c r="L286" s="157"/>
      <c r="M286" s="162"/>
      <c r="T286" s="163"/>
      <c r="AT286" s="158" t="s">
        <v>149</v>
      </c>
      <c r="AU286" s="158" t="s">
        <v>81</v>
      </c>
      <c r="AV286" s="13" t="s">
        <v>81</v>
      </c>
      <c r="AW286" s="13" t="s">
        <v>33</v>
      </c>
      <c r="AX286" s="13" t="s">
        <v>72</v>
      </c>
      <c r="AY286" s="158" t="s">
        <v>132</v>
      </c>
    </row>
    <row r="287" spans="2:65" s="14" customFormat="1" ht="11.25">
      <c r="B287" s="164"/>
      <c r="D287" s="145" t="s">
        <v>149</v>
      </c>
      <c r="E287" s="165" t="s">
        <v>3</v>
      </c>
      <c r="F287" s="166" t="s">
        <v>151</v>
      </c>
      <c r="H287" s="167">
        <v>2100</v>
      </c>
      <c r="I287" s="168"/>
      <c r="L287" s="164"/>
      <c r="M287" s="169"/>
      <c r="T287" s="170"/>
      <c r="AT287" s="165" t="s">
        <v>149</v>
      </c>
      <c r="AU287" s="165" t="s">
        <v>81</v>
      </c>
      <c r="AV287" s="14" t="s">
        <v>152</v>
      </c>
      <c r="AW287" s="14" t="s">
        <v>33</v>
      </c>
      <c r="AX287" s="14" t="s">
        <v>79</v>
      </c>
      <c r="AY287" s="165" t="s">
        <v>132</v>
      </c>
    </row>
    <row r="288" spans="2:65" s="1" customFormat="1" ht="16.5" customHeight="1">
      <c r="B288" s="131"/>
      <c r="C288" s="132" t="s">
        <v>381</v>
      </c>
      <c r="D288" s="132" t="s">
        <v>135</v>
      </c>
      <c r="E288" s="133" t="s">
        <v>811</v>
      </c>
      <c r="F288" s="134" t="s">
        <v>812</v>
      </c>
      <c r="G288" s="135" t="s">
        <v>203</v>
      </c>
      <c r="H288" s="136">
        <v>47.1</v>
      </c>
      <c r="I288" s="137"/>
      <c r="J288" s="138">
        <f>ROUND(I288*H288,2)</f>
        <v>0</v>
      </c>
      <c r="K288" s="134" t="s">
        <v>139</v>
      </c>
      <c r="L288" s="32"/>
      <c r="M288" s="139" t="s">
        <v>3</v>
      </c>
      <c r="N288" s="140" t="s">
        <v>43</v>
      </c>
      <c r="P288" s="141">
        <f>O288*H288</f>
        <v>0</v>
      </c>
      <c r="Q288" s="141">
        <v>0</v>
      </c>
      <c r="R288" s="141">
        <f>Q288*H288</f>
        <v>0</v>
      </c>
      <c r="S288" s="141">
        <v>0</v>
      </c>
      <c r="T288" s="142">
        <f>S288*H288</f>
        <v>0</v>
      </c>
      <c r="AR288" s="143" t="s">
        <v>152</v>
      </c>
      <c r="AT288" s="143" t="s">
        <v>135</v>
      </c>
      <c r="AU288" s="143" t="s">
        <v>81</v>
      </c>
      <c r="AY288" s="17" t="s">
        <v>132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7" t="s">
        <v>79</v>
      </c>
      <c r="BK288" s="144">
        <f>ROUND(I288*H288,2)</f>
        <v>0</v>
      </c>
      <c r="BL288" s="17" t="s">
        <v>152</v>
      </c>
      <c r="BM288" s="143" t="s">
        <v>897</v>
      </c>
    </row>
    <row r="289" spans="2:65" s="1" customFormat="1" ht="11.25">
      <c r="B289" s="32"/>
      <c r="D289" s="145" t="s">
        <v>142</v>
      </c>
      <c r="F289" s="146" t="s">
        <v>814</v>
      </c>
      <c r="I289" s="147"/>
      <c r="L289" s="32"/>
      <c r="M289" s="148"/>
      <c r="T289" s="53"/>
      <c r="AT289" s="17" t="s">
        <v>142</v>
      </c>
      <c r="AU289" s="17" t="s">
        <v>81</v>
      </c>
    </row>
    <row r="290" spans="2:65" s="1" customFormat="1" ht="11.25">
      <c r="B290" s="32"/>
      <c r="D290" s="149" t="s">
        <v>143</v>
      </c>
      <c r="F290" s="150" t="s">
        <v>815</v>
      </c>
      <c r="I290" s="147"/>
      <c r="L290" s="32"/>
      <c r="M290" s="148"/>
      <c r="T290" s="53"/>
      <c r="AT290" s="17" t="s">
        <v>143</v>
      </c>
      <c r="AU290" s="17" t="s">
        <v>81</v>
      </c>
    </row>
    <row r="291" spans="2:65" s="12" customFormat="1" ht="11.25">
      <c r="B291" s="151"/>
      <c r="D291" s="145" t="s">
        <v>149</v>
      </c>
      <c r="E291" s="152" t="s">
        <v>3</v>
      </c>
      <c r="F291" s="153" t="s">
        <v>808</v>
      </c>
      <c r="H291" s="152" t="s">
        <v>3</v>
      </c>
      <c r="I291" s="154"/>
      <c r="L291" s="151"/>
      <c r="M291" s="155"/>
      <c r="T291" s="156"/>
      <c r="AT291" s="152" t="s">
        <v>149</v>
      </c>
      <c r="AU291" s="152" t="s">
        <v>81</v>
      </c>
      <c r="AV291" s="12" t="s">
        <v>79</v>
      </c>
      <c r="AW291" s="12" t="s">
        <v>33</v>
      </c>
      <c r="AX291" s="12" t="s">
        <v>72</v>
      </c>
      <c r="AY291" s="152" t="s">
        <v>132</v>
      </c>
    </row>
    <row r="292" spans="2:65" s="12" customFormat="1" ht="11.25">
      <c r="B292" s="151"/>
      <c r="D292" s="145" t="s">
        <v>149</v>
      </c>
      <c r="E292" s="152" t="s">
        <v>3</v>
      </c>
      <c r="F292" s="153" t="s">
        <v>816</v>
      </c>
      <c r="H292" s="152" t="s">
        <v>3</v>
      </c>
      <c r="I292" s="154"/>
      <c r="L292" s="151"/>
      <c r="M292" s="155"/>
      <c r="T292" s="156"/>
      <c r="AT292" s="152" t="s">
        <v>149</v>
      </c>
      <c r="AU292" s="152" t="s">
        <v>81</v>
      </c>
      <c r="AV292" s="12" t="s">
        <v>79</v>
      </c>
      <c r="AW292" s="12" t="s">
        <v>33</v>
      </c>
      <c r="AX292" s="12" t="s">
        <v>72</v>
      </c>
      <c r="AY292" s="152" t="s">
        <v>132</v>
      </c>
    </row>
    <row r="293" spans="2:65" s="12" customFormat="1" ht="11.25">
      <c r="B293" s="151"/>
      <c r="D293" s="145" t="s">
        <v>149</v>
      </c>
      <c r="E293" s="152" t="s">
        <v>3</v>
      </c>
      <c r="F293" s="153" t="s">
        <v>606</v>
      </c>
      <c r="H293" s="152" t="s">
        <v>3</v>
      </c>
      <c r="I293" s="154"/>
      <c r="L293" s="151"/>
      <c r="M293" s="155"/>
      <c r="T293" s="156"/>
      <c r="AT293" s="152" t="s">
        <v>149</v>
      </c>
      <c r="AU293" s="152" t="s">
        <v>81</v>
      </c>
      <c r="AV293" s="12" t="s">
        <v>79</v>
      </c>
      <c r="AW293" s="12" t="s">
        <v>33</v>
      </c>
      <c r="AX293" s="12" t="s">
        <v>72</v>
      </c>
      <c r="AY293" s="152" t="s">
        <v>132</v>
      </c>
    </row>
    <row r="294" spans="2:65" s="12" customFormat="1" ht="11.25">
      <c r="B294" s="151"/>
      <c r="D294" s="145" t="s">
        <v>149</v>
      </c>
      <c r="E294" s="152" t="s">
        <v>3</v>
      </c>
      <c r="F294" s="153" t="s">
        <v>898</v>
      </c>
      <c r="H294" s="152" t="s">
        <v>3</v>
      </c>
      <c r="I294" s="154"/>
      <c r="L294" s="151"/>
      <c r="M294" s="155"/>
      <c r="T294" s="156"/>
      <c r="AT294" s="152" t="s">
        <v>149</v>
      </c>
      <c r="AU294" s="152" t="s">
        <v>81</v>
      </c>
      <c r="AV294" s="12" t="s">
        <v>79</v>
      </c>
      <c r="AW294" s="12" t="s">
        <v>33</v>
      </c>
      <c r="AX294" s="12" t="s">
        <v>72</v>
      </c>
      <c r="AY294" s="152" t="s">
        <v>132</v>
      </c>
    </row>
    <row r="295" spans="2:65" s="13" customFormat="1" ht="11.25">
      <c r="B295" s="157"/>
      <c r="D295" s="145" t="s">
        <v>149</v>
      </c>
      <c r="E295" s="158" t="s">
        <v>3</v>
      </c>
      <c r="F295" s="159" t="s">
        <v>818</v>
      </c>
      <c r="H295" s="160">
        <v>47.1</v>
      </c>
      <c r="I295" s="161"/>
      <c r="L295" s="157"/>
      <c r="M295" s="162"/>
      <c r="T295" s="163"/>
      <c r="AT295" s="158" t="s">
        <v>149</v>
      </c>
      <c r="AU295" s="158" t="s">
        <v>81</v>
      </c>
      <c r="AV295" s="13" t="s">
        <v>81</v>
      </c>
      <c r="AW295" s="13" t="s">
        <v>33</v>
      </c>
      <c r="AX295" s="13" t="s">
        <v>72</v>
      </c>
      <c r="AY295" s="158" t="s">
        <v>132</v>
      </c>
    </row>
    <row r="296" spans="2:65" s="14" customFormat="1" ht="11.25">
      <c r="B296" s="164"/>
      <c r="D296" s="145" t="s">
        <v>149</v>
      </c>
      <c r="E296" s="165" t="s">
        <v>3</v>
      </c>
      <c r="F296" s="166" t="s">
        <v>151</v>
      </c>
      <c r="H296" s="167">
        <v>47.1</v>
      </c>
      <c r="I296" s="168"/>
      <c r="L296" s="164"/>
      <c r="M296" s="169"/>
      <c r="T296" s="170"/>
      <c r="AT296" s="165" t="s">
        <v>149</v>
      </c>
      <c r="AU296" s="165" t="s">
        <v>81</v>
      </c>
      <c r="AV296" s="14" t="s">
        <v>152</v>
      </c>
      <c r="AW296" s="14" t="s">
        <v>33</v>
      </c>
      <c r="AX296" s="14" t="s">
        <v>79</v>
      </c>
      <c r="AY296" s="165" t="s">
        <v>132</v>
      </c>
    </row>
    <row r="297" spans="2:65" s="1" customFormat="1" ht="16.5" customHeight="1">
      <c r="B297" s="131"/>
      <c r="C297" s="132" t="s">
        <v>387</v>
      </c>
      <c r="D297" s="132" t="s">
        <v>135</v>
      </c>
      <c r="E297" s="133" t="s">
        <v>826</v>
      </c>
      <c r="F297" s="134" t="s">
        <v>827</v>
      </c>
      <c r="G297" s="135" t="s">
        <v>252</v>
      </c>
      <c r="H297" s="136">
        <v>1.5</v>
      </c>
      <c r="I297" s="137"/>
      <c r="J297" s="138">
        <f>ROUND(I297*H297,2)</f>
        <v>0</v>
      </c>
      <c r="K297" s="134" t="s">
        <v>139</v>
      </c>
      <c r="L297" s="32"/>
      <c r="M297" s="139" t="s">
        <v>3</v>
      </c>
      <c r="N297" s="140" t="s">
        <v>43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152</v>
      </c>
      <c r="AT297" s="143" t="s">
        <v>135</v>
      </c>
      <c r="AU297" s="143" t="s">
        <v>81</v>
      </c>
      <c r="AY297" s="17" t="s">
        <v>132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79</v>
      </c>
      <c r="BK297" s="144">
        <f>ROUND(I297*H297,2)</f>
        <v>0</v>
      </c>
      <c r="BL297" s="17" t="s">
        <v>152</v>
      </c>
      <c r="BM297" s="143" t="s">
        <v>899</v>
      </c>
    </row>
    <row r="298" spans="2:65" s="1" customFormat="1" ht="11.25">
      <c r="B298" s="32"/>
      <c r="D298" s="145" t="s">
        <v>142</v>
      </c>
      <c r="F298" s="146" t="s">
        <v>829</v>
      </c>
      <c r="I298" s="147"/>
      <c r="L298" s="32"/>
      <c r="M298" s="148"/>
      <c r="T298" s="53"/>
      <c r="AT298" s="17" t="s">
        <v>142</v>
      </c>
      <c r="AU298" s="17" t="s">
        <v>81</v>
      </c>
    </row>
    <row r="299" spans="2:65" s="1" customFormat="1" ht="11.25">
      <c r="B299" s="32"/>
      <c r="D299" s="149" t="s">
        <v>143</v>
      </c>
      <c r="F299" s="150" t="s">
        <v>830</v>
      </c>
      <c r="I299" s="147"/>
      <c r="L299" s="32"/>
      <c r="M299" s="148"/>
      <c r="T299" s="53"/>
      <c r="AT299" s="17" t="s">
        <v>143</v>
      </c>
      <c r="AU299" s="17" t="s">
        <v>81</v>
      </c>
    </row>
    <row r="300" spans="2:65" s="12" customFormat="1" ht="11.25">
      <c r="B300" s="151"/>
      <c r="D300" s="145" t="s">
        <v>149</v>
      </c>
      <c r="E300" s="152" t="s">
        <v>3</v>
      </c>
      <c r="F300" s="153" t="s">
        <v>808</v>
      </c>
      <c r="H300" s="152" t="s">
        <v>3</v>
      </c>
      <c r="I300" s="154"/>
      <c r="L300" s="151"/>
      <c r="M300" s="155"/>
      <c r="T300" s="156"/>
      <c r="AT300" s="152" t="s">
        <v>149</v>
      </c>
      <c r="AU300" s="152" t="s">
        <v>81</v>
      </c>
      <c r="AV300" s="12" t="s">
        <v>79</v>
      </c>
      <c r="AW300" s="12" t="s">
        <v>33</v>
      </c>
      <c r="AX300" s="12" t="s">
        <v>72</v>
      </c>
      <c r="AY300" s="152" t="s">
        <v>132</v>
      </c>
    </row>
    <row r="301" spans="2:65" s="12" customFormat="1" ht="11.25">
      <c r="B301" s="151"/>
      <c r="D301" s="145" t="s">
        <v>149</v>
      </c>
      <c r="E301" s="152" t="s">
        <v>3</v>
      </c>
      <c r="F301" s="153" t="s">
        <v>831</v>
      </c>
      <c r="H301" s="152" t="s">
        <v>3</v>
      </c>
      <c r="I301" s="154"/>
      <c r="L301" s="151"/>
      <c r="M301" s="155"/>
      <c r="T301" s="156"/>
      <c r="AT301" s="152" t="s">
        <v>149</v>
      </c>
      <c r="AU301" s="152" t="s">
        <v>81</v>
      </c>
      <c r="AV301" s="12" t="s">
        <v>79</v>
      </c>
      <c r="AW301" s="12" t="s">
        <v>33</v>
      </c>
      <c r="AX301" s="12" t="s">
        <v>72</v>
      </c>
      <c r="AY301" s="152" t="s">
        <v>132</v>
      </c>
    </row>
    <row r="302" spans="2:65" s="12" customFormat="1" ht="11.25">
      <c r="B302" s="151"/>
      <c r="D302" s="145" t="s">
        <v>149</v>
      </c>
      <c r="E302" s="152" t="s">
        <v>3</v>
      </c>
      <c r="F302" s="153" t="s">
        <v>898</v>
      </c>
      <c r="H302" s="152" t="s">
        <v>3</v>
      </c>
      <c r="I302" s="154"/>
      <c r="L302" s="151"/>
      <c r="M302" s="155"/>
      <c r="T302" s="156"/>
      <c r="AT302" s="152" t="s">
        <v>149</v>
      </c>
      <c r="AU302" s="152" t="s">
        <v>81</v>
      </c>
      <c r="AV302" s="12" t="s">
        <v>79</v>
      </c>
      <c r="AW302" s="12" t="s">
        <v>33</v>
      </c>
      <c r="AX302" s="12" t="s">
        <v>72</v>
      </c>
      <c r="AY302" s="152" t="s">
        <v>132</v>
      </c>
    </row>
    <row r="303" spans="2:65" s="13" customFormat="1" ht="11.25">
      <c r="B303" s="157"/>
      <c r="D303" s="145" t="s">
        <v>149</v>
      </c>
      <c r="E303" s="158" t="s">
        <v>3</v>
      </c>
      <c r="F303" s="159" t="s">
        <v>900</v>
      </c>
      <c r="H303" s="160">
        <v>1.5</v>
      </c>
      <c r="I303" s="161"/>
      <c r="L303" s="157"/>
      <c r="M303" s="162"/>
      <c r="T303" s="163"/>
      <c r="AT303" s="158" t="s">
        <v>149</v>
      </c>
      <c r="AU303" s="158" t="s">
        <v>81</v>
      </c>
      <c r="AV303" s="13" t="s">
        <v>81</v>
      </c>
      <c r="AW303" s="13" t="s">
        <v>33</v>
      </c>
      <c r="AX303" s="13" t="s">
        <v>72</v>
      </c>
      <c r="AY303" s="158" t="s">
        <v>132</v>
      </c>
    </row>
    <row r="304" spans="2:65" s="14" customFormat="1" ht="11.25">
      <c r="B304" s="164"/>
      <c r="D304" s="145" t="s">
        <v>149</v>
      </c>
      <c r="E304" s="165" t="s">
        <v>3</v>
      </c>
      <c r="F304" s="166" t="s">
        <v>151</v>
      </c>
      <c r="H304" s="167">
        <v>1.5</v>
      </c>
      <c r="I304" s="168"/>
      <c r="L304" s="164"/>
      <c r="M304" s="169"/>
      <c r="T304" s="170"/>
      <c r="AT304" s="165" t="s">
        <v>149</v>
      </c>
      <c r="AU304" s="165" t="s">
        <v>81</v>
      </c>
      <c r="AV304" s="14" t="s">
        <v>152</v>
      </c>
      <c r="AW304" s="14" t="s">
        <v>33</v>
      </c>
      <c r="AX304" s="14" t="s">
        <v>79</v>
      </c>
      <c r="AY304" s="165" t="s">
        <v>132</v>
      </c>
    </row>
    <row r="305" spans="2:65" s="1" customFormat="1" ht="16.5" customHeight="1">
      <c r="B305" s="131"/>
      <c r="C305" s="132" t="s">
        <v>396</v>
      </c>
      <c r="D305" s="132" t="s">
        <v>135</v>
      </c>
      <c r="E305" s="133" t="s">
        <v>671</v>
      </c>
      <c r="F305" s="134" t="s">
        <v>672</v>
      </c>
      <c r="G305" s="135" t="s">
        <v>252</v>
      </c>
      <c r="H305" s="136">
        <v>42</v>
      </c>
      <c r="I305" s="137"/>
      <c r="J305" s="138">
        <f>ROUND(I305*H305,2)</f>
        <v>0</v>
      </c>
      <c r="K305" s="134" t="s">
        <v>139</v>
      </c>
      <c r="L305" s="32"/>
      <c r="M305" s="139" t="s">
        <v>3</v>
      </c>
      <c r="N305" s="140" t="s">
        <v>43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152</v>
      </c>
      <c r="AT305" s="143" t="s">
        <v>135</v>
      </c>
      <c r="AU305" s="143" t="s">
        <v>81</v>
      </c>
      <c r="AY305" s="17" t="s">
        <v>132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7" t="s">
        <v>79</v>
      </c>
      <c r="BK305" s="144">
        <f>ROUND(I305*H305,2)</f>
        <v>0</v>
      </c>
      <c r="BL305" s="17" t="s">
        <v>152</v>
      </c>
      <c r="BM305" s="143" t="s">
        <v>901</v>
      </c>
    </row>
    <row r="306" spans="2:65" s="1" customFormat="1" ht="11.25">
      <c r="B306" s="32"/>
      <c r="D306" s="145" t="s">
        <v>142</v>
      </c>
      <c r="F306" s="146" t="s">
        <v>674</v>
      </c>
      <c r="I306" s="147"/>
      <c r="L306" s="32"/>
      <c r="M306" s="148"/>
      <c r="T306" s="53"/>
      <c r="AT306" s="17" t="s">
        <v>142</v>
      </c>
      <c r="AU306" s="17" t="s">
        <v>81</v>
      </c>
    </row>
    <row r="307" spans="2:65" s="1" customFormat="1" ht="11.25">
      <c r="B307" s="32"/>
      <c r="D307" s="149" t="s">
        <v>143</v>
      </c>
      <c r="F307" s="150" t="s">
        <v>675</v>
      </c>
      <c r="I307" s="147"/>
      <c r="L307" s="32"/>
      <c r="M307" s="148"/>
      <c r="T307" s="53"/>
      <c r="AT307" s="17" t="s">
        <v>143</v>
      </c>
      <c r="AU307" s="17" t="s">
        <v>81</v>
      </c>
    </row>
    <row r="308" spans="2:65" s="12" customFormat="1" ht="11.25">
      <c r="B308" s="151"/>
      <c r="D308" s="145" t="s">
        <v>149</v>
      </c>
      <c r="E308" s="152" t="s">
        <v>3</v>
      </c>
      <c r="F308" s="153" t="s">
        <v>808</v>
      </c>
      <c r="H308" s="152" t="s">
        <v>3</v>
      </c>
      <c r="I308" s="154"/>
      <c r="L308" s="151"/>
      <c r="M308" s="155"/>
      <c r="T308" s="156"/>
      <c r="AT308" s="152" t="s">
        <v>149</v>
      </c>
      <c r="AU308" s="152" t="s">
        <v>81</v>
      </c>
      <c r="AV308" s="12" t="s">
        <v>79</v>
      </c>
      <c r="AW308" s="12" t="s">
        <v>33</v>
      </c>
      <c r="AX308" s="12" t="s">
        <v>72</v>
      </c>
      <c r="AY308" s="152" t="s">
        <v>132</v>
      </c>
    </row>
    <row r="309" spans="2:65" s="12" customFormat="1" ht="11.25">
      <c r="B309" s="151"/>
      <c r="D309" s="145" t="s">
        <v>149</v>
      </c>
      <c r="E309" s="152" t="s">
        <v>3</v>
      </c>
      <c r="F309" s="153" t="s">
        <v>835</v>
      </c>
      <c r="H309" s="152" t="s">
        <v>3</v>
      </c>
      <c r="I309" s="154"/>
      <c r="L309" s="151"/>
      <c r="M309" s="155"/>
      <c r="T309" s="156"/>
      <c r="AT309" s="152" t="s">
        <v>149</v>
      </c>
      <c r="AU309" s="152" t="s">
        <v>81</v>
      </c>
      <c r="AV309" s="12" t="s">
        <v>79</v>
      </c>
      <c r="AW309" s="12" t="s">
        <v>33</v>
      </c>
      <c r="AX309" s="12" t="s">
        <v>72</v>
      </c>
      <c r="AY309" s="152" t="s">
        <v>132</v>
      </c>
    </row>
    <row r="310" spans="2:65" s="12" customFormat="1" ht="11.25">
      <c r="B310" s="151"/>
      <c r="D310" s="145" t="s">
        <v>149</v>
      </c>
      <c r="E310" s="152" t="s">
        <v>3</v>
      </c>
      <c r="F310" s="153" t="s">
        <v>896</v>
      </c>
      <c r="H310" s="152" t="s">
        <v>3</v>
      </c>
      <c r="I310" s="154"/>
      <c r="L310" s="151"/>
      <c r="M310" s="155"/>
      <c r="T310" s="156"/>
      <c r="AT310" s="152" t="s">
        <v>149</v>
      </c>
      <c r="AU310" s="152" t="s">
        <v>81</v>
      </c>
      <c r="AV310" s="12" t="s">
        <v>79</v>
      </c>
      <c r="AW310" s="12" t="s">
        <v>33</v>
      </c>
      <c r="AX310" s="12" t="s">
        <v>72</v>
      </c>
      <c r="AY310" s="152" t="s">
        <v>132</v>
      </c>
    </row>
    <row r="311" spans="2:65" s="13" customFormat="1" ht="11.25">
      <c r="B311" s="157"/>
      <c r="D311" s="145" t="s">
        <v>149</v>
      </c>
      <c r="E311" s="158" t="s">
        <v>3</v>
      </c>
      <c r="F311" s="159" t="s">
        <v>902</v>
      </c>
      <c r="H311" s="160">
        <v>42</v>
      </c>
      <c r="I311" s="161"/>
      <c r="L311" s="157"/>
      <c r="M311" s="162"/>
      <c r="T311" s="163"/>
      <c r="AT311" s="158" t="s">
        <v>149</v>
      </c>
      <c r="AU311" s="158" t="s">
        <v>81</v>
      </c>
      <c r="AV311" s="13" t="s">
        <v>81</v>
      </c>
      <c r="AW311" s="13" t="s">
        <v>33</v>
      </c>
      <c r="AX311" s="13" t="s">
        <v>72</v>
      </c>
      <c r="AY311" s="158" t="s">
        <v>132</v>
      </c>
    </row>
    <row r="312" spans="2:65" s="14" customFormat="1" ht="11.25">
      <c r="B312" s="164"/>
      <c r="D312" s="145" t="s">
        <v>149</v>
      </c>
      <c r="E312" s="165" t="s">
        <v>3</v>
      </c>
      <c r="F312" s="166" t="s">
        <v>151</v>
      </c>
      <c r="H312" s="167">
        <v>42</v>
      </c>
      <c r="I312" s="168"/>
      <c r="L312" s="164"/>
      <c r="M312" s="169"/>
      <c r="T312" s="170"/>
      <c r="AT312" s="165" t="s">
        <v>149</v>
      </c>
      <c r="AU312" s="165" t="s">
        <v>81</v>
      </c>
      <c r="AV312" s="14" t="s">
        <v>152</v>
      </c>
      <c r="AW312" s="14" t="s">
        <v>33</v>
      </c>
      <c r="AX312" s="14" t="s">
        <v>79</v>
      </c>
      <c r="AY312" s="165" t="s">
        <v>132</v>
      </c>
    </row>
    <row r="313" spans="2:65" s="1" customFormat="1" ht="16.5" customHeight="1">
      <c r="B313" s="131"/>
      <c r="C313" s="132" t="s">
        <v>404</v>
      </c>
      <c r="D313" s="132" t="s">
        <v>135</v>
      </c>
      <c r="E313" s="133" t="s">
        <v>837</v>
      </c>
      <c r="F313" s="134" t="s">
        <v>838</v>
      </c>
      <c r="G313" s="135" t="s">
        <v>252</v>
      </c>
      <c r="H313" s="136">
        <v>43.5</v>
      </c>
      <c r="I313" s="137"/>
      <c r="J313" s="138">
        <f>ROUND(I313*H313,2)</f>
        <v>0</v>
      </c>
      <c r="K313" s="134" t="s">
        <v>139</v>
      </c>
      <c r="L313" s="32"/>
      <c r="M313" s="139" t="s">
        <v>3</v>
      </c>
      <c r="N313" s="140" t="s">
        <v>43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152</v>
      </c>
      <c r="AT313" s="143" t="s">
        <v>135</v>
      </c>
      <c r="AU313" s="143" t="s">
        <v>81</v>
      </c>
      <c r="AY313" s="17" t="s">
        <v>132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79</v>
      </c>
      <c r="BK313" s="144">
        <f>ROUND(I313*H313,2)</f>
        <v>0</v>
      </c>
      <c r="BL313" s="17" t="s">
        <v>152</v>
      </c>
      <c r="BM313" s="143" t="s">
        <v>903</v>
      </c>
    </row>
    <row r="314" spans="2:65" s="1" customFormat="1" ht="11.25">
      <c r="B314" s="32"/>
      <c r="D314" s="145" t="s">
        <v>142</v>
      </c>
      <c r="F314" s="146" t="s">
        <v>840</v>
      </c>
      <c r="I314" s="147"/>
      <c r="L314" s="32"/>
      <c r="M314" s="148"/>
      <c r="T314" s="53"/>
      <c r="AT314" s="17" t="s">
        <v>142</v>
      </c>
      <c r="AU314" s="17" t="s">
        <v>81</v>
      </c>
    </row>
    <row r="315" spans="2:65" s="1" customFormat="1" ht="11.25">
      <c r="B315" s="32"/>
      <c r="D315" s="149" t="s">
        <v>143</v>
      </c>
      <c r="F315" s="150" t="s">
        <v>841</v>
      </c>
      <c r="I315" s="147"/>
      <c r="L315" s="32"/>
      <c r="M315" s="148"/>
      <c r="T315" s="53"/>
      <c r="AT315" s="17" t="s">
        <v>143</v>
      </c>
      <c r="AU315" s="17" t="s">
        <v>81</v>
      </c>
    </row>
    <row r="316" spans="2:65" s="13" customFormat="1" ht="11.25">
      <c r="B316" s="157"/>
      <c r="D316" s="145" t="s">
        <v>149</v>
      </c>
      <c r="E316" s="158" t="s">
        <v>3</v>
      </c>
      <c r="F316" s="159" t="s">
        <v>904</v>
      </c>
      <c r="H316" s="160">
        <v>43.5</v>
      </c>
      <c r="I316" s="161"/>
      <c r="L316" s="157"/>
      <c r="M316" s="162"/>
      <c r="T316" s="163"/>
      <c r="AT316" s="158" t="s">
        <v>149</v>
      </c>
      <c r="AU316" s="158" t="s">
        <v>81</v>
      </c>
      <c r="AV316" s="13" t="s">
        <v>81</v>
      </c>
      <c r="AW316" s="13" t="s">
        <v>33</v>
      </c>
      <c r="AX316" s="13" t="s">
        <v>72</v>
      </c>
      <c r="AY316" s="158" t="s">
        <v>132</v>
      </c>
    </row>
    <row r="317" spans="2:65" s="14" customFormat="1" ht="11.25">
      <c r="B317" s="164"/>
      <c r="D317" s="145" t="s">
        <v>149</v>
      </c>
      <c r="E317" s="165" t="s">
        <v>3</v>
      </c>
      <c r="F317" s="166" t="s">
        <v>151</v>
      </c>
      <c r="H317" s="167">
        <v>43.5</v>
      </c>
      <c r="I317" s="168"/>
      <c r="L317" s="164"/>
      <c r="M317" s="169"/>
      <c r="T317" s="170"/>
      <c r="AT317" s="165" t="s">
        <v>149</v>
      </c>
      <c r="AU317" s="165" t="s">
        <v>81</v>
      </c>
      <c r="AV317" s="14" t="s">
        <v>152</v>
      </c>
      <c r="AW317" s="14" t="s">
        <v>33</v>
      </c>
      <c r="AX317" s="14" t="s">
        <v>79</v>
      </c>
      <c r="AY317" s="165" t="s">
        <v>132</v>
      </c>
    </row>
    <row r="318" spans="2:65" s="1" customFormat="1" ht="16.5" customHeight="1">
      <c r="B318" s="131"/>
      <c r="C318" s="132" t="s">
        <v>410</v>
      </c>
      <c r="D318" s="132" t="s">
        <v>135</v>
      </c>
      <c r="E318" s="133" t="s">
        <v>842</v>
      </c>
      <c r="F318" s="134" t="s">
        <v>843</v>
      </c>
      <c r="G318" s="135" t="s">
        <v>252</v>
      </c>
      <c r="H318" s="136">
        <v>391.5</v>
      </c>
      <c r="I318" s="137"/>
      <c r="J318" s="138">
        <f>ROUND(I318*H318,2)</f>
        <v>0</v>
      </c>
      <c r="K318" s="134" t="s">
        <v>139</v>
      </c>
      <c r="L318" s="32"/>
      <c r="M318" s="139" t="s">
        <v>3</v>
      </c>
      <c r="N318" s="140" t="s">
        <v>43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152</v>
      </c>
      <c r="AT318" s="143" t="s">
        <v>135</v>
      </c>
      <c r="AU318" s="143" t="s">
        <v>81</v>
      </c>
      <c r="AY318" s="17" t="s">
        <v>132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79</v>
      </c>
      <c r="BK318" s="144">
        <f>ROUND(I318*H318,2)</f>
        <v>0</v>
      </c>
      <c r="BL318" s="17" t="s">
        <v>152</v>
      </c>
      <c r="BM318" s="143" t="s">
        <v>905</v>
      </c>
    </row>
    <row r="319" spans="2:65" s="1" customFormat="1" ht="11.25">
      <c r="B319" s="32"/>
      <c r="D319" s="145" t="s">
        <v>142</v>
      </c>
      <c r="F319" s="146" t="s">
        <v>845</v>
      </c>
      <c r="I319" s="147"/>
      <c r="L319" s="32"/>
      <c r="M319" s="148"/>
      <c r="T319" s="53"/>
      <c r="AT319" s="17" t="s">
        <v>142</v>
      </c>
      <c r="AU319" s="17" t="s">
        <v>81</v>
      </c>
    </row>
    <row r="320" spans="2:65" s="1" customFormat="1" ht="11.25">
      <c r="B320" s="32"/>
      <c r="D320" s="149" t="s">
        <v>143</v>
      </c>
      <c r="F320" s="150" t="s">
        <v>846</v>
      </c>
      <c r="I320" s="147"/>
      <c r="L320" s="32"/>
      <c r="M320" s="148"/>
      <c r="T320" s="53"/>
      <c r="AT320" s="17" t="s">
        <v>143</v>
      </c>
      <c r="AU320" s="17" t="s">
        <v>81</v>
      </c>
    </row>
    <row r="321" spans="2:65" s="13" customFormat="1" ht="11.25">
      <c r="B321" s="157"/>
      <c r="D321" s="145" t="s">
        <v>149</v>
      </c>
      <c r="E321" s="158" t="s">
        <v>3</v>
      </c>
      <c r="F321" s="159" t="s">
        <v>906</v>
      </c>
      <c r="H321" s="160">
        <v>391.5</v>
      </c>
      <c r="I321" s="161"/>
      <c r="L321" s="157"/>
      <c r="M321" s="162"/>
      <c r="T321" s="163"/>
      <c r="AT321" s="158" t="s">
        <v>149</v>
      </c>
      <c r="AU321" s="158" t="s">
        <v>81</v>
      </c>
      <c r="AV321" s="13" t="s">
        <v>81</v>
      </c>
      <c r="AW321" s="13" t="s">
        <v>33</v>
      </c>
      <c r="AX321" s="13" t="s">
        <v>72</v>
      </c>
      <c r="AY321" s="158" t="s">
        <v>132</v>
      </c>
    </row>
    <row r="322" spans="2:65" s="14" customFormat="1" ht="11.25">
      <c r="B322" s="164"/>
      <c r="D322" s="145" t="s">
        <v>149</v>
      </c>
      <c r="E322" s="165" t="s">
        <v>3</v>
      </c>
      <c r="F322" s="166" t="s">
        <v>151</v>
      </c>
      <c r="H322" s="167">
        <v>391.5</v>
      </c>
      <c r="I322" s="168"/>
      <c r="L322" s="164"/>
      <c r="M322" s="169"/>
      <c r="T322" s="170"/>
      <c r="AT322" s="165" t="s">
        <v>149</v>
      </c>
      <c r="AU322" s="165" t="s">
        <v>81</v>
      </c>
      <c r="AV322" s="14" t="s">
        <v>152</v>
      </c>
      <c r="AW322" s="14" t="s">
        <v>33</v>
      </c>
      <c r="AX322" s="14" t="s">
        <v>79</v>
      </c>
      <c r="AY322" s="165" t="s">
        <v>132</v>
      </c>
    </row>
    <row r="323" spans="2:65" s="1" customFormat="1" ht="16.5" customHeight="1">
      <c r="B323" s="131"/>
      <c r="C323" s="174" t="s">
        <v>416</v>
      </c>
      <c r="D323" s="174" t="s">
        <v>397</v>
      </c>
      <c r="E323" s="175" t="s">
        <v>848</v>
      </c>
      <c r="F323" s="176" t="s">
        <v>849</v>
      </c>
      <c r="G323" s="177" t="s">
        <v>252</v>
      </c>
      <c r="H323" s="178">
        <v>43.5</v>
      </c>
      <c r="I323" s="179"/>
      <c r="J323" s="180">
        <f>ROUND(I323*H323,2)</f>
        <v>0</v>
      </c>
      <c r="K323" s="176" t="s">
        <v>139</v>
      </c>
      <c r="L323" s="181"/>
      <c r="M323" s="182" t="s">
        <v>3</v>
      </c>
      <c r="N323" s="183" t="s">
        <v>43</v>
      </c>
      <c r="P323" s="141">
        <f>O323*H323</f>
        <v>0</v>
      </c>
      <c r="Q323" s="141">
        <v>1</v>
      </c>
      <c r="R323" s="141">
        <f>Q323*H323</f>
        <v>43.5</v>
      </c>
      <c r="S323" s="141">
        <v>0</v>
      </c>
      <c r="T323" s="142">
        <f>S323*H323</f>
        <v>0</v>
      </c>
      <c r="AR323" s="143" t="s">
        <v>179</v>
      </c>
      <c r="AT323" s="143" t="s">
        <v>397</v>
      </c>
      <c r="AU323" s="143" t="s">
        <v>81</v>
      </c>
      <c r="AY323" s="17" t="s">
        <v>132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7" t="s">
        <v>79</v>
      </c>
      <c r="BK323" s="144">
        <f>ROUND(I323*H323,2)</f>
        <v>0</v>
      </c>
      <c r="BL323" s="17" t="s">
        <v>152</v>
      </c>
      <c r="BM323" s="143" t="s">
        <v>907</v>
      </c>
    </row>
    <row r="324" spans="2:65" s="1" customFormat="1" ht="11.25">
      <c r="B324" s="32"/>
      <c r="D324" s="145" t="s">
        <v>142</v>
      </c>
      <c r="F324" s="146" t="s">
        <v>849</v>
      </c>
      <c r="I324" s="147"/>
      <c r="L324" s="32"/>
      <c r="M324" s="148"/>
      <c r="T324" s="53"/>
      <c r="AT324" s="17" t="s">
        <v>142</v>
      </c>
      <c r="AU324" s="17" t="s">
        <v>81</v>
      </c>
    </row>
    <row r="325" spans="2:65" s="1" customFormat="1" ht="16.5" customHeight="1">
      <c r="B325" s="131"/>
      <c r="C325" s="132" t="s">
        <v>422</v>
      </c>
      <c r="D325" s="132" t="s">
        <v>135</v>
      </c>
      <c r="E325" s="133" t="s">
        <v>908</v>
      </c>
      <c r="F325" s="134" t="s">
        <v>909</v>
      </c>
      <c r="G325" s="135" t="s">
        <v>211</v>
      </c>
      <c r="H325" s="136">
        <v>3</v>
      </c>
      <c r="I325" s="137"/>
      <c r="J325" s="138">
        <f>ROUND(I325*H325,2)</f>
        <v>0</v>
      </c>
      <c r="K325" s="134" t="s">
        <v>139</v>
      </c>
      <c r="L325" s="32"/>
      <c r="M325" s="139" t="s">
        <v>3</v>
      </c>
      <c r="N325" s="140" t="s">
        <v>43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152</v>
      </c>
      <c r="AT325" s="143" t="s">
        <v>135</v>
      </c>
      <c r="AU325" s="143" t="s">
        <v>81</v>
      </c>
      <c r="AY325" s="17" t="s">
        <v>132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7" t="s">
        <v>79</v>
      </c>
      <c r="BK325" s="144">
        <f>ROUND(I325*H325,2)</f>
        <v>0</v>
      </c>
      <c r="BL325" s="17" t="s">
        <v>152</v>
      </c>
      <c r="BM325" s="143" t="s">
        <v>910</v>
      </c>
    </row>
    <row r="326" spans="2:65" s="1" customFormat="1" ht="11.25">
      <c r="B326" s="32"/>
      <c r="D326" s="145" t="s">
        <v>142</v>
      </c>
      <c r="F326" s="146" t="s">
        <v>911</v>
      </c>
      <c r="I326" s="147"/>
      <c r="L326" s="32"/>
      <c r="M326" s="148"/>
      <c r="T326" s="53"/>
      <c r="AT326" s="17" t="s">
        <v>142</v>
      </c>
      <c r="AU326" s="17" t="s">
        <v>81</v>
      </c>
    </row>
    <row r="327" spans="2:65" s="1" customFormat="1" ht="11.25">
      <c r="B327" s="32"/>
      <c r="D327" s="149" t="s">
        <v>143</v>
      </c>
      <c r="F327" s="150" t="s">
        <v>912</v>
      </c>
      <c r="I327" s="147"/>
      <c r="L327" s="32"/>
      <c r="M327" s="148"/>
      <c r="T327" s="53"/>
      <c r="AT327" s="17" t="s">
        <v>143</v>
      </c>
      <c r="AU327" s="17" t="s">
        <v>81</v>
      </c>
    </row>
    <row r="328" spans="2:65" s="12" customFormat="1" ht="11.25">
      <c r="B328" s="151"/>
      <c r="D328" s="145" t="s">
        <v>149</v>
      </c>
      <c r="E328" s="152" t="s">
        <v>3</v>
      </c>
      <c r="F328" s="153" t="s">
        <v>808</v>
      </c>
      <c r="H328" s="152" t="s">
        <v>3</v>
      </c>
      <c r="I328" s="154"/>
      <c r="L328" s="151"/>
      <c r="M328" s="155"/>
      <c r="T328" s="156"/>
      <c r="AT328" s="152" t="s">
        <v>149</v>
      </c>
      <c r="AU328" s="152" t="s">
        <v>81</v>
      </c>
      <c r="AV328" s="12" t="s">
        <v>79</v>
      </c>
      <c r="AW328" s="12" t="s">
        <v>33</v>
      </c>
      <c r="AX328" s="12" t="s">
        <v>72</v>
      </c>
      <c r="AY328" s="152" t="s">
        <v>132</v>
      </c>
    </row>
    <row r="329" spans="2:65" s="12" customFormat="1" ht="11.25">
      <c r="B329" s="151"/>
      <c r="D329" s="145" t="s">
        <v>149</v>
      </c>
      <c r="E329" s="152" t="s">
        <v>3</v>
      </c>
      <c r="F329" s="153" t="s">
        <v>913</v>
      </c>
      <c r="H329" s="152" t="s">
        <v>3</v>
      </c>
      <c r="I329" s="154"/>
      <c r="L329" s="151"/>
      <c r="M329" s="155"/>
      <c r="T329" s="156"/>
      <c r="AT329" s="152" t="s">
        <v>149</v>
      </c>
      <c r="AU329" s="152" t="s">
        <v>81</v>
      </c>
      <c r="AV329" s="12" t="s">
        <v>79</v>
      </c>
      <c r="AW329" s="12" t="s">
        <v>33</v>
      </c>
      <c r="AX329" s="12" t="s">
        <v>72</v>
      </c>
      <c r="AY329" s="152" t="s">
        <v>132</v>
      </c>
    </row>
    <row r="330" spans="2:65" s="12" customFormat="1" ht="11.25">
      <c r="B330" s="151"/>
      <c r="D330" s="145" t="s">
        <v>149</v>
      </c>
      <c r="E330" s="152" t="s">
        <v>3</v>
      </c>
      <c r="F330" s="153" t="s">
        <v>914</v>
      </c>
      <c r="H330" s="152" t="s">
        <v>3</v>
      </c>
      <c r="I330" s="154"/>
      <c r="L330" s="151"/>
      <c r="M330" s="155"/>
      <c r="T330" s="156"/>
      <c r="AT330" s="152" t="s">
        <v>149</v>
      </c>
      <c r="AU330" s="152" t="s">
        <v>81</v>
      </c>
      <c r="AV330" s="12" t="s">
        <v>79</v>
      </c>
      <c r="AW330" s="12" t="s">
        <v>33</v>
      </c>
      <c r="AX330" s="12" t="s">
        <v>72</v>
      </c>
      <c r="AY330" s="152" t="s">
        <v>132</v>
      </c>
    </row>
    <row r="331" spans="2:65" s="13" customFormat="1" ht="11.25">
      <c r="B331" s="157"/>
      <c r="D331" s="145" t="s">
        <v>149</v>
      </c>
      <c r="E331" s="158" t="s">
        <v>3</v>
      </c>
      <c r="F331" s="159" t="s">
        <v>153</v>
      </c>
      <c r="H331" s="160">
        <v>3</v>
      </c>
      <c r="I331" s="161"/>
      <c r="L331" s="157"/>
      <c r="M331" s="162"/>
      <c r="T331" s="163"/>
      <c r="AT331" s="158" t="s">
        <v>149</v>
      </c>
      <c r="AU331" s="158" t="s">
        <v>81</v>
      </c>
      <c r="AV331" s="13" t="s">
        <v>81</v>
      </c>
      <c r="AW331" s="13" t="s">
        <v>33</v>
      </c>
      <c r="AX331" s="13" t="s">
        <v>72</v>
      </c>
      <c r="AY331" s="158" t="s">
        <v>132</v>
      </c>
    </row>
    <row r="332" spans="2:65" s="14" customFormat="1" ht="11.25">
      <c r="B332" s="164"/>
      <c r="D332" s="145" t="s">
        <v>149</v>
      </c>
      <c r="E332" s="165" t="s">
        <v>3</v>
      </c>
      <c r="F332" s="166" t="s">
        <v>151</v>
      </c>
      <c r="H332" s="167">
        <v>3</v>
      </c>
      <c r="I332" s="168"/>
      <c r="L332" s="164"/>
      <c r="M332" s="169"/>
      <c r="T332" s="170"/>
      <c r="AT332" s="165" t="s">
        <v>149</v>
      </c>
      <c r="AU332" s="165" t="s">
        <v>81</v>
      </c>
      <c r="AV332" s="14" t="s">
        <v>152</v>
      </c>
      <c r="AW332" s="14" t="s">
        <v>33</v>
      </c>
      <c r="AX332" s="14" t="s">
        <v>79</v>
      </c>
      <c r="AY332" s="165" t="s">
        <v>132</v>
      </c>
    </row>
    <row r="333" spans="2:65" s="1" customFormat="1" ht="16.5" customHeight="1">
      <c r="B333" s="131"/>
      <c r="C333" s="132" t="s">
        <v>426</v>
      </c>
      <c r="D333" s="132" t="s">
        <v>135</v>
      </c>
      <c r="E333" s="133" t="s">
        <v>851</v>
      </c>
      <c r="F333" s="134" t="s">
        <v>852</v>
      </c>
      <c r="G333" s="135" t="s">
        <v>211</v>
      </c>
      <c r="H333" s="136">
        <v>3</v>
      </c>
      <c r="I333" s="137"/>
      <c r="J333" s="138">
        <f>ROUND(I333*H333,2)</f>
        <v>0</v>
      </c>
      <c r="K333" s="134" t="s">
        <v>3</v>
      </c>
      <c r="L333" s="32"/>
      <c r="M333" s="139" t="s">
        <v>3</v>
      </c>
      <c r="N333" s="140" t="s">
        <v>43</v>
      </c>
      <c r="P333" s="141">
        <f>O333*H333</f>
        <v>0</v>
      </c>
      <c r="Q333" s="141">
        <v>0</v>
      </c>
      <c r="R333" s="141">
        <f>Q333*H333</f>
        <v>0</v>
      </c>
      <c r="S333" s="141">
        <v>0</v>
      </c>
      <c r="T333" s="142">
        <f>S333*H333</f>
        <v>0</v>
      </c>
      <c r="AR333" s="143" t="s">
        <v>152</v>
      </c>
      <c r="AT333" s="143" t="s">
        <v>135</v>
      </c>
      <c r="AU333" s="143" t="s">
        <v>81</v>
      </c>
      <c r="AY333" s="17" t="s">
        <v>132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79</v>
      </c>
      <c r="BK333" s="144">
        <f>ROUND(I333*H333,2)</f>
        <v>0</v>
      </c>
      <c r="BL333" s="17" t="s">
        <v>152</v>
      </c>
      <c r="BM333" s="143" t="s">
        <v>915</v>
      </c>
    </row>
    <row r="334" spans="2:65" s="1" customFormat="1" ht="11.25">
      <c r="B334" s="32"/>
      <c r="D334" s="145" t="s">
        <v>142</v>
      </c>
      <c r="F334" s="146" t="s">
        <v>852</v>
      </c>
      <c r="I334" s="147"/>
      <c r="L334" s="32"/>
      <c r="M334" s="148"/>
      <c r="T334" s="53"/>
      <c r="AT334" s="17" t="s">
        <v>142</v>
      </c>
      <c r="AU334" s="17" t="s">
        <v>81</v>
      </c>
    </row>
    <row r="335" spans="2:65" s="12" customFormat="1" ht="11.25">
      <c r="B335" s="151"/>
      <c r="D335" s="145" t="s">
        <v>149</v>
      </c>
      <c r="E335" s="152" t="s">
        <v>3</v>
      </c>
      <c r="F335" s="153" t="s">
        <v>808</v>
      </c>
      <c r="H335" s="152" t="s">
        <v>3</v>
      </c>
      <c r="I335" s="154"/>
      <c r="L335" s="151"/>
      <c r="M335" s="155"/>
      <c r="T335" s="156"/>
      <c r="AT335" s="152" t="s">
        <v>149</v>
      </c>
      <c r="AU335" s="152" t="s">
        <v>81</v>
      </c>
      <c r="AV335" s="12" t="s">
        <v>79</v>
      </c>
      <c r="AW335" s="12" t="s">
        <v>33</v>
      </c>
      <c r="AX335" s="12" t="s">
        <v>72</v>
      </c>
      <c r="AY335" s="152" t="s">
        <v>132</v>
      </c>
    </row>
    <row r="336" spans="2:65" s="12" customFormat="1" ht="11.25">
      <c r="B336" s="151"/>
      <c r="D336" s="145" t="s">
        <v>149</v>
      </c>
      <c r="E336" s="152" t="s">
        <v>3</v>
      </c>
      <c r="F336" s="153" t="s">
        <v>606</v>
      </c>
      <c r="H336" s="152" t="s">
        <v>3</v>
      </c>
      <c r="I336" s="154"/>
      <c r="L336" s="151"/>
      <c r="M336" s="155"/>
      <c r="T336" s="156"/>
      <c r="AT336" s="152" t="s">
        <v>149</v>
      </c>
      <c r="AU336" s="152" t="s">
        <v>81</v>
      </c>
      <c r="AV336" s="12" t="s">
        <v>79</v>
      </c>
      <c r="AW336" s="12" t="s">
        <v>33</v>
      </c>
      <c r="AX336" s="12" t="s">
        <v>72</v>
      </c>
      <c r="AY336" s="152" t="s">
        <v>132</v>
      </c>
    </row>
    <row r="337" spans="2:65" s="12" customFormat="1" ht="11.25">
      <c r="B337" s="151"/>
      <c r="D337" s="145" t="s">
        <v>149</v>
      </c>
      <c r="E337" s="152" t="s">
        <v>3</v>
      </c>
      <c r="F337" s="153" t="s">
        <v>894</v>
      </c>
      <c r="H337" s="152" t="s">
        <v>3</v>
      </c>
      <c r="I337" s="154"/>
      <c r="L337" s="151"/>
      <c r="M337" s="155"/>
      <c r="T337" s="156"/>
      <c r="AT337" s="152" t="s">
        <v>149</v>
      </c>
      <c r="AU337" s="152" t="s">
        <v>81</v>
      </c>
      <c r="AV337" s="12" t="s">
        <v>79</v>
      </c>
      <c r="AW337" s="12" t="s">
        <v>33</v>
      </c>
      <c r="AX337" s="12" t="s">
        <v>72</v>
      </c>
      <c r="AY337" s="152" t="s">
        <v>132</v>
      </c>
    </row>
    <row r="338" spans="2:65" s="13" customFormat="1" ht="11.25">
      <c r="B338" s="157"/>
      <c r="D338" s="145" t="s">
        <v>149</v>
      </c>
      <c r="E338" s="158" t="s">
        <v>3</v>
      </c>
      <c r="F338" s="159" t="s">
        <v>153</v>
      </c>
      <c r="H338" s="160">
        <v>3</v>
      </c>
      <c r="I338" s="161"/>
      <c r="L338" s="157"/>
      <c r="M338" s="162"/>
      <c r="T338" s="163"/>
      <c r="AT338" s="158" t="s">
        <v>149</v>
      </c>
      <c r="AU338" s="158" t="s">
        <v>81</v>
      </c>
      <c r="AV338" s="13" t="s">
        <v>81</v>
      </c>
      <c r="AW338" s="13" t="s">
        <v>33</v>
      </c>
      <c r="AX338" s="13" t="s">
        <v>72</v>
      </c>
      <c r="AY338" s="158" t="s">
        <v>132</v>
      </c>
    </row>
    <row r="339" spans="2:65" s="14" customFormat="1" ht="11.25">
      <c r="B339" s="164"/>
      <c r="D339" s="145" t="s">
        <v>149</v>
      </c>
      <c r="E339" s="165" t="s">
        <v>3</v>
      </c>
      <c r="F339" s="166" t="s">
        <v>151</v>
      </c>
      <c r="H339" s="167">
        <v>3</v>
      </c>
      <c r="I339" s="168"/>
      <c r="L339" s="164"/>
      <c r="M339" s="169"/>
      <c r="T339" s="170"/>
      <c r="AT339" s="165" t="s">
        <v>149</v>
      </c>
      <c r="AU339" s="165" t="s">
        <v>81</v>
      </c>
      <c r="AV339" s="14" t="s">
        <v>152</v>
      </c>
      <c r="AW339" s="14" t="s">
        <v>33</v>
      </c>
      <c r="AX339" s="14" t="s">
        <v>79</v>
      </c>
      <c r="AY339" s="165" t="s">
        <v>132</v>
      </c>
    </row>
    <row r="340" spans="2:65" s="1" customFormat="1" ht="16.5" customHeight="1">
      <c r="B340" s="131"/>
      <c r="C340" s="132" t="s">
        <v>430</v>
      </c>
      <c r="D340" s="132" t="s">
        <v>135</v>
      </c>
      <c r="E340" s="133" t="s">
        <v>882</v>
      </c>
      <c r="F340" s="134" t="s">
        <v>883</v>
      </c>
      <c r="G340" s="135" t="s">
        <v>211</v>
      </c>
      <c r="H340" s="136">
        <v>3</v>
      </c>
      <c r="I340" s="137"/>
      <c r="J340" s="138">
        <f>ROUND(I340*H340,2)</f>
        <v>0</v>
      </c>
      <c r="K340" s="134" t="s">
        <v>3</v>
      </c>
      <c r="L340" s="32"/>
      <c r="M340" s="139" t="s">
        <v>3</v>
      </c>
      <c r="N340" s="140" t="s">
        <v>43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152</v>
      </c>
      <c r="AT340" s="143" t="s">
        <v>135</v>
      </c>
      <c r="AU340" s="143" t="s">
        <v>81</v>
      </c>
      <c r="AY340" s="17" t="s">
        <v>132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79</v>
      </c>
      <c r="BK340" s="144">
        <f>ROUND(I340*H340,2)</f>
        <v>0</v>
      </c>
      <c r="BL340" s="17" t="s">
        <v>152</v>
      </c>
      <c r="BM340" s="143" t="s">
        <v>916</v>
      </c>
    </row>
    <row r="341" spans="2:65" s="1" customFormat="1" ht="19.5">
      <c r="B341" s="32"/>
      <c r="D341" s="145" t="s">
        <v>142</v>
      </c>
      <c r="F341" s="146" t="s">
        <v>885</v>
      </c>
      <c r="I341" s="147"/>
      <c r="L341" s="32"/>
      <c r="M341" s="148"/>
      <c r="T341" s="53"/>
      <c r="AT341" s="17" t="s">
        <v>142</v>
      </c>
      <c r="AU341" s="17" t="s">
        <v>81</v>
      </c>
    </row>
    <row r="342" spans="2:65" s="12" customFormat="1" ht="11.25">
      <c r="B342" s="151"/>
      <c r="D342" s="145" t="s">
        <v>149</v>
      </c>
      <c r="E342" s="152" t="s">
        <v>3</v>
      </c>
      <c r="F342" s="153" t="s">
        <v>808</v>
      </c>
      <c r="H342" s="152" t="s">
        <v>3</v>
      </c>
      <c r="I342" s="154"/>
      <c r="L342" s="151"/>
      <c r="M342" s="155"/>
      <c r="T342" s="156"/>
      <c r="AT342" s="152" t="s">
        <v>149</v>
      </c>
      <c r="AU342" s="152" t="s">
        <v>81</v>
      </c>
      <c r="AV342" s="12" t="s">
        <v>79</v>
      </c>
      <c r="AW342" s="12" t="s">
        <v>33</v>
      </c>
      <c r="AX342" s="12" t="s">
        <v>72</v>
      </c>
      <c r="AY342" s="152" t="s">
        <v>132</v>
      </c>
    </row>
    <row r="343" spans="2:65" s="12" customFormat="1" ht="11.25">
      <c r="B343" s="151"/>
      <c r="D343" s="145" t="s">
        <v>149</v>
      </c>
      <c r="E343" s="152" t="s">
        <v>3</v>
      </c>
      <c r="F343" s="153" t="s">
        <v>606</v>
      </c>
      <c r="H343" s="152" t="s">
        <v>3</v>
      </c>
      <c r="I343" s="154"/>
      <c r="L343" s="151"/>
      <c r="M343" s="155"/>
      <c r="T343" s="156"/>
      <c r="AT343" s="152" t="s">
        <v>149</v>
      </c>
      <c r="AU343" s="152" t="s">
        <v>81</v>
      </c>
      <c r="AV343" s="12" t="s">
        <v>79</v>
      </c>
      <c r="AW343" s="12" t="s">
        <v>33</v>
      </c>
      <c r="AX343" s="12" t="s">
        <v>72</v>
      </c>
      <c r="AY343" s="152" t="s">
        <v>132</v>
      </c>
    </row>
    <row r="344" spans="2:65" s="12" customFormat="1" ht="11.25">
      <c r="B344" s="151"/>
      <c r="D344" s="145" t="s">
        <v>149</v>
      </c>
      <c r="E344" s="152" t="s">
        <v>3</v>
      </c>
      <c r="F344" s="153" t="s">
        <v>894</v>
      </c>
      <c r="H344" s="152" t="s">
        <v>3</v>
      </c>
      <c r="I344" s="154"/>
      <c r="L344" s="151"/>
      <c r="M344" s="155"/>
      <c r="T344" s="156"/>
      <c r="AT344" s="152" t="s">
        <v>149</v>
      </c>
      <c r="AU344" s="152" t="s">
        <v>81</v>
      </c>
      <c r="AV344" s="12" t="s">
        <v>79</v>
      </c>
      <c r="AW344" s="12" t="s">
        <v>33</v>
      </c>
      <c r="AX344" s="12" t="s">
        <v>72</v>
      </c>
      <c r="AY344" s="152" t="s">
        <v>132</v>
      </c>
    </row>
    <row r="345" spans="2:65" s="13" customFormat="1" ht="11.25">
      <c r="B345" s="157"/>
      <c r="D345" s="145" t="s">
        <v>149</v>
      </c>
      <c r="E345" s="158" t="s">
        <v>3</v>
      </c>
      <c r="F345" s="159" t="s">
        <v>153</v>
      </c>
      <c r="H345" s="160">
        <v>3</v>
      </c>
      <c r="I345" s="161"/>
      <c r="L345" s="157"/>
      <c r="M345" s="162"/>
      <c r="T345" s="163"/>
      <c r="AT345" s="158" t="s">
        <v>149</v>
      </c>
      <c r="AU345" s="158" t="s">
        <v>81</v>
      </c>
      <c r="AV345" s="13" t="s">
        <v>81</v>
      </c>
      <c r="AW345" s="13" t="s">
        <v>33</v>
      </c>
      <c r="AX345" s="13" t="s">
        <v>72</v>
      </c>
      <c r="AY345" s="158" t="s">
        <v>132</v>
      </c>
    </row>
    <row r="346" spans="2:65" s="14" customFormat="1" ht="11.25">
      <c r="B346" s="164"/>
      <c r="D346" s="145" t="s">
        <v>149</v>
      </c>
      <c r="E346" s="165" t="s">
        <v>3</v>
      </c>
      <c r="F346" s="166" t="s">
        <v>151</v>
      </c>
      <c r="H346" s="167">
        <v>3</v>
      </c>
      <c r="I346" s="168"/>
      <c r="L346" s="164"/>
      <c r="M346" s="169"/>
      <c r="T346" s="170"/>
      <c r="AT346" s="165" t="s">
        <v>149</v>
      </c>
      <c r="AU346" s="165" t="s">
        <v>81</v>
      </c>
      <c r="AV346" s="14" t="s">
        <v>152</v>
      </c>
      <c r="AW346" s="14" t="s">
        <v>33</v>
      </c>
      <c r="AX346" s="14" t="s">
        <v>79</v>
      </c>
      <c r="AY346" s="165" t="s">
        <v>132</v>
      </c>
    </row>
    <row r="347" spans="2:65" s="1" customFormat="1" ht="16.5" customHeight="1">
      <c r="B347" s="131"/>
      <c r="C347" s="132" t="s">
        <v>438</v>
      </c>
      <c r="D347" s="132" t="s">
        <v>135</v>
      </c>
      <c r="E347" s="133" t="s">
        <v>854</v>
      </c>
      <c r="F347" s="134" t="s">
        <v>855</v>
      </c>
      <c r="G347" s="135" t="s">
        <v>203</v>
      </c>
      <c r="H347" s="136">
        <v>420</v>
      </c>
      <c r="I347" s="137"/>
      <c r="J347" s="138">
        <f>ROUND(I347*H347,2)</f>
        <v>0</v>
      </c>
      <c r="K347" s="134" t="s">
        <v>3</v>
      </c>
      <c r="L347" s="32"/>
      <c r="M347" s="139" t="s">
        <v>3</v>
      </c>
      <c r="N347" s="140" t="s">
        <v>43</v>
      </c>
      <c r="P347" s="141">
        <f>O347*H347</f>
        <v>0</v>
      </c>
      <c r="Q347" s="141">
        <v>0</v>
      </c>
      <c r="R347" s="141">
        <f>Q347*H347</f>
        <v>0</v>
      </c>
      <c r="S347" s="141">
        <v>0</v>
      </c>
      <c r="T347" s="142">
        <f>S347*H347</f>
        <v>0</v>
      </c>
      <c r="AR347" s="143" t="s">
        <v>152</v>
      </c>
      <c r="AT347" s="143" t="s">
        <v>135</v>
      </c>
      <c r="AU347" s="143" t="s">
        <v>81</v>
      </c>
      <c r="AY347" s="17" t="s">
        <v>132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79</v>
      </c>
      <c r="BK347" s="144">
        <f>ROUND(I347*H347,2)</f>
        <v>0</v>
      </c>
      <c r="BL347" s="17" t="s">
        <v>152</v>
      </c>
      <c r="BM347" s="143" t="s">
        <v>917</v>
      </c>
    </row>
    <row r="348" spans="2:65" s="1" customFormat="1" ht="11.25">
      <c r="B348" s="32"/>
      <c r="D348" s="145" t="s">
        <v>142</v>
      </c>
      <c r="F348" s="146" t="s">
        <v>855</v>
      </c>
      <c r="I348" s="147"/>
      <c r="L348" s="32"/>
      <c r="M348" s="148"/>
      <c r="T348" s="53"/>
      <c r="AT348" s="17" t="s">
        <v>142</v>
      </c>
      <c r="AU348" s="17" t="s">
        <v>81</v>
      </c>
    </row>
    <row r="349" spans="2:65" s="12" customFormat="1" ht="11.25">
      <c r="B349" s="151"/>
      <c r="D349" s="145" t="s">
        <v>149</v>
      </c>
      <c r="E349" s="152" t="s">
        <v>3</v>
      </c>
      <c r="F349" s="153" t="s">
        <v>808</v>
      </c>
      <c r="H349" s="152" t="s">
        <v>3</v>
      </c>
      <c r="I349" s="154"/>
      <c r="L349" s="151"/>
      <c r="M349" s="155"/>
      <c r="T349" s="156"/>
      <c r="AT349" s="152" t="s">
        <v>149</v>
      </c>
      <c r="AU349" s="152" t="s">
        <v>81</v>
      </c>
      <c r="AV349" s="12" t="s">
        <v>79</v>
      </c>
      <c r="AW349" s="12" t="s">
        <v>33</v>
      </c>
      <c r="AX349" s="12" t="s">
        <v>72</v>
      </c>
      <c r="AY349" s="152" t="s">
        <v>132</v>
      </c>
    </row>
    <row r="350" spans="2:65" s="12" customFormat="1" ht="11.25">
      <c r="B350" s="151"/>
      <c r="D350" s="145" t="s">
        <v>149</v>
      </c>
      <c r="E350" s="152" t="s">
        <v>3</v>
      </c>
      <c r="F350" s="153" t="s">
        <v>824</v>
      </c>
      <c r="H350" s="152" t="s">
        <v>3</v>
      </c>
      <c r="I350" s="154"/>
      <c r="L350" s="151"/>
      <c r="M350" s="155"/>
      <c r="T350" s="156"/>
      <c r="AT350" s="152" t="s">
        <v>149</v>
      </c>
      <c r="AU350" s="152" t="s">
        <v>81</v>
      </c>
      <c r="AV350" s="12" t="s">
        <v>79</v>
      </c>
      <c r="AW350" s="12" t="s">
        <v>33</v>
      </c>
      <c r="AX350" s="12" t="s">
        <v>72</v>
      </c>
      <c r="AY350" s="152" t="s">
        <v>132</v>
      </c>
    </row>
    <row r="351" spans="2:65" s="12" customFormat="1" ht="11.25">
      <c r="B351" s="151"/>
      <c r="D351" s="145" t="s">
        <v>149</v>
      </c>
      <c r="E351" s="152" t="s">
        <v>3</v>
      </c>
      <c r="F351" s="153" t="s">
        <v>894</v>
      </c>
      <c r="H351" s="152" t="s">
        <v>3</v>
      </c>
      <c r="I351" s="154"/>
      <c r="L351" s="151"/>
      <c r="M351" s="155"/>
      <c r="T351" s="156"/>
      <c r="AT351" s="152" t="s">
        <v>149</v>
      </c>
      <c r="AU351" s="152" t="s">
        <v>81</v>
      </c>
      <c r="AV351" s="12" t="s">
        <v>79</v>
      </c>
      <c r="AW351" s="12" t="s">
        <v>33</v>
      </c>
      <c r="AX351" s="12" t="s">
        <v>72</v>
      </c>
      <c r="AY351" s="152" t="s">
        <v>132</v>
      </c>
    </row>
    <row r="352" spans="2:65" s="13" customFormat="1" ht="11.25">
      <c r="B352" s="157"/>
      <c r="D352" s="145" t="s">
        <v>149</v>
      </c>
      <c r="E352" s="158" t="s">
        <v>3</v>
      </c>
      <c r="F352" s="159" t="s">
        <v>249</v>
      </c>
      <c r="H352" s="160">
        <v>420</v>
      </c>
      <c r="I352" s="161"/>
      <c r="L352" s="157"/>
      <c r="M352" s="162"/>
      <c r="T352" s="163"/>
      <c r="AT352" s="158" t="s">
        <v>149</v>
      </c>
      <c r="AU352" s="158" t="s">
        <v>81</v>
      </c>
      <c r="AV352" s="13" t="s">
        <v>81</v>
      </c>
      <c r="AW352" s="13" t="s">
        <v>33</v>
      </c>
      <c r="AX352" s="13" t="s">
        <v>72</v>
      </c>
      <c r="AY352" s="158" t="s">
        <v>132</v>
      </c>
    </row>
    <row r="353" spans="2:65" s="14" customFormat="1" ht="11.25">
      <c r="B353" s="164"/>
      <c r="D353" s="145" t="s">
        <v>149</v>
      </c>
      <c r="E353" s="165" t="s">
        <v>3</v>
      </c>
      <c r="F353" s="166" t="s">
        <v>151</v>
      </c>
      <c r="H353" s="167">
        <v>420</v>
      </c>
      <c r="I353" s="168"/>
      <c r="L353" s="164"/>
      <c r="M353" s="169"/>
      <c r="T353" s="170"/>
      <c r="AT353" s="165" t="s">
        <v>149</v>
      </c>
      <c r="AU353" s="165" t="s">
        <v>81</v>
      </c>
      <c r="AV353" s="14" t="s">
        <v>152</v>
      </c>
      <c r="AW353" s="14" t="s">
        <v>33</v>
      </c>
      <c r="AX353" s="14" t="s">
        <v>79</v>
      </c>
      <c r="AY353" s="165" t="s">
        <v>132</v>
      </c>
    </row>
    <row r="354" spans="2:65" s="1" customFormat="1" ht="16.5" customHeight="1">
      <c r="B354" s="131"/>
      <c r="C354" s="132" t="s">
        <v>446</v>
      </c>
      <c r="D354" s="132" t="s">
        <v>135</v>
      </c>
      <c r="E354" s="133" t="s">
        <v>887</v>
      </c>
      <c r="F354" s="134" t="s">
        <v>888</v>
      </c>
      <c r="G354" s="135" t="s">
        <v>203</v>
      </c>
      <c r="H354" s="136">
        <v>420</v>
      </c>
      <c r="I354" s="137"/>
      <c r="J354" s="138">
        <f>ROUND(I354*H354,2)</f>
        <v>0</v>
      </c>
      <c r="K354" s="134" t="s">
        <v>3</v>
      </c>
      <c r="L354" s="32"/>
      <c r="M354" s="139" t="s">
        <v>3</v>
      </c>
      <c r="N354" s="140" t="s">
        <v>43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152</v>
      </c>
      <c r="AT354" s="143" t="s">
        <v>135</v>
      </c>
      <c r="AU354" s="143" t="s">
        <v>81</v>
      </c>
      <c r="AY354" s="17" t="s">
        <v>132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7" t="s">
        <v>79</v>
      </c>
      <c r="BK354" s="144">
        <f>ROUND(I354*H354,2)</f>
        <v>0</v>
      </c>
      <c r="BL354" s="17" t="s">
        <v>152</v>
      </c>
      <c r="BM354" s="143" t="s">
        <v>918</v>
      </c>
    </row>
    <row r="355" spans="2:65" s="1" customFormat="1" ht="19.5">
      <c r="B355" s="32"/>
      <c r="D355" s="145" t="s">
        <v>142</v>
      </c>
      <c r="F355" s="146" t="s">
        <v>890</v>
      </c>
      <c r="I355" s="147"/>
      <c r="L355" s="32"/>
      <c r="M355" s="148"/>
      <c r="T355" s="53"/>
      <c r="AT355" s="17" t="s">
        <v>142</v>
      </c>
      <c r="AU355" s="17" t="s">
        <v>81</v>
      </c>
    </row>
    <row r="356" spans="2:65" s="12" customFormat="1" ht="11.25">
      <c r="B356" s="151"/>
      <c r="D356" s="145" t="s">
        <v>149</v>
      </c>
      <c r="E356" s="152" t="s">
        <v>3</v>
      </c>
      <c r="F356" s="153" t="s">
        <v>808</v>
      </c>
      <c r="H356" s="152" t="s">
        <v>3</v>
      </c>
      <c r="I356" s="154"/>
      <c r="L356" s="151"/>
      <c r="M356" s="155"/>
      <c r="T356" s="156"/>
      <c r="AT356" s="152" t="s">
        <v>149</v>
      </c>
      <c r="AU356" s="152" t="s">
        <v>81</v>
      </c>
      <c r="AV356" s="12" t="s">
        <v>79</v>
      </c>
      <c r="AW356" s="12" t="s">
        <v>33</v>
      </c>
      <c r="AX356" s="12" t="s">
        <v>72</v>
      </c>
      <c r="AY356" s="152" t="s">
        <v>132</v>
      </c>
    </row>
    <row r="357" spans="2:65" s="12" customFormat="1" ht="11.25">
      <c r="B357" s="151"/>
      <c r="D357" s="145" t="s">
        <v>149</v>
      </c>
      <c r="E357" s="152" t="s">
        <v>3</v>
      </c>
      <c r="F357" s="153" t="s">
        <v>824</v>
      </c>
      <c r="H357" s="152" t="s">
        <v>3</v>
      </c>
      <c r="I357" s="154"/>
      <c r="L357" s="151"/>
      <c r="M357" s="155"/>
      <c r="T357" s="156"/>
      <c r="AT357" s="152" t="s">
        <v>149</v>
      </c>
      <c r="AU357" s="152" t="s">
        <v>81</v>
      </c>
      <c r="AV357" s="12" t="s">
        <v>79</v>
      </c>
      <c r="AW357" s="12" t="s">
        <v>33</v>
      </c>
      <c r="AX357" s="12" t="s">
        <v>72</v>
      </c>
      <c r="AY357" s="152" t="s">
        <v>132</v>
      </c>
    </row>
    <row r="358" spans="2:65" s="12" customFormat="1" ht="11.25">
      <c r="B358" s="151"/>
      <c r="D358" s="145" t="s">
        <v>149</v>
      </c>
      <c r="E358" s="152" t="s">
        <v>3</v>
      </c>
      <c r="F358" s="153" t="s">
        <v>894</v>
      </c>
      <c r="H358" s="152" t="s">
        <v>3</v>
      </c>
      <c r="I358" s="154"/>
      <c r="L358" s="151"/>
      <c r="M358" s="155"/>
      <c r="T358" s="156"/>
      <c r="AT358" s="152" t="s">
        <v>149</v>
      </c>
      <c r="AU358" s="152" t="s">
        <v>81</v>
      </c>
      <c r="AV358" s="12" t="s">
        <v>79</v>
      </c>
      <c r="AW358" s="12" t="s">
        <v>33</v>
      </c>
      <c r="AX358" s="12" t="s">
        <v>72</v>
      </c>
      <c r="AY358" s="152" t="s">
        <v>132</v>
      </c>
    </row>
    <row r="359" spans="2:65" s="13" customFormat="1" ht="11.25">
      <c r="B359" s="157"/>
      <c r="D359" s="145" t="s">
        <v>149</v>
      </c>
      <c r="E359" s="158" t="s">
        <v>3</v>
      </c>
      <c r="F359" s="159" t="s">
        <v>249</v>
      </c>
      <c r="H359" s="160">
        <v>420</v>
      </c>
      <c r="I359" s="161"/>
      <c r="L359" s="157"/>
      <c r="M359" s="162"/>
      <c r="T359" s="163"/>
      <c r="AT359" s="158" t="s">
        <v>149</v>
      </c>
      <c r="AU359" s="158" t="s">
        <v>81</v>
      </c>
      <c r="AV359" s="13" t="s">
        <v>81</v>
      </c>
      <c r="AW359" s="13" t="s">
        <v>33</v>
      </c>
      <c r="AX359" s="13" t="s">
        <v>72</v>
      </c>
      <c r="AY359" s="158" t="s">
        <v>132</v>
      </c>
    </row>
    <row r="360" spans="2:65" s="14" customFormat="1" ht="11.25">
      <c r="B360" s="164"/>
      <c r="D360" s="145" t="s">
        <v>149</v>
      </c>
      <c r="E360" s="165" t="s">
        <v>3</v>
      </c>
      <c r="F360" s="166" t="s">
        <v>151</v>
      </c>
      <c r="H360" s="167">
        <v>420</v>
      </c>
      <c r="I360" s="168"/>
      <c r="L360" s="164"/>
      <c r="M360" s="169"/>
      <c r="T360" s="170"/>
      <c r="AT360" s="165" t="s">
        <v>149</v>
      </c>
      <c r="AU360" s="165" t="s">
        <v>81</v>
      </c>
      <c r="AV360" s="14" t="s">
        <v>152</v>
      </c>
      <c r="AW360" s="14" t="s">
        <v>33</v>
      </c>
      <c r="AX360" s="14" t="s">
        <v>79</v>
      </c>
      <c r="AY360" s="165" t="s">
        <v>132</v>
      </c>
    </row>
    <row r="361" spans="2:65" s="11" customFormat="1" ht="22.9" customHeight="1">
      <c r="B361" s="119"/>
      <c r="D361" s="120" t="s">
        <v>71</v>
      </c>
      <c r="E361" s="129" t="s">
        <v>919</v>
      </c>
      <c r="F361" s="129" t="s">
        <v>920</v>
      </c>
      <c r="I361" s="122"/>
      <c r="J361" s="130">
        <f>BK361</f>
        <v>0</v>
      </c>
      <c r="L361" s="119"/>
      <c r="M361" s="124"/>
      <c r="P361" s="125">
        <f>SUM(P362:P466)</f>
        <v>0</v>
      </c>
      <c r="R361" s="125">
        <f>SUM(R362:R466)</f>
        <v>35.117800000000003</v>
      </c>
      <c r="T361" s="126">
        <f>SUM(T362:T466)</f>
        <v>0</v>
      </c>
      <c r="AR361" s="120" t="s">
        <v>79</v>
      </c>
      <c r="AT361" s="127" t="s">
        <v>71</v>
      </c>
      <c r="AU361" s="127" t="s">
        <v>79</v>
      </c>
      <c r="AY361" s="120" t="s">
        <v>132</v>
      </c>
      <c r="BK361" s="128">
        <f>SUM(BK362:BK466)</f>
        <v>0</v>
      </c>
    </row>
    <row r="362" spans="2:65" s="1" customFormat="1" ht="16.5" customHeight="1">
      <c r="B362" s="131"/>
      <c r="C362" s="132" t="s">
        <v>450</v>
      </c>
      <c r="D362" s="132" t="s">
        <v>135</v>
      </c>
      <c r="E362" s="133" t="s">
        <v>803</v>
      </c>
      <c r="F362" s="134" t="s">
        <v>804</v>
      </c>
      <c r="G362" s="135" t="s">
        <v>211</v>
      </c>
      <c r="H362" s="136">
        <v>66</v>
      </c>
      <c r="I362" s="137"/>
      <c r="J362" s="138">
        <f>ROUND(I362*H362,2)</f>
        <v>0</v>
      </c>
      <c r="K362" s="134" t="s">
        <v>139</v>
      </c>
      <c r="L362" s="32"/>
      <c r="M362" s="139" t="s">
        <v>3</v>
      </c>
      <c r="N362" s="140" t="s">
        <v>43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152</v>
      </c>
      <c r="AT362" s="143" t="s">
        <v>135</v>
      </c>
      <c r="AU362" s="143" t="s">
        <v>81</v>
      </c>
      <c r="AY362" s="17" t="s">
        <v>132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7" t="s">
        <v>79</v>
      </c>
      <c r="BK362" s="144">
        <f>ROUND(I362*H362,2)</f>
        <v>0</v>
      </c>
      <c r="BL362" s="17" t="s">
        <v>152</v>
      </c>
      <c r="BM362" s="143" t="s">
        <v>921</v>
      </c>
    </row>
    <row r="363" spans="2:65" s="1" customFormat="1" ht="11.25">
      <c r="B363" s="32"/>
      <c r="D363" s="145" t="s">
        <v>142</v>
      </c>
      <c r="F363" s="146" t="s">
        <v>806</v>
      </c>
      <c r="I363" s="147"/>
      <c r="L363" s="32"/>
      <c r="M363" s="148"/>
      <c r="T363" s="53"/>
      <c r="AT363" s="17" t="s">
        <v>142</v>
      </c>
      <c r="AU363" s="17" t="s">
        <v>81</v>
      </c>
    </row>
    <row r="364" spans="2:65" s="1" customFormat="1" ht="11.25">
      <c r="B364" s="32"/>
      <c r="D364" s="149" t="s">
        <v>143</v>
      </c>
      <c r="F364" s="150" t="s">
        <v>807</v>
      </c>
      <c r="I364" s="147"/>
      <c r="L364" s="32"/>
      <c r="M364" s="148"/>
      <c r="T364" s="53"/>
      <c r="AT364" s="17" t="s">
        <v>143</v>
      </c>
      <c r="AU364" s="17" t="s">
        <v>81</v>
      </c>
    </row>
    <row r="365" spans="2:65" s="12" customFormat="1" ht="11.25">
      <c r="B365" s="151"/>
      <c r="D365" s="145" t="s">
        <v>149</v>
      </c>
      <c r="E365" s="152" t="s">
        <v>3</v>
      </c>
      <c r="F365" s="153" t="s">
        <v>808</v>
      </c>
      <c r="H365" s="152" t="s">
        <v>3</v>
      </c>
      <c r="I365" s="154"/>
      <c r="L365" s="151"/>
      <c r="M365" s="155"/>
      <c r="T365" s="156"/>
      <c r="AT365" s="152" t="s">
        <v>149</v>
      </c>
      <c r="AU365" s="152" t="s">
        <v>81</v>
      </c>
      <c r="AV365" s="12" t="s">
        <v>79</v>
      </c>
      <c r="AW365" s="12" t="s">
        <v>33</v>
      </c>
      <c r="AX365" s="12" t="s">
        <v>72</v>
      </c>
      <c r="AY365" s="152" t="s">
        <v>132</v>
      </c>
    </row>
    <row r="366" spans="2:65" s="12" customFormat="1" ht="11.25">
      <c r="B366" s="151"/>
      <c r="D366" s="145" t="s">
        <v>149</v>
      </c>
      <c r="E366" s="152" t="s">
        <v>3</v>
      </c>
      <c r="F366" s="153" t="s">
        <v>809</v>
      </c>
      <c r="H366" s="152" t="s">
        <v>3</v>
      </c>
      <c r="I366" s="154"/>
      <c r="L366" s="151"/>
      <c r="M366" s="155"/>
      <c r="T366" s="156"/>
      <c r="AT366" s="152" t="s">
        <v>149</v>
      </c>
      <c r="AU366" s="152" t="s">
        <v>81</v>
      </c>
      <c r="AV366" s="12" t="s">
        <v>79</v>
      </c>
      <c r="AW366" s="12" t="s">
        <v>33</v>
      </c>
      <c r="AX366" s="12" t="s">
        <v>72</v>
      </c>
      <c r="AY366" s="152" t="s">
        <v>132</v>
      </c>
    </row>
    <row r="367" spans="2:65" s="12" customFormat="1" ht="11.25">
      <c r="B367" s="151"/>
      <c r="D367" s="145" t="s">
        <v>149</v>
      </c>
      <c r="E367" s="152" t="s">
        <v>3</v>
      </c>
      <c r="F367" s="153" t="s">
        <v>922</v>
      </c>
      <c r="H367" s="152" t="s">
        <v>3</v>
      </c>
      <c r="I367" s="154"/>
      <c r="L367" s="151"/>
      <c r="M367" s="155"/>
      <c r="T367" s="156"/>
      <c r="AT367" s="152" t="s">
        <v>149</v>
      </c>
      <c r="AU367" s="152" t="s">
        <v>81</v>
      </c>
      <c r="AV367" s="12" t="s">
        <v>79</v>
      </c>
      <c r="AW367" s="12" t="s">
        <v>33</v>
      </c>
      <c r="AX367" s="12" t="s">
        <v>72</v>
      </c>
      <c r="AY367" s="152" t="s">
        <v>132</v>
      </c>
    </row>
    <row r="368" spans="2:65" s="13" customFormat="1" ht="11.25">
      <c r="B368" s="157"/>
      <c r="D368" s="145" t="s">
        <v>149</v>
      </c>
      <c r="E368" s="158" t="s">
        <v>3</v>
      </c>
      <c r="F368" s="159" t="s">
        <v>600</v>
      </c>
      <c r="H368" s="160">
        <v>66</v>
      </c>
      <c r="I368" s="161"/>
      <c r="L368" s="157"/>
      <c r="M368" s="162"/>
      <c r="T368" s="163"/>
      <c r="AT368" s="158" t="s">
        <v>149</v>
      </c>
      <c r="AU368" s="158" t="s">
        <v>81</v>
      </c>
      <c r="AV368" s="13" t="s">
        <v>81</v>
      </c>
      <c r="AW368" s="13" t="s">
        <v>33</v>
      </c>
      <c r="AX368" s="13" t="s">
        <v>72</v>
      </c>
      <c r="AY368" s="158" t="s">
        <v>132</v>
      </c>
    </row>
    <row r="369" spans="2:65" s="14" customFormat="1" ht="11.25">
      <c r="B369" s="164"/>
      <c r="D369" s="145" t="s">
        <v>149</v>
      </c>
      <c r="E369" s="165" t="s">
        <v>3</v>
      </c>
      <c r="F369" s="166" t="s">
        <v>151</v>
      </c>
      <c r="H369" s="167">
        <v>66</v>
      </c>
      <c r="I369" s="168"/>
      <c r="L369" s="164"/>
      <c r="M369" s="169"/>
      <c r="T369" s="170"/>
      <c r="AT369" s="165" t="s">
        <v>149</v>
      </c>
      <c r="AU369" s="165" t="s">
        <v>81</v>
      </c>
      <c r="AV369" s="14" t="s">
        <v>152</v>
      </c>
      <c r="AW369" s="14" t="s">
        <v>33</v>
      </c>
      <c r="AX369" s="14" t="s">
        <v>79</v>
      </c>
      <c r="AY369" s="165" t="s">
        <v>132</v>
      </c>
    </row>
    <row r="370" spans="2:65" s="1" customFormat="1" ht="21.75" customHeight="1">
      <c r="B370" s="131"/>
      <c r="C370" s="132" t="s">
        <v>462</v>
      </c>
      <c r="D370" s="132" t="s">
        <v>135</v>
      </c>
      <c r="E370" s="133" t="s">
        <v>819</v>
      </c>
      <c r="F370" s="134" t="s">
        <v>820</v>
      </c>
      <c r="G370" s="135" t="s">
        <v>203</v>
      </c>
      <c r="H370" s="136">
        <v>1260</v>
      </c>
      <c r="I370" s="137"/>
      <c r="J370" s="138">
        <f>ROUND(I370*H370,2)</f>
        <v>0</v>
      </c>
      <c r="K370" s="134" t="s">
        <v>139</v>
      </c>
      <c r="L370" s="32"/>
      <c r="M370" s="139" t="s">
        <v>3</v>
      </c>
      <c r="N370" s="140" t="s">
        <v>43</v>
      </c>
      <c r="P370" s="141">
        <f>O370*H370</f>
        <v>0</v>
      </c>
      <c r="Q370" s="141">
        <v>0</v>
      </c>
      <c r="R370" s="141">
        <f>Q370*H370</f>
        <v>0</v>
      </c>
      <c r="S370" s="141">
        <v>0</v>
      </c>
      <c r="T370" s="142">
        <f>S370*H370</f>
        <v>0</v>
      </c>
      <c r="AR370" s="143" t="s">
        <v>152</v>
      </c>
      <c r="AT370" s="143" t="s">
        <v>135</v>
      </c>
      <c r="AU370" s="143" t="s">
        <v>81</v>
      </c>
      <c r="AY370" s="17" t="s">
        <v>132</v>
      </c>
      <c r="BE370" s="144">
        <f>IF(N370="základní",J370,0)</f>
        <v>0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7" t="s">
        <v>79</v>
      </c>
      <c r="BK370" s="144">
        <f>ROUND(I370*H370,2)</f>
        <v>0</v>
      </c>
      <c r="BL370" s="17" t="s">
        <v>152</v>
      </c>
      <c r="BM370" s="143" t="s">
        <v>923</v>
      </c>
    </row>
    <row r="371" spans="2:65" s="1" customFormat="1" ht="11.25">
      <c r="B371" s="32"/>
      <c r="D371" s="145" t="s">
        <v>142</v>
      </c>
      <c r="F371" s="146" t="s">
        <v>822</v>
      </c>
      <c r="I371" s="147"/>
      <c r="L371" s="32"/>
      <c r="M371" s="148"/>
      <c r="T371" s="53"/>
      <c r="AT371" s="17" t="s">
        <v>142</v>
      </c>
      <c r="AU371" s="17" t="s">
        <v>81</v>
      </c>
    </row>
    <row r="372" spans="2:65" s="1" customFormat="1" ht="11.25">
      <c r="B372" s="32"/>
      <c r="D372" s="149" t="s">
        <v>143</v>
      </c>
      <c r="F372" s="150" t="s">
        <v>823</v>
      </c>
      <c r="I372" s="147"/>
      <c r="L372" s="32"/>
      <c r="M372" s="148"/>
      <c r="T372" s="53"/>
      <c r="AT372" s="17" t="s">
        <v>143</v>
      </c>
      <c r="AU372" s="17" t="s">
        <v>81</v>
      </c>
    </row>
    <row r="373" spans="2:65" s="12" customFormat="1" ht="11.25">
      <c r="B373" s="151"/>
      <c r="D373" s="145" t="s">
        <v>149</v>
      </c>
      <c r="E373" s="152" t="s">
        <v>3</v>
      </c>
      <c r="F373" s="153" t="s">
        <v>808</v>
      </c>
      <c r="H373" s="152" t="s">
        <v>3</v>
      </c>
      <c r="I373" s="154"/>
      <c r="L373" s="151"/>
      <c r="M373" s="155"/>
      <c r="T373" s="156"/>
      <c r="AT373" s="152" t="s">
        <v>149</v>
      </c>
      <c r="AU373" s="152" t="s">
        <v>81</v>
      </c>
      <c r="AV373" s="12" t="s">
        <v>79</v>
      </c>
      <c r="AW373" s="12" t="s">
        <v>33</v>
      </c>
      <c r="AX373" s="12" t="s">
        <v>72</v>
      </c>
      <c r="AY373" s="152" t="s">
        <v>132</v>
      </c>
    </row>
    <row r="374" spans="2:65" s="12" customFormat="1" ht="11.25">
      <c r="B374" s="151"/>
      <c r="D374" s="145" t="s">
        <v>149</v>
      </c>
      <c r="E374" s="152" t="s">
        <v>3</v>
      </c>
      <c r="F374" s="153" t="s">
        <v>824</v>
      </c>
      <c r="H374" s="152" t="s">
        <v>3</v>
      </c>
      <c r="I374" s="154"/>
      <c r="L374" s="151"/>
      <c r="M374" s="155"/>
      <c r="T374" s="156"/>
      <c r="AT374" s="152" t="s">
        <v>149</v>
      </c>
      <c r="AU374" s="152" t="s">
        <v>81</v>
      </c>
      <c r="AV374" s="12" t="s">
        <v>79</v>
      </c>
      <c r="AW374" s="12" t="s">
        <v>33</v>
      </c>
      <c r="AX374" s="12" t="s">
        <v>72</v>
      </c>
      <c r="AY374" s="152" t="s">
        <v>132</v>
      </c>
    </row>
    <row r="375" spans="2:65" s="12" customFormat="1" ht="11.25">
      <c r="B375" s="151"/>
      <c r="D375" s="145" t="s">
        <v>149</v>
      </c>
      <c r="E375" s="152" t="s">
        <v>3</v>
      </c>
      <c r="F375" s="153" t="s">
        <v>924</v>
      </c>
      <c r="H375" s="152" t="s">
        <v>3</v>
      </c>
      <c r="I375" s="154"/>
      <c r="L375" s="151"/>
      <c r="M375" s="155"/>
      <c r="T375" s="156"/>
      <c r="AT375" s="152" t="s">
        <v>149</v>
      </c>
      <c r="AU375" s="152" t="s">
        <v>81</v>
      </c>
      <c r="AV375" s="12" t="s">
        <v>79</v>
      </c>
      <c r="AW375" s="12" t="s">
        <v>33</v>
      </c>
      <c r="AX375" s="12" t="s">
        <v>72</v>
      </c>
      <c r="AY375" s="152" t="s">
        <v>132</v>
      </c>
    </row>
    <row r="376" spans="2:65" s="13" customFormat="1" ht="11.25">
      <c r="B376" s="157"/>
      <c r="D376" s="145" t="s">
        <v>149</v>
      </c>
      <c r="E376" s="158" t="s">
        <v>3</v>
      </c>
      <c r="F376" s="159" t="s">
        <v>925</v>
      </c>
      <c r="H376" s="160">
        <v>1260</v>
      </c>
      <c r="I376" s="161"/>
      <c r="L376" s="157"/>
      <c r="M376" s="162"/>
      <c r="T376" s="163"/>
      <c r="AT376" s="158" t="s">
        <v>149</v>
      </c>
      <c r="AU376" s="158" t="s">
        <v>81</v>
      </c>
      <c r="AV376" s="13" t="s">
        <v>81</v>
      </c>
      <c r="AW376" s="13" t="s">
        <v>33</v>
      </c>
      <c r="AX376" s="13" t="s">
        <v>72</v>
      </c>
      <c r="AY376" s="158" t="s">
        <v>132</v>
      </c>
    </row>
    <row r="377" spans="2:65" s="14" customFormat="1" ht="11.25">
      <c r="B377" s="164"/>
      <c r="D377" s="145" t="s">
        <v>149</v>
      </c>
      <c r="E377" s="165" t="s">
        <v>3</v>
      </c>
      <c r="F377" s="166" t="s">
        <v>151</v>
      </c>
      <c r="H377" s="167">
        <v>1260</v>
      </c>
      <c r="I377" s="168"/>
      <c r="L377" s="164"/>
      <c r="M377" s="169"/>
      <c r="T377" s="170"/>
      <c r="AT377" s="165" t="s">
        <v>149</v>
      </c>
      <c r="AU377" s="165" t="s">
        <v>81</v>
      </c>
      <c r="AV377" s="14" t="s">
        <v>152</v>
      </c>
      <c r="AW377" s="14" t="s">
        <v>33</v>
      </c>
      <c r="AX377" s="14" t="s">
        <v>79</v>
      </c>
      <c r="AY377" s="165" t="s">
        <v>132</v>
      </c>
    </row>
    <row r="378" spans="2:65" s="1" customFormat="1" ht="16.5" customHeight="1">
      <c r="B378" s="131"/>
      <c r="C378" s="132" t="s">
        <v>469</v>
      </c>
      <c r="D378" s="132" t="s">
        <v>135</v>
      </c>
      <c r="E378" s="133" t="s">
        <v>811</v>
      </c>
      <c r="F378" s="134" t="s">
        <v>812</v>
      </c>
      <c r="G378" s="135" t="s">
        <v>203</v>
      </c>
      <c r="H378" s="136">
        <v>28.26</v>
      </c>
      <c r="I378" s="137"/>
      <c r="J378" s="138">
        <f>ROUND(I378*H378,2)</f>
        <v>0</v>
      </c>
      <c r="K378" s="134" t="s">
        <v>139</v>
      </c>
      <c r="L378" s="32"/>
      <c r="M378" s="139" t="s">
        <v>3</v>
      </c>
      <c r="N378" s="140" t="s">
        <v>43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152</v>
      </c>
      <c r="AT378" s="143" t="s">
        <v>135</v>
      </c>
      <c r="AU378" s="143" t="s">
        <v>81</v>
      </c>
      <c r="AY378" s="17" t="s">
        <v>132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7" t="s">
        <v>79</v>
      </c>
      <c r="BK378" s="144">
        <f>ROUND(I378*H378,2)</f>
        <v>0</v>
      </c>
      <c r="BL378" s="17" t="s">
        <v>152</v>
      </c>
      <c r="BM378" s="143" t="s">
        <v>926</v>
      </c>
    </row>
    <row r="379" spans="2:65" s="1" customFormat="1" ht="11.25">
      <c r="B379" s="32"/>
      <c r="D379" s="145" t="s">
        <v>142</v>
      </c>
      <c r="F379" s="146" t="s">
        <v>814</v>
      </c>
      <c r="I379" s="147"/>
      <c r="L379" s="32"/>
      <c r="M379" s="148"/>
      <c r="T379" s="53"/>
      <c r="AT379" s="17" t="s">
        <v>142</v>
      </c>
      <c r="AU379" s="17" t="s">
        <v>81</v>
      </c>
    </row>
    <row r="380" spans="2:65" s="1" customFormat="1" ht="11.25">
      <c r="B380" s="32"/>
      <c r="D380" s="149" t="s">
        <v>143</v>
      </c>
      <c r="F380" s="150" t="s">
        <v>815</v>
      </c>
      <c r="I380" s="147"/>
      <c r="L380" s="32"/>
      <c r="M380" s="148"/>
      <c r="T380" s="53"/>
      <c r="AT380" s="17" t="s">
        <v>143</v>
      </c>
      <c r="AU380" s="17" t="s">
        <v>81</v>
      </c>
    </row>
    <row r="381" spans="2:65" s="12" customFormat="1" ht="11.25">
      <c r="B381" s="151"/>
      <c r="D381" s="145" t="s">
        <v>149</v>
      </c>
      <c r="E381" s="152" t="s">
        <v>3</v>
      </c>
      <c r="F381" s="153" t="s">
        <v>808</v>
      </c>
      <c r="H381" s="152" t="s">
        <v>3</v>
      </c>
      <c r="I381" s="154"/>
      <c r="L381" s="151"/>
      <c r="M381" s="155"/>
      <c r="T381" s="156"/>
      <c r="AT381" s="152" t="s">
        <v>149</v>
      </c>
      <c r="AU381" s="152" t="s">
        <v>81</v>
      </c>
      <c r="AV381" s="12" t="s">
        <v>79</v>
      </c>
      <c r="AW381" s="12" t="s">
        <v>33</v>
      </c>
      <c r="AX381" s="12" t="s">
        <v>72</v>
      </c>
      <c r="AY381" s="152" t="s">
        <v>132</v>
      </c>
    </row>
    <row r="382" spans="2:65" s="12" customFormat="1" ht="11.25">
      <c r="B382" s="151"/>
      <c r="D382" s="145" t="s">
        <v>149</v>
      </c>
      <c r="E382" s="152" t="s">
        <v>3</v>
      </c>
      <c r="F382" s="153" t="s">
        <v>816</v>
      </c>
      <c r="H382" s="152" t="s">
        <v>3</v>
      </c>
      <c r="I382" s="154"/>
      <c r="L382" s="151"/>
      <c r="M382" s="155"/>
      <c r="T382" s="156"/>
      <c r="AT382" s="152" t="s">
        <v>149</v>
      </c>
      <c r="AU382" s="152" t="s">
        <v>81</v>
      </c>
      <c r="AV382" s="12" t="s">
        <v>79</v>
      </c>
      <c r="AW382" s="12" t="s">
        <v>33</v>
      </c>
      <c r="AX382" s="12" t="s">
        <v>72</v>
      </c>
      <c r="AY382" s="152" t="s">
        <v>132</v>
      </c>
    </row>
    <row r="383" spans="2:65" s="12" customFormat="1" ht="11.25">
      <c r="B383" s="151"/>
      <c r="D383" s="145" t="s">
        <v>149</v>
      </c>
      <c r="E383" s="152" t="s">
        <v>3</v>
      </c>
      <c r="F383" s="153" t="s">
        <v>606</v>
      </c>
      <c r="H383" s="152" t="s">
        <v>3</v>
      </c>
      <c r="I383" s="154"/>
      <c r="L383" s="151"/>
      <c r="M383" s="155"/>
      <c r="T383" s="156"/>
      <c r="AT383" s="152" t="s">
        <v>149</v>
      </c>
      <c r="AU383" s="152" t="s">
        <v>81</v>
      </c>
      <c r="AV383" s="12" t="s">
        <v>79</v>
      </c>
      <c r="AW383" s="12" t="s">
        <v>33</v>
      </c>
      <c r="AX383" s="12" t="s">
        <v>72</v>
      </c>
      <c r="AY383" s="152" t="s">
        <v>132</v>
      </c>
    </row>
    <row r="384" spans="2:65" s="12" customFormat="1" ht="11.25">
      <c r="B384" s="151"/>
      <c r="D384" s="145" t="s">
        <v>149</v>
      </c>
      <c r="E384" s="152" t="s">
        <v>3</v>
      </c>
      <c r="F384" s="153" t="s">
        <v>927</v>
      </c>
      <c r="H384" s="152" t="s">
        <v>3</v>
      </c>
      <c r="I384" s="154"/>
      <c r="L384" s="151"/>
      <c r="M384" s="155"/>
      <c r="T384" s="156"/>
      <c r="AT384" s="152" t="s">
        <v>149</v>
      </c>
      <c r="AU384" s="152" t="s">
        <v>81</v>
      </c>
      <c r="AV384" s="12" t="s">
        <v>79</v>
      </c>
      <c r="AW384" s="12" t="s">
        <v>33</v>
      </c>
      <c r="AX384" s="12" t="s">
        <v>72</v>
      </c>
      <c r="AY384" s="152" t="s">
        <v>132</v>
      </c>
    </row>
    <row r="385" spans="2:65" s="13" customFormat="1" ht="11.25">
      <c r="B385" s="157"/>
      <c r="D385" s="145" t="s">
        <v>149</v>
      </c>
      <c r="E385" s="158" t="s">
        <v>3</v>
      </c>
      <c r="F385" s="159" t="s">
        <v>928</v>
      </c>
      <c r="H385" s="160">
        <v>28.26</v>
      </c>
      <c r="I385" s="161"/>
      <c r="L385" s="157"/>
      <c r="M385" s="162"/>
      <c r="T385" s="163"/>
      <c r="AT385" s="158" t="s">
        <v>149</v>
      </c>
      <c r="AU385" s="158" t="s">
        <v>81</v>
      </c>
      <c r="AV385" s="13" t="s">
        <v>81</v>
      </c>
      <c r="AW385" s="13" t="s">
        <v>33</v>
      </c>
      <c r="AX385" s="13" t="s">
        <v>72</v>
      </c>
      <c r="AY385" s="158" t="s">
        <v>132</v>
      </c>
    </row>
    <row r="386" spans="2:65" s="14" customFormat="1" ht="11.25">
      <c r="B386" s="164"/>
      <c r="D386" s="145" t="s">
        <v>149</v>
      </c>
      <c r="E386" s="165" t="s">
        <v>3</v>
      </c>
      <c r="F386" s="166" t="s">
        <v>151</v>
      </c>
      <c r="H386" s="167">
        <v>28.26</v>
      </c>
      <c r="I386" s="168"/>
      <c r="L386" s="164"/>
      <c r="M386" s="169"/>
      <c r="T386" s="170"/>
      <c r="AT386" s="165" t="s">
        <v>149</v>
      </c>
      <c r="AU386" s="165" t="s">
        <v>81</v>
      </c>
      <c r="AV386" s="14" t="s">
        <v>152</v>
      </c>
      <c r="AW386" s="14" t="s">
        <v>33</v>
      </c>
      <c r="AX386" s="14" t="s">
        <v>79</v>
      </c>
      <c r="AY386" s="165" t="s">
        <v>132</v>
      </c>
    </row>
    <row r="387" spans="2:65" s="1" customFormat="1" ht="16.5" customHeight="1">
      <c r="B387" s="131"/>
      <c r="C387" s="132" t="s">
        <v>475</v>
      </c>
      <c r="D387" s="132" t="s">
        <v>135</v>
      </c>
      <c r="E387" s="133" t="s">
        <v>872</v>
      </c>
      <c r="F387" s="134" t="s">
        <v>873</v>
      </c>
      <c r="G387" s="135" t="s">
        <v>211</v>
      </c>
      <c r="H387" s="136">
        <v>3</v>
      </c>
      <c r="I387" s="137"/>
      <c r="J387" s="138">
        <f>ROUND(I387*H387,2)</f>
        <v>0</v>
      </c>
      <c r="K387" s="134" t="s">
        <v>139</v>
      </c>
      <c r="L387" s="32"/>
      <c r="M387" s="139" t="s">
        <v>3</v>
      </c>
      <c r="N387" s="140" t="s">
        <v>43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152</v>
      </c>
      <c r="AT387" s="143" t="s">
        <v>135</v>
      </c>
      <c r="AU387" s="143" t="s">
        <v>81</v>
      </c>
      <c r="AY387" s="17" t="s">
        <v>132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79</v>
      </c>
      <c r="BK387" s="144">
        <f>ROUND(I387*H387,2)</f>
        <v>0</v>
      </c>
      <c r="BL387" s="17" t="s">
        <v>152</v>
      </c>
      <c r="BM387" s="143" t="s">
        <v>929</v>
      </c>
    </row>
    <row r="388" spans="2:65" s="1" customFormat="1" ht="11.25">
      <c r="B388" s="32"/>
      <c r="D388" s="145" t="s">
        <v>142</v>
      </c>
      <c r="F388" s="146" t="s">
        <v>875</v>
      </c>
      <c r="I388" s="147"/>
      <c r="L388" s="32"/>
      <c r="M388" s="148"/>
      <c r="T388" s="53"/>
      <c r="AT388" s="17" t="s">
        <v>142</v>
      </c>
      <c r="AU388" s="17" t="s">
        <v>81</v>
      </c>
    </row>
    <row r="389" spans="2:65" s="1" customFormat="1" ht="11.25">
      <c r="B389" s="32"/>
      <c r="D389" s="149" t="s">
        <v>143</v>
      </c>
      <c r="F389" s="150" t="s">
        <v>876</v>
      </c>
      <c r="I389" s="147"/>
      <c r="L389" s="32"/>
      <c r="M389" s="148"/>
      <c r="T389" s="53"/>
      <c r="AT389" s="17" t="s">
        <v>143</v>
      </c>
      <c r="AU389" s="17" t="s">
        <v>81</v>
      </c>
    </row>
    <row r="390" spans="2:65" s="12" customFormat="1" ht="11.25">
      <c r="B390" s="151"/>
      <c r="D390" s="145" t="s">
        <v>149</v>
      </c>
      <c r="E390" s="152" t="s">
        <v>3</v>
      </c>
      <c r="F390" s="153" t="s">
        <v>808</v>
      </c>
      <c r="H390" s="152" t="s">
        <v>3</v>
      </c>
      <c r="I390" s="154"/>
      <c r="L390" s="151"/>
      <c r="M390" s="155"/>
      <c r="T390" s="156"/>
      <c r="AT390" s="152" t="s">
        <v>149</v>
      </c>
      <c r="AU390" s="152" t="s">
        <v>81</v>
      </c>
      <c r="AV390" s="12" t="s">
        <v>79</v>
      </c>
      <c r="AW390" s="12" t="s">
        <v>33</v>
      </c>
      <c r="AX390" s="12" t="s">
        <v>72</v>
      </c>
      <c r="AY390" s="152" t="s">
        <v>132</v>
      </c>
    </row>
    <row r="391" spans="2:65" s="12" customFormat="1" ht="11.25">
      <c r="B391" s="151"/>
      <c r="D391" s="145" t="s">
        <v>149</v>
      </c>
      <c r="E391" s="152" t="s">
        <v>3</v>
      </c>
      <c r="F391" s="153" t="s">
        <v>606</v>
      </c>
      <c r="H391" s="152" t="s">
        <v>3</v>
      </c>
      <c r="I391" s="154"/>
      <c r="L391" s="151"/>
      <c r="M391" s="155"/>
      <c r="T391" s="156"/>
      <c r="AT391" s="152" t="s">
        <v>149</v>
      </c>
      <c r="AU391" s="152" t="s">
        <v>81</v>
      </c>
      <c r="AV391" s="12" t="s">
        <v>79</v>
      </c>
      <c r="AW391" s="12" t="s">
        <v>33</v>
      </c>
      <c r="AX391" s="12" t="s">
        <v>72</v>
      </c>
      <c r="AY391" s="152" t="s">
        <v>132</v>
      </c>
    </row>
    <row r="392" spans="2:65" s="12" customFormat="1" ht="11.25">
      <c r="B392" s="151"/>
      <c r="D392" s="145" t="s">
        <v>149</v>
      </c>
      <c r="E392" s="152" t="s">
        <v>3</v>
      </c>
      <c r="F392" s="153" t="s">
        <v>930</v>
      </c>
      <c r="H392" s="152" t="s">
        <v>3</v>
      </c>
      <c r="I392" s="154"/>
      <c r="L392" s="151"/>
      <c r="M392" s="155"/>
      <c r="T392" s="156"/>
      <c r="AT392" s="152" t="s">
        <v>149</v>
      </c>
      <c r="AU392" s="152" t="s">
        <v>81</v>
      </c>
      <c r="AV392" s="12" t="s">
        <v>79</v>
      </c>
      <c r="AW392" s="12" t="s">
        <v>33</v>
      </c>
      <c r="AX392" s="12" t="s">
        <v>72</v>
      </c>
      <c r="AY392" s="152" t="s">
        <v>132</v>
      </c>
    </row>
    <row r="393" spans="2:65" s="13" customFormat="1" ht="11.25">
      <c r="B393" s="157"/>
      <c r="D393" s="145" t="s">
        <v>149</v>
      </c>
      <c r="E393" s="158" t="s">
        <v>3</v>
      </c>
      <c r="F393" s="159" t="s">
        <v>153</v>
      </c>
      <c r="H393" s="160">
        <v>3</v>
      </c>
      <c r="I393" s="161"/>
      <c r="L393" s="157"/>
      <c r="M393" s="162"/>
      <c r="T393" s="163"/>
      <c r="AT393" s="158" t="s">
        <v>149</v>
      </c>
      <c r="AU393" s="158" t="s">
        <v>81</v>
      </c>
      <c r="AV393" s="13" t="s">
        <v>81</v>
      </c>
      <c r="AW393" s="13" t="s">
        <v>33</v>
      </c>
      <c r="AX393" s="13" t="s">
        <v>72</v>
      </c>
      <c r="AY393" s="158" t="s">
        <v>132</v>
      </c>
    </row>
    <row r="394" spans="2:65" s="14" customFormat="1" ht="11.25">
      <c r="B394" s="164"/>
      <c r="D394" s="145" t="s">
        <v>149</v>
      </c>
      <c r="E394" s="165" t="s">
        <v>3</v>
      </c>
      <c r="F394" s="166" t="s">
        <v>151</v>
      </c>
      <c r="H394" s="167">
        <v>3</v>
      </c>
      <c r="I394" s="168"/>
      <c r="L394" s="164"/>
      <c r="M394" s="169"/>
      <c r="T394" s="170"/>
      <c r="AT394" s="165" t="s">
        <v>149</v>
      </c>
      <c r="AU394" s="165" t="s">
        <v>81</v>
      </c>
      <c r="AV394" s="14" t="s">
        <v>152</v>
      </c>
      <c r="AW394" s="14" t="s">
        <v>33</v>
      </c>
      <c r="AX394" s="14" t="s">
        <v>79</v>
      </c>
      <c r="AY394" s="165" t="s">
        <v>132</v>
      </c>
    </row>
    <row r="395" spans="2:65" s="1" customFormat="1" ht="16.5" customHeight="1">
      <c r="B395" s="131"/>
      <c r="C395" s="132" t="s">
        <v>481</v>
      </c>
      <c r="D395" s="132" t="s">
        <v>135</v>
      </c>
      <c r="E395" s="133" t="s">
        <v>826</v>
      </c>
      <c r="F395" s="134" t="s">
        <v>827</v>
      </c>
      <c r="G395" s="135" t="s">
        <v>252</v>
      </c>
      <c r="H395" s="136">
        <v>0.9</v>
      </c>
      <c r="I395" s="137"/>
      <c r="J395" s="138">
        <f>ROUND(I395*H395,2)</f>
        <v>0</v>
      </c>
      <c r="K395" s="134" t="s">
        <v>139</v>
      </c>
      <c r="L395" s="32"/>
      <c r="M395" s="139" t="s">
        <v>3</v>
      </c>
      <c r="N395" s="140" t="s">
        <v>43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152</v>
      </c>
      <c r="AT395" s="143" t="s">
        <v>135</v>
      </c>
      <c r="AU395" s="143" t="s">
        <v>81</v>
      </c>
      <c r="AY395" s="17" t="s">
        <v>132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7" t="s">
        <v>79</v>
      </c>
      <c r="BK395" s="144">
        <f>ROUND(I395*H395,2)</f>
        <v>0</v>
      </c>
      <c r="BL395" s="17" t="s">
        <v>152</v>
      </c>
      <c r="BM395" s="143" t="s">
        <v>931</v>
      </c>
    </row>
    <row r="396" spans="2:65" s="1" customFormat="1" ht="11.25">
      <c r="B396" s="32"/>
      <c r="D396" s="145" t="s">
        <v>142</v>
      </c>
      <c r="F396" s="146" t="s">
        <v>829</v>
      </c>
      <c r="I396" s="147"/>
      <c r="L396" s="32"/>
      <c r="M396" s="148"/>
      <c r="T396" s="53"/>
      <c r="AT396" s="17" t="s">
        <v>142</v>
      </c>
      <c r="AU396" s="17" t="s">
        <v>81</v>
      </c>
    </row>
    <row r="397" spans="2:65" s="1" customFormat="1" ht="11.25">
      <c r="B397" s="32"/>
      <c r="D397" s="149" t="s">
        <v>143</v>
      </c>
      <c r="F397" s="150" t="s">
        <v>830</v>
      </c>
      <c r="I397" s="147"/>
      <c r="L397" s="32"/>
      <c r="M397" s="148"/>
      <c r="T397" s="53"/>
      <c r="AT397" s="17" t="s">
        <v>143</v>
      </c>
      <c r="AU397" s="17" t="s">
        <v>81</v>
      </c>
    </row>
    <row r="398" spans="2:65" s="12" customFormat="1" ht="11.25">
      <c r="B398" s="151"/>
      <c r="D398" s="145" t="s">
        <v>149</v>
      </c>
      <c r="E398" s="152" t="s">
        <v>3</v>
      </c>
      <c r="F398" s="153" t="s">
        <v>808</v>
      </c>
      <c r="H398" s="152" t="s">
        <v>3</v>
      </c>
      <c r="I398" s="154"/>
      <c r="L398" s="151"/>
      <c r="M398" s="155"/>
      <c r="T398" s="156"/>
      <c r="AT398" s="152" t="s">
        <v>149</v>
      </c>
      <c r="AU398" s="152" t="s">
        <v>81</v>
      </c>
      <c r="AV398" s="12" t="s">
        <v>79</v>
      </c>
      <c r="AW398" s="12" t="s">
        <v>33</v>
      </c>
      <c r="AX398" s="12" t="s">
        <v>72</v>
      </c>
      <c r="AY398" s="152" t="s">
        <v>132</v>
      </c>
    </row>
    <row r="399" spans="2:65" s="12" customFormat="1" ht="11.25">
      <c r="B399" s="151"/>
      <c r="D399" s="145" t="s">
        <v>149</v>
      </c>
      <c r="E399" s="152" t="s">
        <v>3</v>
      </c>
      <c r="F399" s="153" t="s">
        <v>831</v>
      </c>
      <c r="H399" s="152" t="s">
        <v>3</v>
      </c>
      <c r="I399" s="154"/>
      <c r="L399" s="151"/>
      <c r="M399" s="155"/>
      <c r="T399" s="156"/>
      <c r="AT399" s="152" t="s">
        <v>149</v>
      </c>
      <c r="AU399" s="152" t="s">
        <v>81</v>
      </c>
      <c r="AV399" s="12" t="s">
        <v>79</v>
      </c>
      <c r="AW399" s="12" t="s">
        <v>33</v>
      </c>
      <c r="AX399" s="12" t="s">
        <v>72</v>
      </c>
      <c r="AY399" s="152" t="s">
        <v>132</v>
      </c>
    </row>
    <row r="400" spans="2:65" s="12" customFormat="1" ht="11.25">
      <c r="B400" s="151"/>
      <c r="D400" s="145" t="s">
        <v>149</v>
      </c>
      <c r="E400" s="152" t="s">
        <v>3</v>
      </c>
      <c r="F400" s="153" t="s">
        <v>927</v>
      </c>
      <c r="H400" s="152" t="s">
        <v>3</v>
      </c>
      <c r="I400" s="154"/>
      <c r="L400" s="151"/>
      <c r="M400" s="155"/>
      <c r="T400" s="156"/>
      <c r="AT400" s="152" t="s">
        <v>149</v>
      </c>
      <c r="AU400" s="152" t="s">
        <v>81</v>
      </c>
      <c r="AV400" s="12" t="s">
        <v>79</v>
      </c>
      <c r="AW400" s="12" t="s">
        <v>33</v>
      </c>
      <c r="AX400" s="12" t="s">
        <v>72</v>
      </c>
      <c r="AY400" s="152" t="s">
        <v>132</v>
      </c>
    </row>
    <row r="401" spans="2:65" s="13" customFormat="1" ht="11.25">
      <c r="B401" s="157"/>
      <c r="D401" s="145" t="s">
        <v>149</v>
      </c>
      <c r="E401" s="158" t="s">
        <v>3</v>
      </c>
      <c r="F401" s="159" t="s">
        <v>932</v>
      </c>
      <c r="H401" s="160">
        <v>0.9</v>
      </c>
      <c r="I401" s="161"/>
      <c r="L401" s="157"/>
      <c r="M401" s="162"/>
      <c r="T401" s="163"/>
      <c r="AT401" s="158" t="s">
        <v>149</v>
      </c>
      <c r="AU401" s="158" t="s">
        <v>81</v>
      </c>
      <c r="AV401" s="13" t="s">
        <v>81</v>
      </c>
      <c r="AW401" s="13" t="s">
        <v>33</v>
      </c>
      <c r="AX401" s="13" t="s">
        <v>72</v>
      </c>
      <c r="AY401" s="158" t="s">
        <v>132</v>
      </c>
    </row>
    <row r="402" spans="2:65" s="14" customFormat="1" ht="11.25">
      <c r="B402" s="164"/>
      <c r="D402" s="145" t="s">
        <v>149</v>
      </c>
      <c r="E402" s="165" t="s">
        <v>3</v>
      </c>
      <c r="F402" s="166" t="s">
        <v>151</v>
      </c>
      <c r="H402" s="167">
        <v>0.9</v>
      </c>
      <c r="I402" s="168"/>
      <c r="L402" s="164"/>
      <c r="M402" s="169"/>
      <c r="T402" s="170"/>
      <c r="AT402" s="165" t="s">
        <v>149</v>
      </c>
      <c r="AU402" s="165" t="s">
        <v>81</v>
      </c>
      <c r="AV402" s="14" t="s">
        <v>152</v>
      </c>
      <c r="AW402" s="14" t="s">
        <v>33</v>
      </c>
      <c r="AX402" s="14" t="s">
        <v>79</v>
      </c>
      <c r="AY402" s="165" t="s">
        <v>132</v>
      </c>
    </row>
    <row r="403" spans="2:65" s="1" customFormat="1" ht="16.5" customHeight="1">
      <c r="B403" s="131"/>
      <c r="C403" s="132" t="s">
        <v>490</v>
      </c>
      <c r="D403" s="132" t="s">
        <v>135</v>
      </c>
      <c r="E403" s="133" t="s">
        <v>671</v>
      </c>
      <c r="F403" s="134" t="s">
        <v>672</v>
      </c>
      <c r="G403" s="135" t="s">
        <v>252</v>
      </c>
      <c r="H403" s="136">
        <v>25.2</v>
      </c>
      <c r="I403" s="137"/>
      <c r="J403" s="138">
        <f>ROUND(I403*H403,2)</f>
        <v>0</v>
      </c>
      <c r="K403" s="134" t="s">
        <v>139</v>
      </c>
      <c r="L403" s="32"/>
      <c r="M403" s="139" t="s">
        <v>3</v>
      </c>
      <c r="N403" s="140" t="s">
        <v>43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152</v>
      </c>
      <c r="AT403" s="143" t="s">
        <v>135</v>
      </c>
      <c r="AU403" s="143" t="s">
        <v>81</v>
      </c>
      <c r="AY403" s="17" t="s">
        <v>132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7" t="s">
        <v>79</v>
      </c>
      <c r="BK403" s="144">
        <f>ROUND(I403*H403,2)</f>
        <v>0</v>
      </c>
      <c r="BL403" s="17" t="s">
        <v>152</v>
      </c>
      <c r="BM403" s="143" t="s">
        <v>933</v>
      </c>
    </row>
    <row r="404" spans="2:65" s="1" customFormat="1" ht="11.25">
      <c r="B404" s="32"/>
      <c r="D404" s="145" t="s">
        <v>142</v>
      </c>
      <c r="F404" s="146" t="s">
        <v>674</v>
      </c>
      <c r="I404" s="147"/>
      <c r="L404" s="32"/>
      <c r="M404" s="148"/>
      <c r="T404" s="53"/>
      <c r="AT404" s="17" t="s">
        <v>142</v>
      </c>
      <c r="AU404" s="17" t="s">
        <v>81</v>
      </c>
    </row>
    <row r="405" spans="2:65" s="1" customFormat="1" ht="11.25">
      <c r="B405" s="32"/>
      <c r="D405" s="149" t="s">
        <v>143</v>
      </c>
      <c r="F405" s="150" t="s">
        <v>675</v>
      </c>
      <c r="I405" s="147"/>
      <c r="L405" s="32"/>
      <c r="M405" s="148"/>
      <c r="T405" s="53"/>
      <c r="AT405" s="17" t="s">
        <v>143</v>
      </c>
      <c r="AU405" s="17" t="s">
        <v>81</v>
      </c>
    </row>
    <row r="406" spans="2:65" s="12" customFormat="1" ht="11.25">
      <c r="B406" s="151"/>
      <c r="D406" s="145" t="s">
        <v>149</v>
      </c>
      <c r="E406" s="152" t="s">
        <v>3</v>
      </c>
      <c r="F406" s="153" t="s">
        <v>808</v>
      </c>
      <c r="H406" s="152" t="s">
        <v>3</v>
      </c>
      <c r="I406" s="154"/>
      <c r="L406" s="151"/>
      <c r="M406" s="155"/>
      <c r="T406" s="156"/>
      <c r="AT406" s="152" t="s">
        <v>149</v>
      </c>
      <c r="AU406" s="152" t="s">
        <v>81</v>
      </c>
      <c r="AV406" s="12" t="s">
        <v>79</v>
      </c>
      <c r="AW406" s="12" t="s">
        <v>33</v>
      </c>
      <c r="AX406" s="12" t="s">
        <v>72</v>
      </c>
      <c r="AY406" s="152" t="s">
        <v>132</v>
      </c>
    </row>
    <row r="407" spans="2:65" s="12" customFormat="1" ht="11.25">
      <c r="B407" s="151"/>
      <c r="D407" s="145" t="s">
        <v>149</v>
      </c>
      <c r="E407" s="152" t="s">
        <v>3</v>
      </c>
      <c r="F407" s="153" t="s">
        <v>835</v>
      </c>
      <c r="H407" s="152" t="s">
        <v>3</v>
      </c>
      <c r="I407" s="154"/>
      <c r="L407" s="151"/>
      <c r="M407" s="155"/>
      <c r="T407" s="156"/>
      <c r="AT407" s="152" t="s">
        <v>149</v>
      </c>
      <c r="AU407" s="152" t="s">
        <v>81</v>
      </c>
      <c r="AV407" s="12" t="s">
        <v>79</v>
      </c>
      <c r="AW407" s="12" t="s">
        <v>33</v>
      </c>
      <c r="AX407" s="12" t="s">
        <v>72</v>
      </c>
      <c r="AY407" s="152" t="s">
        <v>132</v>
      </c>
    </row>
    <row r="408" spans="2:65" s="12" customFormat="1" ht="11.25">
      <c r="B408" s="151"/>
      <c r="D408" s="145" t="s">
        <v>149</v>
      </c>
      <c r="E408" s="152" t="s">
        <v>3</v>
      </c>
      <c r="F408" s="153" t="s">
        <v>924</v>
      </c>
      <c r="H408" s="152" t="s">
        <v>3</v>
      </c>
      <c r="I408" s="154"/>
      <c r="L408" s="151"/>
      <c r="M408" s="155"/>
      <c r="T408" s="156"/>
      <c r="AT408" s="152" t="s">
        <v>149</v>
      </c>
      <c r="AU408" s="152" t="s">
        <v>81</v>
      </c>
      <c r="AV408" s="12" t="s">
        <v>79</v>
      </c>
      <c r="AW408" s="12" t="s">
        <v>33</v>
      </c>
      <c r="AX408" s="12" t="s">
        <v>72</v>
      </c>
      <c r="AY408" s="152" t="s">
        <v>132</v>
      </c>
    </row>
    <row r="409" spans="2:65" s="13" customFormat="1" ht="11.25">
      <c r="B409" s="157"/>
      <c r="D409" s="145" t="s">
        <v>149</v>
      </c>
      <c r="E409" s="158" t="s">
        <v>3</v>
      </c>
      <c r="F409" s="159" t="s">
        <v>934</v>
      </c>
      <c r="H409" s="160">
        <v>25.2</v>
      </c>
      <c r="I409" s="161"/>
      <c r="L409" s="157"/>
      <c r="M409" s="162"/>
      <c r="T409" s="163"/>
      <c r="AT409" s="158" t="s">
        <v>149</v>
      </c>
      <c r="AU409" s="158" t="s">
        <v>81</v>
      </c>
      <c r="AV409" s="13" t="s">
        <v>81</v>
      </c>
      <c r="AW409" s="13" t="s">
        <v>33</v>
      </c>
      <c r="AX409" s="13" t="s">
        <v>72</v>
      </c>
      <c r="AY409" s="158" t="s">
        <v>132</v>
      </c>
    </row>
    <row r="410" spans="2:65" s="14" customFormat="1" ht="11.25">
      <c r="B410" s="164"/>
      <c r="D410" s="145" t="s">
        <v>149</v>
      </c>
      <c r="E410" s="165" t="s">
        <v>3</v>
      </c>
      <c r="F410" s="166" t="s">
        <v>151</v>
      </c>
      <c r="H410" s="167">
        <v>25.2</v>
      </c>
      <c r="I410" s="168"/>
      <c r="L410" s="164"/>
      <c r="M410" s="169"/>
      <c r="T410" s="170"/>
      <c r="AT410" s="165" t="s">
        <v>149</v>
      </c>
      <c r="AU410" s="165" t="s">
        <v>81</v>
      </c>
      <c r="AV410" s="14" t="s">
        <v>152</v>
      </c>
      <c r="AW410" s="14" t="s">
        <v>33</v>
      </c>
      <c r="AX410" s="14" t="s">
        <v>79</v>
      </c>
      <c r="AY410" s="165" t="s">
        <v>132</v>
      </c>
    </row>
    <row r="411" spans="2:65" s="1" customFormat="1" ht="16.5" customHeight="1">
      <c r="B411" s="131"/>
      <c r="C411" s="132" t="s">
        <v>494</v>
      </c>
      <c r="D411" s="132" t="s">
        <v>135</v>
      </c>
      <c r="E411" s="133" t="s">
        <v>837</v>
      </c>
      <c r="F411" s="134" t="s">
        <v>838</v>
      </c>
      <c r="G411" s="135" t="s">
        <v>252</v>
      </c>
      <c r="H411" s="136">
        <v>26.1</v>
      </c>
      <c r="I411" s="137"/>
      <c r="J411" s="138">
        <f>ROUND(I411*H411,2)</f>
        <v>0</v>
      </c>
      <c r="K411" s="134" t="s">
        <v>139</v>
      </c>
      <c r="L411" s="32"/>
      <c r="M411" s="139" t="s">
        <v>3</v>
      </c>
      <c r="N411" s="140" t="s">
        <v>43</v>
      </c>
      <c r="P411" s="141">
        <f>O411*H411</f>
        <v>0</v>
      </c>
      <c r="Q411" s="141">
        <v>0</v>
      </c>
      <c r="R411" s="141">
        <f>Q411*H411</f>
        <v>0</v>
      </c>
      <c r="S411" s="141">
        <v>0</v>
      </c>
      <c r="T411" s="142">
        <f>S411*H411</f>
        <v>0</v>
      </c>
      <c r="AR411" s="143" t="s">
        <v>152</v>
      </c>
      <c r="AT411" s="143" t="s">
        <v>135</v>
      </c>
      <c r="AU411" s="143" t="s">
        <v>81</v>
      </c>
      <c r="AY411" s="17" t="s">
        <v>132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7" t="s">
        <v>79</v>
      </c>
      <c r="BK411" s="144">
        <f>ROUND(I411*H411,2)</f>
        <v>0</v>
      </c>
      <c r="BL411" s="17" t="s">
        <v>152</v>
      </c>
      <c r="BM411" s="143" t="s">
        <v>935</v>
      </c>
    </row>
    <row r="412" spans="2:65" s="1" customFormat="1" ht="11.25">
      <c r="B412" s="32"/>
      <c r="D412" s="145" t="s">
        <v>142</v>
      </c>
      <c r="F412" s="146" t="s">
        <v>840</v>
      </c>
      <c r="I412" s="147"/>
      <c r="L412" s="32"/>
      <c r="M412" s="148"/>
      <c r="T412" s="53"/>
      <c r="AT412" s="17" t="s">
        <v>142</v>
      </c>
      <c r="AU412" s="17" t="s">
        <v>81</v>
      </c>
    </row>
    <row r="413" spans="2:65" s="1" customFormat="1" ht="11.25">
      <c r="B413" s="32"/>
      <c r="D413" s="149" t="s">
        <v>143</v>
      </c>
      <c r="F413" s="150" t="s">
        <v>841</v>
      </c>
      <c r="I413" s="147"/>
      <c r="L413" s="32"/>
      <c r="M413" s="148"/>
      <c r="T413" s="53"/>
      <c r="AT413" s="17" t="s">
        <v>143</v>
      </c>
      <c r="AU413" s="17" t="s">
        <v>81</v>
      </c>
    </row>
    <row r="414" spans="2:65" s="13" customFormat="1" ht="11.25">
      <c r="B414" s="157"/>
      <c r="D414" s="145" t="s">
        <v>149</v>
      </c>
      <c r="E414" s="158" t="s">
        <v>3</v>
      </c>
      <c r="F414" s="159" t="s">
        <v>936</v>
      </c>
      <c r="H414" s="160">
        <v>26.1</v>
      </c>
      <c r="I414" s="161"/>
      <c r="L414" s="157"/>
      <c r="M414" s="162"/>
      <c r="T414" s="163"/>
      <c r="AT414" s="158" t="s">
        <v>149</v>
      </c>
      <c r="AU414" s="158" t="s">
        <v>81</v>
      </c>
      <c r="AV414" s="13" t="s">
        <v>81</v>
      </c>
      <c r="AW414" s="13" t="s">
        <v>33</v>
      </c>
      <c r="AX414" s="13" t="s">
        <v>72</v>
      </c>
      <c r="AY414" s="158" t="s">
        <v>132</v>
      </c>
    </row>
    <row r="415" spans="2:65" s="14" customFormat="1" ht="11.25">
      <c r="B415" s="164"/>
      <c r="D415" s="145" t="s">
        <v>149</v>
      </c>
      <c r="E415" s="165" t="s">
        <v>3</v>
      </c>
      <c r="F415" s="166" t="s">
        <v>151</v>
      </c>
      <c r="H415" s="167">
        <v>26.1</v>
      </c>
      <c r="I415" s="168"/>
      <c r="L415" s="164"/>
      <c r="M415" s="169"/>
      <c r="T415" s="170"/>
      <c r="AT415" s="165" t="s">
        <v>149</v>
      </c>
      <c r="AU415" s="165" t="s">
        <v>81</v>
      </c>
      <c r="AV415" s="14" t="s">
        <v>152</v>
      </c>
      <c r="AW415" s="14" t="s">
        <v>33</v>
      </c>
      <c r="AX415" s="14" t="s">
        <v>79</v>
      </c>
      <c r="AY415" s="165" t="s">
        <v>132</v>
      </c>
    </row>
    <row r="416" spans="2:65" s="1" customFormat="1" ht="16.5" customHeight="1">
      <c r="B416" s="131"/>
      <c r="C416" s="132" t="s">
        <v>498</v>
      </c>
      <c r="D416" s="132" t="s">
        <v>135</v>
      </c>
      <c r="E416" s="133" t="s">
        <v>842</v>
      </c>
      <c r="F416" s="134" t="s">
        <v>843</v>
      </c>
      <c r="G416" s="135" t="s">
        <v>252</v>
      </c>
      <c r="H416" s="136">
        <v>234.9</v>
      </c>
      <c r="I416" s="137"/>
      <c r="J416" s="138">
        <f>ROUND(I416*H416,2)</f>
        <v>0</v>
      </c>
      <c r="K416" s="134" t="s">
        <v>139</v>
      </c>
      <c r="L416" s="32"/>
      <c r="M416" s="139" t="s">
        <v>3</v>
      </c>
      <c r="N416" s="140" t="s">
        <v>43</v>
      </c>
      <c r="P416" s="141">
        <f>O416*H416</f>
        <v>0</v>
      </c>
      <c r="Q416" s="141">
        <v>0</v>
      </c>
      <c r="R416" s="141">
        <f>Q416*H416</f>
        <v>0</v>
      </c>
      <c r="S416" s="141">
        <v>0</v>
      </c>
      <c r="T416" s="142">
        <f>S416*H416</f>
        <v>0</v>
      </c>
      <c r="AR416" s="143" t="s">
        <v>152</v>
      </c>
      <c r="AT416" s="143" t="s">
        <v>135</v>
      </c>
      <c r="AU416" s="143" t="s">
        <v>81</v>
      </c>
      <c r="AY416" s="17" t="s">
        <v>132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7" t="s">
        <v>79</v>
      </c>
      <c r="BK416" s="144">
        <f>ROUND(I416*H416,2)</f>
        <v>0</v>
      </c>
      <c r="BL416" s="17" t="s">
        <v>152</v>
      </c>
      <c r="BM416" s="143" t="s">
        <v>937</v>
      </c>
    </row>
    <row r="417" spans="2:65" s="1" customFormat="1" ht="11.25">
      <c r="B417" s="32"/>
      <c r="D417" s="145" t="s">
        <v>142</v>
      </c>
      <c r="F417" s="146" t="s">
        <v>845</v>
      </c>
      <c r="I417" s="147"/>
      <c r="L417" s="32"/>
      <c r="M417" s="148"/>
      <c r="T417" s="53"/>
      <c r="AT417" s="17" t="s">
        <v>142</v>
      </c>
      <c r="AU417" s="17" t="s">
        <v>81</v>
      </c>
    </row>
    <row r="418" spans="2:65" s="1" customFormat="1" ht="11.25">
      <c r="B418" s="32"/>
      <c r="D418" s="149" t="s">
        <v>143</v>
      </c>
      <c r="F418" s="150" t="s">
        <v>846</v>
      </c>
      <c r="I418" s="147"/>
      <c r="L418" s="32"/>
      <c r="M418" s="148"/>
      <c r="T418" s="53"/>
      <c r="AT418" s="17" t="s">
        <v>143</v>
      </c>
      <c r="AU418" s="17" t="s">
        <v>81</v>
      </c>
    </row>
    <row r="419" spans="2:65" s="13" customFormat="1" ht="11.25">
      <c r="B419" s="157"/>
      <c r="D419" s="145" t="s">
        <v>149</v>
      </c>
      <c r="E419" s="158" t="s">
        <v>3</v>
      </c>
      <c r="F419" s="159" t="s">
        <v>938</v>
      </c>
      <c r="H419" s="160">
        <v>234.9</v>
      </c>
      <c r="I419" s="161"/>
      <c r="L419" s="157"/>
      <c r="M419" s="162"/>
      <c r="T419" s="163"/>
      <c r="AT419" s="158" t="s">
        <v>149</v>
      </c>
      <c r="AU419" s="158" t="s">
        <v>81</v>
      </c>
      <c r="AV419" s="13" t="s">
        <v>81</v>
      </c>
      <c r="AW419" s="13" t="s">
        <v>33</v>
      </c>
      <c r="AX419" s="13" t="s">
        <v>72</v>
      </c>
      <c r="AY419" s="158" t="s">
        <v>132</v>
      </c>
    </row>
    <row r="420" spans="2:65" s="14" customFormat="1" ht="11.25">
      <c r="B420" s="164"/>
      <c r="D420" s="145" t="s">
        <v>149</v>
      </c>
      <c r="E420" s="165" t="s">
        <v>3</v>
      </c>
      <c r="F420" s="166" t="s">
        <v>151</v>
      </c>
      <c r="H420" s="167">
        <v>234.9</v>
      </c>
      <c r="I420" s="168"/>
      <c r="L420" s="164"/>
      <c r="M420" s="169"/>
      <c r="T420" s="170"/>
      <c r="AT420" s="165" t="s">
        <v>149</v>
      </c>
      <c r="AU420" s="165" t="s">
        <v>81</v>
      </c>
      <c r="AV420" s="14" t="s">
        <v>152</v>
      </c>
      <c r="AW420" s="14" t="s">
        <v>33</v>
      </c>
      <c r="AX420" s="14" t="s">
        <v>79</v>
      </c>
      <c r="AY420" s="165" t="s">
        <v>132</v>
      </c>
    </row>
    <row r="421" spans="2:65" s="1" customFormat="1" ht="16.5" customHeight="1">
      <c r="B421" s="131"/>
      <c r="C421" s="174" t="s">
        <v>502</v>
      </c>
      <c r="D421" s="174" t="s">
        <v>397</v>
      </c>
      <c r="E421" s="175" t="s">
        <v>848</v>
      </c>
      <c r="F421" s="176" t="s">
        <v>849</v>
      </c>
      <c r="G421" s="177" t="s">
        <v>252</v>
      </c>
      <c r="H421" s="178">
        <v>26.1</v>
      </c>
      <c r="I421" s="179"/>
      <c r="J421" s="180">
        <f>ROUND(I421*H421,2)</f>
        <v>0</v>
      </c>
      <c r="K421" s="176" t="s">
        <v>139</v>
      </c>
      <c r="L421" s="181"/>
      <c r="M421" s="182" t="s">
        <v>3</v>
      </c>
      <c r="N421" s="183" t="s">
        <v>43</v>
      </c>
      <c r="P421" s="141">
        <f>O421*H421</f>
        <v>0</v>
      </c>
      <c r="Q421" s="141">
        <v>1</v>
      </c>
      <c r="R421" s="141">
        <f>Q421*H421</f>
        <v>26.1</v>
      </c>
      <c r="S421" s="141">
        <v>0</v>
      </c>
      <c r="T421" s="142">
        <f>S421*H421</f>
        <v>0</v>
      </c>
      <c r="AR421" s="143" t="s">
        <v>179</v>
      </c>
      <c r="AT421" s="143" t="s">
        <v>397</v>
      </c>
      <c r="AU421" s="143" t="s">
        <v>81</v>
      </c>
      <c r="AY421" s="17" t="s">
        <v>132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79</v>
      </c>
      <c r="BK421" s="144">
        <f>ROUND(I421*H421,2)</f>
        <v>0</v>
      </c>
      <c r="BL421" s="17" t="s">
        <v>152</v>
      </c>
      <c r="BM421" s="143" t="s">
        <v>939</v>
      </c>
    </row>
    <row r="422" spans="2:65" s="1" customFormat="1" ht="11.25">
      <c r="B422" s="32"/>
      <c r="D422" s="145" t="s">
        <v>142</v>
      </c>
      <c r="F422" s="146" t="s">
        <v>849</v>
      </c>
      <c r="I422" s="147"/>
      <c r="L422" s="32"/>
      <c r="M422" s="148"/>
      <c r="T422" s="53"/>
      <c r="AT422" s="17" t="s">
        <v>142</v>
      </c>
      <c r="AU422" s="17" t="s">
        <v>81</v>
      </c>
    </row>
    <row r="423" spans="2:65" s="1" customFormat="1" ht="16.5" customHeight="1">
      <c r="B423" s="131"/>
      <c r="C423" s="132" t="s">
        <v>506</v>
      </c>
      <c r="D423" s="132" t="s">
        <v>135</v>
      </c>
      <c r="E423" s="133" t="s">
        <v>656</v>
      </c>
      <c r="F423" s="134" t="s">
        <v>657</v>
      </c>
      <c r="G423" s="135" t="s">
        <v>203</v>
      </c>
      <c r="H423" s="136">
        <v>429.42</v>
      </c>
      <c r="I423" s="137"/>
      <c r="J423" s="138">
        <f>ROUND(I423*H423,2)</f>
        <v>0</v>
      </c>
      <c r="K423" s="134" t="s">
        <v>139</v>
      </c>
      <c r="L423" s="32"/>
      <c r="M423" s="139" t="s">
        <v>3</v>
      </c>
      <c r="N423" s="140" t="s">
        <v>43</v>
      </c>
      <c r="P423" s="141">
        <f>O423*H423</f>
        <v>0</v>
      </c>
      <c r="Q423" s="141">
        <v>0</v>
      </c>
      <c r="R423" s="141">
        <f>Q423*H423</f>
        <v>0</v>
      </c>
      <c r="S423" s="141">
        <v>0</v>
      </c>
      <c r="T423" s="142">
        <f>S423*H423</f>
        <v>0</v>
      </c>
      <c r="AR423" s="143" t="s">
        <v>152</v>
      </c>
      <c r="AT423" s="143" t="s">
        <v>135</v>
      </c>
      <c r="AU423" s="143" t="s">
        <v>81</v>
      </c>
      <c r="AY423" s="17" t="s">
        <v>132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7" t="s">
        <v>79</v>
      </c>
      <c r="BK423" s="144">
        <f>ROUND(I423*H423,2)</f>
        <v>0</v>
      </c>
      <c r="BL423" s="17" t="s">
        <v>152</v>
      </c>
      <c r="BM423" s="143" t="s">
        <v>940</v>
      </c>
    </row>
    <row r="424" spans="2:65" s="1" customFormat="1" ht="11.25">
      <c r="B424" s="32"/>
      <c r="D424" s="145" t="s">
        <v>142</v>
      </c>
      <c r="F424" s="146" t="s">
        <v>659</v>
      </c>
      <c r="I424" s="147"/>
      <c r="L424" s="32"/>
      <c r="M424" s="148"/>
      <c r="T424" s="53"/>
      <c r="AT424" s="17" t="s">
        <v>142</v>
      </c>
      <c r="AU424" s="17" t="s">
        <v>81</v>
      </c>
    </row>
    <row r="425" spans="2:65" s="1" customFormat="1" ht="11.25">
      <c r="B425" s="32"/>
      <c r="D425" s="149" t="s">
        <v>143</v>
      </c>
      <c r="F425" s="150" t="s">
        <v>660</v>
      </c>
      <c r="I425" s="147"/>
      <c r="L425" s="32"/>
      <c r="M425" s="148"/>
      <c r="T425" s="53"/>
      <c r="AT425" s="17" t="s">
        <v>143</v>
      </c>
      <c r="AU425" s="17" t="s">
        <v>81</v>
      </c>
    </row>
    <row r="426" spans="2:65" s="12" customFormat="1" ht="11.25">
      <c r="B426" s="151"/>
      <c r="D426" s="145" t="s">
        <v>149</v>
      </c>
      <c r="E426" s="152" t="s">
        <v>3</v>
      </c>
      <c r="F426" s="153" t="s">
        <v>808</v>
      </c>
      <c r="H426" s="152" t="s">
        <v>3</v>
      </c>
      <c r="I426" s="154"/>
      <c r="L426" s="151"/>
      <c r="M426" s="155"/>
      <c r="T426" s="156"/>
      <c r="AT426" s="152" t="s">
        <v>149</v>
      </c>
      <c r="AU426" s="152" t="s">
        <v>81</v>
      </c>
      <c r="AV426" s="12" t="s">
        <v>79</v>
      </c>
      <c r="AW426" s="12" t="s">
        <v>33</v>
      </c>
      <c r="AX426" s="12" t="s">
        <v>72</v>
      </c>
      <c r="AY426" s="152" t="s">
        <v>132</v>
      </c>
    </row>
    <row r="427" spans="2:65" s="12" customFormat="1" ht="11.25">
      <c r="B427" s="151"/>
      <c r="D427" s="145" t="s">
        <v>149</v>
      </c>
      <c r="E427" s="152" t="s">
        <v>3</v>
      </c>
      <c r="F427" s="153" t="s">
        <v>816</v>
      </c>
      <c r="H427" s="152" t="s">
        <v>3</v>
      </c>
      <c r="I427" s="154"/>
      <c r="L427" s="151"/>
      <c r="M427" s="155"/>
      <c r="T427" s="156"/>
      <c r="AT427" s="152" t="s">
        <v>149</v>
      </c>
      <c r="AU427" s="152" t="s">
        <v>81</v>
      </c>
      <c r="AV427" s="12" t="s">
        <v>79</v>
      </c>
      <c r="AW427" s="12" t="s">
        <v>33</v>
      </c>
      <c r="AX427" s="12" t="s">
        <v>72</v>
      </c>
      <c r="AY427" s="152" t="s">
        <v>132</v>
      </c>
    </row>
    <row r="428" spans="2:65" s="12" customFormat="1" ht="11.25">
      <c r="B428" s="151"/>
      <c r="D428" s="145" t="s">
        <v>149</v>
      </c>
      <c r="E428" s="152" t="s">
        <v>3</v>
      </c>
      <c r="F428" s="153" t="s">
        <v>606</v>
      </c>
      <c r="H428" s="152" t="s">
        <v>3</v>
      </c>
      <c r="I428" s="154"/>
      <c r="L428" s="151"/>
      <c r="M428" s="155"/>
      <c r="T428" s="156"/>
      <c r="AT428" s="152" t="s">
        <v>149</v>
      </c>
      <c r="AU428" s="152" t="s">
        <v>81</v>
      </c>
      <c r="AV428" s="12" t="s">
        <v>79</v>
      </c>
      <c r="AW428" s="12" t="s">
        <v>33</v>
      </c>
      <c r="AX428" s="12" t="s">
        <v>72</v>
      </c>
      <c r="AY428" s="152" t="s">
        <v>132</v>
      </c>
    </row>
    <row r="429" spans="2:65" s="12" customFormat="1" ht="11.25">
      <c r="B429" s="151"/>
      <c r="D429" s="145" t="s">
        <v>149</v>
      </c>
      <c r="E429" s="152" t="s">
        <v>3</v>
      </c>
      <c r="F429" s="153" t="s">
        <v>930</v>
      </c>
      <c r="H429" s="152" t="s">
        <v>3</v>
      </c>
      <c r="I429" s="154"/>
      <c r="L429" s="151"/>
      <c r="M429" s="155"/>
      <c r="T429" s="156"/>
      <c r="AT429" s="152" t="s">
        <v>149</v>
      </c>
      <c r="AU429" s="152" t="s">
        <v>81</v>
      </c>
      <c r="AV429" s="12" t="s">
        <v>79</v>
      </c>
      <c r="AW429" s="12" t="s">
        <v>33</v>
      </c>
      <c r="AX429" s="12" t="s">
        <v>72</v>
      </c>
      <c r="AY429" s="152" t="s">
        <v>132</v>
      </c>
    </row>
    <row r="430" spans="2:65" s="13" customFormat="1" ht="11.25">
      <c r="B430" s="157"/>
      <c r="D430" s="145" t="s">
        <v>149</v>
      </c>
      <c r="E430" s="158" t="s">
        <v>3</v>
      </c>
      <c r="F430" s="159" t="s">
        <v>663</v>
      </c>
      <c r="H430" s="160">
        <v>9.42</v>
      </c>
      <c r="I430" s="161"/>
      <c r="L430" s="157"/>
      <c r="M430" s="162"/>
      <c r="T430" s="163"/>
      <c r="AT430" s="158" t="s">
        <v>149</v>
      </c>
      <c r="AU430" s="158" t="s">
        <v>81</v>
      </c>
      <c r="AV430" s="13" t="s">
        <v>81</v>
      </c>
      <c r="AW430" s="13" t="s">
        <v>33</v>
      </c>
      <c r="AX430" s="13" t="s">
        <v>72</v>
      </c>
      <c r="AY430" s="158" t="s">
        <v>132</v>
      </c>
    </row>
    <row r="431" spans="2:65" s="12" customFormat="1" ht="11.25">
      <c r="B431" s="151"/>
      <c r="D431" s="145" t="s">
        <v>149</v>
      </c>
      <c r="E431" s="152" t="s">
        <v>3</v>
      </c>
      <c r="F431" s="153" t="s">
        <v>879</v>
      </c>
      <c r="H431" s="152" t="s">
        <v>3</v>
      </c>
      <c r="I431" s="154"/>
      <c r="L431" s="151"/>
      <c r="M431" s="155"/>
      <c r="T431" s="156"/>
      <c r="AT431" s="152" t="s">
        <v>149</v>
      </c>
      <c r="AU431" s="152" t="s">
        <v>81</v>
      </c>
      <c r="AV431" s="12" t="s">
        <v>79</v>
      </c>
      <c r="AW431" s="12" t="s">
        <v>33</v>
      </c>
      <c r="AX431" s="12" t="s">
        <v>72</v>
      </c>
      <c r="AY431" s="152" t="s">
        <v>132</v>
      </c>
    </row>
    <row r="432" spans="2:65" s="12" customFormat="1" ht="11.25">
      <c r="B432" s="151"/>
      <c r="D432" s="145" t="s">
        <v>149</v>
      </c>
      <c r="E432" s="152" t="s">
        <v>3</v>
      </c>
      <c r="F432" s="153" t="s">
        <v>824</v>
      </c>
      <c r="H432" s="152" t="s">
        <v>3</v>
      </c>
      <c r="I432" s="154"/>
      <c r="L432" s="151"/>
      <c r="M432" s="155"/>
      <c r="T432" s="156"/>
      <c r="AT432" s="152" t="s">
        <v>149</v>
      </c>
      <c r="AU432" s="152" t="s">
        <v>81</v>
      </c>
      <c r="AV432" s="12" t="s">
        <v>79</v>
      </c>
      <c r="AW432" s="12" t="s">
        <v>33</v>
      </c>
      <c r="AX432" s="12" t="s">
        <v>72</v>
      </c>
      <c r="AY432" s="152" t="s">
        <v>132</v>
      </c>
    </row>
    <row r="433" spans="2:65" s="12" customFormat="1" ht="11.25">
      <c r="B433" s="151"/>
      <c r="D433" s="145" t="s">
        <v>149</v>
      </c>
      <c r="E433" s="152" t="s">
        <v>3</v>
      </c>
      <c r="F433" s="153" t="s">
        <v>922</v>
      </c>
      <c r="H433" s="152" t="s">
        <v>3</v>
      </c>
      <c r="I433" s="154"/>
      <c r="L433" s="151"/>
      <c r="M433" s="155"/>
      <c r="T433" s="156"/>
      <c r="AT433" s="152" t="s">
        <v>149</v>
      </c>
      <c r="AU433" s="152" t="s">
        <v>81</v>
      </c>
      <c r="AV433" s="12" t="s">
        <v>79</v>
      </c>
      <c r="AW433" s="12" t="s">
        <v>33</v>
      </c>
      <c r="AX433" s="12" t="s">
        <v>72</v>
      </c>
      <c r="AY433" s="152" t="s">
        <v>132</v>
      </c>
    </row>
    <row r="434" spans="2:65" s="13" customFormat="1" ht="11.25">
      <c r="B434" s="157"/>
      <c r="D434" s="145" t="s">
        <v>149</v>
      </c>
      <c r="E434" s="158" t="s">
        <v>3</v>
      </c>
      <c r="F434" s="159" t="s">
        <v>249</v>
      </c>
      <c r="H434" s="160">
        <v>420</v>
      </c>
      <c r="I434" s="161"/>
      <c r="L434" s="157"/>
      <c r="M434" s="162"/>
      <c r="T434" s="163"/>
      <c r="AT434" s="158" t="s">
        <v>149</v>
      </c>
      <c r="AU434" s="158" t="s">
        <v>81</v>
      </c>
      <c r="AV434" s="13" t="s">
        <v>81</v>
      </c>
      <c r="AW434" s="13" t="s">
        <v>33</v>
      </c>
      <c r="AX434" s="13" t="s">
        <v>72</v>
      </c>
      <c r="AY434" s="158" t="s">
        <v>132</v>
      </c>
    </row>
    <row r="435" spans="2:65" s="14" customFormat="1" ht="11.25">
      <c r="B435" s="164"/>
      <c r="D435" s="145" t="s">
        <v>149</v>
      </c>
      <c r="E435" s="165" t="s">
        <v>3</v>
      </c>
      <c r="F435" s="166" t="s">
        <v>151</v>
      </c>
      <c r="H435" s="167">
        <v>429.42</v>
      </c>
      <c r="I435" s="168"/>
      <c r="L435" s="164"/>
      <c r="M435" s="169"/>
      <c r="T435" s="170"/>
      <c r="AT435" s="165" t="s">
        <v>149</v>
      </c>
      <c r="AU435" s="165" t="s">
        <v>81</v>
      </c>
      <c r="AV435" s="14" t="s">
        <v>152</v>
      </c>
      <c r="AW435" s="14" t="s">
        <v>33</v>
      </c>
      <c r="AX435" s="14" t="s">
        <v>79</v>
      </c>
      <c r="AY435" s="165" t="s">
        <v>132</v>
      </c>
    </row>
    <row r="436" spans="2:65" s="1" customFormat="1" ht="16.5" customHeight="1">
      <c r="B436" s="131"/>
      <c r="C436" s="174" t="s">
        <v>510</v>
      </c>
      <c r="D436" s="174" t="s">
        <v>397</v>
      </c>
      <c r="E436" s="175" t="s">
        <v>665</v>
      </c>
      <c r="F436" s="176" t="s">
        <v>666</v>
      </c>
      <c r="G436" s="177" t="s">
        <v>252</v>
      </c>
      <c r="H436" s="178">
        <v>45.088999999999999</v>
      </c>
      <c r="I436" s="179"/>
      <c r="J436" s="180">
        <f>ROUND(I436*H436,2)</f>
        <v>0</v>
      </c>
      <c r="K436" s="176" t="s">
        <v>139</v>
      </c>
      <c r="L436" s="181"/>
      <c r="M436" s="182" t="s">
        <v>3</v>
      </c>
      <c r="N436" s="183" t="s">
        <v>43</v>
      </c>
      <c r="P436" s="141">
        <f>O436*H436</f>
        <v>0</v>
      </c>
      <c r="Q436" s="141">
        <v>0.2</v>
      </c>
      <c r="R436" s="141">
        <f>Q436*H436</f>
        <v>9.0177999999999994</v>
      </c>
      <c r="S436" s="141">
        <v>0</v>
      </c>
      <c r="T436" s="142">
        <f>S436*H436</f>
        <v>0</v>
      </c>
      <c r="AR436" s="143" t="s">
        <v>179</v>
      </c>
      <c r="AT436" s="143" t="s">
        <v>397</v>
      </c>
      <c r="AU436" s="143" t="s">
        <v>81</v>
      </c>
      <c r="AY436" s="17" t="s">
        <v>132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7" t="s">
        <v>79</v>
      </c>
      <c r="BK436" s="144">
        <f>ROUND(I436*H436,2)</f>
        <v>0</v>
      </c>
      <c r="BL436" s="17" t="s">
        <v>152</v>
      </c>
      <c r="BM436" s="143" t="s">
        <v>941</v>
      </c>
    </row>
    <row r="437" spans="2:65" s="1" customFormat="1" ht="11.25">
      <c r="B437" s="32"/>
      <c r="D437" s="145" t="s">
        <v>142</v>
      </c>
      <c r="F437" s="146" t="s">
        <v>666</v>
      </c>
      <c r="I437" s="147"/>
      <c r="L437" s="32"/>
      <c r="M437" s="148"/>
      <c r="T437" s="53"/>
      <c r="AT437" s="17" t="s">
        <v>142</v>
      </c>
      <c r="AU437" s="17" t="s">
        <v>81</v>
      </c>
    </row>
    <row r="438" spans="2:65" s="12" customFormat="1" ht="11.25">
      <c r="B438" s="151"/>
      <c r="D438" s="145" t="s">
        <v>149</v>
      </c>
      <c r="E438" s="152" t="s">
        <v>3</v>
      </c>
      <c r="F438" s="153" t="s">
        <v>808</v>
      </c>
      <c r="H438" s="152" t="s">
        <v>3</v>
      </c>
      <c r="I438" s="154"/>
      <c r="L438" s="151"/>
      <c r="M438" s="155"/>
      <c r="T438" s="156"/>
      <c r="AT438" s="152" t="s">
        <v>149</v>
      </c>
      <c r="AU438" s="152" t="s">
        <v>81</v>
      </c>
      <c r="AV438" s="12" t="s">
        <v>79</v>
      </c>
      <c r="AW438" s="12" t="s">
        <v>33</v>
      </c>
      <c r="AX438" s="12" t="s">
        <v>72</v>
      </c>
      <c r="AY438" s="152" t="s">
        <v>132</v>
      </c>
    </row>
    <row r="439" spans="2:65" s="12" customFormat="1" ht="11.25">
      <c r="B439" s="151"/>
      <c r="D439" s="145" t="s">
        <v>149</v>
      </c>
      <c r="E439" s="152" t="s">
        <v>3</v>
      </c>
      <c r="F439" s="153" t="s">
        <v>606</v>
      </c>
      <c r="H439" s="152" t="s">
        <v>3</v>
      </c>
      <c r="I439" s="154"/>
      <c r="L439" s="151"/>
      <c r="M439" s="155"/>
      <c r="T439" s="156"/>
      <c r="AT439" s="152" t="s">
        <v>149</v>
      </c>
      <c r="AU439" s="152" t="s">
        <v>81</v>
      </c>
      <c r="AV439" s="12" t="s">
        <v>79</v>
      </c>
      <c r="AW439" s="12" t="s">
        <v>33</v>
      </c>
      <c r="AX439" s="12" t="s">
        <v>72</v>
      </c>
      <c r="AY439" s="152" t="s">
        <v>132</v>
      </c>
    </row>
    <row r="440" spans="2:65" s="12" customFormat="1" ht="11.25">
      <c r="B440" s="151"/>
      <c r="D440" s="145" t="s">
        <v>149</v>
      </c>
      <c r="E440" s="152" t="s">
        <v>3</v>
      </c>
      <c r="F440" s="153" t="s">
        <v>930</v>
      </c>
      <c r="H440" s="152" t="s">
        <v>3</v>
      </c>
      <c r="I440" s="154"/>
      <c r="L440" s="151"/>
      <c r="M440" s="155"/>
      <c r="T440" s="156"/>
      <c r="AT440" s="152" t="s">
        <v>149</v>
      </c>
      <c r="AU440" s="152" t="s">
        <v>81</v>
      </c>
      <c r="AV440" s="12" t="s">
        <v>79</v>
      </c>
      <c r="AW440" s="12" t="s">
        <v>33</v>
      </c>
      <c r="AX440" s="12" t="s">
        <v>72</v>
      </c>
      <c r="AY440" s="152" t="s">
        <v>132</v>
      </c>
    </row>
    <row r="441" spans="2:65" s="13" customFormat="1" ht="11.25">
      <c r="B441" s="157"/>
      <c r="D441" s="145" t="s">
        <v>149</v>
      </c>
      <c r="E441" s="158" t="s">
        <v>3</v>
      </c>
      <c r="F441" s="159" t="s">
        <v>669</v>
      </c>
      <c r="H441" s="160">
        <v>0.98899999999999999</v>
      </c>
      <c r="I441" s="161"/>
      <c r="L441" s="157"/>
      <c r="M441" s="162"/>
      <c r="T441" s="163"/>
      <c r="AT441" s="158" t="s">
        <v>149</v>
      </c>
      <c r="AU441" s="158" t="s">
        <v>81</v>
      </c>
      <c r="AV441" s="13" t="s">
        <v>81</v>
      </c>
      <c r="AW441" s="13" t="s">
        <v>33</v>
      </c>
      <c r="AX441" s="13" t="s">
        <v>72</v>
      </c>
      <c r="AY441" s="158" t="s">
        <v>132</v>
      </c>
    </row>
    <row r="442" spans="2:65" s="12" customFormat="1" ht="11.25">
      <c r="B442" s="151"/>
      <c r="D442" s="145" t="s">
        <v>149</v>
      </c>
      <c r="E442" s="152" t="s">
        <v>3</v>
      </c>
      <c r="F442" s="153" t="s">
        <v>824</v>
      </c>
      <c r="H442" s="152" t="s">
        <v>3</v>
      </c>
      <c r="I442" s="154"/>
      <c r="L442" s="151"/>
      <c r="M442" s="155"/>
      <c r="T442" s="156"/>
      <c r="AT442" s="152" t="s">
        <v>149</v>
      </c>
      <c r="AU442" s="152" t="s">
        <v>81</v>
      </c>
      <c r="AV442" s="12" t="s">
        <v>79</v>
      </c>
      <c r="AW442" s="12" t="s">
        <v>33</v>
      </c>
      <c r="AX442" s="12" t="s">
        <v>72</v>
      </c>
      <c r="AY442" s="152" t="s">
        <v>132</v>
      </c>
    </row>
    <row r="443" spans="2:65" s="12" customFormat="1" ht="11.25">
      <c r="B443" s="151"/>
      <c r="D443" s="145" t="s">
        <v>149</v>
      </c>
      <c r="E443" s="152" t="s">
        <v>3</v>
      </c>
      <c r="F443" s="153" t="s">
        <v>922</v>
      </c>
      <c r="H443" s="152" t="s">
        <v>3</v>
      </c>
      <c r="I443" s="154"/>
      <c r="L443" s="151"/>
      <c r="M443" s="155"/>
      <c r="T443" s="156"/>
      <c r="AT443" s="152" t="s">
        <v>149</v>
      </c>
      <c r="AU443" s="152" t="s">
        <v>81</v>
      </c>
      <c r="AV443" s="12" t="s">
        <v>79</v>
      </c>
      <c r="AW443" s="12" t="s">
        <v>33</v>
      </c>
      <c r="AX443" s="12" t="s">
        <v>72</v>
      </c>
      <c r="AY443" s="152" t="s">
        <v>132</v>
      </c>
    </row>
    <row r="444" spans="2:65" s="13" customFormat="1" ht="11.25">
      <c r="B444" s="157"/>
      <c r="D444" s="145" t="s">
        <v>149</v>
      </c>
      <c r="E444" s="158" t="s">
        <v>3</v>
      </c>
      <c r="F444" s="159" t="s">
        <v>668</v>
      </c>
      <c r="H444" s="160">
        <v>44.1</v>
      </c>
      <c r="I444" s="161"/>
      <c r="L444" s="157"/>
      <c r="M444" s="162"/>
      <c r="T444" s="163"/>
      <c r="AT444" s="158" t="s">
        <v>149</v>
      </c>
      <c r="AU444" s="158" t="s">
        <v>81</v>
      </c>
      <c r="AV444" s="13" t="s">
        <v>81</v>
      </c>
      <c r="AW444" s="13" t="s">
        <v>33</v>
      </c>
      <c r="AX444" s="13" t="s">
        <v>72</v>
      </c>
      <c r="AY444" s="158" t="s">
        <v>132</v>
      </c>
    </row>
    <row r="445" spans="2:65" s="14" customFormat="1" ht="11.25">
      <c r="B445" s="164"/>
      <c r="D445" s="145" t="s">
        <v>149</v>
      </c>
      <c r="E445" s="165" t="s">
        <v>3</v>
      </c>
      <c r="F445" s="166" t="s">
        <v>151</v>
      </c>
      <c r="H445" s="167">
        <v>45.088999999999999</v>
      </c>
      <c r="I445" s="168"/>
      <c r="L445" s="164"/>
      <c r="M445" s="169"/>
      <c r="T445" s="170"/>
      <c r="AT445" s="165" t="s">
        <v>149</v>
      </c>
      <c r="AU445" s="165" t="s">
        <v>81</v>
      </c>
      <c r="AV445" s="14" t="s">
        <v>152</v>
      </c>
      <c r="AW445" s="14" t="s">
        <v>33</v>
      </c>
      <c r="AX445" s="14" t="s">
        <v>79</v>
      </c>
      <c r="AY445" s="165" t="s">
        <v>132</v>
      </c>
    </row>
    <row r="446" spans="2:65" s="1" customFormat="1" ht="16.5" customHeight="1">
      <c r="B446" s="131"/>
      <c r="C446" s="132" t="s">
        <v>514</v>
      </c>
      <c r="D446" s="132" t="s">
        <v>135</v>
      </c>
      <c r="E446" s="133" t="s">
        <v>882</v>
      </c>
      <c r="F446" s="134" t="s">
        <v>883</v>
      </c>
      <c r="G446" s="135" t="s">
        <v>211</v>
      </c>
      <c r="H446" s="136">
        <v>3</v>
      </c>
      <c r="I446" s="137"/>
      <c r="J446" s="138">
        <f>ROUND(I446*H446,2)</f>
        <v>0</v>
      </c>
      <c r="K446" s="134" t="s">
        <v>3</v>
      </c>
      <c r="L446" s="32"/>
      <c r="M446" s="139" t="s">
        <v>3</v>
      </c>
      <c r="N446" s="140" t="s">
        <v>43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152</v>
      </c>
      <c r="AT446" s="143" t="s">
        <v>135</v>
      </c>
      <c r="AU446" s="143" t="s">
        <v>81</v>
      </c>
      <c r="AY446" s="17" t="s">
        <v>132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7" t="s">
        <v>79</v>
      </c>
      <c r="BK446" s="144">
        <f>ROUND(I446*H446,2)</f>
        <v>0</v>
      </c>
      <c r="BL446" s="17" t="s">
        <v>152</v>
      </c>
      <c r="BM446" s="143" t="s">
        <v>942</v>
      </c>
    </row>
    <row r="447" spans="2:65" s="1" customFormat="1" ht="19.5">
      <c r="B447" s="32"/>
      <c r="D447" s="145" t="s">
        <v>142</v>
      </c>
      <c r="F447" s="146" t="s">
        <v>885</v>
      </c>
      <c r="I447" s="147"/>
      <c r="L447" s="32"/>
      <c r="M447" s="148"/>
      <c r="T447" s="53"/>
      <c r="AT447" s="17" t="s">
        <v>142</v>
      </c>
      <c r="AU447" s="17" t="s">
        <v>81</v>
      </c>
    </row>
    <row r="448" spans="2:65" s="12" customFormat="1" ht="11.25">
      <c r="B448" s="151"/>
      <c r="D448" s="145" t="s">
        <v>149</v>
      </c>
      <c r="E448" s="152" t="s">
        <v>3</v>
      </c>
      <c r="F448" s="153" t="s">
        <v>808</v>
      </c>
      <c r="H448" s="152" t="s">
        <v>3</v>
      </c>
      <c r="I448" s="154"/>
      <c r="L448" s="151"/>
      <c r="M448" s="155"/>
      <c r="T448" s="156"/>
      <c r="AT448" s="152" t="s">
        <v>149</v>
      </c>
      <c r="AU448" s="152" t="s">
        <v>81</v>
      </c>
      <c r="AV448" s="12" t="s">
        <v>79</v>
      </c>
      <c r="AW448" s="12" t="s">
        <v>33</v>
      </c>
      <c r="AX448" s="12" t="s">
        <v>72</v>
      </c>
      <c r="AY448" s="152" t="s">
        <v>132</v>
      </c>
    </row>
    <row r="449" spans="2:65" s="12" customFormat="1" ht="11.25">
      <c r="B449" s="151"/>
      <c r="D449" s="145" t="s">
        <v>149</v>
      </c>
      <c r="E449" s="152" t="s">
        <v>3</v>
      </c>
      <c r="F449" s="153" t="s">
        <v>606</v>
      </c>
      <c r="H449" s="152" t="s">
        <v>3</v>
      </c>
      <c r="I449" s="154"/>
      <c r="L449" s="151"/>
      <c r="M449" s="155"/>
      <c r="T449" s="156"/>
      <c r="AT449" s="152" t="s">
        <v>149</v>
      </c>
      <c r="AU449" s="152" t="s">
        <v>81</v>
      </c>
      <c r="AV449" s="12" t="s">
        <v>79</v>
      </c>
      <c r="AW449" s="12" t="s">
        <v>33</v>
      </c>
      <c r="AX449" s="12" t="s">
        <v>72</v>
      </c>
      <c r="AY449" s="152" t="s">
        <v>132</v>
      </c>
    </row>
    <row r="450" spans="2:65" s="12" customFormat="1" ht="11.25">
      <c r="B450" s="151"/>
      <c r="D450" s="145" t="s">
        <v>149</v>
      </c>
      <c r="E450" s="152" t="s">
        <v>3</v>
      </c>
      <c r="F450" s="153" t="s">
        <v>922</v>
      </c>
      <c r="H450" s="152" t="s">
        <v>3</v>
      </c>
      <c r="I450" s="154"/>
      <c r="L450" s="151"/>
      <c r="M450" s="155"/>
      <c r="T450" s="156"/>
      <c r="AT450" s="152" t="s">
        <v>149</v>
      </c>
      <c r="AU450" s="152" t="s">
        <v>81</v>
      </c>
      <c r="AV450" s="12" t="s">
        <v>79</v>
      </c>
      <c r="AW450" s="12" t="s">
        <v>33</v>
      </c>
      <c r="AX450" s="12" t="s">
        <v>72</v>
      </c>
      <c r="AY450" s="152" t="s">
        <v>132</v>
      </c>
    </row>
    <row r="451" spans="2:65" s="13" customFormat="1" ht="11.25">
      <c r="B451" s="157"/>
      <c r="D451" s="145" t="s">
        <v>149</v>
      </c>
      <c r="E451" s="158" t="s">
        <v>3</v>
      </c>
      <c r="F451" s="159" t="s">
        <v>153</v>
      </c>
      <c r="H451" s="160">
        <v>3</v>
      </c>
      <c r="I451" s="161"/>
      <c r="L451" s="157"/>
      <c r="M451" s="162"/>
      <c r="T451" s="163"/>
      <c r="AT451" s="158" t="s">
        <v>149</v>
      </c>
      <c r="AU451" s="158" t="s">
        <v>81</v>
      </c>
      <c r="AV451" s="13" t="s">
        <v>81</v>
      </c>
      <c r="AW451" s="13" t="s">
        <v>33</v>
      </c>
      <c r="AX451" s="13" t="s">
        <v>72</v>
      </c>
      <c r="AY451" s="158" t="s">
        <v>132</v>
      </c>
    </row>
    <row r="452" spans="2:65" s="14" customFormat="1" ht="11.25">
      <c r="B452" s="164"/>
      <c r="D452" s="145" t="s">
        <v>149</v>
      </c>
      <c r="E452" s="165" t="s">
        <v>3</v>
      </c>
      <c r="F452" s="166" t="s">
        <v>151</v>
      </c>
      <c r="H452" s="167">
        <v>3</v>
      </c>
      <c r="I452" s="168"/>
      <c r="L452" s="164"/>
      <c r="M452" s="169"/>
      <c r="T452" s="170"/>
      <c r="AT452" s="165" t="s">
        <v>149</v>
      </c>
      <c r="AU452" s="165" t="s">
        <v>81</v>
      </c>
      <c r="AV452" s="14" t="s">
        <v>152</v>
      </c>
      <c r="AW452" s="14" t="s">
        <v>33</v>
      </c>
      <c r="AX452" s="14" t="s">
        <v>79</v>
      </c>
      <c r="AY452" s="165" t="s">
        <v>132</v>
      </c>
    </row>
    <row r="453" spans="2:65" s="1" customFormat="1" ht="16.5" customHeight="1">
      <c r="B453" s="131"/>
      <c r="C453" s="132" t="s">
        <v>518</v>
      </c>
      <c r="D453" s="132" t="s">
        <v>135</v>
      </c>
      <c r="E453" s="133" t="s">
        <v>854</v>
      </c>
      <c r="F453" s="134" t="s">
        <v>855</v>
      </c>
      <c r="G453" s="135" t="s">
        <v>203</v>
      </c>
      <c r="H453" s="136">
        <v>420</v>
      </c>
      <c r="I453" s="137"/>
      <c r="J453" s="138">
        <f>ROUND(I453*H453,2)</f>
        <v>0</v>
      </c>
      <c r="K453" s="134" t="s">
        <v>3</v>
      </c>
      <c r="L453" s="32"/>
      <c r="M453" s="139" t="s">
        <v>3</v>
      </c>
      <c r="N453" s="140" t="s">
        <v>43</v>
      </c>
      <c r="P453" s="141">
        <f>O453*H453</f>
        <v>0</v>
      </c>
      <c r="Q453" s="141">
        <v>0</v>
      </c>
      <c r="R453" s="141">
        <f>Q453*H453</f>
        <v>0</v>
      </c>
      <c r="S453" s="141">
        <v>0</v>
      </c>
      <c r="T453" s="142">
        <f>S453*H453</f>
        <v>0</v>
      </c>
      <c r="AR453" s="143" t="s">
        <v>152</v>
      </c>
      <c r="AT453" s="143" t="s">
        <v>135</v>
      </c>
      <c r="AU453" s="143" t="s">
        <v>81</v>
      </c>
      <c r="AY453" s="17" t="s">
        <v>132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7" t="s">
        <v>79</v>
      </c>
      <c r="BK453" s="144">
        <f>ROUND(I453*H453,2)</f>
        <v>0</v>
      </c>
      <c r="BL453" s="17" t="s">
        <v>152</v>
      </c>
      <c r="BM453" s="143" t="s">
        <v>943</v>
      </c>
    </row>
    <row r="454" spans="2:65" s="1" customFormat="1" ht="11.25">
      <c r="B454" s="32"/>
      <c r="D454" s="145" t="s">
        <v>142</v>
      </c>
      <c r="F454" s="146" t="s">
        <v>855</v>
      </c>
      <c r="I454" s="147"/>
      <c r="L454" s="32"/>
      <c r="M454" s="148"/>
      <c r="T454" s="53"/>
      <c r="AT454" s="17" t="s">
        <v>142</v>
      </c>
      <c r="AU454" s="17" t="s">
        <v>81</v>
      </c>
    </row>
    <row r="455" spans="2:65" s="12" customFormat="1" ht="11.25">
      <c r="B455" s="151"/>
      <c r="D455" s="145" t="s">
        <v>149</v>
      </c>
      <c r="E455" s="152" t="s">
        <v>3</v>
      </c>
      <c r="F455" s="153" t="s">
        <v>808</v>
      </c>
      <c r="H455" s="152" t="s">
        <v>3</v>
      </c>
      <c r="I455" s="154"/>
      <c r="L455" s="151"/>
      <c r="M455" s="155"/>
      <c r="T455" s="156"/>
      <c r="AT455" s="152" t="s">
        <v>149</v>
      </c>
      <c r="AU455" s="152" t="s">
        <v>81</v>
      </c>
      <c r="AV455" s="12" t="s">
        <v>79</v>
      </c>
      <c r="AW455" s="12" t="s">
        <v>33</v>
      </c>
      <c r="AX455" s="12" t="s">
        <v>72</v>
      </c>
      <c r="AY455" s="152" t="s">
        <v>132</v>
      </c>
    </row>
    <row r="456" spans="2:65" s="12" customFormat="1" ht="11.25">
      <c r="B456" s="151"/>
      <c r="D456" s="145" t="s">
        <v>149</v>
      </c>
      <c r="E456" s="152" t="s">
        <v>3</v>
      </c>
      <c r="F456" s="153" t="s">
        <v>824</v>
      </c>
      <c r="H456" s="152" t="s">
        <v>3</v>
      </c>
      <c r="I456" s="154"/>
      <c r="L456" s="151"/>
      <c r="M456" s="155"/>
      <c r="T456" s="156"/>
      <c r="AT456" s="152" t="s">
        <v>149</v>
      </c>
      <c r="AU456" s="152" t="s">
        <v>81</v>
      </c>
      <c r="AV456" s="12" t="s">
        <v>79</v>
      </c>
      <c r="AW456" s="12" t="s">
        <v>33</v>
      </c>
      <c r="AX456" s="12" t="s">
        <v>72</v>
      </c>
      <c r="AY456" s="152" t="s">
        <v>132</v>
      </c>
    </row>
    <row r="457" spans="2:65" s="12" customFormat="1" ht="11.25">
      <c r="B457" s="151"/>
      <c r="D457" s="145" t="s">
        <v>149</v>
      </c>
      <c r="E457" s="152" t="s">
        <v>3</v>
      </c>
      <c r="F457" s="153" t="s">
        <v>922</v>
      </c>
      <c r="H457" s="152" t="s">
        <v>3</v>
      </c>
      <c r="I457" s="154"/>
      <c r="L457" s="151"/>
      <c r="M457" s="155"/>
      <c r="T457" s="156"/>
      <c r="AT457" s="152" t="s">
        <v>149</v>
      </c>
      <c r="AU457" s="152" t="s">
        <v>81</v>
      </c>
      <c r="AV457" s="12" t="s">
        <v>79</v>
      </c>
      <c r="AW457" s="12" t="s">
        <v>33</v>
      </c>
      <c r="AX457" s="12" t="s">
        <v>72</v>
      </c>
      <c r="AY457" s="152" t="s">
        <v>132</v>
      </c>
    </row>
    <row r="458" spans="2:65" s="13" customFormat="1" ht="11.25">
      <c r="B458" s="157"/>
      <c r="D458" s="145" t="s">
        <v>149</v>
      </c>
      <c r="E458" s="158" t="s">
        <v>3</v>
      </c>
      <c r="F458" s="159" t="s">
        <v>249</v>
      </c>
      <c r="H458" s="160">
        <v>420</v>
      </c>
      <c r="I458" s="161"/>
      <c r="L458" s="157"/>
      <c r="M458" s="162"/>
      <c r="T458" s="163"/>
      <c r="AT458" s="158" t="s">
        <v>149</v>
      </c>
      <c r="AU458" s="158" t="s">
        <v>81</v>
      </c>
      <c r="AV458" s="13" t="s">
        <v>81</v>
      </c>
      <c r="AW458" s="13" t="s">
        <v>33</v>
      </c>
      <c r="AX458" s="13" t="s">
        <v>72</v>
      </c>
      <c r="AY458" s="158" t="s">
        <v>132</v>
      </c>
    </row>
    <row r="459" spans="2:65" s="14" customFormat="1" ht="11.25">
      <c r="B459" s="164"/>
      <c r="D459" s="145" t="s">
        <v>149</v>
      </c>
      <c r="E459" s="165" t="s">
        <v>3</v>
      </c>
      <c r="F459" s="166" t="s">
        <v>151</v>
      </c>
      <c r="H459" s="167">
        <v>420</v>
      </c>
      <c r="I459" s="168"/>
      <c r="L459" s="164"/>
      <c r="M459" s="169"/>
      <c r="T459" s="170"/>
      <c r="AT459" s="165" t="s">
        <v>149</v>
      </c>
      <c r="AU459" s="165" t="s">
        <v>81</v>
      </c>
      <c r="AV459" s="14" t="s">
        <v>152</v>
      </c>
      <c r="AW459" s="14" t="s">
        <v>33</v>
      </c>
      <c r="AX459" s="14" t="s">
        <v>79</v>
      </c>
      <c r="AY459" s="165" t="s">
        <v>132</v>
      </c>
    </row>
    <row r="460" spans="2:65" s="1" customFormat="1" ht="16.5" customHeight="1">
      <c r="B460" s="131"/>
      <c r="C460" s="132" t="s">
        <v>522</v>
      </c>
      <c r="D460" s="132" t="s">
        <v>135</v>
      </c>
      <c r="E460" s="133" t="s">
        <v>887</v>
      </c>
      <c r="F460" s="134" t="s">
        <v>888</v>
      </c>
      <c r="G460" s="135" t="s">
        <v>203</v>
      </c>
      <c r="H460" s="136">
        <v>420</v>
      </c>
      <c r="I460" s="137"/>
      <c r="J460" s="138">
        <f>ROUND(I460*H460,2)</f>
        <v>0</v>
      </c>
      <c r="K460" s="134" t="s">
        <v>3</v>
      </c>
      <c r="L460" s="32"/>
      <c r="M460" s="139" t="s">
        <v>3</v>
      </c>
      <c r="N460" s="140" t="s">
        <v>43</v>
      </c>
      <c r="P460" s="141">
        <f>O460*H460</f>
        <v>0</v>
      </c>
      <c r="Q460" s="141">
        <v>0</v>
      </c>
      <c r="R460" s="141">
        <f>Q460*H460</f>
        <v>0</v>
      </c>
      <c r="S460" s="141">
        <v>0</v>
      </c>
      <c r="T460" s="142">
        <f>S460*H460</f>
        <v>0</v>
      </c>
      <c r="AR460" s="143" t="s">
        <v>152</v>
      </c>
      <c r="AT460" s="143" t="s">
        <v>135</v>
      </c>
      <c r="AU460" s="143" t="s">
        <v>81</v>
      </c>
      <c r="AY460" s="17" t="s">
        <v>132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7" t="s">
        <v>79</v>
      </c>
      <c r="BK460" s="144">
        <f>ROUND(I460*H460,2)</f>
        <v>0</v>
      </c>
      <c r="BL460" s="17" t="s">
        <v>152</v>
      </c>
      <c r="BM460" s="143" t="s">
        <v>944</v>
      </c>
    </row>
    <row r="461" spans="2:65" s="1" customFormat="1" ht="19.5">
      <c r="B461" s="32"/>
      <c r="D461" s="145" t="s">
        <v>142</v>
      </c>
      <c r="F461" s="146" t="s">
        <v>890</v>
      </c>
      <c r="I461" s="147"/>
      <c r="L461" s="32"/>
      <c r="M461" s="148"/>
      <c r="T461" s="53"/>
      <c r="AT461" s="17" t="s">
        <v>142</v>
      </c>
      <c r="AU461" s="17" t="s">
        <v>81</v>
      </c>
    </row>
    <row r="462" spans="2:65" s="12" customFormat="1" ht="11.25">
      <c r="B462" s="151"/>
      <c r="D462" s="145" t="s">
        <v>149</v>
      </c>
      <c r="E462" s="152" t="s">
        <v>3</v>
      </c>
      <c r="F462" s="153" t="s">
        <v>808</v>
      </c>
      <c r="H462" s="152" t="s">
        <v>3</v>
      </c>
      <c r="I462" s="154"/>
      <c r="L462" s="151"/>
      <c r="M462" s="155"/>
      <c r="T462" s="156"/>
      <c r="AT462" s="152" t="s">
        <v>149</v>
      </c>
      <c r="AU462" s="152" t="s">
        <v>81</v>
      </c>
      <c r="AV462" s="12" t="s">
        <v>79</v>
      </c>
      <c r="AW462" s="12" t="s">
        <v>33</v>
      </c>
      <c r="AX462" s="12" t="s">
        <v>72</v>
      </c>
      <c r="AY462" s="152" t="s">
        <v>132</v>
      </c>
    </row>
    <row r="463" spans="2:65" s="12" customFormat="1" ht="11.25">
      <c r="B463" s="151"/>
      <c r="D463" s="145" t="s">
        <v>149</v>
      </c>
      <c r="E463" s="152" t="s">
        <v>3</v>
      </c>
      <c r="F463" s="153" t="s">
        <v>824</v>
      </c>
      <c r="H463" s="152" t="s">
        <v>3</v>
      </c>
      <c r="I463" s="154"/>
      <c r="L463" s="151"/>
      <c r="M463" s="155"/>
      <c r="T463" s="156"/>
      <c r="AT463" s="152" t="s">
        <v>149</v>
      </c>
      <c r="AU463" s="152" t="s">
        <v>81</v>
      </c>
      <c r="AV463" s="12" t="s">
        <v>79</v>
      </c>
      <c r="AW463" s="12" t="s">
        <v>33</v>
      </c>
      <c r="AX463" s="12" t="s">
        <v>72</v>
      </c>
      <c r="AY463" s="152" t="s">
        <v>132</v>
      </c>
    </row>
    <row r="464" spans="2:65" s="12" customFormat="1" ht="11.25">
      <c r="B464" s="151"/>
      <c r="D464" s="145" t="s">
        <v>149</v>
      </c>
      <c r="E464" s="152" t="s">
        <v>3</v>
      </c>
      <c r="F464" s="153" t="s">
        <v>922</v>
      </c>
      <c r="H464" s="152" t="s">
        <v>3</v>
      </c>
      <c r="I464" s="154"/>
      <c r="L464" s="151"/>
      <c r="M464" s="155"/>
      <c r="T464" s="156"/>
      <c r="AT464" s="152" t="s">
        <v>149</v>
      </c>
      <c r="AU464" s="152" t="s">
        <v>81</v>
      </c>
      <c r="AV464" s="12" t="s">
        <v>79</v>
      </c>
      <c r="AW464" s="12" t="s">
        <v>33</v>
      </c>
      <c r="AX464" s="12" t="s">
        <v>72</v>
      </c>
      <c r="AY464" s="152" t="s">
        <v>132</v>
      </c>
    </row>
    <row r="465" spans="2:65" s="13" customFormat="1" ht="11.25">
      <c r="B465" s="157"/>
      <c r="D465" s="145" t="s">
        <v>149</v>
      </c>
      <c r="E465" s="158" t="s">
        <v>3</v>
      </c>
      <c r="F465" s="159" t="s">
        <v>249</v>
      </c>
      <c r="H465" s="160">
        <v>420</v>
      </c>
      <c r="I465" s="161"/>
      <c r="L465" s="157"/>
      <c r="M465" s="162"/>
      <c r="T465" s="163"/>
      <c r="AT465" s="158" t="s">
        <v>149</v>
      </c>
      <c r="AU465" s="158" t="s">
        <v>81</v>
      </c>
      <c r="AV465" s="13" t="s">
        <v>81</v>
      </c>
      <c r="AW465" s="13" t="s">
        <v>33</v>
      </c>
      <c r="AX465" s="13" t="s">
        <v>72</v>
      </c>
      <c r="AY465" s="158" t="s">
        <v>132</v>
      </c>
    </row>
    <row r="466" spans="2:65" s="14" customFormat="1" ht="11.25">
      <c r="B466" s="164"/>
      <c r="D466" s="145" t="s">
        <v>149</v>
      </c>
      <c r="E466" s="165" t="s">
        <v>3</v>
      </c>
      <c r="F466" s="166" t="s">
        <v>151</v>
      </c>
      <c r="H466" s="167">
        <v>420</v>
      </c>
      <c r="I466" s="168"/>
      <c r="L466" s="164"/>
      <c r="M466" s="169"/>
      <c r="T466" s="170"/>
      <c r="AT466" s="165" t="s">
        <v>149</v>
      </c>
      <c r="AU466" s="165" t="s">
        <v>81</v>
      </c>
      <c r="AV466" s="14" t="s">
        <v>152</v>
      </c>
      <c r="AW466" s="14" t="s">
        <v>33</v>
      </c>
      <c r="AX466" s="14" t="s">
        <v>79</v>
      </c>
      <c r="AY466" s="165" t="s">
        <v>132</v>
      </c>
    </row>
    <row r="467" spans="2:65" s="11" customFormat="1" ht="22.9" customHeight="1">
      <c r="B467" s="119"/>
      <c r="D467" s="120" t="s">
        <v>71</v>
      </c>
      <c r="E467" s="129" t="s">
        <v>945</v>
      </c>
      <c r="F467" s="129" t="s">
        <v>946</v>
      </c>
      <c r="I467" s="122"/>
      <c r="J467" s="130">
        <f>BK467</f>
        <v>0</v>
      </c>
      <c r="L467" s="119"/>
      <c r="M467" s="124"/>
      <c r="P467" s="125">
        <f>SUM(P468:P539)</f>
        <v>0</v>
      </c>
      <c r="R467" s="125">
        <f>SUM(R468:R539)</f>
        <v>26.1</v>
      </c>
      <c r="T467" s="126">
        <f>SUM(T468:T539)</f>
        <v>0</v>
      </c>
      <c r="AR467" s="120" t="s">
        <v>79</v>
      </c>
      <c r="AT467" s="127" t="s">
        <v>71</v>
      </c>
      <c r="AU467" s="127" t="s">
        <v>79</v>
      </c>
      <c r="AY467" s="120" t="s">
        <v>132</v>
      </c>
      <c r="BK467" s="128">
        <f>SUM(BK468:BK539)</f>
        <v>0</v>
      </c>
    </row>
    <row r="468" spans="2:65" s="1" customFormat="1" ht="16.5" customHeight="1">
      <c r="B468" s="131"/>
      <c r="C468" s="132" t="s">
        <v>526</v>
      </c>
      <c r="D468" s="132" t="s">
        <v>135</v>
      </c>
      <c r="E468" s="133" t="s">
        <v>803</v>
      </c>
      <c r="F468" s="134" t="s">
        <v>804</v>
      </c>
      <c r="G468" s="135" t="s">
        <v>211</v>
      </c>
      <c r="H468" s="136">
        <v>66</v>
      </c>
      <c r="I468" s="137"/>
      <c r="J468" s="138">
        <f>ROUND(I468*H468,2)</f>
        <v>0</v>
      </c>
      <c r="K468" s="134" t="s">
        <v>139</v>
      </c>
      <c r="L468" s="32"/>
      <c r="M468" s="139" t="s">
        <v>3</v>
      </c>
      <c r="N468" s="140" t="s">
        <v>43</v>
      </c>
      <c r="P468" s="141">
        <f>O468*H468</f>
        <v>0</v>
      </c>
      <c r="Q468" s="141">
        <v>0</v>
      </c>
      <c r="R468" s="141">
        <f>Q468*H468</f>
        <v>0</v>
      </c>
      <c r="S468" s="141">
        <v>0</v>
      </c>
      <c r="T468" s="142">
        <f>S468*H468</f>
        <v>0</v>
      </c>
      <c r="AR468" s="143" t="s">
        <v>152</v>
      </c>
      <c r="AT468" s="143" t="s">
        <v>135</v>
      </c>
      <c r="AU468" s="143" t="s">
        <v>81</v>
      </c>
      <c r="AY468" s="17" t="s">
        <v>132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7" t="s">
        <v>79</v>
      </c>
      <c r="BK468" s="144">
        <f>ROUND(I468*H468,2)</f>
        <v>0</v>
      </c>
      <c r="BL468" s="17" t="s">
        <v>152</v>
      </c>
      <c r="BM468" s="143" t="s">
        <v>947</v>
      </c>
    </row>
    <row r="469" spans="2:65" s="1" customFormat="1" ht="11.25">
      <c r="B469" s="32"/>
      <c r="D469" s="145" t="s">
        <v>142</v>
      </c>
      <c r="F469" s="146" t="s">
        <v>806</v>
      </c>
      <c r="I469" s="147"/>
      <c r="L469" s="32"/>
      <c r="M469" s="148"/>
      <c r="T469" s="53"/>
      <c r="AT469" s="17" t="s">
        <v>142</v>
      </c>
      <c r="AU469" s="17" t="s">
        <v>81</v>
      </c>
    </row>
    <row r="470" spans="2:65" s="1" customFormat="1" ht="11.25">
      <c r="B470" s="32"/>
      <c r="D470" s="149" t="s">
        <v>143</v>
      </c>
      <c r="F470" s="150" t="s">
        <v>807</v>
      </c>
      <c r="I470" s="147"/>
      <c r="L470" s="32"/>
      <c r="M470" s="148"/>
      <c r="T470" s="53"/>
      <c r="AT470" s="17" t="s">
        <v>143</v>
      </c>
      <c r="AU470" s="17" t="s">
        <v>81</v>
      </c>
    </row>
    <row r="471" spans="2:65" s="12" customFormat="1" ht="11.25">
      <c r="B471" s="151"/>
      <c r="D471" s="145" t="s">
        <v>149</v>
      </c>
      <c r="E471" s="152" t="s">
        <v>3</v>
      </c>
      <c r="F471" s="153" t="s">
        <v>808</v>
      </c>
      <c r="H471" s="152" t="s">
        <v>3</v>
      </c>
      <c r="I471" s="154"/>
      <c r="L471" s="151"/>
      <c r="M471" s="155"/>
      <c r="T471" s="156"/>
      <c r="AT471" s="152" t="s">
        <v>149</v>
      </c>
      <c r="AU471" s="152" t="s">
        <v>81</v>
      </c>
      <c r="AV471" s="12" t="s">
        <v>79</v>
      </c>
      <c r="AW471" s="12" t="s">
        <v>33</v>
      </c>
      <c r="AX471" s="12" t="s">
        <v>72</v>
      </c>
      <c r="AY471" s="152" t="s">
        <v>132</v>
      </c>
    </row>
    <row r="472" spans="2:65" s="12" customFormat="1" ht="11.25">
      <c r="B472" s="151"/>
      <c r="D472" s="145" t="s">
        <v>149</v>
      </c>
      <c r="E472" s="152" t="s">
        <v>3</v>
      </c>
      <c r="F472" s="153" t="s">
        <v>809</v>
      </c>
      <c r="H472" s="152" t="s">
        <v>3</v>
      </c>
      <c r="I472" s="154"/>
      <c r="L472" s="151"/>
      <c r="M472" s="155"/>
      <c r="T472" s="156"/>
      <c r="AT472" s="152" t="s">
        <v>149</v>
      </c>
      <c r="AU472" s="152" t="s">
        <v>81</v>
      </c>
      <c r="AV472" s="12" t="s">
        <v>79</v>
      </c>
      <c r="AW472" s="12" t="s">
        <v>33</v>
      </c>
      <c r="AX472" s="12" t="s">
        <v>72</v>
      </c>
      <c r="AY472" s="152" t="s">
        <v>132</v>
      </c>
    </row>
    <row r="473" spans="2:65" s="12" customFormat="1" ht="11.25">
      <c r="B473" s="151"/>
      <c r="D473" s="145" t="s">
        <v>149</v>
      </c>
      <c r="E473" s="152" t="s">
        <v>3</v>
      </c>
      <c r="F473" s="153" t="s">
        <v>948</v>
      </c>
      <c r="H473" s="152" t="s">
        <v>3</v>
      </c>
      <c r="I473" s="154"/>
      <c r="L473" s="151"/>
      <c r="M473" s="155"/>
      <c r="T473" s="156"/>
      <c r="AT473" s="152" t="s">
        <v>149</v>
      </c>
      <c r="AU473" s="152" t="s">
        <v>81</v>
      </c>
      <c r="AV473" s="12" t="s">
        <v>79</v>
      </c>
      <c r="AW473" s="12" t="s">
        <v>33</v>
      </c>
      <c r="AX473" s="12" t="s">
        <v>72</v>
      </c>
      <c r="AY473" s="152" t="s">
        <v>132</v>
      </c>
    </row>
    <row r="474" spans="2:65" s="13" customFormat="1" ht="11.25">
      <c r="B474" s="157"/>
      <c r="D474" s="145" t="s">
        <v>149</v>
      </c>
      <c r="E474" s="158" t="s">
        <v>3</v>
      </c>
      <c r="F474" s="159" t="s">
        <v>600</v>
      </c>
      <c r="H474" s="160">
        <v>66</v>
      </c>
      <c r="I474" s="161"/>
      <c r="L474" s="157"/>
      <c r="M474" s="162"/>
      <c r="T474" s="163"/>
      <c r="AT474" s="158" t="s">
        <v>149</v>
      </c>
      <c r="AU474" s="158" t="s">
        <v>81</v>
      </c>
      <c r="AV474" s="13" t="s">
        <v>81</v>
      </c>
      <c r="AW474" s="13" t="s">
        <v>33</v>
      </c>
      <c r="AX474" s="13" t="s">
        <v>72</v>
      </c>
      <c r="AY474" s="158" t="s">
        <v>132</v>
      </c>
    </row>
    <row r="475" spans="2:65" s="14" customFormat="1" ht="11.25">
      <c r="B475" s="164"/>
      <c r="D475" s="145" t="s">
        <v>149</v>
      </c>
      <c r="E475" s="165" t="s">
        <v>3</v>
      </c>
      <c r="F475" s="166" t="s">
        <v>151</v>
      </c>
      <c r="H475" s="167">
        <v>66</v>
      </c>
      <c r="I475" s="168"/>
      <c r="L475" s="164"/>
      <c r="M475" s="169"/>
      <c r="T475" s="170"/>
      <c r="AT475" s="165" t="s">
        <v>149</v>
      </c>
      <c r="AU475" s="165" t="s">
        <v>81</v>
      </c>
      <c r="AV475" s="14" t="s">
        <v>152</v>
      </c>
      <c r="AW475" s="14" t="s">
        <v>33</v>
      </c>
      <c r="AX475" s="14" t="s">
        <v>79</v>
      </c>
      <c r="AY475" s="165" t="s">
        <v>132</v>
      </c>
    </row>
    <row r="476" spans="2:65" s="1" customFormat="1" ht="21.75" customHeight="1">
      <c r="B476" s="131"/>
      <c r="C476" s="132" t="s">
        <v>533</v>
      </c>
      <c r="D476" s="132" t="s">
        <v>135</v>
      </c>
      <c r="E476" s="133" t="s">
        <v>819</v>
      </c>
      <c r="F476" s="134" t="s">
        <v>820</v>
      </c>
      <c r="G476" s="135" t="s">
        <v>203</v>
      </c>
      <c r="H476" s="136">
        <v>1260</v>
      </c>
      <c r="I476" s="137"/>
      <c r="J476" s="138">
        <f>ROUND(I476*H476,2)</f>
        <v>0</v>
      </c>
      <c r="K476" s="134" t="s">
        <v>139</v>
      </c>
      <c r="L476" s="32"/>
      <c r="M476" s="139" t="s">
        <v>3</v>
      </c>
      <c r="N476" s="140" t="s">
        <v>43</v>
      </c>
      <c r="P476" s="141">
        <f>O476*H476</f>
        <v>0</v>
      </c>
      <c r="Q476" s="141">
        <v>0</v>
      </c>
      <c r="R476" s="141">
        <f>Q476*H476</f>
        <v>0</v>
      </c>
      <c r="S476" s="141">
        <v>0</v>
      </c>
      <c r="T476" s="142">
        <f>S476*H476</f>
        <v>0</v>
      </c>
      <c r="AR476" s="143" t="s">
        <v>152</v>
      </c>
      <c r="AT476" s="143" t="s">
        <v>135</v>
      </c>
      <c r="AU476" s="143" t="s">
        <v>81</v>
      </c>
      <c r="AY476" s="17" t="s">
        <v>132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7" t="s">
        <v>79</v>
      </c>
      <c r="BK476" s="144">
        <f>ROUND(I476*H476,2)</f>
        <v>0</v>
      </c>
      <c r="BL476" s="17" t="s">
        <v>152</v>
      </c>
      <c r="BM476" s="143" t="s">
        <v>949</v>
      </c>
    </row>
    <row r="477" spans="2:65" s="1" customFormat="1" ht="11.25">
      <c r="B477" s="32"/>
      <c r="D477" s="145" t="s">
        <v>142</v>
      </c>
      <c r="F477" s="146" t="s">
        <v>822</v>
      </c>
      <c r="I477" s="147"/>
      <c r="L477" s="32"/>
      <c r="M477" s="148"/>
      <c r="T477" s="53"/>
      <c r="AT477" s="17" t="s">
        <v>142</v>
      </c>
      <c r="AU477" s="17" t="s">
        <v>81</v>
      </c>
    </row>
    <row r="478" spans="2:65" s="1" customFormat="1" ht="11.25">
      <c r="B478" s="32"/>
      <c r="D478" s="149" t="s">
        <v>143</v>
      </c>
      <c r="F478" s="150" t="s">
        <v>823</v>
      </c>
      <c r="I478" s="147"/>
      <c r="L478" s="32"/>
      <c r="M478" s="148"/>
      <c r="T478" s="53"/>
      <c r="AT478" s="17" t="s">
        <v>143</v>
      </c>
      <c r="AU478" s="17" t="s">
        <v>81</v>
      </c>
    </row>
    <row r="479" spans="2:65" s="12" customFormat="1" ht="11.25">
      <c r="B479" s="151"/>
      <c r="D479" s="145" t="s">
        <v>149</v>
      </c>
      <c r="E479" s="152" t="s">
        <v>3</v>
      </c>
      <c r="F479" s="153" t="s">
        <v>808</v>
      </c>
      <c r="H479" s="152" t="s">
        <v>3</v>
      </c>
      <c r="I479" s="154"/>
      <c r="L479" s="151"/>
      <c r="M479" s="155"/>
      <c r="T479" s="156"/>
      <c r="AT479" s="152" t="s">
        <v>149</v>
      </c>
      <c r="AU479" s="152" t="s">
        <v>81</v>
      </c>
      <c r="AV479" s="12" t="s">
        <v>79</v>
      </c>
      <c r="AW479" s="12" t="s">
        <v>33</v>
      </c>
      <c r="AX479" s="12" t="s">
        <v>72</v>
      </c>
      <c r="AY479" s="152" t="s">
        <v>132</v>
      </c>
    </row>
    <row r="480" spans="2:65" s="12" customFormat="1" ht="11.25">
      <c r="B480" s="151"/>
      <c r="D480" s="145" t="s">
        <v>149</v>
      </c>
      <c r="E480" s="152" t="s">
        <v>3</v>
      </c>
      <c r="F480" s="153" t="s">
        <v>824</v>
      </c>
      <c r="H480" s="152" t="s">
        <v>3</v>
      </c>
      <c r="I480" s="154"/>
      <c r="L480" s="151"/>
      <c r="M480" s="155"/>
      <c r="T480" s="156"/>
      <c r="AT480" s="152" t="s">
        <v>149</v>
      </c>
      <c r="AU480" s="152" t="s">
        <v>81</v>
      </c>
      <c r="AV480" s="12" t="s">
        <v>79</v>
      </c>
      <c r="AW480" s="12" t="s">
        <v>33</v>
      </c>
      <c r="AX480" s="12" t="s">
        <v>72</v>
      </c>
      <c r="AY480" s="152" t="s">
        <v>132</v>
      </c>
    </row>
    <row r="481" spans="2:65" s="12" customFormat="1" ht="11.25">
      <c r="B481" s="151"/>
      <c r="D481" s="145" t="s">
        <v>149</v>
      </c>
      <c r="E481" s="152" t="s">
        <v>3</v>
      </c>
      <c r="F481" s="153" t="s">
        <v>950</v>
      </c>
      <c r="H481" s="152" t="s">
        <v>3</v>
      </c>
      <c r="I481" s="154"/>
      <c r="L481" s="151"/>
      <c r="M481" s="155"/>
      <c r="T481" s="156"/>
      <c r="AT481" s="152" t="s">
        <v>149</v>
      </c>
      <c r="AU481" s="152" t="s">
        <v>81</v>
      </c>
      <c r="AV481" s="12" t="s">
        <v>79</v>
      </c>
      <c r="AW481" s="12" t="s">
        <v>33</v>
      </c>
      <c r="AX481" s="12" t="s">
        <v>72</v>
      </c>
      <c r="AY481" s="152" t="s">
        <v>132</v>
      </c>
    </row>
    <row r="482" spans="2:65" s="13" customFormat="1" ht="11.25">
      <c r="B482" s="157"/>
      <c r="D482" s="145" t="s">
        <v>149</v>
      </c>
      <c r="E482" s="158" t="s">
        <v>3</v>
      </c>
      <c r="F482" s="159" t="s">
        <v>925</v>
      </c>
      <c r="H482" s="160">
        <v>1260</v>
      </c>
      <c r="I482" s="161"/>
      <c r="L482" s="157"/>
      <c r="M482" s="162"/>
      <c r="T482" s="163"/>
      <c r="AT482" s="158" t="s">
        <v>149</v>
      </c>
      <c r="AU482" s="158" t="s">
        <v>81</v>
      </c>
      <c r="AV482" s="13" t="s">
        <v>81</v>
      </c>
      <c r="AW482" s="13" t="s">
        <v>33</v>
      </c>
      <c r="AX482" s="13" t="s">
        <v>72</v>
      </c>
      <c r="AY482" s="158" t="s">
        <v>132</v>
      </c>
    </row>
    <row r="483" spans="2:65" s="14" customFormat="1" ht="11.25">
      <c r="B483" s="164"/>
      <c r="D483" s="145" t="s">
        <v>149</v>
      </c>
      <c r="E483" s="165" t="s">
        <v>3</v>
      </c>
      <c r="F483" s="166" t="s">
        <v>151</v>
      </c>
      <c r="H483" s="167">
        <v>1260</v>
      </c>
      <c r="I483" s="168"/>
      <c r="L483" s="164"/>
      <c r="M483" s="169"/>
      <c r="T483" s="170"/>
      <c r="AT483" s="165" t="s">
        <v>149</v>
      </c>
      <c r="AU483" s="165" t="s">
        <v>81</v>
      </c>
      <c r="AV483" s="14" t="s">
        <v>152</v>
      </c>
      <c r="AW483" s="14" t="s">
        <v>33</v>
      </c>
      <c r="AX483" s="14" t="s">
        <v>79</v>
      </c>
      <c r="AY483" s="165" t="s">
        <v>132</v>
      </c>
    </row>
    <row r="484" spans="2:65" s="1" customFormat="1" ht="16.5" customHeight="1">
      <c r="B484" s="131"/>
      <c r="C484" s="132" t="s">
        <v>537</v>
      </c>
      <c r="D484" s="132" t="s">
        <v>135</v>
      </c>
      <c r="E484" s="133" t="s">
        <v>811</v>
      </c>
      <c r="F484" s="134" t="s">
        <v>812</v>
      </c>
      <c r="G484" s="135" t="s">
        <v>203</v>
      </c>
      <c r="H484" s="136">
        <v>28.26</v>
      </c>
      <c r="I484" s="137"/>
      <c r="J484" s="138">
        <f>ROUND(I484*H484,2)</f>
        <v>0</v>
      </c>
      <c r="K484" s="134" t="s">
        <v>139</v>
      </c>
      <c r="L484" s="32"/>
      <c r="M484" s="139" t="s">
        <v>3</v>
      </c>
      <c r="N484" s="140" t="s">
        <v>43</v>
      </c>
      <c r="P484" s="141">
        <f>O484*H484</f>
        <v>0</v>
      </c>
      <c r="Q484" s="141">
        <v>0</v>
      </c>
      <c r="R484" s="141">
        <f>Q484*H484</f>
        <v>0</v>
      </c>
      <c r="S484" s="141">
        <v>0</v>
      </c>
      <c r="T484" s="142">
        <f>S484*H484</f>
        <v>0</v>
      </c>
      <c r="AR484" s="143" t="s">
        <v>152</v>
      </c>
      <c r="AT484" s="143" t="s">
        <v>135</v>
      </c>
      <c r="AU484" s="143" t="s">
        <v>81</v>
      </c>
      <c r="AY484" s="17" t="s">
        <v>132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7" t="s">
        <v>79</v>
      </c>
      <c r="BK484" s="144">
        <f>ROUND(I484*H484,2)</f>
        <v>0</v>
      </c>
      <c r="BL484" s="17" t="s">
        <v>152</v>
      </c>
      <c r="BM484" s="143" t="s">
        <v>951</v>
      </c>
    </row>
    <row r="485" spans="2:65" s="1" customFormat="1" ht="11.25">
      <c r="B485" s="32"/>
      <c r="D485" s="145" t="s">
        <v>142</v>
      </c>
      <c r="F485" s="146" t="s">
        <v>814</v>
      </c>
      <c r="I485" s="147"/>
      <c r="L485" s="32"/>
      <c r="M485" s="148"/>
      <c r="T485" s="53"/>
      <c r="AT485" s="17" t="s">
        <v>142</v>
      </c>
      <c r="AU485" s="17" t="s">
        <v>81</v>
      </c>
    </row>
    <row r="486" spans="2:65" s="1" customFormat="1" ht="11.25">
      <c r="B486" s="32"/>
      <c r="D486" s="149" t="s">
        <v>143</v>
      </c>
      <c r="F486" s="150" t="s">
        <v>815</v>
      </c>
      <c r="I486" s="147"/>
      <c r="L486" s="32"/>
      <c r="M486" s="148"/>
      <c r="T486" s="53"/>
      <c r="AT486" s="17" t="s">
        <v>143</v>
      </c>
      <c r="AU486" s="17" t="s">
        <v>81</v>
      </c>
    </row>
    <row r="487" spans="2:65" s="12" customFormat="1" ht="11.25">
      <c r="B487" s="151"/>
      <c r="D487" s="145" t="s">
        <v>149</v>
      </c>
      <c r="E487" s="152" t="s">
        <v>3</v>
      </c>
      <c r="F487" s="153" t="s">
        <v>808</v>
      </c>
      <c r="H487" s="152" t="s">
        <v>3</v>
      </c>
      <c r="I487" s="154"/>
      <c r="L487" s="151"/>
      <c r="M487" s="155"/>
      <c r="T487" s="156"/>
      <c r="AT487" s="152" t="s">
        <v>149</v>
      </c>
      <c r="AU487" s="152" t="s">
        <v>81</v>
      </c>
      <c r="AV487" s="12" t="s">
        <v>79</v>
      </c>
      <c r="AW487" s="12" t="s">
        <v>33</v>
      </c>
      <c r="AX487" s="12" t="s">
        <v>72</v>
      </c>
      <c r="AY487" s="152" t="s">
        <v>132</v>
      </c>
    </row>
    <row r="488" spans="2:65" s="12" customFormat="1" ht="11.25">
      <c r="B488" s="151"/>
      <c r="D488" s="145" t="s">
        <v>149</v>
      </c>
      <c r="E488" s="152" t="s">
        <v>3</v>
      </c>
      <c r="F488" s="153" t="s">
        <v>816</v>
      </c>
      <c r="H488" s="152" t="s">
        <v>3</v>
      </c>
      <c r="I488" s="154"/>
      <c r="L488" s="151"/>
      <c r="M488" s="155"/>
      <c r="T488" s="156"/>
      <c r="AT488" s="152" t="s">
        <v>149</v>
      </c>
      <c r="AU488" s="152" t="s">
        <v>81</v>
      </c>
      <c r="AV488" s="12" t="s">
        <v>79</v>
      </c>
      <c r="AW488" s="12" t="s">
        <v>33</v>
      </c>
      <c r="AX488" s="12" t="s">
        <v>72</v>
      </c>
      <c r="AY488" s="152" t="s">
        <v>132</v>
      </c>
    </row>
    <row r="489" spans="2:65" s="12" customFormat="1" ht="11.25">
      <c r="B489" s="151"/>
      <c r="D489" s="145" t="s">
        <v>149</v>
      </c>
      <c r="E489" s="152" t="s">
        <v>3</v>
      </c>
      <c r="F489" s="153" t="s">
        <v>606</v>
      </c>
      <c r="H489" s="152" t="s">
        <v>3</v>
      </c>
      <c r="I489" s="154"/>
      <c r="L489" s="151"/>
      <c r="M489" s="155"/>
      <c r="T489" s="156"/>
      <c r="AT489" s="152" t="s">
        <v>149</v>
      </c>
      <c r="AU489" s="152" t="s">
        <v>81</v>
      </c>
      <c r="AV489" s="12" t="s">
        <v>79</v>
      </c>
      <c r="AW489" s="12" t="s">
        <v>33</v>
      </c>
      <c r="AX489" s="12" t="s">
        <v>72</v>
      </c>
      <c r="AY489" s="152" t="s">
        <v>132</v>
      </c>
    </row>
    <row r="490" spans="2:65" s="12" customFormat="1" ht="11.25">
      <c r="B490" s="151"/>
      <c r="D490" s="145" t="s">
        <v>149</v>
      </c>
      <c r="E490" s="152" t="s">
        <v>3</v>
      </c>
      <c r="F490" s="153" t="s">
        <v>952</v>
      </c>
      <c r="H490" s="152" t="s">
        <v>3</v>
      </c>
      <c r="I490" s="154"/>
      <c r="L490" s="151"/>
      <c r="M490" s="155"/>
      <c r="T490" s="156"/>
      <c r="AT490" s="152" t="s">
        <v>149</v>
      </c>
      <c r="AU490" s="152" t="s">
        <v>81</v>
      </c>
      <c r="AV490" s="12" t="s">
        <v>79</v>
      </c>
      <c r="AW490" s="12" t="s">
        <v>33</v>
      </c>
      <c r="AX490" s="12" t="s">
        <v>72</v>
      </c>
      <c r="AY490" s="152" t="s">
        <v>132</v>
      </c>
    </row>
    <row r="491" spans="2:65" s="13" customFormat="1" ht="11.25">
      <c r="B491" s="157"/>
      <c r="D491" s="145" t="s">
        <v>149</v>
      </c>
      <c r="E491" s="158" t="s">
        <v>3</v>
      </c>
      <c r="F491" s="159" t="s">
        <v>928</v>
      </c>
      <c r="H491" s="160">
        <v>28.26</v>
      </c>
      <c r="I491" s="161"/>
      <c r="L491" s="157"/>
      <c r="M491" s="162"/>
      <c r="T491" s="163"/>
      <c r="AT491" s="158" t="s">
        <v>149</v>
      </c>
      <c r="AU491" s="158" t="s">
        <v>81</v>
      </c>
      <c r="AV491" s="13" t="s">
        <v>81</v>
      </c>
      <c r="AW491" s="13" t="s">
        <v>33</v>
      </c>
      <c r="AX491" s="13" t="s">
        <v>72</v>
      </c>
      <c r="AY491" s="158" t="s">
        <v>132</v>
      </c>
    </row>
    <row r="492" spans="2:65" s="14" customFormat="1" ht="11.25">
      <c r="B492" s="164"/>
      <c r="D492" s="145" t="s">
        <v>149</v>
      </c>
      <c r="E492" s="165" t="s">
        <v>3</v>
      </c>
      <c r="F492" s="166" t="s">
        <v>151</v>
      </c>
      <c r="H492" s="167">
        <v>28.26</v>
      </c>
      <c r="I492" s="168"/>
      <c r="L492" s="164"/>
      <c r="M492" s="169"/>
      <c r="T492" s="170"/>
      <c r="AT492" s="165" t="s">
        <v>149</v>
      </c>
      <c r="AU492" s="165" t="s">
        <v>81</v>
      </c>
      <c r="AV492" s="14" t="s">
        <v>152</v>
      </c>
      <c r="AW492" s="14" t="s">
        <v>33</v>
      </c>
      <c r="AX492" s="14" t="s">
        <v>79</v>
      </c>
      <c r="AY492" s="165" t="s">
        <v>132</v>
      </c>
    </row>
    <row r="493" spans="2:65" s="1" customFormat="1" ht="16.5" customHeight="1">
      <c r="B493" s="131"/>
      <c r="C493" s="132" t="s">
        <v>541</v>
      </c>
      <c r="D493" s="132" t="s">
        <v>135</v>
      </c>
      <c r="E493" s="133" t="s">
        <v>826</v>
      </c>
      <c r="F493" s="134" t="s">
        <v>827</v>
      </c>
      <c r="G493" s="135" t="s">
        <v>252</v>
      </c>
      <c r="H493" s="136">
        <v>0.9</v>
      </c>
      <c r="I493" s="137"/>
      <c r="J493" s="138">
        <f>ROUND(I493*H493,2)</f>
        <v>0</v>
      </c>
      <c r="K493" s="134" t="s">
        <v>139</v>
      </c>
      <c r="L493" s="32"/>
      <c r="M493" s="139" t="s">
        <v>3</v>
      </c>
      <c r="N493" s="140" t="s">
        <v>43</v>
      </c>
      <c r="P493" s="141">
        <f>O493*H493</f>
        <v>0</v>
      </c>
      <c r="Q493" s="141">
        <v>0</v>
      </c>
      <c r="R493" s="141">
        <f>Q493*H493</f>
        <v>0</v>
      </c>
      <c r="S493" s="141">
        <v>0</v>
      </c>
      <c r="T493" s="142">
        <f>S493*H493</f>
        <v>0</v>
      </c>
      <c r="AR493" s="143" t="s">
        <v>152</v>
      </c>
      <c r="AT493" s="143" t="s">
        <v>135</v>
      </c>
      <c r="AU493" s="143" t="s">
        <v>81</v>
      </c>
      <c r="AY493" s="17" t="s">
        <v>132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7" t="s">
        <v>79</v>
      </c>
      <c r="BK493" s="144">
        <f>ROUND(I493*H493,2)</f>
        <v>0</v>
      </c>
      <c r="BL493" s="17" t="s">
        <v>152</v>
      </c>
      <c r="BM493" s="143" t="s">
        <v>953</v>
      </c>
    </row>
    <row r="494" spans="2:65" s="1" customFormat="1" ht="11.25">
      <c r="B494" s="32"/>
      <c r="D494" s="145" t="s">
        <v>142</v>
      </c>
      <c r="F494" s="146" t="s">
        <v>829</v>
      </c>
      <c r="I494" s="147"/>
      <c r="L494" s="32"/>
      <c r="M494" s="148"/>
      <c r="T494" s="53"/>
      <c r="AT494" s="17" t="s">
        <v>142</v>
      </c>
      <c r="AU494" s="17" t="s">
        <v>81</v>
      </c>
    </row>
    <row r="495" spans="2:65" s="1" customFormat="1" ht="11.25">
      <c r="B495" s="32"/>
      <c r="D495" s="149" t="s">
        <v>143</v>
      </c>
      <c r="F495" s="150" t="s">
        <v>830</v>
      </c>
      <c r="I495" s="147"/>
      <c r="L495" s="32"/>
      <c r="M495" s="148"/>
      <c r="T495" s="53"/>
      <c r="AT495" s="17" t="s">
        <v>143</v>
      </c>
      <c r="AU495" s="17" t="s">
        <v>81</v>
      </c>
    </row>
    <row r="496" spans="2:65" s="12" customFormat="1" ht="11.25">
      <c r="B496" s="151"/>
      <c r="D496" s="145" t="s">
        <v>149</v>
      </c>
      <c r="E496" s="152" t="s">
        <v>3</v>
      </c>
      <c r="F496" s="153" t="s">
        <v>808</v>
      </c>
      <c r="H496" s="152" t="s">
        <v>3</v>
      </c>
      <c r="I496" s="154"/>
      <c r="L496" s="151"/>
      <c r="M496" s="155"/>
      <c r="T496" s="156"/>
      <c r="AT496" s="152" t="s">
        <v>149</v>
      </c>
      <c r="AU496" s="152" t="s">
        <v>81</v>
      </c>
      <c r="AV496" s="12" t="s">
        <v>79</v>
      </c>
      <c r="AW496" s="12" t="s">
        <v>33</v>
      </c>
      <c r="AX496" s="12" t="s">
        <v>72</v>
      </c>
      <c r="AY496" s="152" t="s">
        <v>132</v>
      </c>
    </row>
    <row r="497" spans="2:65" s="12" customFormat="1" ht="11.25">
      <c r="B497" s="151"/>
      <c r="D497" s="145" t="s">
        <v>149</v>
      </c>
      <c r="E497" s="152" t="s">
        <v>3</v>
      </c>
      <c r="F497" s="153" t="s">
        <v>831</v>
      </c>
      <c r="H497" s="152" t="s">
        <v>3</v>
      </c>
      <c r="I497" s="154"/>
      <c r="L497" s="151"/>
      <c r="M497" s="155"/>
      <c r="T497" s="156"/>
      <c r="AT497" s="152" t="s">
        <v>149</v>
      </c>
      <c r="AU497" s="152" t="s">
        <v>81</v>
      </c>
      <c r="AV497" s="12" t="s">
        <v>79</v>
      </c>
      <c r="AW497" s="12" t="s">
        <v>33</v>
      </c>
      <c r="AX497" s="12" t="s">
        <v>72</v>
      </c>
      <c r="AY497" s="152" t="s">
        <v>132</v>
      </c>
    </row>
    <row r="498" spans="2:65" s="12" customFormat="1" ht="11.25">
      <c r="B498" s="151"/>
      <c r="D498" s="145" t="s">
        <v>149</v>
      </c>
      <c r="E498" s="152" t="s">
        <v>3</v>
      </c>
      <c r="F498" s="153" t="s">
        <v>952</v>
      </c>
      <c r="H498" s="152" t="s">
        <v>3</v>
      </c>
      <c r="I498" s="154"/>
      <c r="L498" s="151"/>
      <c r="M498" s="155"/>
      <c r="T498" s="156"/>
      <c r="AT498" s="152" t="s">
        <v>149</v>
      </c>
      <c r="AU498" s="152" t="s">
        <v>81</v>
      </c>
      <c r="AV498" s="12" t="s">
        <v>79</v>
      </c>
      <c r="AW498" s="12" t="s">
        <v>33</v>
      </c>
      <c r="AX498" s="12" t="s">
        <v>72</v>
      </c>
      <c r="AY498" s="152" t="s">
        <v>132</v>
      </c>
    </row>
    <row r="499" spans="2:65" s="13" customFormat="1" ht="11.25">
      <c r="B499" s="157"/>
      <c r="D499" s="145" t="s">
        <v>149</v>
      </c>
      <c r="E499" s="158" t="s">
        <v>3</v>
      </c>
      <c r="F499" s="159" t="s">
        <v>932</v>
      </c>
      <c r="H499" s="160">
        <v>0.9</v>
      </c>
      <c r="I499" s="161"/>
      <c r="L499" s="157"/>
      <c r="M499" s="162"/>
      <c r="T499" s="163"/>
      <c r="AT499" s="158" t="s">
        <v>149</v>
      </c>
      <c r="AU499" s="158" t="s">
        <v>81</v>
      </c>
      <c r="AV499" s="13" t="s">
        <v>81</v>
      </c>
      <c r="AW499" s="13" t="s">
        <v>33</v>
      </c>
      <c r="AX499" s="13" t="s">
        <v>72</v>
      </c>
      <c r="AY499" s="158" t="s">
        <v>132</v>
      </c>
    </row>
    <row r="500" spans="2:65" s="14" customFormat="1" ht="11.25">
      <c r="B500" s="164"/>
      <c r="D500" s="145" t="s">
        <v>149</v>
      </c>
      <c r="E500" s="165" t="s">
        <v>3</v>
      </c>
      <c r="F500" s="166" t="s">
        <v>151</v>
      </c>
      <c r="H500" s="167">
        <v>0.9</v>
      </c>
      <c r="I500" s="168"/>
      <c r="L500" s="164"/>
      <c r="M500" s="169"/>
      <c r="T500" s="170"/>
      <c r="AT500" s="165" t="s">
        <v>149</v>
      </c>
      <c r="AU500" s="165" t="s">
        <v>81</v>
      </c>
      <c r="AV500" s="14" t="s">
        <v>152</v>
      </c>
      <c r="AW500" s="14" t="s">
        <v>33</v>
      </c>
      <c r="AX500" s="14" t="s">
        <v>79</v>
      </c>
      <c r="AY500" s="165" t="s">
        <v>132</v>
      </c>
    </row>
    <row r="501" spans="2:65" s="1" customFormat="1" ht="16.5" customHeight="1">
      <c r="B501" s="131"/>
      <c r="C501" s="132" t="s">
        <v>547</v>
      </c>
      <c r="D501" s="132" t="s">
        <v>135</v>
      </c>
      <c r="E501" s="133" t="s">
        <v>671</v>
      </c>
      <c r="F501" s="134" t="s">
        <v>672</v>
      </c>
      <c r="G501" s="135" t="s">
        <v>252</v>
      </c>
      <c r="H501" s="136">
        <v>25.2</v>
      </c>
      <c r="I501" s="137"/>
      <c r="J501" s="138">
        <f>ROUND(I501*H501,2)</f>
        <v>0</v>
      </c>
      <c r="K501" s="134" t="s">
        <v>139</v>
      </c>
      <c r="L501" s="32"/>
      <c r="M501" s="139" t="s">
        <v>3</v>
      </c>
      <c r="N501" s="140" t="s">
        <v>43</v>
      </c>
      <c r="P501" s="141">
        <f>O501*H501</f>
        <v>0</v>
      </c>
      <c r="Q501" s="141">
        <v>0</v>
      </c>
      <c r="R501" s="141">
        <f>Q501*H501</f>
        <v>0</v>
      </c>
      <c r="S501" s="141">
        <v>0</v>
      </c>
      <c r="T501" s="142">
        <f>S501*H501</f>
        <v>0</v>
      </c>
      <c r="AR501" s="143" t="s">
        <v>152</v>
      </c>
      <c r="AT501" s="143" t="s">
        <v>135</v>
      </c>
      <c r="AU501" s="143" t="s">
        <v>81</v>
      </c>
      <c r="AY501" s="17" t="s">
        <v>132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7" t="s">
        <v>79</v>
      </c>
      <c r="BK501" s="144">
        <f>ROUND(I501*H501,2)</f>
        <v>0</v>
      </c>
      <c r="BL501" s="17" t="s">
        <v>152</v>
      </c>
      <c r="BM501" s="143" t="s">
        <v>954</v>
      </c>
    </row>
    <row r="502" spans="2:65" s="1" customFormat="1" ht="11.25">
      <c r="B502" s="32"/>
      <c r="D502" s="145" t="s">
        <v>142</v>
      </c>
      <c r="F502" s="146" t="s">
        <v>674</v>
      </c>
      <c r="I502" s="147"/>
      <c r="L502" s="32"/>
      <c r="M502" s="148"/>
      <c r="T502" s="53"/>
      <c r="AT502" s="17" t="s">
        <v>142</v>
      </c>
      <c r="AU502" s="17" t="s">
        <v>81</v>
      </c>
    </row>
    <row r="503" spans="2:65" s="1" customFormat="1" ht="11.25">
      <c r="B503" s="32"/>
      <c r="D503" s="149" t="s">
        <v>143</v>
      </c>
      <c r="F503" s="150" t="s">
        <v>675</v>
      </c>
      <c r="I503" s="147"/>
      <c r="L503" s="32"/>
      <c r="M503" s="148"/>
      <c r="T503" s="53"/>
      <c r="AT503" s="17" t="s">
        <v>143</v>
      </c>
      <c r="AU503" s="17" t="s">
        <v>81</v>
      </c>
    </row>
    <row r="504" spans="2:65" s="12" customFormat="1" ht="11.25">
      <c r="B504" s="151"/>
      <c r="D504" s="145" t="s">
        <v>149</v>
      </c>
      <c r="E504" s="152" t="s">
        <v>3</v>
      </c>
      <c r="F504" s="153" t="s">
        <v>808</v>
      </c>
      <c r="H504" s="152" t="s">
        <v>3</v>
      </c>
      <c r="I504" s="154"/>
      <c r="L504" s="151"/>
      <c r="M504" s="155"/>
      <c r="T504" s="156"/>
      <c r="AT504" s="152" t="s">
        <v>149</v>
      </c>
      <c r="AU504" s="152" t="s">
        <v>81</v>
      </c>
      <c r="AV504" s="12" t="s">
        <v>79</v>
      </c>
      <c r="AW504" s="12" t="s">
        <v>33</v>
      </c>
      <c r="AX504" s="12" t="s">
        <v>72</v>
      </c>
      <c r="AY504" s="152" t="s">
        <v>132</v>
      </c>
    </row>
    <row r="505" spans="2:65" s="12" customFormat="1" ht="11.25">
      <c r="B505" s="151"/>
      <c r="D505" s="145" t="s">
        <v>149</v>
      </c>
      <c r="E505" s="152" t="s">
        <v>3</v>
      </c>
      <c r="F505" s="153" t="s">
        <v>835</v>
      </c>
      <c r="H505" s="152" t="s">
        <v>3</v>
      </c>
      <c r="I505" s="154"/>
      <c r="L505" s="151"/>
      <c r="M505" s="155"/>
      <c r="T505" s="156"/>
      <c r="AT505" s="152" t="s">
        <v>149</v>
      </c>
      <c r="AU505" s="152" t="s">
        <v>81</v>
      </c>
      <c r="AV505" s="12" t="s">
        <v>79</v>
      </c>
      <c r="AW505" s="12" t="s">
        <v>33</v>
      </c>
      <c r="AX505" s="12" t="s">
        <v>72</v>
      </c>
      <c r="AY505" s="152" t="s">
        <v>132</v>
      </c>
    </row>
    <row r="506" spans="2:65" s="12" customFormat="1" ht="11.25">
      <c r="B506" s="151"/>
      <c r="D506" s="145" t="s">
        <v>149</v>
      </c>
      <c r="E506" s="152" t="s">
        <v>3</v>
      </c>
      <c r="F506" s="153" t="s">
        <v>950</v>
      </c>
      <c r="H506" s="152" t="s">
        <v>3</v>
      </c>
      <c r="I506" s="154"/>
      <c r="L506" s="151"/>
      <c r="M506" s="155"/>
      <c r="T506" s="156"/>
      <c r="AT506" s="152" t="s">
        <v>149</v>
      </c>
      <c r="AU506" s="152" t="s">
        <v>81</v>
      </c>
      <c r="AV506" s="12" t="s">
        <v>79</v>
      </c>
      <c r="AW506" s="12" t="s">
        <v>33</v>
      </c>
      <c r="AX506" s="12" t="s">
        <v>72</v>
      </c>
      <c r="AY506" s="152" t="s">
        <v>132</v>
      </c>
    </row>
    <row r="507" spans="2:65" s="13" customFormat="1" ht="11.25">
      <c r="B507" s="157"/>
      <c r="D507" s="145" t="s">
        <v>149</v>
      </c>
      <c r="E507" s="158" t="s">
        <v>3</v>
      </c>
      <c r="F507" s="159" t="s">
        <v>934</v>
      </c>
      <c r="H507" s="160">
        <v>25.2</v>
      </c>
      <c r="I507" s="161"/>
      <c r="L507" s="157"/>
      <c r="M507" s="162"/>
      <c r="T507" s="163"/>
      <c r="AT507" s="158" t="s">
        <v>149</v>
      </c>
      <c r="AU507" s="158" t="s">
        <v>81</v>
      </c>
      <c r="AV507" s="13" t="s">
        <v>81</v>
      </c>
      <c r="AW507" s="13" t="s">
        <v>33</v>
      </c>
      <c r="AX507" s="13" t="s">
        <v>72</v>
      </c>
      <c r="AY507" s="158" t="s">
        <v>132</v>
      </c>
    </row>
    <row r="508" spans="2:65" s="14" customFormat="1" ht="11.25">
      <c r="B508" s="164"/>
      <c r="D508" s="145" t="s">
        <v>149</v>
      </c>
      <c r="E508" s="165" t="s">
        <v>3</v>
      </c>
      <c r="F508" s="166" t="s">
        <v>151</v>
      </c>
      <c r="H508" s="167">
        <v>25.2</v>
      </c>
      <c r="I508" s="168"/>
      <c r="L508" s="164"/>
      <c r="M508" s="169"/>
      <c r="T508" s="170"/>
      <c r="AT508" s="165" t="s">
        <v>149</v>
      </c>
      <c r="AU508" s="165" t="s">
        <v>81</v>
      </c>
      <c r="AV508" s="14" t="s">
        <v>152</v>
      </c>
      <c r="AW508" s="14" t="s">
        <v>33</v>
      </c>
      <c r="AX508" s="14" t="s">
        <v>79</v>
      </c>
      <c r="AY508" s="165" t="s">
        <v>132</v>
      </c>
    </row>
    <row r="509" spans="2:65" s="1" customFormat="1" ht="16.5" customHeight="1">
      <c r="B509" s="131"/>
      <c r="C509" s="132" t="s">
        <v>552</v>
      </c>
      <c r="D509" s="132" t="s">
        <v>135</v>
      </c>
      <c r="E509" s="133" t="s">
        <v>837</v>
      </c>
      <c r="F509" s="134" t="s">
        <v>838</v>
      </c>
      <c r="G509" s="135" t="s">
        <v>252</v>
      </c>
      <c r="H509" s="136">
        <v>26.1</v>
      </c>
      <c r="I509" s="137"/>
      <c r="J509" s="138">
        <f>ROUND(I509*H509,2)</f>
        <v>0</v>
      </c>
      <c r="K509" s="134" t="s">
        <v>139</v>
      </c>
      <c r="L509" s="32"/>
      <c r="M509" s="139" t="s">
        <v>3</v>
      </c>
      <c r="N509" s="140" t="s">
        <v>43</v>
      </c>
      <c r="P509" s="141">
        <f>O509*H509</f>
        <v>0</v>
      </c>
      <c r="Q509" s="141">
        <v>0</v>
      </c>
      <c r="R509" s="141">
        <f>Q509*H509</f>
        <v>0</v>
      </c>
      <c r="S509" s="141">
        <v>0</v>
      </c>
      <c r="T509" s="142">
        <f>S509*H509</f>
        <v>0</v>
      </c>
      <c r="AR509" s="143" t="s">
        <v>152</v>
      </c>
      <c r="AT509" s="143" t="s">
        <v>135</v>
      </c>
      <c r="AU509" s="143" t="s">
        <v>81</v>
      </c>
      <c r="AY509" s="17" t="s">
        <v>132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7" t="s">
        <v>79</v>
      </c>
      <c r="BK509" s="144">
        <f>ROUND(I509*H509,2)</f>
        <v>0</v>
      </c>
      <c r="BL509" s="17" t="s">
        <v>152</v>
      </c>
      <c r="BM509" s="143" t="s">
        <v>955</v>
      </c>
    </row>
    <row r="510" spans="2:65" s="1" customFormat="1" ht="11.25">
      <c r="B510" s="32"/>
      <c r="D510" s="145" t="s">
        <v>142</v>
      </c>
      <c r="F510" s="146" t="s">
        <v>840</v>
      </c>
      <c r="I510" s="147"/>
      <c r="L510" s="32"/>
      <c r="M510" s="148"/>
      <c r="T510" s="53"/>
      <c r="AT510" s="17" t="s">
        <v>142</v>
      </c>
      <c r="AU510" s="17" t="s">
        <v>81</v>
      </c>
    </row>
    <row r="511" spans="2:65" s="1" customFormat="1" ht="11.25">
      <c r="B511" s="32"/>
      <c r="D511" s="149" t="s">
        <v>143</v>
      </c>
      <c r="F511" s="150" t="s">
        <v>841</v>
      </c>
      <c r="I511" s="147"/>
      <c r="L511" s="32"/>
      <c r="M511" s="148"/>
      <c r="T511" s="53"/>
      <c r="AT511" s="17" t="s">
        <v>143</v>
      </c>
      <c r="AU511" s="17" t="s">
        <v>81</v>
      </c>
    </row>
    <row r="512" spans="2:65" s="1" customFormat="1" ht="16.5" customHeight="1">
      <c r="B512" s="131"/>
      <c r="C512" s="132" t="s">
        <v>559</v>
      </c>
      <c r="D512" s="132" t="s">
        <v>135</v>
      </c>
      <c r="E512" s="133" t="s">
        <v>842</v>
      </c>
      <c r="F512" s="134" t="s">
        <v>843</v>
      </c>
      <c r="G512" s="135" t="s">
        <v>252</v>
      </c>
      <c r="H512" s="136">
        <v>234.9</v>
      </c>
      <c r="I512" s="137"/>
      <c r="J512" s="138">
        <f>ROUND(I512*H512,2)</f>
        <v>0</v>
      </c>
      <c r="K512" s="134" t="s">
        <v>139</v>
      </c>
      <c r="L512" s="32"/>
      <c r="M512" s="139" t="s">
        <v>3</v>
      </c>
      <c r="N512" s="140" t="s">
        <v>43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152</v>
      </c>
      <c r="AT512" s="143" t="s">
        <v>135</v>
      </c>
      <c r="AU512" s="143" t="s">
        <v>81</v>
      </c>
      <c r="AY512" s="17" t="s">
        <v>132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7" t="s">
        <v>79</v>
      </c>
      <c r="BK512" s="144">
        <f>ROUND(I512*H512,2)</f>
        <v>0</v>
      </c>
      <c r="BL512" s="17" t="s">
        <v>152</v>
      </c>
      <c r="BM512" s="143" t="s">
        <v>956</v>
      </c>
    </row>
    <row r="513" spans="2:65" s="1" customFormat="1" ht="11.25">
      <c r="B513" s="32"/>
      <c r="D513" s="145" t="s">
        <v>142</v>
      </c>
      <c r="F513" s="146" t="s">
        <v>845</v>
      </c>
      <c r="I513" s="147"/>
      <c r="L513" s="32"/>
      <c r="M513" s="148"/>
      <c r="T513" s="53"/>
      <c r="AT513" s="17" t="s">
        <v>142</v>
      </c>
      <c r="AU513" s="17" t="s">
        <v>81</v>
      </c>
    </row>
    <row r="514" spans="2:65" s="1" customFormat="1" ht="11.25">
      <c r="B514" s="32"/>
      <c r="D514" s="149" t="s">
        <v>143</v>
      </c>
      <c r="F514" s="150" t="s">
        <v>846</v>
      </c>
      <c r="I514" s="147"/>
      <c r="L514" s="32"/>
      <c r="M514" s="148"/>
      <c r="T514" s="53"/>
      <c r="AT514" s="17" t="s">
        <v>143</v>
      </c>
      <c r="AU514" s="17" t="s">
        <v>81</v>
      </c>
    </row>
    <row r="515" spans="2:65" s="13" customFormat="1" ht="11.25">
      <c r="B515" s="157"/>
      <c r="D515" s="145" t="s">
        <v>149</v>
      </c>
      <c r="E515" s="158" t="s">
        <v>3</v>
      </c>
      <c r="F515" s="159" t="s">
        <v>938</v>
      </c>
      <c r="H515" s="160">
        <v>234.9</v>
      </c>
      <c r="I515" s="161"/>
      <c r="L515" s="157"/>
      <c r="M515" s="162"/>
      <c r="T515" s="163"/>
      <c r="AT515" s="158" t="s">
        <v>149</v>
      </c>
      <c r="AU515" s="158" t="s">
        <v>81</v>
      </c>
      <c r="AV515" s="13" t="s">
        <v>81</v>
      </c>
      <c r="AW515" s="13" t="s">
        <v>33</v>
      </c>
      <c r="AX515" s="13" t="s">
        <v>72</v>
      </c>
      <c r="AY515" s="158" t="s">
        <v>132</v>
      </c>
    </row>
    <row r="516" spans="2:65" s="14" customFormat="1" ht="11.25">
      <c r="B516" s="164"/>
      <c r="D516" s="145" t="s">
        <v>149</v>
      </c>
      <c r="E516" s="165" t="s">
        <v>3</v>
      </c>
      <c r="F516" s="166" t="s">
        <v>151</v>
      </c>
      <c r="H516" s="167">
        <v>234.9</v>
      </c>
      <c r="I516" s="168"/>
      <c r="L516" s="164"/>
      <c r="M516" s="169"/>
      <c r="T516" s="170"/>
      <c r="AT516" s="165" t="s">
        <v>149</v>
      </c>
      <c r="AU516" s="165" t="s">
        <v>81</v>
      </c>
      <c r="AV516" s="14" t="s">
        <v>152</v>
      </c>
      <c r="AW516" s="14" t="s">
        <v>33</v>
      </c>
      <c r="AX516" s="14" t="s">
        <v>79</v>
      </c>
      <c r="AY516" s="165" t="s">
        <v>132</v>
      </c>
    </row>
    <row r="517" spans="2:65" s="1" customFormat="1" ht="16.5" customHeight="1">
      <c r="B517" s="131"/>
      <c r="C517" s="174" t="s">
        <v>565</v>
      </c>
      <c r="D517" s="174" t="s">
        <v>397</v>
      </c>
      <c r="E517" s="175" t="s">
        <v>848</v>
      </c>
      <c r="F517" s="176" t="s">
        <v>849</v>
      </c>
      <c r="G517" s="177" t="s">
        <v>252</v>
      </c>
      <c r="H517" s="178">
        <v>26.1</v>
      </c>
      <c r="I517" s="179"/>
      <c r="J517" s="180">
        <f>ROUND(I517*H517,2)</f>
        <v>0</v>
      </c>
      <c r="K517" s="176" t="s">
        <v>139</v>
      </c>
      <c r="L517" s="181"/>
      <c r="M517" s="182" t="s">
        <v>3</v>
      </c>
      <c r="N517" s="183" t="s">
        <v>43</v>
      </c>
      <c r="P517" s="141">
        <f>O517*H517</f>
        <v>0</v>
      </c>
      <c r="Q517" s="141">
        <v>1</v>
      </c>
      <c r="R517" s="141">
        <f>Q517*H517</f>
        <v>26.1</v>
      </c>
      <c r="S517" s="141">
        <v>0</v>
      </c>
      <c r="T517" s="142">
        <f>S517*H517</f>
        <v>0</v>
      </c>
      <c r="AR517" s="143" t="s">
        <v>179</v>
      </c>
      <c r="AT517" s="143" t="s">
        <v>397</v>
      </c>
      <c r="AU517" s="143" t="s">
        <v>81</v>
      </c>
      <c r="AY517" s="17" t="s">
        <v>132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7" t="s">
        <v>79</v>
      </c>
      <c r="BK517" s="144">
        <f>ROUND(I517*H517,2)</f>
        <v>0</v>
      </c>
      <c r="BL517" s="17" t="s">
        <v>152</v>
      </c>
      <c r="BM517" s="143" t="s">
        <v>957</v>
      </c>
    </row>
    <row r="518" spans="2:65" s="1" customFormat="1" ht="11.25">
      <c r="B518" s="32"/>
      <c r="D518" s="145" t="s">
        <v>142</v>
      </c>
      <c r="F518" s="146" t="s">
        <v>849</v>
      </c>
      <c r="I518" s="147"/>
      <c r="L518" s="32"/>
      <c r="M518" s="148"/>
      <c r="T518" s="53"/>
      <c r="AT518" s="17" t="s">
        <v>142</v>
      </c>
      <c r="AU518" s="17" t="s">
        <v>81</v>
      </c>
    </row>
    <row r="519" spans="2:65" s="1" customFormat="1" ht="16.5" customHeight="1">
      <c r="B519" s="131"/>
      <c r="C519" s="132" t="s">
        <v>573</v>
      </c>
      <c r="D519" s="132" t="s">
        <v>135</v>
      </c>
      <c r="E519" s="133" t="s">
        <v>882</v>
      </c>
      <c r="F519" s="134" t="s">
        <v>883</v>
      </c>
      <c r="G519" s="135" t="s">
        <v>211</v>
      </c>
      <c r="H519" s="136">
        <v>3</v>
      </c>
      <c r="I519" s="137"/>
      <c r="J519" s="138">
        <f>ROUND(I519*H519,2)</f>
        <v>0</v>
      </c>
      <c r="K519" s="134" t="s">
        <v>3</v>
      </c>
      <c r="L519" s="32"/>
      <c r="M519" s="139" t="s">
        <v>3</v>
      </c>
      <c r="N519" s="140" t="s">
        <v>43</v>
      </c>
      <c r="P519" s="141">
        <f>O519*H519</f>
        <v>0</v>
      </c>
      <c r="Q519" s="141">
        <v>0</v>
      </c>
      <c r="R519" s="141">
        <f>Q519*H519</f>
        <v>0</v>
      </c>
      <c r="S519" s="141">
        <v>0</v>
      </c>
      <c r="T519" s="142">
        <f>S519*H519</f>
        <v>0</v>
      </c>
      <c r="AR519" s="143" t="s">
        <v>152</v>
      </c>
      <c r="AT519" s="143" t="s">
        <v>135</v>
      </c>
      <c r="AU519" s="143" t="s">
        <v>81</v>
      </c>
      <c r="AY519" s="17" t="s">
        <v>132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7" t="s">
        <v>79</v>
      </c>
      <c r="BK519" s="144">
        <f>ROUND(I519*H519,2)</f>
        <v>0</v>
      </c>
      <c r="BL519" s="17" t="s">
        <v>152</v>
      </c>
      <c r="BM519" s="143" t="s">
        <v>958</v>
      </c>
    </row>
    <row r="520" spans="2:65" s="1" customFormat="1" ht="19.5">
      <c r="B520" s="32"/>
      <c r="D520" s="145" t="s">
        <v>142</v>
      </c>
      <c r="F520" s="146" t="s">
        <v>885</v>
      </c>
      <c r="I520" s="147"/>
      <c r="L520" s="32"/>
      <c r="M520" s="148"/>
      <c r="T520" s="53"/>
      <c r="AT520" s="17" t="s">
        <v>142</v>
      </c>
      <c r="AU520" s="17" t="s">
        <v>81</v>
      </c>
    </row>
    <row r="521" spans="2:65" s="12" customFormat="1" ht="11.25">
      <c r="B521" s="151"/>
      <c r="D521" s="145" t="s">
        <v>149</v>
      </c>
      <c r="E521" s="152" t="s">
        <v>3</v>
      </c>
      <c r="F521" s="153" t="s">
        <v>808</v>
      </c>
      <c r="H521" s="152" t="s">
        <v>3</v>
      </c>
      <c r="I521" s="154"/>
      <c r="L521" s="151"/>
      <c r="M521" s="155"/>
      <c r="T521" s="156"/>
      <c r="AT521" s="152" t="s">
        <v>149</v>
      </c>
      <c r="AU521" s="152" t="s">
        <v>81</v>
      </c>
      <c r="AV521" s="12" t="s">
        <v>79</v>
      </c>
      <c r="AW521" s="12" t="s">
        <v>33</v>
      </c>
      <c r="AX521" s="12" t="s">
        <v>72</v>
      </c>
      <c r="AY521" s="152" t="s">
        <v>132</v>
      </c>
    </row>
    <row r="522" spans="2:65" s="12" customFormat="1" ht="11.25">
      <c r="B522" s="151"/>
      <c r="D522" s="145" t="s">
        <v>149</v>
      </c>
      <c r="E522" s="152" t="s">
        <v>3</v>
      </c>
      <c r="F522" s="153" t="s">
        <v>606</v>
      </c>
      <c r="H522" s="152" t="s">
        <v>3</v>
      </c>
      <c r="I522" s="154"/>
      <c r="L522" s="151"/>
      <c r="M522" s="155"/>
      <c r="T522" s="156"/>
      <c r="AT522" s="152" t="s">
        <v>149</v>
      </c>
      <c r="AU522" s="152" t="s">
        <v>81</v>
      </c>
      <c r="AV522" s="12" t="s">
        <v>79</v>
      </c>
      <c r="AW522" s="12" t="s">
        <v>33</v>
      </c>
      <c r="AX522" s="12" t="s">
        <v>72</v>
      </c>
      <c r="AY522" s="152" t="s">
        <v>132</v>
      </c>
    </row>
    <row r="523" spans="2:65" s="12" customFormat="1" ht="11.25">
      <c r="B523" s="151"/>
      <c r="D523" s="145" t="s">
        <v>149</v>
      </c>
      <c r="E523" s="152" t="s">
        <v>3</v>
      </c>
      <c r="F523" s="153" t="s">
        <v>948</v>
      </c>
      <c r="H523" s="152" t="s">
        <v>3</v>
      </c>
      <c r="I523" s="154"/>
      <c r="L523" s="151"/>
      <c r="M523" s="155"/>
      <c r="T523" s="156"/>
      <c r="AT523" s="152" t="s">
        <v>149</v>
      </c>
      <c r="AU523" s="152" t="s">
        <v>81</v>
      </c>
      <c r="AV523" s="12" t="s">
        <v>79</v>
      </c>
      <c r="AW523" s="12" t="s">
        <v>33</v>
      </c>
      <c r="AX523" s="12" t="s">
        <v>72</v>
      </c>
      <c r="AY523" s="152" t="s">
        <v>132</v>
      </c>
    </row>
    <row r="524" spans="2:65" s="13" customFormat="1" ht="11.25">
      <c r="B524" s="157"/>
      <c r="D524" s="145" t="s">
        <v>149</v>
      </c>
      <c r="E524" s="158" t="s">
        <v>3</v>
      </c>
      <c r="F524" s="159" t="s">
        <v>153</v>
      </c>
      <c r="H524" s="160">
        <v>3</v>
      </c>
      <c r="I524" s="161"/>
      <c r="L524" s="157"/>
      <c r="M524" s="162"/>
      <c r="T524" s="163"/>
      <c r="AT524" s="158" t="s">
        <v>149</v>
      </c>
      <c r="AU524" s="158" t="s">
        <v>81</v>
      </c>
      <c r="AV524" s="13" t="s">
        <v>81</v>
      </c>
      <c r="AW524" s="13" t="s">
        <v>33</v>
      </c>
      <c r="AX524" s="13" t="s">
        <v>72</v>
      </c>
      <c r="AY524" s="158" t="s">
        <v>132</v>
      </c>
    </row>
    <row r="525" spans="2:65" s="14" customFormat="1" ht="11.25">
      <c r="B525" s="164"/>
      <c r="D525" s="145" t="s">
        <v>149</v>
      </c>
      <c r="E525" s="165" t="s">
        <v>3</v>
      </c>
      <c r="F525" s="166" t="s">
        <v>151</v>
      </c>
      <c r="H525" s="167">
        <v>3</v>
      </c>
      <c r="I525" s="168"/>
      <c r="L525" s="164"/>
      <c r="M525" s="169"/>
      <c r="T525" s="170"/>
      <c r="AT525" s="165" t="s">
        <v>149</v>
      </c>
      <c r="AU525" s="165" t="s">
        <v>81</v>
      </c>
      <c r="AV525" s="14" t="s">
        <v>152</v>
      </c>
      <c r="AW525" s="14" t="s">
        <v>33</v>
      </c>
      <c r="AX525" s="14" t="s">
        <v>79</v>
      </c>
      <c r="AY525" s="165" t="s">
        <v>132</v>
      </c>
    </row>
    <row r="526" spans="2:65" s="1" customFormat="1" ht="16.5" customHeight="1">
      <c r="B526" s="131"/>
      <c r="C526" s="132" t="s">
        <v>578</v>
      </c>
      <c r="D526" s="132" t="s">
        <v>135</v>
      </c>
      <c r="E526" s="133" t="s">
        <v>854</v>
      </c>
      <c r="F526" s="134" t="s">
        <v>855</v>
      </c>
      <c r="G526" s="135" t="s">
        <v>203</v>
      </c>
      <c r="H526" s="136">
        <v>420</v>
      </c>
      <c r="I526" s="137"/>
      <c r="J526" s="138">
        <f>ROUND(I526*H526,2)</f>
        <v>0</v>
      </c>
      <c r="K526" s="134" t="s">
        <v>3</v>
      </c>
      <c r="L526" s="32"/>
      <c r="M526" s="139" t="s">
        <v>3</v>
      </c>
      <c r="N526" s="140" t="s">
        <v>43</v>
      </c>
      <c r="P526" s="141">
        <f>O526*H526</f>
        <v>0</v>
      </c>
      <c r="Q526" s="141">
        <v>0</v>
      </c>
      <c r="R526" s="141">
        <f>Q526*H526</f>
        <v>0</v>
      </c>
      <c r="S526" s="141">
        <v>0</v>
      </c>
      <c r="T526" s="142">
        <f>S526*H526</f>
        <v>0</v>
      </c>
      <c r="AR526" s="143" t="s">
        <v>152</v>
      </c>
      <c r="AT526" s="143" t="s">
        <v>135</v>
      </c>
      <c r="AU526" s="143" t="s">
        <v>81</v>
      </c>
      <c r="AY526" s="17" t="s">
        <v>132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7" t="s">
        <v>79</v>
      </c>
      <c r="BK526" s="144">
        <f>ROUND(I526*H526,2)</f>
        <v>0</v>
      </c>
      <c r="BL526" s="17" t="s">
        <v>152</v>
      </c>
      <c r="BM526" s="143" t="s">
        <v>959</v>
      </c>
    </row>
    <row r="527" spans="2:65" s="1" customFormat="1" ht="11.25">
      <c r="B527" s="32"/>
      <c r="D527" s="145" t="s">
        <v>142</v>
      </c>
      <c r="F527" s="146" t="s">
        <v>855</v>
      </c>
      <c r="I527" s="147"/>
      <c r="L527" s="32"/>
      <c r="M527" s="148"/>
      <c r="T527" s="53"/>
      <c r="AT527" s="17" t="s">
        <v>142</v>
      </c>
      <c r="AU527" s="17" t="s">
        <v>81</v>
      </c>
    </row>
    <row r="528" spans="2:65" s="12" customFormat="1" ht="11.25">
      <c r="B528" s="151"/>
      <c r="D528" s="145" t="s">
        <v>149</v>
      </c>
      <c r="E528" s="152" t="s">
        <v>3</v>
      </c>
      <c r="F528" s="153" t="s">
        <v>808</v>
      </c>
      <c r="H528" s="152" t="s">
        <v>3</v>
      </c>
      <c r="I528" s="154"/>
      <c r="L528" s="151"/>
      <c r="M528" s="155"/>
      <c r="T528" s="156"/>
      <c r="AT528" s="152" t="s">
        <v>149</v>
      </c>
      <c r="AU528" s="152" t="s">
        <v>81</v>
      </c>
      <c r="AV528" s="12" t="s">
        <v>79</v>
      </c>
      <c r="AW528" s="12" t="s">
        <v>33</v>
      </c>
      <c r="AX528" s="12" t="s">
        <v>72</v>
      </c>
      <c r="AY528" s="152" t="s">
        <v>132</v>
      </c>
    </row>
    <row r="529" spans="2:65" s="12" customFormat="1" ht="11.25">
      <c r="B529" s="151"/>
      <c r="D529" s="145" t="s">
        <v>149</v>
      </c>
      <c r="E529" s="152" t="s">
        <v>3</v>
      </c>
      <c r="F529" s="153" t="s">
        <v>824</v>
      </c>
      <c r="H529" s="152" t="s">
        <v>3</v>
      </c>
      <c r="I529" s="154"/>
      <c r="L529" s="151"/>
      <c r="M529" s="155"/>
      <c r="T529" s="156"/>
      <c r="AT529" s="152" t="s">
        <v>149</v>
      </c>
      <c r="AU529" s="152" t="s">
        <v>81</v>
      </c>
      <c r="AV529" s="12" t="s">
        <v>79</v>
      </c>
      <c r="AW529" s="12" t="s">
        <v>33</v>
      </c>
      <c r="AX529" s="12" t="s">
        <v>72</v>
      </c>
      <c r="AY529" s="152" t="s">
        <v>132</v>
      </c>
    </row>
    <row r="530" spans="2:65" s="12" customFormat="1" ht="11.25">
      <c r="B530" s="151"/>
      <c r="D530" s="145" t="s">
        <v>149</v>
      </c>
      <c r="E530" s="152" t="s">
        <v>3</v>
      </c>
      <c r="F530" s="153" t="s">
        <v>948</v>
      </c>
      <c r="H530" s="152" t="s">
        <v>3</v>
      </c>
      <c r="I530" s="154"/>
      <c r="L530" s="151"/>
      <c r="M530" s="155"/>
      <c r="T530" s="156"/>
      <c r="AT530" s="152" t="s">
        <v>149</v>
      </c>
      <c r="AU530" s="152" t="s">
        <v>81</v>
      </c>
      <c r="AV530" s="12" t="s">
        <v>79</v>
      </c>
      <c r="AW530" s="12" t="s">
        <v>33</v>
      </c>
      <c r="AX530" s="12" t="s">
        <v>72</v>
      </c>
      <c r="AY530" s="152" t="s">
        <v>132</v>
      </c>
    </row>
    <row r="531" spans="2:65" s="13" customFormat="1" ht="11.25">
      <c r="B531" s="157"/>
      <c r="D531" s="145" t="s">
        <v>149</v>
      </c>
      <c r="E531" s="158" t="s">
        <v>3</v>
      </c>
      <c r="F531" s="159" t="s">
        <v>249</v>
      </c>
      <c r="H531" s="160">
        <v>420</v>
      </c>
      <c r="I531" s="161"/>
      <c r="L531" s="157"/>
      <c r="M531" s="162"/>
      <c r="T531" s="163"/>
      <c r="AT531" s="158" t="s">
        <v>149</v>
      </c>
      <c r="AU531" s="158" t="s">
        <v>81</v>
      </c>
      <c r="AV531" s="13" t="s">
        <v>81</v>
      </c>
      <c r="AW531" s="13" t="s">
        <v>33</v>
      </c>
      <c r="AX531" s="13" t="s">
        <v>72</v>
      </c>
      <c r="AY531" s="158" t="s">
        <v>132</v>
      </c>
    </row>
    <row r="532" spans="2:65" s="14" customFormat="1" ht="11.25">
      <c r="B532" s="164"/>
      <c r="D532" s="145" t="s">
        <v>149</v>
      </c>
      <c r="E532" s="165" t="s">
        <v>3</v>
      </c>
      <c r="F532" s="166" t="s">
        <v>151</v>
      </c>
      <c r="H532" s="167">
        <v>420</v>
      </c>
      <c r="I532" s="168"/>
      <c r="L532" s="164"/>
      <c r="M532" s="169"/>
      <c r="T532" s="170"/>
      <c r="AT532" s="165" t="s">
        <v>149</v>
      </c>
      <c r="AU532" s="165" t="s">
        <v>81</v>
      </c>
      <c r="AV532" s="14" t="s">
        <v>152</v>
      </c>
      <c r="AW532" s="14" t="s">
        <v>33</v>
      </c>
      <c r="AX532" s="14" t="s">
        <v>79</v>
      </c>
      <c r="AY532" s="165" t="s">
        <v>132</v>
      </c>
    </row>
    <row r="533" spans="2:65" s="1" customFormat="1" ht="16.5" customHeight="1">
      <c r="B533" s="131"/>
      <c r="C533" s="132" t="s">
        <v>585</v>
      </c>
      <c r="D533" s="132" t="s">
        <v>135</v>
      </c>
      <c r="E533" s="133" t="s">
        <v>887</v>
      </c>
      <c r="F533" s="134" t="s">
        <v>888</v>
      </c>
      <c r="G533" s="135" t="s">
        <v>203</v>
      </c>
      <c r="H533" s="136">
        <v>420</v>
      </c>
      <c r="I533" s="137"/>
      <c r="J533" s="138">
        <f>ROUND(I533*H533,2)</f>
        <v>0</v>
      </c>
      <c r="K533" s="134" t="s">
        <v>3</v>
      </c>
      <c r="L533" s="32"/>
      <c r="M533" s="139" t="s">
        <v>3</v>
      </c>
      <c r="N533" s="140" t="s">
        <v>43</v>
      </c>
      <c r="P533" s="141">
        <f>O533*H533</f>
        <v>0</v>
      </c>
      <c r="Q533" s="141">
        <v>0</v>
      </c>
      <c r="R533" s="141">
        <f>Q533*H533</f>
        <v>0</v>
      </c>
      <c r="S533" s="141">
        <v>0</v>
      </c>
      <c r="T533" s="142">
        <f>S533*H533</f>
        <v>0</v>
      </c>
      <c r="AR533" s="143" t="s">
        <v>152</v>
      </c>
      <c r="AT533" s="143" t="s">
        <v>135</v>
      </c>
      <c r="AU533" s="143" t="s">
        <v>81</v>
      </c>
      <c r="AY533" s="17" t="s">
        <v>132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7" t="s">
        <v>79</v>
      </c>
      <c r="BK533" s="144">
        <f>ROUND(I533*H533,2)</f>
        <v>0</v>
      </c>
      <c r="BL533" s="17" t="s">
        <v>152</v>
      </c>
      <c r="BM533" s="143" t="s">
        <v>960</v>
      </c>
    </row>
    <row r="534" spans="2:65" s="1" customFormat="1" ht="19.5">
      <c r="B534" s="32"/>
      <c r="D534" s="145" t="s">
        <v>142</v>
      </c>
      <c r="F534" s="146" t="s">
        <v>890</v>
      </c>
      <c r="I534" s="147"/>
      <c r="L534" s="32"/>
      <c r="M534" s="148"/>
      <c r="T534" s="53"/>
      <c r="AT534" s="17" t="s">
        <v>142</v>
      </c>
      <c r="AU534" s="17" t="s">
        <v>81</v>
      </c>
    </row>
    <row r="535" spans="2:65" s="12" customFormat="1" ht="11.25">
      <c r="B535" s="151"/>
      <c r="D535" s="145" t="s">
        <v>149</v>
      </c>
      <c r="E535" s="152" t="s">
        <v>3</v>
      </c>
      <c r="F535" s="153" t="s">
        <v>808</v>
      </c>
      <c r="H535" s="152" t="s">
        <v>3</v>
      </c>
      <c r="I535" s="154"/>
      <c r="L535" s="151"/>
      <c r="M535" s="155"/>
      <c r="T535" s="156"/>
      <c r="AT535" s="152" t="s">
        <v>149</v>
      </c>
      <c r="AU535" s="152" t="s">
        <v>81</v>
      </c>
      <c r="AV535" s="12" t="s">
        <v>79</v>
      </c>
      <c r="AW535" s="12" t="s">
        <v>33</v>
      </c>
      <c r="AX535" s="12" t="s">
        <v>72</v>
      </c>
      <c r="AY535" s="152" t="s">
        <v>132</v>
      </c>
    </row>
    <row r="536" spans="2:65" s="12" customFormat="1" ht="11.25">
      <c r="B536" s="151"/>
      <c r="D536" s="145" t="s">
        <v>149</v>
      </c>
      <c r="E536" s="152" t="s">
        <v>3</v>
      </c>
      <c r="F536" s="153" t="s">
        <v>824</v>
      </c>
      <c r="H536" s="152" t="s">
        <v>3</v>
      </c>
      <c r="I536" s="154"/>
      <c r="L536" s="151"/>
      <c r="M536" s="155"/>
      <c r="T536" s="156"/>
      <c r="AT536" s="152" t="s">
        <v>149</v>
      </c>
      <c r="AU536" s="152" t="s">
        <v>81</v>
      </c>
      <c r="AV536" s="12" t="s">
        <v>79</v>
      </c>
      <c r="AW536" s="12" t="s">
        <v>33</v>
      </c>
      <c r="AX536" s="12" t="s">
        <v>72</v>
      </c>
      <c r="AY536" s="152" t="s">
        <v>132</v>
      </c>
    </row>
    <row r="537" spans="2:65" s="12" customFormat="1" ht="11.25">
      <c r="B537" s="151"/>
      <c r="D537" s="145" t="s">
        <v>149</v>
      </c>
      <c r="E537" s="152" t="s">
        <v>3</v>
      </c>
      <c r="F537" s="153" t="s">
        <v>948</v>
      </c>
      <c r="H537" s="152" t="s">
        <v>3</v>
      </c>
      <c r="I537" s="154"/>
      <c r="L537" s="151"/>
      <c r="M537" s="155"/>
      <c r="T537" s="156"/>
      <c r="AT537" s="152" t="s">
        <v>149</v>
      </c>
      <c r="AU537" s="152" t="s">
        <v>81</v>
      </c>
      <c r="AV537" s="12" t="s">
        <v>79</v>
      </c>
      <c r="AW537" s="12" t="s">
        <v>33</v>
      </c>
      <c r="AX537" s="12" t="s">
        <v>72</v>
      </c>
      <c r="AY537" s="152" t="s">
        <v>132</v>
      </c>
    </row>
    <row r="538" spans="2:65" s="13" customFormat="1" ht="11.25">
      <c r="B538" s="157"/>
      <c r="D538" s="145" t="s">
        <v>149</v>
      </c>
      <c r="E538" s="158" t="s">
        <v>3</v>
      </c>
      <c r="F538" s="159" t="s">
        <v>249</v>
      </c>
      <c r="H538" s="160">
        <v>420</v>
      </c>
      <c r="I538" s="161"/>
      <c r="L538" s="157"/>
      <c r="M538" s="162"/>
      <c r="T538" s="163"/>
      <c r="AT538" s="158" t="s">
        <v>149</v>
      </c>
      <c r="AU538" s="158" t="s">
        <v>81</v>
      </c>
      <c r="AV538" s="13" t="s">
        <v>81</v>
      </c>
      <c r="AW538" s="13" t="s">
        <v>33</v>
      </c>
      <c r="AX538" s="13" t="s">
        <v>72</v>
      </c>
      <c r="AY538" s="158" t="s">
        <v>132</v>
      </c>
    </row>
    <row r="539" spans="2:65" s="14" customFormat="1" ht="11.25">
      <c r="B539" s="164"/>
      <c r="D539" s="145" t="s">
        <v>149</v>
      </c>
      <c r="E539" s="165" t="s">
        <v>3</v>
      </c>
      <c r="F539" s="166" t="s">
        <v>151</v>
      </c>
      <c r="H539" s="167">
        <v>420</v>
      </c>
      <c r="I539" s="168"/>
      <c r="L539" s="164"/>
      <c r="M539" s="169"/>
      <c r="T539" s="170"/>
      <c r="AT539" s="165" t="s">
        <v>149</v>
      </c>
      <c r="AU539" s="165" t="s">
        <v>81</v>
      </c>
      <c r="AV539" s="14" t="s">
        <v>152</v>
      </c>
      <c r="AW539" s="14" t="s">
        <v>33</v>
      </c>
      <c r="AX539" s="14" t="s">
        <v>79</v>
      </c>
      <c r="AY539" s="165" t="s">
        <v>132</v>
      </c>
    </row>
    <row r="540" spans="2:65" s="11" customFormat="1" ht="22.9" customHeight="1">
      <c r="B540" s="119"/>
      <c r="D540" s="120" t="s">
        <v>71</v>
      </c>
      <c r="E540" s="129" t="s">
        <v>787</v>
      </c>
      <c r="F540" s="129" t="s">
        <v>788</v>
      </c>
      <c r="I540" s="122"/>
      <c r="J540" s="130">
        <f>BK540</f>
        <v>0</v>
      </c>
      <c r="L540" s="119"/>
      <c r="M540" s="124"/>
      <c r="P540" s="125">
        <f>SUM(P541:P543)</f>
        <v>0</v>
      </c>
      <c r="R540" s="125">
        <f>SUM(R541:R543)</f>
        <v>0</v>
      </c>
      <c r="T540" s="126">
        <f>SUM(T541:T543)</f>
        <v>0</v>
      </c>
      <c r="AR540" s="120" t="s">
        <v>79</v>
      </c>
      <c r="AT540" s="127" t="s">
        <v>71</v>
      </c>
      <c r="AU540" s="127" t="s">
        <v>79</v>
      </c>
      <c r="AY540" s="120" t="s">
        <v>132</v>
      </c>
      <c r="BK540" s="128">
        <f>SUM(BK541:BK543)</f>
        <v>0</v>
      </c>
    </row>
    <row r="541" spans="2:65" s="1" customFormat="1" ht="16.5" customHeight="1">
      <c r="B541" s="131"/>
      <c r="C541" s="132" t="s">
        <v>591</v>
      </c>
      <c r="D541" s="132" t="s">
        <v>135</v>
      </c>
      <c r="E541" s="133" t="s">
        <v>961</v>
      </c>
      <c r="F541" s="134" t="s">
        <v>962</v>
      </c>
      <c r="G541" s="135" t="s">
        <v>359</v>
      </c>
      <c r="H541" s="136">
        <v>287.73599999999999</v>
      </c>
      <c r="I541" s="137"/>
      <c r="J541" s="138">
        <f>ROUND(I541*H541,2)</f>
        <v>0</v>
      </c>
      <c r="K541" s="134" t="s">
        <v>139</v>
      </c>
      <c r="L541" s="32"/>
      <c r="M541" s="139" t="s">
        <v>3</v>
      </c>
      <c r="N541" s="140" t="s">
        <v>43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152</v>
      </c>
      <c r="AT541" s="143" t="s">
        <v>135</v>
      </c>
      <c r="AU541" s="143" t="s">
        <v>81</v>
      </c>
      <c r="AY541" s="17" t="s">
        <v>132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7" t="s">
        <v>79</v>
      </c>
      <c r="BK541" s="144">
        <f>ROUND(I541*H541,2)</f>
        <v>0</v>
      </c>
      <c r="BL541" s="17" t="s">
        <v>152</v>
      </c>
      <c r="BM541" s="143" t="s">
        <v>963</v>
      </c>
    </row>
    <row r="542" spans="2:65" s="1" customFormat="1" ht="11.25">
      <c r="B542" s="32"/>
      <c r="D542" s="145" t="s">
        <v>142</v>
      </c>
      <c r="F542" s="146" t="s">
        <v>964</v>
      </c>
      <c r="I542" s="147"/>
      <c r="L542" s="32"/>
      <c r="M542" s="148"/>
      <c r="T542" s="53"/>
      <c r="AT542" s="17" t="s">
        <v>142</v>
      </c>
      <c r="AU542" s="17" t="s">
        <v>81</v>
      </c>
    </row>
    <row r="543" spans="2:65" s="1" customFormat="1" ht="11.25">
      <c r="B543" s="32"/>
      <c r="D543" s="149" t="s">
        <v>143</v>
      </c>
      <c r="F543" s="150" t="s">
        <v>965</v>
      </c>
      <c r="I543" s="147"/>
      <c r="L543" s="32"/>
      <c r="M543" s="171"/>
      <c r="N543" s="172"/>
      <c r="O543" s="172"/>
      <c r="P543" s="172"/>
      <c r="Q543" s="172"/>
      <c r="R543" s="172"/>
      <c r="S543" s="172"/>
      <c r="T543" s="173"/>
      <c r="AT543" s="17" t="s">
        <v>143</v>
      </c>
      <c r="AU543" s="17" t="s">
        <v>81</v>
      </c>
    </row>
    <row r="544" spans="2:65" s="1" customFormat="1" ht="6.95" customHeight="1">
      <c r="B544" s="41"/>
      <c r="C544" s="42"/>
      <c r="D544" s="42"/>
      <c r="E544" s="42"/>
      <c r="F544" s="42"/>
      <c r="G544" s="42"/>
      <c r="H544" s="42"/>
      <c r="I544" s="42"/>
      <c r="J544" s="42"/>
      <c r="K544" s="42"/>
      <c r="L544" s="32"/>
    </row>
  </sheetData>
  <autoFilter ref="C91:K543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300-000000000000}"/>
    <hyperlink ref="F105" r:id="rId2" xr:uid="{00000000-0004-0000-0300-000001000000}"/>
    <hyperlink ref="F114" r:id="rId3" xr:uid="{00000000-0004-0000-0300-000002000000}"/>
    <hyperlink ref="F122" r:id="rId4" xr:uid="{00000000-0004-0000-0300-000003000000}"/>
    <hyperlink ref="F130" r:id="rId5" xr:uid="{00000000-0004-0000-0300-000004000000}"/>
    <hyperlink ref="F138" r:id="rId6" xr:uid="{00000000-0004-0000-0300-000005000000}"/>
    <hyperlink ref="F141" r:id="rId7" xr:uid="{00000000-0004-0000-0300-000006000000}"/>
    <hyperlink ref="F163" r:id="rId8" xr:uid="{00000000-0004-0000-0300-000007000000}"/>
    <hyperlink ref="F171" r:id="rId9" xr:uid="{00000000-0004-0000-0300-000008000000}"/>
    <hyperlink ref="F179" r:id="rId10" xr:uid="{00000000-0004-0000-0300-000009000000}"/>
    <hyperlink ref="F188" r:id="rId11" xr:uid="{00000000-0004-0000-0300-00000A000000}"/>
    <hyperlink ref="F196" r:id="rId12" xr:uid="{00000000-0004-0000-0300-00000B000000}"/>
    <hyperlink ref="F204" r:id="rId13" xr:uid="{00000000-0004-0000-0300-00000C000000}"/>
    <hyperlink ref="F207" r:id="rId14" xr:uid="{00000000-0004-0000-0300-00000D000000}"/>
    <hyperlink ref="F214" r:id="rId15" xr:uid="{00000000-0004-0000-0300-00000E000000}"/>
    <hyperlink ref="F222" r:id="rId16" xr:uid="{00000000-0004-0000-0300-00000F000000}"/>
    <hyperlink ref="F274" r:id="rId17" xr:uid="{00000000-0004-0000-0300-000010000000}"/>
    <hyperlink ref="F282" r:id="rId18" xr:uid="{00000000-0004-0000-0300-000011000000}"/>
    <hyperlink ref="F290" r:id="rId19" xr:uid="{00000000-0004-0000-0300-000012000000}"/>
    <hyperlink ref="F299" r:id="rId20" xr:uid="{00000000-0004-0000-0300-000013000000}"/>
    <hyperlink ref="F307" r:id="rId21" xr:uid="{00000000-0004-0000-0300-000014000000}"/>
    <hyperlink ref="F315" r:id="rId22" xr:uid="{00000000-0004-0000-0300-000015000000}"/>
    <hyperlink ref="F320" r:id="rId23" xr:uid="{00000000-0004-0000-0300-000016000000}"/>
    <hyperlink ref="F327" r:id="rId24" xr:uid="{00000000-0004-0000-0300-000017000000}"/>
    <hyperlink ref="F364" r:id="rId25" xr:uid="{00000000-0004-0000-0300-000018000000}"/>
    <hyperlink ref="F372" r:id="rId26" xr:uid="{00000000-0004-0000-0300-000019000000}"/>
    <hyperlink ref="F380" r:id="rId27" xr:uid="{00000000-0004-0000-0300-00001A000000}"/>
    <hyperlink ref="F389" r:id="rId28" xr:uid="{00000000-0004-0000-0300-00001B000000}"/>
    <hyperlink ref="F397" r:id="rId29" xr:uid="{00000000-0004-0000-0300-00001C000000}"/>
    <hyperlink ref="F405" r:id="rId30" xr:uid="{00000000-0004-0000-0300-00001D000000}"/>
    <hyperlink ref="F413" r:id="rId31" xr:uid="{00000000-0004-0000-0300-00001E000000}"/>
    <hyperlink ref="F418" r:id="rId32" xr:uid="{00000000-0004-0000-0300-00001F000000}"/>
    <hyperlink ref="F425" r:id="rId33" xr:uid="{00000000-0004-0000-0300-000020000000}"/>
    <hyperlink ref="F470" r:id="rId34" xr:uid="{00000000-0004-0000-0300-000021000000}"/>
    <hyperlink ref="F478" r:id="rId35" xr:uid="{00000000-0004-0000-0300-000022000000}"/>
    <hyperlink ref="F486" r:id="rId36" xr:uid="{00000000-0004-0000-0300-000023000000}"/>
    <hyperlink ref="F495" r:id="rId37" xr:uid="{00000000-0004-0000-0300-000024000000}"/>
    <hyperlink ref="F503" r:id="rId38" xr:uid="{00000000-0004-0000-0300-000025000000}"/>
    <hyperlink ref="F511" r:id="rId39" xr:uid="{00000000-0004-0000-0300-000026000000}"/>
    <hyperlink ref="F514" r:id="rId40" xr:uid="{00000000-0004-0000-0300-000027000000}"/>
    <hyperlink ref="F543" r:id="rId41" xr:uid="{00000000-0004-0000-0300-00002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102</v>
      </c>
      <c r="L4" s="20"/>
      <c r="M4" s="90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5" t="str">
        <f>'Rekapitulace stavby'!K6</f>
        <v>ÚSTŘEDNÍ HŘBITOV SLEZSKÁ OSTRAVA - POHŘBÍVACÍ POLE, VSYPOVÁ LOUČKA</v>
      </c>
      <c r="F7" s="316"/>
      <c r="G7" s="316"/>
      <c r="H7" s="316"/>
      <c r="L7" s="20"/>
    </row>
    <row r="8" spans="2:46" ht="12" customHeight="1">
      <c r="B8" s="20"/>
      <c r="D8" s="27" t="s">
        <v>103</v>
      </c>
      <c r="L8" s="20"/>
    </row>
    <row r="9" spans="2:46" s="1" customFormat="1" ht="16.5" customHeight="1">
      <c r="B9" s="32"/>
      <c r="E9" s="315" t="s">
        <v>104</v>
      </c>
      <c r="F9" s="317"/>
      <c r="G9" s="317"/>
      <c r="H9" s="317"/>
      <c r="L9" s="32"/>
    </row>
    <row r="10" spans="2:46" s="1" customFormat="1" ht="12" customHeight="1">
      <c r="B10" s="32"/>
      <c r="D10" s="27" t="s">
        <v>105</v>
      </c>
      <c r="L10" s="32"/>
    </row>
    <row r="11" spans="2:46" s="1" customFormat="1" ht="16.5" customHeight="1">
      <c r="B11" s="32"/>
      <c r="E11" s="273" t="s">
        <v>966</v>
      </c>
      <c r="F11" s="317"/>
      <c r="G11" s="317"/>
      <c r="H11" s="31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27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18. 3. 2025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3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3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8" t="str">
        <f>'Rekapitulace stavby'!E14</f>
        <v>Vyplň údaj</v>
      </c>
      <c r="F20" s="298"/>
      <c r="G20" s="298"/>
      <c r="H20" s="298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3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3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3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3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3" t="s">
        <v>3</v>
      </c>
      <c r="F29" s="303"/>
      <c r="G29" s="303"/>
      <c r="H29" s="303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ROUND((SUM(BE92:BE203)),  2)</f>
        <v>0</v>
      </c>
      <c r="I35" s="93">
        <v>0.21</v>
      </c>
      <c r="J35" s="83">
        <f>ROUND(((SUM(BE92:BE203))*I35),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ROUND((SUM(BF92:BF203)),  2)</f>
        <v>0</v>
      </c>
      <c r="I36" s="93">
        <v>0.12</v>
      </c>
      <c r="J36" s="83">
        <f>ROUND(((SUM(BF92:BF203))*I36),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ROUND((SUM(BG92:BG203)),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ROUND((SUM(BH92:BH203)),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ROUND((SUM(BI92:BI203)),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17</v>
      </c>
      <c r="L49" s="32"/>
    </row>
    <row r="50" spans="2:47" s="1" customFormat="1" ht="16.5" customHeight="1">
      <c r="B50" s="32"/>
      <c r="E50" s="315" t="str">
        <f>E7</f>
        <v>ÚSTŘEDNÍ HŘBITOV SLEZSKÁ OSTRAVA - POHŘBÍVACÍ POLE, VSYPOVÁ LOUČKA</v>
      </c>
      <c r="F50" s="316"/>
      <c r="G50" s="316"/>
      <c r="H50" s="316"/>
      <c r="L50" s="32"/>
    </row>
    <row r="51" spans="2:47" ht="12" customHeight="1">
      <c r="B51" s="20"/>
      <c r="C51" s="27" t="s">
        <v>103</v>
      </c>
      <c r="L51" s="20"/>
    </row>
    <row r="52" spans="2:47" s="1" customFormat="1" ht="16.5" customHeight="1">
      <c r="B52" s="32"/>
      <c r="E52" s="315" t="s">
        <v>104</v>
      </c>
      <c r="F52" s="317"/>
      <c r="G52" s="317"/>
      <c r="H52" s="317"/>
      <c r="L52" s="32"/>
    </row>
    <row r="53" spans="2:47" s="1" customFormat="1" ht="12" customHeight="1">
      <c r="B53" s="32"/>
      <c r="C53" s="27" t="s">
        <v>105</v>
      </c>
      <c r="L53" s="32"/>
    </row>
    <row r="54" spans="2:47" s="1" customFormat="1" ht="16.5" customHeight="1">
      <c r="B54" s="32"/>
      <c r="E54" s="273" t="str">
        <f>E11</f>
        <v>A1-003 - Solární svítidla</v>
      </c>
      <c r="F54" s="317"/>
      <c r="G54" s="317"/>
      <c r="H54" s="31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Parcela č. 202/1 k.ú. Slezská Ostrava</v>
      </c>
      <c r="I56" s="27" t="s">
        <v>23</v>
      </c>
      <c r="J56" s="49" t="str">
        <f>IF(J14="","",J14)</f>
        <v>18. 3. 2025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Statutární město Ostrava ÚmOb Slezská Ostrava</v>
      </c>
      <c r="I58" s="27" t="s">
        <v>31</v>
      </c>
      <c r="J58" s="30" t="str">
        <f>E23</f>
        <v>MPA ProjektStav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Jindřich Jansa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108</v>
      </c>
      <c r="D61" s="94"/>
      <c r="E61" s="94"/>
      <c r="F61" s="94"/>
      <c r="G61" s="94"/>
      <c r="H61" s="94"/>
      <c r="I61" s="94"/>
      <c r="J61" s="101" t="s">
        <v>109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110</v>
      </c>
    </row>
    <row r="64" spans="2:47" s="8" customFormat="1" ht="24.95" customHeight="1">
      <c r="B64" s="103"/>
      <c r="D64" s="104" t="s">
        <v>192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193</v>
      </c>
      <c r="E65" s="109"/>
      <c r="F65" s="109"/>
      <c r="G65" s="109"/>
      <c r="H65" s="109"/>
      <c r="I65" s="109"/>
      <c r="J65" s="110">
        <f>J94</f>
        <v>0</v>
      </c>
      <c r="L65" s="107"/>
    </row>
    <row r="66" spans="2:12" s="9" customFormat="1" ht="19.899999999999999" customHeight="1">
      <c r="B66" s="107"/>
      <c r="D66" s="108" t="s">
        <v>967</v>
      </c>
      <c r="E66" s="109"/>
      <c r="F66" s="109"/>
      <c r="G66" s="109"/>
      <c r="H66" s="109"/>
      <c r="I66" s="109"/>
      <c r="J66" s="110">
        <f>J120</f>
        <v>0</v>
      </c>
      <c r="L66" s="107"/>
    </row>
    <row r="67" spans="2:12" s="9" customFormat="1" ht="19.899999999999999" customHeight="1">
      <c r="B67" s="107"/>
      <c r="D67" s="108" t="s">
        <v>968</v>
      </c>
      <c r="E67" s="109"/>
      <c r="F67" s="109"/>
      <c r="G67" s="109"/>
      <c r="H67" s="109"/>
      <c r="I67" s="109"/>
      <c r="J67" s="110">
        <f>J143</f>
        <v>0</v>
      </c>
      <c r="L67" s="107"/>
    </row>
    <row r="68" spans="2:12" s="9" customFormat="1" ht="19.899999999999999" customHeight="1">
      <c r="B68" s="107"/>
      <c r="D68" s="108" t="s">
        <v>197</v>
      </c>
      <c r="E68" s="109"/>
      <c r="F68" s="109"/>
      <c r="G68" s="109"/>
      <c r="H68" s="109"/>
      <c r="I68" s="109"/>
      <c r="J68" s="110">
        <f>J150</f>
        <v>0</v>
      </c>
      <c r="L68" s="107"/>
    </row>
    <row r="69" spans="2:12" s="8" customFormat="1" ht="24.95" customHeight="1">
      <c r="B69" s="103"/>
      <c r="D69" s="104" t="s">
        <v>969</v>
      </c>
      <c r="E69" s="105"/>
      <c r="F69" s="105"/>
      <c r="G69" s="105"/>
      <c r="H69" s="105"/>
      <c r="I69" s="105"/>
      <c r="J69" s="106">
        <f>J154</f>
        <v>0</v>
      </c>
      <c r="L69" s="103"/>
    </row>
    <row r="70" spans="2:12" s="9" customFormat="1" ht="19.899999999999999" customHeight="1">
      <c r="B70" s="107"/>
      <c r="D70" s="108" t="s">
        <v>970</v>
      </c>
      <c r="E70" s="109"/>
      <c r="F70" s="109"/>
      <c r="G70" s="109"/>
      <c r="H70" s="109"/>
      <c r="I70" s="109"/>
      <c r="J70" s="110">
        <f>J155</f>
        <v>0</v>
      </c>
      <c r="L70" s="107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116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17</v>
      </c>
      <c r="L79" s="32"/>
    </row>
    <row r="80" spans="2:12" s="1" customFormat="1" ht="16.5" customHeight="1">
      <c r="B80" s="32"/>
      <c r="E80" s="315" t="str">
        <f>E7</f>
        <v>ÚSTŘEDNÍ HŘBITOV SLEZSKÁ OSTRAVA - POHŘBÍVACÍ POLE, VSYPOVÁ LOUČKA</v>
      </c>
      <c r="F80" s="316"/>
      <c r="G80" s="316"/>
      <c r="H80" s="316"/>
      <c r="L80" s="32"/>
    </row>
    <row r="81" spans="2:65" ht="12" customHeight="1">
      <c r="B81" s="20"/>
      <c r="C81" s="27" t="s">
        <v>103</v>
      </c>
      <c r="L81" s="20"/>
    </row>
    <row r="82" spans="2:65" s="1" customFormat="1" ht="16.5" customHeight="1">
      <c r="B82" s="32"/>
      <c r="E82" s="315" t="s">
        <v>104</v>
      </c>
      <c r="F82" s="317"/>
      <c r="G82" s="317"/>
      <c r="H82" s="317"/>
      <c r="L82" s="32"/>
    </row>
    <row r="83" spans="2:65" s="1" customFormat="1" ht="12" customHeight="1">
      <c r="B83" s="32"/>
      <c r="C83" s="27" t="s">
        <v>105</v>
      </c>
      <c r="L83" s="32"/>
    </row>
    <row r="84" spans="2:65" s="1" customFormat="1" ht="16.5" customHeight="1">
      <c r="B84" s="32"/>
      <c r="E84" s="273" t="str">
        <f>E11</f>
        <v>A1-003 - Solární svítidla</v>
      </c>
      <c r="F84" s="317"/>
      <c r="G84" s="317"/>
      <c r="H84" s="317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Parcela č. 202/1 k.ú. Slezská Ostrava</v>
      </c>
      <c r="I86" s="27" t="s">
        <v>23</v>
      </c>
      <c r="J86" s="49" t="str">
        <f>IF(J14="","",J14)</f>
        <v>18. 3. 2025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Statutární město Ostrava ÚmOb Slezská Ostrava</v>
      </c>
      <c r="I88" s="27" t="s">
        <v>31</v>
      </c>
      <c r="J88" s="30" t="str">
        <f>E23</f>
        <v>MPA ProjektStav s.r.o.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>Jindřich Jansa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117</v>
      </c>
      <c r="D91" s="113" t="s">
        <v>57</v>
      </c>
      <c r="E91" s="113" t="s">
        <v>53</v>
      </c>
      <c r="F91" s="113" t="s">
        <v>54</v>
      </c>
      <c r="G91" s="113" t="s">
        <v>118</v>
      </c>
      <c r="H91" s="113" t="s">
        <v>119</v>
      </c>
      <c r="I91" s="113" t="s">
        <v>120</v>
      </c>
      <c r="J91" s="113" t="s">
        <v>109</v>
      </c>
      <c r="K91" s="114" t="s">
        <v>121</v>
      </c>
      <c r="L91" s="111"/>
      <c r="M91" s="56" t="s">
        <v>3</v>
      </c>
      <c r="N91" s="57" t="s">
        <v>42</v>
      </c>
      <c r="O91" s="57" t="s">
        <v>122</v>
      </c>
      <c r="P91" s="57" t="s">
        <v>123</v>
      </c>
      <c r="Q91" s="57" t="s">
        <v>124</v>
      </c>
      <c r="R91" s="57" t="s">
        <v>125</v>
      </c>
      <c r="S91" s="57" t="s">
        <v>126</v>
      </c>
      <c r="T91" s="58" t="s">
        <v>127</v>
      </c>
    </row>
    <row r="92" spans="2:65" s="1" customFormat="1" ht="22.9" customHeight="1">
      <c r="B92" s="32"/>
      <c r="C92" s="61" t="s">
        <v>128</v>
      </c>
      <c r="J92" s="115">
        <f>BK92</f>
        <v>0</v>
      </c>
      <c r="L92" s="32"/>
      <c r="M92" s="59"/>
      <c r="N92" s="50"/>
      <c r="O92" s="50"/>
      <c r="P92" s="116">
        <f>P93+P154</f>
        <v>0</v>
      </c>
      <c r="Q92" s="50"/>
      <c r="R92" s="116">
        <f>R93+R154</f>
        <v>1.0292655399999999</v>
      </c>
      <c r="S92" s="50"/>
      <c r="T92" s="117">
        <f>T93+T154</f>
        <v>0</v>
      </c>
      <c r="AT92" s="17" t="s">
        <v>71</v>
      </c>
      <c r="AU92" s="17" t="s">
        <v>110</v>
      </c>
      <c r="BK92" s="118">
        <f>BK93+BK154</f>
        <v>0</v>
      </c>
    </row>
    <row r="93" spans="2:65" s="11" customFormat="1" ht="25.9" customHeight="1">
      <c r="B93" s="119"/>
      <c r="D93" s="120" t="s">
        <v>71</v>
      </c>
      <c r="E93" s="121" t="s">
        <v>198</v>
      </c>
      <c r="F93" s="121" t="s">
        <v>199</v>
      </c>
      <c r="I93" s="122"/>
      <c r="J93" s="123">
        <f>BK93</f>
        <v>0</v>
      </c>
      <c r="L93" s="119"/>
      <c r="M93" s="124"/>
      <c r="P93" s="125">
        <f>P94+P120+P143+P150</f>
        <v>0</v>
      </c>
      <c r="R93" s="125">
        <f>R94+R120+R143+R150</f>
        <v>0.79808153999999998</v>
      </c>
      <c r="T93" s="126">
        <f>T94+T120+T143+T150</f>
        <v>0</v>
      </c>
      <c r="AR93" s="120" t="s">
        <v>79</v>
      </c>
      <c r="AT93" s="127" t="s">
        <v>71</v>
      </c>
      <c r="AU93" s="127" t="s">
        <v>72</v>
      </c>
      <c r="AY93" s="120" t="s">
        <v>132</v>
      </c>
      <c r="BK93" s="128">
        <f>BK94+BK120+BK143+BK150</f>
        <v>0</v>
      </c>
    </row>
    <row r="94" spans="2:65" s="11" customFormat="1" ht="22.9" customHeight="1">
      <c r="B94" s="119"/>
      <c r="D94" s="120" t="s">
        <v>71</v>
      </c>
      <c r="E94" s="129" t="s">
        <v>79</v>
      </c>
      <c r="F94" s="129" t="s">
        <v>200</v>
      </c>
      <c r="I94" s="122"/>
      <c r="J94" s="130">
        <f>BK94</f>
        <v>0</v>
      </c>
      <c r="L94" s="119"/>
      <c r="M94" s="124"/>
      <c r="P94" s="125">
        <f>SUM(P95:P119)</f>
        <v>0</v>
      </c>
      <c r="R94" s="125">
        <f>SUM(R95:R119)</f>
        <v>0</v>
      </c>
      <c r="T94" s="126">
        <f>SUM(T95:T119)</f>
        <v>0</v>
      </c>
      <c r="AR94" s="120" t="s">
        <v>79</v>
      </c>
      <c r="AT94" s="127" t="s">
        <v>71</v>
      </c>
      <c r="AU94" s="127" t="s">
        <v>79</v>
      </c>
      <c r="AY94" s="120" t="s">
        <v>132</v>
      </c>
      <c r="BK94" s="128">
        <f>SUM(BK95:BK119)</f>
        <v>0</v>
      </c>
    </row>
    <row r="95" spans="2:65" s="1" customFormat="1" ht="21.75" customHeight="1">
      <c r="B95" s="131"/>
      <c r="C95" s="132" t="s">
        <v>79</v>
      </c>
      <c r="D95" s="132" t="s">
        <v>135</v>
      </c>
      <c r="E95" s="133" t="s">
        <v>971</v>
      </c>
      <c r="F95" s="134" t="s">
        <v>972</v>
      </c>
      <c r="G95" s="135" t="s">
        <v>252</v>
      </c>
      <c r="H95" s="136">
        <v>1.1519999999999999</v>
      </c>
      <c r="I95" s="137"/>
      <c r="J95" s="138">
        <f>ROUND(I95*H95,2)</f>
        <v>0</v>
      </c>
      <c r="K95" s="134" t="s">
        <v>139</v>
      </c>
      <c r="L95" s="32"/>
      <c r="M95" s="139" t="s">
        <v>3</v>
      </c>
      <c r="N95" s="140" t="s">
        <v>43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152</v>
      </c>
      <c r="AT95" s="143" t="s">
        <v>135</v>
      </c>
      <c r="AU95" s="143" t="s">
        <v>81</v>
      </c>
      <c r="AY95" s="17" t="s">
        <v>132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7" t="s">
        <v>79</v>
      </c>
      <c r="BK95" s="144">
        <f>ROUND(I95*H95,2)</f>
        <v>0</v>
      </c>
      <c r="BL95" s="17" t="s">
        <v>152</v>
      </c>
      <c r="BM95" s="143" t="s">
        <v>973</v>
      </c>
    </row>
    <row r="96" spans="2:65" s="1" customFormat="1" ht="11.25">
      <c r="B96" s="32"/>
      <c r="D96" s="145" t="s">
        <v>142</v>
      </c>
      <c r="F96" s="146" t="s">
        <v>974</v>
      </c>
      <c r="I96" s="147"/>
      <c r="L96" s="32"/>
      <c r="M96" s="148"/>
      <c r="T96" s="53"/>
      <c r="AT96" s="17" t="s">
        <v>142</v>
      </c>
      <c r="AU96" s="17" t="s">
        <v>81</v>
      </c>
    </row>
    <row r="97" spans="2:65" s="1" customFormat="1" ht="11.25">
      <c r="B97" s="32"/>
      <c r="D97" s="149" t="s">
        <v>143</v>
      </c>
      <c r="F97" s="150" t="s">
        <v>975</v>
      </c>
      <c r="I97" s="147"/>
      <c r="L97" s="32"/>
      <c r="M97" s="148"/>
      <c r="T97" s="53"/>
      <c r="AT97" s="17" t="s">
        <v>143</v>
      </c>
      <c r="AU97" s="17" t="s">
        <v>81</v>
      </c>
    </row>
    <row r="98" spans="2:65" s="12" customFormat="1" ht="11.25">
      <c r="B98" s="151"/>
      <c r="D98" s="145" t="s">
        <v>149</v>
      </c>
      <c r="E98" s="152" t="s">
        <v>3</v>
      </c>
      <c r="F98" s="153" t="s">
        <v>976</v>
      </c>
      <c r="H98" s="152" t="s">
        <v>3</v>
      </c>
      <c r="I98" s="154"/>
      <c r="L98" s="151"/>
      <c r="M98" s="155"/>
      <c r="T98" s="156"/>
      <c r="AT98" s="152" t="s">
        <v>149</v>
      </c>
      <c r="AU98" s="152" t="s">
        <v>81</v>
      </c>
      <c r="AV98" s="12" t="s">
        <v>79</v>
      </c>
      <c r="AW98" s="12" t="s">
        <v>33</v>
      </c>
      <c r="AX98" s="12" t="s">
        <v>72</v>
      </c>
      <c r="AY98" s="152" t="s">
        <v>132</v>
      </c>
    </row>
    <row r="99" spans="2:65" s="12" customFormat="1" ht="11.25">
      <c r="B99" s="151"/>
      <c r="D99" s="145" t="s">
        <v>149</v>
      </c>
      <c r="E99" s="152" t="s">
        <v>3</v>
      </c>
      <c r="F99" s="153" t="s">
        <v>977</v>
      </c>
      <c r="H99" s="152" t="s">
        <v>3</v>
      </c>
      <c r="I99" s="154"/>
      <c r="L99" s="151"/>
      <c r="M99" s="155"/>
      <c r="T99" s="156"/>
      <c r="AT99" s="152" t="s">
        <v>149</v>
      </c>
      <c r="AU99" s="152" t="s">
        <v>81</v>
      </c>
      <c r="AV99" s="12" t="s">
        <v>79</v>
      </c>
      <c r="AW99" s="12" t="s">
        <v>33</v>
      </c>
      <c r="AX99" s="12" t="s">
        <v>72</v>
      </c>
      <c r="AY99" s="152" t="s">
        <v>132</v>
      </c>
    </row>
    <row r="100" spans="2:65" s="13" customFormat="1" ht="11.25">
      <c r="B100" s="157"/>
      <c r="D100" s="145" t="s">
        <v>149</v>
      </c>
      <c r="E100" s="158" t="s">
        <v>3</v>
      </c>
      <c r="F100" s="159" t="s">
        <v>978</v>
      </c>
      <c r="H100" s="160">
        <v>1.1519999999999999</v>
      </c>
      <c r="I100" s="161"/>
      <c r="L100" s="157"/>
      <c r="M100" s="162"/>
      <c r="T100" s="163"/>
      <c r="AT100" s="158" t="s">
        <v>149</v>
      </c>
      <c r="AU100" s="158" t="s">
        <v>81</v>
      </c>
      <c r="AV100" s="13" t="s">
        <v>81</v>
      </c>
      <c r="AW100" s="13" t="s">
        <v>33</v>
      </c>
      <c r="AX100" s="13" t="s">
        <v>72</v>
      </c>
      <c r="AY100" s="158" t="s">
        <v>132</v>
      </c>
    </row>
    <row r="101" spans="2:65" s="14" customFormat="1" ht="11.25">
      <c r="B101" s="164"/>
      <c r="D101" s="145" t="s">
        <v>149</v>
      </c>
      <c r="E101" s="165" t="s">
        <v>3</v>
      </c>
      <c r="F101" s="166" t="s">
        <v>151</v>
      </c>
      <c r="H101" s="167">
        <v>1.1519999999999999</v>
      </c>
      <c r="I101" s="168"/>
      <c r="L101" s="164"/>
      <c r="M101" s="169"/>
      <c r="T101" s="170"/>
      <c r="AT101" s="165" t="s">
        <v>149</v>
      </c>
      <c r="AU101" s="165" t="s">
        <v>81</v>
      </c>
      <c r="AV101" s="14" t="s">
        <v>152</v>
      </c>
      <c r="AW101" s="14" t="s">
        <v>33</v>
      </c>
      <c r="AX101" s="14" t="s">
        <v>79</v>
      </c>
      <c r="AY101" s="165" t="s">
        <v>132</v>
      </c>
    </row>
    <row r="102" spans="2:65" s="1" customFormat="1" ht="21.75" customHeight="1">
      <c r="B102" s="131"/>
      <c r="C102" s="132" t="s">
        <v>81</v>
      </c>
      <c r="D102" s="132" t="s">
        <v>135</v>
      </c>
      <c r="E102" s="133" t="s">
        <v>341</v>
      </c>
      <c r="F102" s="134" t="s">
        <v>342</v>
      </c>
      <c r="G102" s="135" t="s">
        <v>252</v>
      </c>
      <c r="H102" s="136">
        <v>0.29099999999999998</v>
      </c>
      <c r="I102" s="137"/>
      <c r="J102" s="138">
        <f>ROUND(I102*H102,2)</f>
        <v>0</v>
      </c>
      <c r="K102" s="134" t="s">
        <v>139</v>
      </c>
      <c r="L102" s="32"/>
      <c r="M102" s="139" t="s">
        <v>3</v>
      </c>
      <c r="N102" s="140" t="s">
        <v>43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152</v>
      </c>
      <c r="AT102" s="143" t="s">
        <v>135</v>
      </c>
      <c r="AU102" s="143" t="s">
        <v>81</v>
      </c>
      <c r="AY102" s="17" t="s">
        <v>132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7" t="s">
        <v>79</v>
      </c>
      <c r="BK102" s="144">
        <f>ROUND(I102*H102,2)</f>
        <v>0</v>
      </c>
      <c r="BL102" s="17" t="s">
        <v>152</v>
      </c>
      <c r="BM102" s="143" t="s">
        <v>979</v>
      </c>
    </row>
    <row r="103" spans="2:65" s="1" customFormat="1" ht="19.5">
      <c r="B103" s="32"/>
      <c r="D103" s="145" t="s">
        <v>142</v>
      </c>
      <c r="F103" s="146" t="s">
        <v>344</v>
      </c>
      <c r="I103" s="147"/>
      <c r="L103" s="32"/>
      <c r="M103" s="148"/>
      <c r="T103" s="53"/>
      <c r="AT103" s="17" t="s">
        <v>142</v>
      </c>
      <c r="AU103" s="17" t="s">
        <v>81</v>
      </c>
    </row>
    <row r="104" spans="2:65" s="1" customFormat="1" ht="11.25">
      <c r="B104" s="32"/>
      <c r="D104" s="149" t="s">
        <v>143</v>
      </c>
      <c r="F104" s="150" t="s">
        <v>345</v>
      </c>
      <c r="I104" s="147"/>
      <c r="L104" s="32"/>
      <c r="M104" s="148"/>
      <c r="T104" s="53"/>
      <c r="AT104" s="17" t="s">
        <v>143</v>
      </c>
      <c r="AU104" s="17" t="s">
        <v>81</v>
      </c>
    </row>
    <row r="105" spans="2:65" s="12" customFormat="1" ht="11.25">
      <c r="B105" s="151"/>
      <c r="D105" s="145" t="s">
        <v>149</v>
      </c>
      <c r="E105" s="152" t="s">
        <v>3</v>
      </c>
      <c r="F105" s="153" t="s">
        <v>346</v>
      </c>
      <c r="H105" s="152" t="s">
        <v>3</v>
      </c>
      <c r="I105" s="154"/>
      <c r="L105" s="151"/>
      <c r="M105" s="155"/>
      <c r="T105" s="156"/>
      <c r="AT105" s="152" t="s">
        <v>149</v>
      </c>
      <c r="AU105" s="152" t="s">
        <v>81</v>
      </c>
      <c r="AV105" s="12" t="s">
        <v>79</v>
      </c>
      <c r="AW105" s="12" t="s">
        <v>33</v>
      </c>
      <c r="AX105" s="12" t="s">
        <v>72</v>
      </c>
      <c r="AY105" s="152" t="s">
        <v>132</v>
      </c>
    </row>
    <row r="106" spans="2:65" s="13" customFormat="1" ht="11.25">
      <c r="B106" s="157"/>
      <c r="D106" s="145" t="s">
        <v>149</v>
      </c>
      <c r="E106" s="158" t="s">
        <v>3</v>
      </c>
      <c r="F106" s="159" t="s">
        <v>980</v>
      </c>
      <c r="H106" s="160">
        <v>0.29099999999999998</v>
      </c>
      <c r="I106" s="161"/>
      <c r="L106" s="157"/>
      <c r="M106" s="162"/>
      <c r="T106" s="163"/>
      <c r="AT106" s="158" t="s">
        <v>149</v>
      </c>
      <c r="AU106" s="158" t="s">
        <v>81</v>
      </c>
      <c r="AV106" s="13" t="s">
        <v>81</v>
      </c>
      <c r="AW106" s="13" t="s">
        <v>33</v>
      </c>
      <c r="AX106" s="13" t="s">
        <v>72</v>
      </c>
      <c r="AY106" s="158" t="s">
        <v>132</v>
      </c>
    </row>
    <row r="107" spans="2:65" s="14" customFormat="1" ht="11.25">
      <c r="B107" s="164"/>
      <c r="D107" s="145" t="s">
        <v>149</v>
      </c>
      <c r="E107" s="165" t="s">
        <v>3</v>
      </c>
      <c r="F107" s="166" t="s">
        <v>151</v>
      </c>
      <c r="H107" s="167">
        <v>0.29099999999999998</v>
      </c>
      <c r="I107" s="168"/>
      <c r="L107" s="164"/>
      <c r="M107" s="169"/>
      <c r="T107" s="170"/>
      <c r="AT107" s="165" t="s">
        <v>149</v>
      </c>
      <c r="AU107" s="165" t="s">
        <v>81</v>
      </c>
      <c r="AV107" s="14" t="s">
        <v>152</v>
      </c>
      <c r="AW107" s="14" t="s">
        <v>33</v>
      </c>
      <c r="AX107" s="14" t="s">
        <v>79</v>
      </c>
      <c r="AY107" s="165" t="s">
        <v>132</v>
      </c>
    </row>
    <row r="108" spans="2:65" s="1" customFormat="1" ht="16.5" customHeight="1">
      <c r="B108" s="131"/>
      <c r="C108" s="132" t="s">
        <v>153</v>
      </c>
      <c r="D108" s="132" t="s">
        <v>135</v>
      </c>
      <c r="E108" s="133" t="s">
        <v>357</v>
      </c>
      <c r="F108" s="134" t="s">
        <v>358</v>
      </c>
      <c r="G108" s="135" t="s">
        <v>359</v>
      </c>
      <c r="H108" s="136">
        <v>0.495</v>
      </c>
      <c r="I108" s="137"/>
      <c r="J108" s="138">
        <f>ROUND(I108*H108,2)</f>
        <v>0</v>
      </c>
      <c r="K108" s="134" t="s">
        <v>139</v>
      </c>
      <c r="L108" s="32"/>
      <c r="M108" s="139" t="s">
        <v>3</v>
      </c>
      <c r="N108" s="140" t="s">
        <v>43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152</v>
      </c>
      <c r="AT108" s="143" t="s">
        <v>135</v>
      </c>
      <c r="AU108" s="143" t="s">
        <v>81</v>
      </c>
      <c r="AY108" s="17" t="s">
        <v>132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7" t="s">
        <v>79</v>
      </c>
      <c r="BK108" s="144">
        <f>ROUND(I108*H108,2)</f>
        <v>0</v>
      </c>
      <c r="BL108" s="17" t="s">
        <v>152</v>
      </c>
      <c r="BM108" s="143" t="s">
        <v>981</v>
      </c>
    </row>
    <row r="109" spans="2:65" s="1" customFormat="1" ht="11.25">
      <c r="B109" s="32"/>
      <c r="D109" s="145" t="s">
        <v>142</v>
      </c>
      <c r="F109" s="146" t="s">
        <v>361</v>
      </c>
      <c r="I109" s="147"/>
      <c r="L109" s="32"/>
      <c r="M109" s="148"/>
      <c r="T109" s="53"/>
      <c r="AT109" s="17" t="s">
        <v>142</v>
      </c>
      <c r="AU109" s="17" t="s">
        <v>81</v>
      </c>
    </row>
    <row r="110" spans="2:65" s="1" customFormat="1" ht="11.25">
      <c r="B110" s="32"/>
      <c r="D110" s="149" t="s">
        <v>143</v>
      </c>
      <c r="F110" s="150" t="s">
        <v>362</v>
      </c>
      <c r="I110" s="147"/>
      <c r="L110" s="32"/>
      <c r="M110" s="148"/>
      <c r="T110" s="53"/>
      <c r="AT110" s="17" t="s">
        <v>143</v>
      </c>
      <c r="AU110" s="17" t="s">
        <v>81</v>
      </c>
    </row>
    <row r="111" spans="2:65" s="13" customFormat="1" ht="11.25">
      <c r="B111" s="157"/>
      <c r="D111" s="145" t="s">
        <v>149</v>
      </c>
      <c r="E111" s="158" t="s">
        <v>3</v>
      </c>
      <c r="F111" s="159" t="s">
        <v>982</v>
      </c>
      <c r="H111" s="160">
        <v>0.495</v>
      </c>
      <c r="I111" s="161"/>
      <c r="L111" s="157"/>
      <c r="M111" s="162"/>
      <c r="T111" s="163"/>
      <c r="AT111" s="158" t="s">
        <v>149</v>
      </c>
      <c r="AU111" s="158" t="s">
        <v>81</v>
      </c>
      <c r="AV111" s="13" t="s">
        <v>81</v>
      </c>
      <c r="AW111" s="13" t="s">
        <v>33</v>
      </c>
      <c r="AX111" s="13" t="s">
        <v>72</v>
      </c>
      <c r="AY111" s="158" t="s">
        <v>132</v>
      </c>
    </row>
    <row r="112" spans="2:65" s="14" customFormat="1" ht="11.25">
      <c r="B112" s="164"/>
      <c r="D112" s="145" t="s">
        <v>149</v>
      </c>
      <c r="E112" s="165" t="s">
        <v>3</v>
      </c>
      <c r="F112" s="166" t="s">
        <v>151</v>
      </c>
      <c r="H112" s="167">
        <v>0.495</v>
      </c>
      <c r="I112" s="168"/>
      <c r="L112" s="164"/>
      <c r="M112" s="169"/>
      <c r="T112" s="170"/>
      <c r="AT112" s="165" t="s">
        <v>149</v>
      </c>
      <c r="AU112" s="165" t="s">
        <v>81</v>
      </c>
      <c r="AV112" s="14" t="s">
        <v>152</v>
      </c>
      <c r="AW112" s="14" t="s">
        <v>33</v>
      </c>
      <c r="AX112" s="14" t="s">
        <v>79</v>
      </c>
      <c r="AY112" s="165" t="s">
        <v>132</v>
      </c>
    </row>
    <row r="113" spans="2:65" s="1" customFormat="1" ht="16.5" customHeight="1">
      <c r="B113" s="131"/>
      <c r="C113" s="132" t="s">
        <v>152</v>
      </c>
      <c r="D113" s="132" t="s">
        <v>135</v>
      </c>
      <c r="E113" s="133" t="s">
        <v>983</v>
      </c>
      <c r="F113" s="134" t="s">
        <v>984</v>
      </c>
      <c r="G113" s="135" t="s">
        <v>252</v>
      </c>
      <c r="H113" s="136">
        <v>0.86099999999999999</v>
      </c>
      <c r="I113" s="137"/>
      <c r="J113" s="138">
        <f>ROUND(I113*H113,2)</f>
        <v>0</v>
      </c>
      <c r="K113" s="134" t="s">
        <v>139</v>
      </c>
      <c r="L113" s="32"/>
      <c r="M113" s="139" t="s">
        <v>3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152</v>
      </c>
      <c r="AT113" s="143" t="s">
        <v>135</v>
      </c>
      <c r="AU113" s="143" t="s">
        <v>81</v>
      </c>
      <c r="AY113" s="17" t="s">
        <v>132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79</v>
      </c>
      <c r="BK113" s="144">
        <f>ROUND(I113*H113,2)</f>
        <v>0</v>
      </c>
      <c r="BL113" s="17" t="s">
        <v>152</v>
      </c>
      <c r="BM113" s="143" t="s">
        <v>985</v>
      </c>
    </row>
    <row r="114" spans="2:65" s="1" customFormat="1" ht="19.5">
      <c r="B114" s="32"/>
      <c r="D114" s="145" t="s">
        <v>142</v>
      </c>
      <c r="F114" s="146" t="s">
        <v>986</v>
      </c>
      <c r="I114" s="147"/>
      <c r="L114" s="32"/>
      <c r="M114" s="148"/>
      <c r="T114" s="53"/>
      <c r="AT114" s="17" t="s">
        <v>142</v>
      </c>
      <c r="AU114" s="17" t="s">
        <v>81</v>
      </c>
    </row>
    <row r="115" spans="2:65" s="1" customFormat="1" ht="11.25">
      <c r="B115" s="32"/>
      <c r="D115" s="149" t="s">
        <v>143</v>
      </c>
      <c r="F115" s="150" t="s">
        <v>987</v>
      </c>
      <c r="I115" s="147"/>
      <c r="L115" s="32"/>
      <c r="M115" s="148"/>
      <c r="T115" s="53"/>
      <c r="AT115" s="17" t="s">
        <v>143</v>
      </c>
      <c r="AU115" s="17" t="s">
        <v>81</v>
      </c>
    </row>
    <row r="116" spans="2:65" s="12" customFormat="1" ht="11.25">
      <c r="B116" s="151"/>
      <c r="D116" s="145" t="s">
        <v>149</v>
      </c>
      <c r="E116" s="152" t="s">
        <v>3</v>
      </c>
      <c r="F116" s="153" t="s">
        <v>976</v>
      </c>
      <c r="H116" s="152" t="s">
        <v>3</v>
      </c>
      <c r="I116" s="154"/>
      <c r="L116" s="151"/>
      <c r="M116" s="155"/>
      <c r="T116" s="156"/>
      <c r="AT116" s="152" t="s">
        <v>149</v>
      </c>
      <c r="AU116" s="152" t="s">
        <v>81</v>
      </c>
      <c r="AV116" s="12" t="s">
        <v>79</v>
      </c>
      <c r="AW116" s="12" t="s">
        <v>33</v>
      </c>
      <c r="AX116" s="12" t="s">
        <v>72</v>
      </c>
      <c r="AY116" s="152" t="s">
        <v>132</v>
      </c>
    </row>
    <row r="117" spans="2:65" s="12" customFormat="1" ht="11.25">
      <c r="B117" s="151"/>
      <c r="D117" s="145" t="s">
        <v>149</v>
      </c>
      <c r="E117" s="152" t="s">
        <v>3</v>
      </c>
      <c r="F117" s="153" t="s">
        <v>988</v>
      </c>
      <c r="H117" s="152" t="s">
        <v>3</v>
      </c>
      <c r="I117" s="154"/>
      <c r="L117" s="151"/>
      <c r="M117" s="155"/>
      <c r="T117" s="156"/>
      <c r="AT117" s="152" t="s">
        <v>149</v>
      </c>
      <c r="AU117" s="152" t="s">
        <v>81</v>
      </c>
      <c r="AV117" s="12" t="s">
        <v>79</v>
      </c>
      <c r="AW117" s="12" t="s">
        <v>33</v>
      </c>
      <c r="AX117" s="12" t="s">
        <v>72</v>
      </c>
      <c r="AY117" s="152" t="s">
        <v>132</v>
      </c>
    </row>
    <row r="118" spans="2:65" s="13" customFormat="1" ht="11.25">
      <c r="B118" s="157"/>
      <c r="D118" s="145" t="s">
        <v>149</v>
      </c>
      <c r="E118" s="158" t="s">
        <v>3</v>
      </c>
      <c r="F118" s="159" t="s">
        <v>989</v>
      </c>
      <c r="H118" s="160">
        <v>0.86099999999999999</v>
      </c>
      <c r="I118" s="161"/>
      <c r="L118" s="157"/>
      <c r="M118" s="162"/>
      <c r="T118" s="163"/>
      <c r="AT118" s="158" t="s">
        <v>149</v>
      </c>
      <c r="AU118" s="158" t="s">
        <v>81</v>
      </c>
      <c r="AV118" s="13" t="s">
        <v>81</v>
      </c>
      <c r="AW118" s="13" t="s">
        <v>33</v>
      </c>
      <c r="AX118" s="13" t="s">
        <v>72</v>
      </c>
      <c r="AY118" s="158" t="s">
        <v>132</v>
      </c>
    </row>
    <row r="119" spans="2:65" s="14" customFormat="1" ht="11.25">
      <c r="B119" s="164"/>
      <c r="D119" s="145" t="s">
        <v>149</v>
      </c>
      <c r="E119" s="165" t="s">
        <v>3</v>
      </c>
      <c r="F119" s="166" t="s">
        <v>151</v>
      </c>
      <c r="H119" s="167">
        <v>0.86099999999999999</v>
      </c>
      <c r="I119" s="168"/>
      <c r="L119" s="164"/>
      <c r="M119" s="169"/>
      <c r="T119" s="170"/>
      <c r="AT119" s="165" t="s">
        <v>149</v>
      </c>
      <c r="AU119" s="165" t="s">
        <v>81</v>
      </c>
      <c r="AV119" s="14" t="s">
        <v>152</v>
      </c>
      <c r="AW119" s="14" t="s">
        <v>33</v>
      </c>
      <c r="AX119" s="14" t="s">
        <v>79</v>
      </c>
      <c r="AY119" s="165" t="s">
        <v>132</v>
      </c>
    </row>
    <row r="120" spans="2:65" s="11" customFormat="1" ht="22.9" customHeight="1">
      <c r="B120" s="119"/>
      <c r="D120" s="120" t="s">
        <v>71</v>
      </c>
      <c r="E120" s="129" t="s">
        <v>81</v>
      </c>
      <c r="F120" s="129" t="s">
        <v>990</v>
      </c>
      <c r="I120" s="122"/>
      <c r="J120" s="130">
        <f>BK120</f>
        <v>0</v>
      </c>
      <c r="L120" s="119"/>
      <c r="M120" s="124"/>
      <c r="P120" s="125">
        <f>SUM(P121:P142)</f>
        <v>0</v>
      </c>
      <c r="R120" s="125">
        <f>SUM(R121:R142)</f>
        <v>0.79808153999999998</v>
      </c>
      <c r="T120" s="126">
        <f>SUM(T121:T142)</f>
        <v>0</v>
      </c>
      <c r="AR120" s="120" t="s">
        <v>79</v>
      </c>
      <c r="AT120" s="127" t="s">
        <v>71</v>
      </c>
      <c r="AU120" s="127" t="s">
        <v>79</v>
      </c>
      <c r="AY120" s="120" t="s">
        <v>132</v>
      </c>
      <c r="BK120" s="128">
        <f>SUM(BK121:BK142)</f>
        <v>0</v>
      </c>
    </row>
    <row r="121" spans="2:65" s="1" customFormat="1" ht="16.5" customHeight="1">
      <c r="B121" s="131"/>
      <c r="C121" s="132" t="s">
        <v>131</v>
      </c>
      <c r="D121" s="132" t="s">
        <v>135</v>
      </c>
      <c r="E121" s="133" t="s">
        <v>991</v>
      </c>
      <c r="F121" s="134" t="s">
        <v>992</v>
      </c>
      <c r="G121" s="135" t="s">
        <v>252</v>
      </c>
      <c r="H121" s="136">
        <v>0.318</v>
      </c>
      <c r="I121" s="137"/>
      <c r="J121" s="138">
        <f>ROUND(I121*H121,2)</f>
        <v>0</v>
      </c>
      <c r="K121" s="134" t="s">
        <v>139</v>
      </c>
      <c r="L121" s="32"/>
      <c r="M121" s="139" t="s">
        <v>3</v>
      </c>
      <c r="N121" s="140" t="s">
        <v>43</v>
      </c>
      <c r="P121" s="141">
        <f>O121*H121</f>
        <v>0</v>
      </c>
      <c r="Q121" s="141">
        <v>2.5018699999999998</v>
      </c>
      <c r="R121" s="141">
        <f>Q121*H121</f>
        <v>0.79559466000000001</v>
      </c>
      <c r="S121" s="141">
        <v>0</v>
      </c>
      <c r="T121" s="142">
        <f>S121*H121</f>
        <v>0</v>
      </c>
      <c r="AR121" s="143" t="s">
        <v>152</v>
      </c>
      <c r="AT121" s="143" t="s">
        <v>135</v>
      </c>
      <c r="AU121" s="143" t="s">
        <v>81</v>
      </c>
      <c r="AY121" s="17" t="s">
        <v>132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7" t="s">
        <v>79</v>
      </c>
      <c r="BK121" s="144">
        <f>ROUND(I121*H121,2)</f>
        <v>0</v>
      </c>
      <c r="BL121" s="17" t="s">
        <v>152</v>
      </c>
      <c r="BM121" s="143" t="s">
        <v>993</v>
      </c>
    </row>
    <row r="122" spans="2:65" s="1" customFormat="1" ht="11.25">
      <c r="B122" s="32"/>
      <c r="D122" s="145" t="s">
        <v>142</v>
      </c>
      <c r="F122" s="146" t="s">
        <v>994</v>
      </c>
      <c r="I122" s="147"/>
      <c r="L122" s="32"/>
      <c r="M122" s="148"/>
      <c r="T122" s="53"/>
      <c r="AT122" s="17" t="s">
        <v>142</v>
      </c>
      <c r="AU122" s="17" t="s">
        <v>81</v>
      </c>
    </row>
    <row r="123" spans="2:65" s="1" customFormat="1" ht="11.25">
      <c r="B123" s="32"/>
      <c r="D123" s="149" t="s">
        <v>143</v>
      </c>
      <c r="F123" s="150" t="s">
        <v>995</v>
      </c>
      <c r="I123" s="147"/>
      <c r="L123" s="32"/>
      <c r="M123" s="148"/>
      <c r="T123" s="53"/>
      <c r="AT123" s="17" t="s">
        <v>143</v>
      </c>
      <c r="AU123" s="17" t="s">
        <v>81</v>
      </c>
    </row>
    <row r="124" spans="2:65" s="12" customFormat="1" ht="11.25">
      <c r="B124" s="151"/>
      <c r="D124" s="145" t="s">
        <v>149</v>
      </c>
      <c r="E124" s="152" t="s">
        <v>3</v>
      </c>
      <c r="F124" s="153" t="s">
        <v>976</v>
      </c>
      <c r="H124" s="152" t="s">
        <v>3</v>
      </c>
      <c r="I124" s="154"/>
      <c r="L124" s="151"/>
      <c r="M124" s="155"/>
      <c r="T124" s="156"/>
      <c r="AT124" s="152" t="s">
        <v>149</v>
      </c>
      <c r="AU124" s="152" t="s">
        <v>81</v>
      </c>
      <c r="AV124" s="12" t="s">
        <v>79</v>
      </c>
      <c r="AW124" s="12" t="s">
        <v>33</v>
      </c>
      <c r="AX124" s="12" t="s">
        <v>72</v>
      </c>
      <c r="AY124" s="152" t="s">
        <v>132</v>
      </c>
    </row>
    <row r="125" spans="2:65" s="12" customFormat="1" ht="11.25">
      <c r="B125" s="151"/>
      <c r="D125" s="145" t="s">
        <v>149</v>
      </c>
      <c r="E125" s="152" t="s">
        <v>3</v>
      </c>
      <c r="F125" s="153" t="s">
        <v>996</v>
      </c>
      <c r="H125" s="152" t="s">
        <v>3</v>
      </c>
      <c r="I125" s="154"/>
      <c r="L125" s="151"/>
      <c r="M125" s="155"/>
      <c r="T125" s="156"/>
      <c r="AT125" s="152" t="s">
        <v>149</v>
      </c>
      <c r="AU125" s="152" t="s">
        <v>81</v>
      </c>
      <c r="AV125" s="12" t="s">
        <v>79</v>
      </c>
      <c r="AW125" s="12" t="s">
        <v>33</v>
      </c>
      <c r="AX125" s="12" t="s">
        <v>72</v>
      </c>
      <c r="AY125" s="152" t="s">
        <v>132</v>
      </c>
    </row>
    <row r="126" spans="2:65" s="13" customFormat="1" ht="11.25">
      <c r="B126" s="157"/>
      <c r="D126" s="145" t="s">
        <v>149</v>
      </c>
      <c r="E126" s="158" t="s">
        <v>3</v>
      </c>
      <c r="F126" s="159" t="s">
        <v>997</v>
      </c>
      <c r="H126" s="160">
        <v>0.318</v>
      </c>
      <c r="I126" s="161"/>
      <c r="L126" s="157"/>
      <c r="M126" s="162"/>
      <c r="T126" s="163"/>
      <c r="AT126" s="158" t="s">
        <v>149</v>
      </c>
      <c r="AU126" s="158" t="s">
        <v>81</v>
      </c>
      <c r="AV126" s="13" t="s">
        <v>81</v>
      </c>
      <c r="AW126" s="13" t="s">
        <v>33</v>
      </c>
      <c r="AX126" s="13" t="s">
        <v>72</v>
      </c>
      <c r="AY126" s="158" t="s">
        <v>132</v>
      </c>
    </row>
    <row r="127" spans="2:65" s="14" customFormat="1" ht="11.25">
      <c r="B127" s="164"/>
      <c r="D127" s="145" t="s">
        <v>149</v>
      </c>
      <c r="E127" s="165" t="s">
        <v>3</v>
      </c>
      <c r="F127" s="166" t="s">
        <v>151</v>
      </c>
      <c r="H127" s="167">
        <v>0.318</v>
      </c>
      <c r="I127" s="168"/>
      <c r="L127" s="164"/>
      <c r="M127" s="169"/>
      <c r="T127" s="170"/>
      <c r="AT127" s="165" t="s">
        <v>149</v>
      </c>
      <c r="AU127" s="165" t="s">
        <v>81</v>
      </c>
      <c r="AV127" s="14" t="s">
        <v>152</v>
      </c>
      <c r="AW127" s="14" t="s">
        <v>33</v>
      </c>
      <c r="AX127" s="14" t="s">
        <v>79</v>
      </c>
      <c r="AY127" s="165" t="s">
        <v>132</v>
      </c>
    </row>
    <row r="128" spans="2:65" s="1" customFormat="1" ht="16.5" customHeight="1">
      <c r="B128" s="131"/>
      <c r="C128" s="132" t="s">
        <v>169</v>
      </c>
      <c r="D128" s="132" t="s">
        <v>135</v>
      </c>
      <c r="E128" s="133" t="s">
        <v>998</v>
      </c>
      <c r="F128" s="134" t="s">
        <v>999</v>
      </c>
      <c r="G128" s="135" t="s">
        <v>203</v>
      </c>
      <c r="H128" s="136">
        <v>0.94199999999999995</v>
      </c>
      <c r="I128" s="137"/>
      <c r="J128" s="138">
        <f>ROUND(I128*H128,2)</f>
        <v>0</v>
      </c>
      <c r="K128" s="134" t="s">
        <v>139</v>
      </c>
      <c r="L128" s="32"/>
      <c r="M128" s="139" t="s">
        <v>3</v>
      </c>
      <c r="N128" s="140" t="s">
        <v>43</v>
      </c>
      <c r="P128" s="141">
        <f>O128*H128</f>
        <v>0</v>
      </c>
      <c r="Q128" s="141">
        <v>2.64E-3</v>
      </c>
      <c r="R128" s="141">
        <f>Q128*H128</f>
        <v>2.4868799999999999E-3</v>
      </c>
      <c r="S128" s="141">
        <v>0</v>
      </c>
      <c r="T128" s="142">
        <f>S128*H128</f>
        <v>0</v>
      </c>
      <c r="AR128" s="143" t="s">
        <v>152</v>
      </c>
      <c r="AT128" s="143" t="s">
        <v>135</v>
      </c>
      <c r="AU128" s="143" t="s">
        <v>81</v>
      </c>
      <c r="AY128" s="17" t="s">
        <v>132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79</v>
      </c>
      <c r="BK128" s="144">
        <f>ROUND(I128*H128,2)</f>
        <v>0</v>
      </c>
      <c r="BL128" s="17" t="s">
        <v>152</v>
      </c>
      <c r="BM128" s="143" t="s">
        <v>1000</v>
      </c>
    </row>
    <row r="129" spans="2:65" s="1" customFormat="1" ht="11.25">
      <c r="B129" s="32"/>
      <c r="D129" s="145" t="s">
        <v>142</v>
      </c>
      <c r="F129" s="146" t="s">
        <v>1001</v>
      </c>
      <c r="I129" s="147"/>
      <c r="L129" s="32"/>
      <c r="M129" s="148"/>
      <c r="T129" s="53"/>
      <c r="AT129" s="17" t="s">
        <v>142</v>
      </c>
      <c r="AU129" s="17" t="s">
        <v>81</v>
      </c>
    </row>
    <row r="130" spans="2:65" s="1" customFormat="1" ht="11.25">
      <c r="B130" s="32"/>
      <c r="D130" s="149" t="s">
        <v>143</v>
      </c>
      <c r="F130" s="150" t="s">
        <v>1002</v>
      </c>
      <c r="I130" s="147"/>
      <c r="L130" s="32"/>
      <c r="M130" s="148"/>
      <c r="T130" s="53"/>
      <c r="AT130" s="17" t="s">
        <v>143</v>
      </c>
      <c r="AU130" s="17" t="s">
        <v>81</v>
      </c>
    </row>
    <row r="131" spans="2:65" s="12" customFormat="1" ht="11.25">
      <c r="B131" s="151"/>
      <c r="D131" s="145" t="s">
        <v>149</v>
      </c>
      <c r="E131" s="152" t="s">
        <v>3</v>
      </c>
      <c r="F131" s="153" t="s">
        <v>976</v>
      </c>
      <c r="H131" s="152" t="s">
        <v>3</v>
      </c>
      <c r="I131" s="154"/>
      <c r="L131" s="151"/>
      <c r="M131" s="155"/>
      <c r="T131" s="156"/>
      <c r="AT131" s="152" t="s">
        <v>149</v>
      </c>
      <c r="AU131" s="152" t="s">
        <v>81</v>
      </c>
      <c r="AV131" s="12" t="s">
        <v>79</v>
      </c>
      <c r="AW131" s="12" t="s">
        <v>33</v>
      </c>
      <c r="AX131" s="12" t="s">
        <v>72</v>
      </c>
      <c r="AY131" s="152" t="s">
        <v>132</v>
      </c>
    </row>
    <row r="132" spans="2:65" s="12" customFormat="1" ht="11.25">
      <c r="B132" s="151"/>
      <c r="D132" s="145" t="s">
        <v>149</v>
      </c>
      <c r="E132" s="152" t="s">
        <v>3</v>
      </c>
      <c r="F132" s="153" t="s">
        <v>996</v>
      </c>
      <c r="H132" s="152" t="s">
        <v>3</v>
      </c>
      <c r="I132" s="154"/>
      <c r="L132" s="151"/>
      <c r="M132" s="155"/>
      <c r="T132" s="156"/>
      <c r="AT132" s="152" t="s">
        <v>149</v>
      </c>
      <c r="AU132" s="152" t="s">
        <v>81</v>
      </c>
      <c r="AV132" s="12" t="s">
        <v>79</v>
      </c>
      <c r="AW132" s="12" t="s">
        <v>33</v>
      </c>
      <c r="AX132" s="12" t="s">
        <v>72</v>
      </c>
      <c r="AY132" s="152" t="s">
        <v>132</v>
      </c>
    </row>
    <row r="133" spans="2:65" s="13" customFormat="1" ht="11.25">
      <c r="B133" s="157"/>
      <c r="D133" s="145" t="s">
        <v>149</v>
      </c>
      <c r="E133" s="158" t="s">
        <v>3</v>
      </c>
      <c r="F133" s="159" t="s">
        <v>1003</v>
      </c>
      <c r="H133" s="160">
        <v>0.94199999999999995</v>
      </c>
      <c r="I133" s="161"/>
      <c r="L133" s="157"/>
      <c r="M133" s="162"/>
      <c r="T133" s="163"/>
      <c r="AT133" s="158" t="s">
        <v>149</v>
      </c>
      <c r="AU133" s="158" t="s">
        <v>81</v>
      </c>
      <c r="AV133" s="13" t="s">
        <v>81</v>
      </c>
      <c r="AW133" s="13" t="s">
        <v>33</v>
      </c>
      <c r="AX133" s="13" t="s">
        <v>72</v>
      </c>
      <c r="AY133" s="158" t="s">
        <v>132</v>
      </c>
    </row>
    <row r="134" spans="2:65" s="14" customFormat="1" ht="11.25">
      <c r="B134" s="164"/>
      <c r="D134" s="145" t="s">
        <v>149</v>
      </c>
      <c r="E134" s="165" t="s">
        <v>3</v>
      </c>
      <c r="F134" s="166" t="s">
        <v>151</v>
      </c>
      <c r="H134" s="167">
        <v>0.94199999999999995</v>
      </c>
      <c r="I134" s="168"/>
      <c r="L134" s="164"/>
      <c r="M134" s="169"/>
      <c r="T134" s="170"/>
      <c r="AT134" s="165" t="s">
        <v>149</v>
      </c>
      <c r="AU134" s="165" t="s">
        <v>81</v>
      </c>
      <c r="AV134" s="14" t="s">
        <v>152</v>
      </c>
      <c r="AW134" s="14" t="s">
        <v>33</v>
      </c>
      <c r="AX134" s="14" t="s">
        <v>79</v>
      </c>
      <c r="AY134" s="165" t="s">
        <v>132</v>
      </c>
    </row>
    <row r="135" spans="2:65" s="1" customFormat="1" ht="16.5" customHeight="1">
      <c r="B135" s="131"/>
      <c r="C135" s="132" t="s">
        <v>174</v>
      </c>
      <c r="D135" s="132" t="s">
        <v>135</v>
      </c>
      <c r="E135" s="133" t="s">
        <v>1004</v>
      </c>
      <c r="F135" s="134" t="s">
        <v>1005</v>
      </c>
      <c r="G135" s="135" t="s">
        <v>203</v>
      </c>
      <c r="H135" s="136">
        <v>0.94199999999999995</v>
      </c>
      <c r="I135" s="137"/>
      <c r="J135" s="138">
        <f>ROUND(I135*H135,2)</f>
        <v>0</v>
      </c>
      <c r="K135" s="134" t="s">
        <v>139</v>
      </c>
      <c r="L135" s="32"/>
      <c r="M135" s="139" t="s">
        <v>3</v>
      </c>
      <c r="N135" s="140" t="s">
        <v>43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152</v>
      </c>
      <c r="AT135" s="143" t="s">
        <v>135</v>
      </c>
      <c r="AU135" s="143" t="s">
        <v>81</v>
      </c>
      <c r="AY135" s="17" t="s">
        <v>132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79</v>
      </c>
      <c r="BK135" s="144">
        <f>ROUND(I135*H135,2)</f>
        <v>0</v>
      </c>
      <c r="BL135" s="17" t="s">
        <v>152</v>
      </c>
      <c r="BM135" s="143" t="s">
        <v>1006</v>
      </c>
    </row>
    <row r="136" spans="2:65" s="1" customFormat="1" ht="11.25">
      <c r="B136" s="32"/>
      <c r="D136" s="145" t="s">
        <v>142</v>
      </c>
      <c r="F136" s="146" t="s">
        <v>1007</v>
      </c>
      <c r="I136" s="147"/>
      <c r="L136" s="32"/>
      <c r="M136" s="148"/>
      <c r="T136" s="53"/>
      <c r="AT136" s="17" t="s">
        <v>142</v>
      </c>
      <c r="AU136" s="17" t="s">
        <v>81</v>
      </c>
    </row>
    <row r="137" spans="2:65" s="1" customFormat="1" ht="11.25">
      <c r="B137" s="32"/>
      <c r="D137" s="149" t="s">
        <v>143</v>
      </c>
      <c r="F137" s="150" t="s">
        <v>1008</v>
      </c>
      <c r="I137" s="147"/>
      <c r="L137" s="32"/>
      <c r="M137" s="148"/>
      <c r="T137" s="53"/>
      <c r="AT137" s="17" t="s">
        <v>143</v>
      </c>
      <c r="AU137" s="17" t="s">
        <v>81</v>
      </c>
    </row>
    <row r="138" spans="2:65" s="1" customFormat="1" ht="16.5" customHeight="1">
      <c r="B138" s="131"/>
      <c r="C138" s="132" t="s">
        <v>179</v>
      </c>
      <c r="D138" s="132" t="s">
        <v>135</v>
      </c>
      <c r="E138" s="133" t="s">
        <v>1009</v>
      </c>
      <c r="F138" s="134" t="s">
        <v>1010</v>
      </c>
      <c r="G138" s="135" t="s">
        <v>211</v>
      </c>
      <c r="H138" s="136">
        <v>4</v>
      </c>
      <c r="I138" s="137"/>
      <c r="J138" s="138">
        <f>ROUND(I138*H138,2)</f>
        <v>0</v>
      </c>
      <c r="K138" s="134" t="s">
        <v>3</v>
      </c>
      <c r="L138" s="32"/>
      <c r="M138" s="139" t="s">
        <v>3</v>
      </c>
      <c r="N138" s="140" t="s">
        <v>43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152</v>
      </c>
      <c r="AT138" s="143" t="s">
        <v>135</v>
      </c>
      <c r="AU138" s="143" t="s">
        <v>81</v>
      </c>
      <c r="AY138" s="17" t="s">
        <v>132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79</v>
      </c>
      <c r="BK138" s="144">
        <f>ROUND(I138*H138,2)</f>
        <v>0</v>
      </c>
      <c r="BL138" s="17" t="s">
        <v>152</v>
      </c>
      <c r="BM138" s="143" t="s">
        <v>1011</v>
      </c>
    </row>
    <row r="139" spans="2:65" s="1" customFormat="1" ht="11.25">
      <c r="B139" s="32"/>
      <c r="D139" s="145" t="s">
        <v>142</v>
      </c>
      <c r="F139" s="146" t="s">
        <v>1010</v>
      </c>
      <c r="I139" s="147"/>
      <c r="L139" s="32"/>
      <c r="M139" s="148"/>
      <c r="T139" s="53"/>
      <c r="AT139" s="17" t="s">
        <v>142</v>
      </c>
      <c r="AU139" s="17" t="s">
        <v>81</v>
      </c>
    </row>
    <row r="140" spans="2:65" s="12" customFormat="1" ht="11.25">
      <c r="B140" s="151"/>
      <c r="D140" s="145" t="s">
        <v>149</v>
      </c>
      <c r="E140" s="152" t="s">
        <v>3</v>
      </c>
      <c r="F140" s="153" t="s">
        <v>976</v>
      </c>
      <c r="H140" s="152" t="s">
        <v>3</v>
      </c>
      <c r="I140" s="154"/>
      <c r="L140" s="151"/>
      <c r="M140" s="155"/>
      <c r="T140" s="156"/>
      <c r="AT140" s="152" t="s">
        <v>149</v>
      </c>
      <c r="AU140" s="152" t="s">
        <v>81</v>
      </c>
      <c r="AV140" s="12" t="s">
        <v>79</v>
      </c>
      <c r="AW140" s="12" t="s">
        <v>33</v>
      </c>
      <c r="AX140" s="12" t="s">
        <v>72</v>
      </c>
      <c r="AY140" s="152" t="s">
        <v>132</v>
      </c>
    </row>
    <row r="141" spans="2:65" s="13" customFormat="1" ht="11.25">
      <c r="B141" s="157"/>
      <c r="D141" s="145" t="s">
        <v>149</v>
      </c>
      <c r="E141" s="158" t="s">
        <v>3</v>
      </c>
      <c r="F141" s="159" t="s">
        <v>152</v>
      </c>
      <c r="H141" s="160">
        <v>4</v>
      </c>
      <c r="I141" s="161"/>
      <c r="L141" s="157"/>
      <c r="M141" s="162"/>
      <c r="T141" s="163"/>
      <c r="AT141" s="158" t="s">
        <v>149</v>
      </c>
      <c r="AU141" s="158" t="s">
        <v>81</v>
      </c>
      <c r="AV141" s="13" t="s">
        <v>81</v>
      </c>
      <c r="AW141" s="13" t="s">
        <v>33</v>
      </c>
      <c r="AX141" s="13" t="s">
        <v>72</v>
      </c>
      <c r="AY141" s="158" t="s">
        <v>132</v>
      </c>
    </row>
    <row r="142" spans="2:65" s="14" customFormat="1" ht="11.25">
      <c r="B142" s="164"/>
      <c r="D142" s="145" t="s">
        <v>149</v>
      </c>
      <c r="E142" s="165" t="s">
        <v>3</v>
      </c>
      <c r="F142" s="166" t="s">
        <v>151</v>
      </c>
      <c r="H142" s="167">
        <v>4</v>
      </c>
      <c r="I142" s="168"/>
      <c r="L142" s="164"/>
      <c r="M142" s="169"/>
      <c r="T142" s="170"/>
      <c r="AT142" s="165" t="s">
        <v>149</v>
      </c>
      <c r="AU142" s="165" t="s">
        <v>81</v>
      </c>
      <c r="AV142" s="14" t="s">
        <v>152</v>
      </c>
      <c r="AW142" s="14" t="s">
        <v>33</v>
      </c>
      <c r="AX142" s="14" t="s">
        <v>79</v>
      </c>
      <c r="AY142" s="165" t="s">
        <v>132</v>
      </c>
    </row>
    <row r="143" spans="2:65" s="11" customFormat="1" ht="22.9" customHeight="1">
      <c r="B143" s="119"/>
      <c r="D143" s="120" t="s">
        <v>71</v>
      </c>
      <c r="E143" s="129" t="s">
        <v>152</v>
      </c>
      <c r="F143" s="129" t="s">
        <v>1012</v>
      </c>
      <c r="I143" s="122"/>
      <c r="J143" s="130">
        <f>BK143</f>
        <v>0</v>
      </c>
      <c r="L143" s="119"/>
      <c r="M143" s="124"/>
      <c r="P143" s="125">
        <f>SUM(P144:P149)</f>
        <v>0</v>
      </c>
      <c r="R143" s="125">
        <f>SUM(R144:R149)</f>
        <v>0</v>
      </c>
      <c r="T143" s="126">
        <f>SUM(T144:T149)</f>
        <v>0</v>
      </c>
      <c r="AR143" s="120" t="s">
        <v>79</v>
      </c>
      <c r="AT143" s="127" t="s">
        <v>71</v>
      </c>
      <c r="AU143" s="127" t="s">
        <v>79</v>
      </c>
      <c r="AY143" s="120" t="s">
        <v>132</v>
      </c>
      <c r="BK143" s="128">
        <f>SUM(BK144:BK149)</f>
        <v>0</v>
      </c>
    </row>
    <row r="144" spans="2:65" s="1" customFormat="1" ht="16.5" customHeight="1">
      <c r="B144" s="131"/>
      <c r="C144" s="132" t="s">
        <v>186</v>
      </c>
      <c r="D144" s="132" t="s">
        <v>135</v>
      </c>
      <c r="E144" s="133" t="s">
        <v>1013</v>
      </c>
      <c r="F144" s="134" t="s">
        <v>1014</v>
      </c>
      <c r="G144" s="135" t="s">
        <v>252</v>
      </c>
      <c r="H144" s="136">
        <v>4.7E-2</v>
      </c>
      <c r="I144" s="137"/>
      <c r="J144" s="138">
        <f>ROUND(I144*H144,2)</f>
        <v>0</v>
      </c>
      <c r="K144" s="134" t="s">
        <v>139</v>
      </c>
      <c r="L144" s="32"/>
      <c r="M144" s="139" t="s">
        <v>3</v>
      </c>
      <c r="N144" s="140" t="s">
        <v>43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152</v>
      </c>
      <c r="AT144" s="143" t="s">
        <v>135</v>
      </c>
      <c r="AU144" s="143" t="s">
        <v>81</v>
      </c>
      <c r="AY144" s="17" t="s">
        <v>132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79</v>
      </c>
      <c r="BK144" s="144">
        <f>ROUND(I144*H144,2)</f>
        <v>0</v>
      </c>
      <c r="BL144" s="17" t="s">
        <v>152</v>
      </c>
      <c r="BM144" s="143" t="s">
        <v>1015</v>
      </c>
    </row>
    <row r="145" spans="2:65" s="1" customFormat="1" ht="11.25">
      <c r="B145" s="32"/>
      <c r="D145" s="145" t="s">
        <v>142</v>
      </c>
      <c r="F145" s="146" t="s">
        <v>1016</v>
      </c>
      <c r="I145" s="147"/>
      <c r="L145" s="32"/>
      <c r="M145" s="148"/>
      <c r="T145" s="53"/>
      <c r="AT145" s="17" t="s">
        <v>142</v>
      </c>
      <c r="AU145" s="17" t="s">
        <v>81</v>
      </c>
    </row>
    <row r="146" spans="2:65" s="1" customFormat="1" ht="11.25">
      <c r="B146" s="32"/>
      <c r="D146" s="149" t="s">
        <v>143</v>
      </c>
      <c r="F146" s="150" t="s">
        <v>1017</v>
      </c>
      <c r="I146" s="147"/>
      <c r="L146" s="32"/>
      <c r="M146" s="148"/>
      <c r="T146" s="53"/>
      <c r="AT146" s="17" t="s">
        <v>143</v>
      </c>
      <c r="AU146" s="17" t="s">
        <v>81</v>
      </c>
    </row>
    <row r="147" spans="2:65" s="12" customFormat="1" ht="11.25">
      <c r="B147" s="151"/>
      <c r="D147" s="145" t="s">
        <v>149</v>
      </c>
      <c r="E147" s="152" t="s">
        <v>3</v>
      </c>
      <c r="F147" s="153" t="s">
        <v>976</v>
      </c>
      <c r="H147" s="152" t="s">
        <v>3</v>
      </c>
      <c r="I147" s="154"/>
      <c r="L147" s="151"/>
      <c r="M147" s="155"/>
      <c r="T147" s="156"/>
      <c r="AT147" s="152" t="s">
        <v>149</v>
      </c>
      <c r="AU147" s="152" t="s">
        <v>81</v>
      </c>
      <c r="AV147" s="12" t="s">
        <v>79</v>
      </c>
      <c r="AW147" s="12" t="s">
        <v>33</v>
      </c>
      <c r="AX147" s="12" t="s">
        <v>72</v>
      </c>
      <c r="AY147" s="152" t="s">
        <v>132</v>
      </c>
    </row>
    <row r="148" spans="2:65" s="13" customFormat="1" ht="11.25">
      <c r="B148" s="157"/>
      <c r="D148" s="145" t="s">
        <v>149</v>
      </c>
      <c r="E148" s="158" t="s">
        <v>3</v>
      </c>
      <c r="F148" s="159" t="s">
        <v>1018</v>
      </c>
      <c r="H148" s="160">
        <v>4.7E-2</v>
      </c>
      <c r="I148" s="161"/>
      <c r="L148" s="157"/>
      <c r="M148" s="162"/>
      <c r="T148" s="163"/>
      <c r="AT148" s="158" t="s">
        <v>149</v>
      </c>
      <c r="AU148" s="158" t="s">
        <v>81</v>
      </c>
      <c r="AV148" s="13" t="s">
        <v>81</v>
      </c>
      <c r="AW148" s="13" t="s">
        <v>33</v>
      </c>
      <c r="AX148" s="13" t="s">
        <v>72</v>
      </c>
      <c r="AY148" s="158" t="s">
        <v>132</v>
      </c>
    </row>
    <row r="149" spans="2:65" s="14" customFormat="1" ht="11.25">
      <c r="B149" s="164"/>
      <c r="D149" s="145" t="s">
        <v>149</v>
      </c>
      <c r="E149" s="165" t="s">
        <v>3</v>
      </c>
      <c r="F149" s="166" t="s">
        <v>151</v>
      </c>
      <c r="H149" s="167">
        <v>4.7E-2</v>
      </c>
      <c r="I149" s="168"/>
      <c r="L149" s="164"/>
      <c r="M149" s="169"/>
      <c r="T149" s="170"/>
      <c r="AT149" s="165" t="s">
        <v>149</v>
      </c>
      <c r="AU149" s="165" t="s">
        <v>81</v>
      </c>
      <c r="AV149" s="14" t="s">
        <v>152</v>
      </c>
      <c r="AW149" s="14" t="s">
        <v>33</v>
      </c>
      <c r="AX149" s="14" t="s">
        <v>79</v>
      </c>
      <c r="AY149" s="165" t="s">
        <v>132</v>
      </c>
    </row>
    <row r="150" spans="2:65" s="11" customFormat="1" ht="22.9" customHeight="1">
      <c r="B150" s="119"/>
      <c r="D150" s="120" t="s">
        <v>71</v>
      </c>
      <c r="E150" s="129" t="s">
        <v>787</v>
      </c>
      <c r="F150" s="129" t="s">
        <v>788</v>
      </c>
      <c r="I150" s="122"/>
      <c r="J150" s="130">
        <f>BK150</f>
        <v>0</v>
      </c>
      <c r="L150" s="119"/>
      <c r="M150" s="124"/>
      <c r="P150" s="125">
        <f>SUM(P151:P153)</f>
        <v>0</v>
      </c>
      <c r="R150" s="125">
        <f>SUM(R151:R153)</f>
        <v>0</v>
      </c>
      <c r="T150" s="126">
        <f>SUM(T151:T153)</f>
        <v>0</v>
      </c>
      <c r="AR150" s="120" t="s">
        <v>79</v>
      </c>
      <c r="AT150" s="127" t="s">
        <v>71</v>
      </c>
      <c r="AU150" s="127" t="s">
        <v>79</v>
      </c>
      <c r="AY150" s="120" t="s">
        <v>132</v>
      </c>
      <c r="BK150" s="128">
        <f>SUM(BK151:BK153)</f>
        <v>0</v>
      </c>
    </row>
    <row r="151" spans="2:65" s="1" customFormat="1" ht="16.5" customHeight="1">
      <c r="B151" s="131"/>
      <c r="C151" s="132" t="s">
        <v>265</v>
      </c>
      <c r="D151" s="132" t="s">
        <v>135</v>
      </c>
      <c r="E151" s="133" t="s">
        <v>1019</v>
      </c>
      <c r="F151" s="134" t="s">
        <v>1020</v>
      </c>
      <c r="G151" s="135" t="s">
        <v>359</v>
      </c>
      <c r="H151" s="136">
        <v>0.79800000000000004</v>
      </c>
      <c r="I151" s="137"/>
      <c r="J151" s="138">
        <f>ROUND(I151*H151,2)</f>
        <v>0</v>
      </c>
      <c r="K151" s="134" t="s">
        <v>139</v>
      </c>
      <c r="L151" s="32"/>
      <c r="M151" s="139" t="s">
        <v>3</v>
      </c>
      <c r="N151" s="140" t="s">
        <v>43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152</v>
      </c>
      <c r="AT151" s="143" t="s">
        <v>135</v>
      </c>
      <c r="AU151" s="143" t="s">
        <v>81</v>
      </c>
      <c r="AY151" s="17" t="s">
        <v>132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79</v>
      </c>
      <c r="BK151" s="144">
        <f>ROUND(I151*H151,2)</f>
        <v>0</v>
      </c>
      <c r="BL151" s="17" t="s">
        <v>152</v>
      </c>
      <c r="BM151" s="143" t="s">
        <v>1021</v>
      </c>
    </row>
    <row r="152" spans="2:65" s="1" customFormat="1" ht="29.25">
      <c r="B152" s="32"/>
      <c r="D152" s="145" t="s">
        <v>142</v>
      </c>
      <c r="F152" s="146" t="s">
        <v>1022</v>
      </c>
      <c r="I152" s="147"/>
      <c r="L152" s="32"/>
      <c r="M152" s="148"/>
      <c r="T152" s="53"/>
      <c r="AT152" s="17" t="s">
        <v>142</v>
      </c>
      <c r="AU152" s="17" t="s">
        <v>81</v>
      </c>
    </row>
    <row r="153" spans="2:65" s="1" customFormat="1" ht="11.25">
      <c r="B153" s="32"/>
      <c r="D153" s="149" t="s">
        <v>143</v>
      </c>
      <c r="F153" s="150" t="s">
        <v>1023</v>
      </c>
      <c r="I153" s="147"/>
      <c r="L153" s="32"/>
      <c r="M153" s="148"/>
      <c r="T153" s="53"/>
      <c r="AT153" s="17" t="s">
        <v>143</v>
      </c>
      <c r="AU153" s="17" t="s">
        <v>81</v>
      </c>
    </row>
    <row r="154" spans="2:65" s="11" customFormat="1" ht="25.9" customHeight="1">
      <c r="B154" s="119"/>
      <c r="D154" s="120" t="s">
        <v>71</v>
      </c>
      <c r="E154" s="121" t="s">
        <v>397</v>
      </c>
      <c r="F154" s="121" t="s">
        <v>1024</v>
      </c>
      <c r="I154" s="122"/>
      <c r="J154" s="123">
        <f>BK154</f>
        <v>0</v>
      </c>
      <c r="L154" s="119"/>
      <c r="M154" s="124"/>
      <c r="P154" s="125">
        <f>P155</f>
        <v>0</v>
      </c>
      <c r="R154" s="125">
        <f>R155</f>
        <v>0.231184</v>
      </c>
      <c r="T154" s="126">
        <f>T155</f>
        <v>0</v>
      </c>
      <c r="AR154" s="120" t="s">
        <v>153</v>
      </c>
      <c r="AT154" s="127" t="s">
        <v>71</v>
      </c>
      <c r="AU154" s="127" t="s">
        <v>72</v>
      </c>
      <c r="AY154" s="120" t="s">
        <v>132</v>
      </c>
      <c r="BK154" s="128">
        <f>BK155</f>
        <v>0</v>
      </c>
    </row>
    <row r="155" spans="2:65" s="11" customFormat="1" ht="22.9" customHeight="1">
      <c r="B155" s="119"/>
      <c r="D155" s="120" t="s">
        <v>71</v>
      </c>
      <c r="E155" s="129" t="s">
        <v>1025</v>
      </c>
      <c r="F155" s="129" t="s">
        <v>1026</v>
      </c>
      <c r="I155" s="122"/>
      <c r="J155" s="130">
        <f>BK155</f>
        <v>0</v>
      </c>
      <c r="L155" s="119"/>
      <c r="M155" s="124"/>
      <c r="P155" s="125">
        <f>SUM(P156:P203)</f>
        <v>0</v>
      </c>
      <c r="R155" s="125">
        <f>SUM(R156:R203)</f>
        <v>0.231184</v>
      </c>
      <c r="T155" s="126">
        <f>SUM(T156:T203)</f>
        <v>0</v>
      </c>
      <c r="AR155" s="120" t="s">
        <v>153</v>
      </c>
      <c r="AT155" s="127" t="s">
        <v>71</v>
      </c>
      <c r="AU155" s="127" t="s">
        <v>79</v>
      </c>
      <c r="AY155" s="120" t="s">
        <v>132</v>
      </c>
      <c r="BK155" s="128">
        <f>SUM(BK156:BK203)</f>
        <v>0</v>
      </c>
    </row>
    <row r="156" spans="2:65" s="1" customFormat="1" ht="16.5" customHeight="1">
      <c r="B156" s="131"/>
      <c r="C156" s="132" t="s">
        <v>271</v>
      </c>
      <c r="D156" s="132" t="s">
        <v>135</v>
      </c>
      <c r="E156" s="133" t="s">
        <v>1027</v>
      </c>
      <c r="F156" s="134" t="s">
        <v>1028</v>
      </c>
      <c r="G156" s="135" t="s">
        <v>211</v>
      </c>
      <c r="H156" s="136">
        <v>4</v>
      </c>
      <c r="I156" s="137"/>
      <c r="J156" s="138">
        <f>ROUND(I156*H156,2)</f>
        <v>0</v>
      </c>
      <c r="K156" s="134" t="s">
        <v>139</v>
      </c>
      <c r="L156" s="32"/>
      <c r="M156" s="139" t="s">
        <v>3</v>
      </c>
      <c r="N156" s="140" t="s">
        <v>43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591</v>
      </c>
      <c r="AT156" s="143" t="s">
        <v>135</v>
      </c>
      <c r="AU156" s="143" t="s">
        <v>81</v>
      </c>
      <c r="AY156" s="17" t="s">
        <v>132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79</v>
      </c>
      <c r="BK156" s="144">
        <f>ROUND(I156*H156,2)</f>
        <v>0</v>
      </c>
      <c r="BL156" s="17" t="s">
        <v>591</v>
      </c>
      <c r="BM156" s="143" t="s">
        <v>1029</v>
      </c>
    </row>
    <row r="157" spans="2:65" s="1" customFormat="1" ht="11.25">
      <c r="B157" s="32"/>
      <c r="D157" s="145" t="s">
        <v>142</v>
      </c>
      <c r="F157" s="146" t="s">
        <v>1028</v>
      </c>
      <c r="I157" s="147"/>
      <c r="L157" s="32"/>
      <c r="M157" s="148"/>
      <c r="T157" s="53"/>
      <c r="AT157" s="17" t="s">
        <v>142</v>
      </c>
      <c r="AU157" s="17" t="s">
        <v>81</v>
      </c>
    </row>
    <row r="158" spans="2:65" s="1" customFormat="1" ht="11.25">
      <c r="B158" s="32"/>
      <c r="D158" s="149" t="s">
        <v>143</v>
      </c>
      <c r="F158" s="150" t="s">
        <v>1030</v>
      </c>
      <c r="I158" s="147"/>
      <c r="L158" s="32"/>
      <c r="M158" s="148"/>
      <c r="T158" s="53"/>
      <c r="AT158" s="17" t="s">
        <v>143</v>
      </c>
      <c r="AU158" s="17" t="s">
        <v>81</v>
      </c>
    </row>
    <row r="159" spans="2:65" s="12" customFormat="1" ht="11.25">
      <c r="B159" s="151"/>
      <c r="D159" s="145" t="s">
        <v>149</v>
      </c>
      <c r="E159" s="152" t="s">
        <v>3</v>
      </c>
      <c r="F159" s="153" t="s">
        <v>1031</v>
      </c>
      <c r="H159" s="152" t="s">
        <v>3</v>
      </c>
      <c r="I159" s="154"/>
      <c r="L159" s="151"/>
      <c r="M159" s="155"/>
      <c r="T159" s="156"/>
      <c r="AT159" s="152" t="s">
        <v>149</v>
      </c>
      <c r="AU159" s="152" t="s">
        <v>81</v>
      </c>
      <c r="AV159" s="12" t="s">
        <v>79</v>
      </c>
      <c r="AW159" s="12" t="s">
        <v>33</v>
      </c>
      <c r="AX159" s="12" t="s">
        <v>72</v>
      </c>
      <c r="AY159" s="152" t="s">
        <v>132</v>
      </c>
    </row>
    <row r="160" spans="2:65" s="13" customFormat="1" ht="11.25">
      <c r="B160" s="157"/>
      <c r="D160" s="145" t="s">
        <v>149</v>
      </c>
      <c r="E160" s="158" t="s">
        <v>3</v>
      </c>
      <c r="F160" s="159" t="s">
        <v>152</v>
      </c>
      <c r="H160" s="160">
        <v>4</v>
      </c>
      <c r="I160" s="161"/>
      <c r="L160" s="157"/>
      <c r="M160" s="162"/>
      <c r="T160" s="163"/>
      <c r="AT160" s="158" t="s">
        <v>149</v>
      </c>
      <c r="AU160" s="158" t="s">
        <v>81</v>
      </c>
      <c r="AV160" s="13" t="s">
        <v>81</v>
      </c>
      <c r="AW160" s="13" t="s">
        <v>33</v>
      </c>
      <c r="AX160" s="13" t="s">
        <v>72</v>
      </c>
      <c r="AY160" s="158" t="s">
        <v>132</v>
      </c>
    </row>
    <row r="161" spans="2:65" s="14" customFormat="1" ht="11.25">
      <c r="B161" s="164"/>
      <c r="D161" s="145" t="s">
        <v>149</v>
      </c>
      <c r="E161" s="165" t="s">
        <v>3</v>
      </c>
      <c r="F161" s="166" t="s">
        <v>151</v>
      </c>
      <c r="H161" s="167">
        <v>4</v>
      </c>
      <c r="I161" s="168"/>
      <c r="L161" s="164"/>
      <c r="M161" s="169"/>
      <c r="T161" s="170"/>
      <c r="AT161" s="165" t="s">
        <v>149</v>
      </c>
      <c r="AU161" s="165" t="s">
        <v>81</v>
      </c>
      <c r="AV161" s="14" t="s">
        <v>152</v>
      </c>
      <c r="AW161" s="14" t="s">
        <v>33</v>
      </c>
      <c r="AX161" s="14" t="s">
        <v>79</v>
      </c>
      <c r="AY161" s="165" t="s">
        <v>132</v>
      </c>
    </row>
    <row r="162" spans="2:65" s="1" customFormat="1" ht="16.5" customHeight="1">
      <c r="B162" s="131"/>
      <c r="C162" s="174" t="s">
        <v>9</v>
      </c>
      <c r="D162" s="174" t="s">
        <v>397</v>
      </c>
      <c r="E162" s="175" t="s">
        <v>1032</v>
      </c>
      <c r="F162" s="176" t="s">
        <v>1033</v>
      </c>
      <c r="G162" s="177" t="s">
        <v>211</v>
      </c>
      <c r="H162" s="178">
        <v>4</v>
      </c>
      <c r="I162" s="179"/>
      <c r="J162" s="180">
        <f>ROUND(I162*H162,2)</f>
        <v>0</v>
      </c>
      <c r="K162" s="176" t="s">
        <v>3</v>
      </c>
      <c r="L162" s="181"/>
      <c r="M162" s="182" t="s">
        <v>3</v>
      </c>
      <c r="N162" s="183" t="s">
        <v>43</v>
      </c>
      <c r="P162" s="141">
        <f>O162*H162</f>
        <v>0</v>
      </c>
      <c r="Q162" s="141">
        <v>1.14E-2</v>
      </c>
      <c r="R162" s="141">
        <f>Q162*H162</f>
        <v>4.5600000000000002E-2</v>
      </c>
      <c r="S162" s="141">
        <v>0</v>
      </c>
      <c r="T162" s="142">
        <f>S162*H162</f>
        <v>0</v>
      </c>
      <c r="AR162" s="143" t="s">
        <v>1034</v>
      </c>
      <c r="AT162" s="143" t="s">
        <v>397</v>
      </c>
      <c r="AU162" s="143" t="s">
        <v>81</v>
      </c>
      <c r="AY162" s="17" t="s">
        <v>132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79</v>
      </c>
      <c r="BK162" s="144">
        <f>ROUND(I162*H162,2)</f>
        <v>0</v>
      </c>
      <c r="BL162" s="17" t="s">
        <v>1034</v>
      </c>
      <c r="BM162" s="143" t="s">
        <v>1035</v>
      </c>
    </row>
    <row r="163" spans="2:65" s="1" customFormat="1" ht="11.25">
      <c r="B163" s="32"/>
      <c r="D163" s="145" t="s">
        <v>142</v>
      </c>
      <c r="F163" s="146" t="s">
        <v>1033</v>
      </c>
      <c r="I163" s="147"/>
      <c r="L163" s="32"/>
      <c r="M163" s="148"/>
      <c r="T163" s="53"/>
      <c r="AT163" s="17" t="s">
        <v>142</v>
      </c>
      <c r="AU163" s="17" t="s">
        <v>81</v>
      </c>
    </row>
    <row r="164" spans="2:65" s="12" customFormat="1" ht="22.5">
      <c r="B164" s="151"/>
      <c r="D164" s="145" t="s">
        <v>149</v>
      </c>
      <c r="E164" s="152" t="s">
        <v>3</v>
      </c>
      <c r="F164" s="153" t="s">
        <v>1036</v>
      </c>
      <c r="H164" s="152" t="s">
        <v>3</v>
      </c>
      <c r="I164" s="154"/>
      <c r="L164" s="151"/>
      <c r="M164" s="155"/>
      <c r="T164" s="156"/>
      <c r="AT164" s="152" t="s">
        <v>149</v>
      </c>
      <c r="AU164" s="152" t="s">
        <v>81</v>
      </c>
      <c r="AV164" s="12" t="s">
        <v>79</v>
      </c>
      <c r="AW164" s="12" t="s">
        <v>33</v>
      </c>
      <c r="AX164" s="12" t="s">
        <v>72</v>
      </c>
      <c r="AY164" s="152" t="s">
        <v>132</v>
      </c>
    </row>
    <row r="165" spans="2:65" s="12" customFormat="1" ht="22.5">
      <c r="B165" s="151"/>
      <c r="D165" s="145" t="s">
        <v>149</v>
      </c>
      <c r="E165" s="152" t="s">
        <v>3</v>
      </c>
      <c r="F165" s="153" t="s">
        <v>1037</v>
      </c>
      <c r="H165" s="152" t="s">
        <v>3</v>
      </c>
      <c r="I165" s="154"/>
      <c r="L165" s="151"/>
      <c r="M165" s="155"/>
      <c r="T165" s="156"/>
      <c r="AT165" s="152" t="s">
        <v>149</v>
      </c>
      <c r="AU165" s="152" t="s">
        <v>81</v>
      </c>
      <c r="AV165" s="12" t="s">
        <v>79</v>
      </c>
      <c r="AW165" s="12" t="s">
        <v>33</v>
      </c>
      <c r="AX165" s="12" t="s">
        <v>72</v>
      </c>
      <c r="AY165" s="152" t="s">
        <v>132</v>
      </c>
    </row>
    <row r="166" spans="2:65" s="12" customFormat="1" ht="11.25">
      <c r="B166" s="151"/>
      <c r="D166" s="145" t="s">
        <v>149</v>
      </c>
      <c r="E166" s="152" t="s">
        <v>3</v>
      </c>
      <c r="F166" s="153" t="s">
        <v>1038</v>
      </c>
      <c r="H166" s="152" t="s">
        <v>3</v>
      </c>
      <c r="I166" s="154"/>
      <c r="L166" s="151"/>
      <c r="M166" s="155"/>
      <c r="T166" s="156"/>
      <c r="AT166" s="152" t="s">
        <v>149</v>
      </c>
      <c r="AU166" s="152" t="s">
        <v>81</v>
      </c>
      <c r="AV166" s="12" t="s">
        <v>79</v>
      </c>
      <c r="AW166" s="12" t="s">
        <v>33</v>
      </c>
      <c r="AX166" s="12" t="s">
        <v>72</v>
      </c>
      <c r="AY166" s="152" t="s">
        <v>132</v>
      </c>
    </row>
    <row r="167" spans="2:65" s="12" customFormat="1" ht="22.5">
      <c r="B167" s="151"/>
      <c r="D167" s="145" t="s">
        <v>149</v>
      </c>
      <c r="E167" s="152" t="s">
        <v>3</v>
      </c>
      <c r="F167" s="153" t="s">
        <v>1039</v>
      </c>
      <c r="H167" s="152" t="s">
        <v>3</v>
      </c>
      <c r="I167" s="154"/>
      <c r="L167" s="151"/>
      <c r="M167" s="155"/>
      <c r="T167" s="156"/>
      <c r="AT167" s="152" t="s">
        <v>149</v>
      </c>
      <c r="AU167" s="152" t="s">
        <v>81</v>
      </c>
      <c r="AV167" s="12" t="s">
        <v>79</v>
      </c>
      <c r="AW167" s="12" t="s">
        <v>33</v>
      </c>
      <c r="AX167" s="12" t="s">
        <v>72</v>
      </c>
      <c r="AY167" s="152" t="s">
        <v>132</v>
      </c>
    </row>
    <row r="168" spans="2:65" s="12" customFormat="1" ht="11.25">
      <c r="B168" s="151"/>
      <c r="D168" s="145" t="s">
        <v>149</v>
      </c>
      <c r="E168" s="152" t="s">
        <v>3</v>
      </c>
      <c r="F168" s="153" t="s">
        <v>1031</v>
      </c>
      <c r="H168" s="152" t="s">
        <v>3</v>
      </c>
      <c r="I168" s="154"/>
      <c r="L168" s="151"/>
      <c r="M168" s="155"/>
      <c r="T168" s="156"/>
      <c r="AT168" s="152" t="s">
        <v>149</v>
      </c>
      <c r="AU168" s="152" t="s">
        <v>81</v>
      </c>
      <c r="AV168" s="12" t="s">
        <v>79</v>
      </c>
      <c r="AW168" s="12" t="s">
        <v>33</v>
      </c>
      <c r="AX168" s="12" t="s">
        <v>72</v>
      </c>
      <c r="AY168" s="152" t="s">
        <v>132</v>
      </c>
    </row>
    <row r="169" spans="2:65" s="13" customFormat="1" ht="11.25">
      <c r="B169" s="157"/>
      <c r="D169" s="145" t="s">
        <v>149</v>
      </c>
      <c r="E169" s="158" t="s">
        <v>3</v>
      </c>
      <c r="F169" s="159" t="s">
        <v>152</v>
      </c>
      <c r="H169" s="160">
        <v>4</v>
      </c>
      <c r="I169" s="161"/>
      <c r="L169" s="157"/>
      <c r="M169" s="162"/>
      <c r="T169" s="163"/>
      <c r="AT169" s="158" t="s">
        <v>149</v>
      </c>
      <c r="AU169" s="158" t="s">
        <v>81</v>
      </c>
      <c r="AV169" s="13" t="s">
        <v>81</v>
      </c>
      <c r="AW169" s="13" t="s">
        <v>33</v>
      </c>
      <c r="AX169" s="13" t="s">
        <v>72</v>
      </c>
      <c r="AY169" s="158" t="s">
        <v>132</v>
      </c>
    </row>
    <row r="170" spans="2:65" s="14" customFormat="1" ht="11.25">
      <c r="B170" s="164"/>
      <c r="D170" s="145" t="s">
        <v>149</v>
      </c>
      <c r="E170" s="165" t="s">
        <v>3</v>
      </c>
      <c r="F170" s="166" t="s">
        <v>151</v>
      </c>
      <c r="H170" s="167">
        <v>4</v>
      </c>
      <c r="I170" s="168"/>
      <c r="L170" s="164"/>
      <c r="M170" s="169"/>
      <c r="T170" s="170"/>
      <c r="AT170" s="165" t="s">
        <v>149</v>
      </c>
      <c r="AU170" s="165" t="s">
        <v>81</v>
      </c>
      <c r="AV170" s="14" t="s">
        <v>152</v>
      </c>
      <c r="AW170" s="14" t="s">
        <v>33</v>
      </c>
      <c r="AX170" s="14" t="s">
        <v>79</v>
      </c>
      <c r="AY170" s="165" t="s">
        <v>132</v>
      </c>
    </row>
    <row r="171" spans="2:65" s="1" customFormat="1" ht="16.5" customHeight="1">
      <c r="B171" s="131"/>
      <c r="C171" s="132" t="s">
        <v>282</v>
      </c>
      <c r="D171" s="132" t="s">
        <v>135</v>
      </c>
      <c r="E171" s="133" t="s">
        <v>1040</v>
      </c>
      <c r="F171" s="134" t="s">
        <v>1041</v>
      </c>
      <c r="G171" s="135" t="s">
        <v>211</v>
      </c>
      <c r="H171" s="136">
        <v>4</v>
      </c>
      <c r="I171" s="137"/>
      <c r="J171" s="138">
        <f>ROUND(I171*H171,2)</f>
        <v>0</v>
      </c>
      <c r="K171" s="134" t="s">
        <v>139</v>
      </c>
      <c r="L171" s="32"/>
      <c r="M171" s="139" t="s">
        <v>3</v>
      </c>
      <c r="N171" s="140" t="s">
        <v>43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591</v>
      </c>
      <c r="AT171" s="143" t="s">
        <v>135</v>
      </c>
      <c r="AU171" s="143" t="s">
        <v>81</v>
      </c>
      <c r="AY171" s="17" t="s">
        <v>132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79</v>
      </c>
      <c r="BK171" s="144">
        <f>ROUND(I171*H171,2)</f>
        <v>0</v>
      </c>
      <c r="BL171" s="17" t="s">
        <v>591</v>
      </c>
      <c r="BM171" s="143" t="s">
        <v>1042</v>
      </c>
    </row>
    <row r="172" spans="2:65" s="1" customFormat="1" ht="11.25">
      <c r="B172" s="32"/>
      <c r="D172" s="145" t="s">
        <v>142</v>
      </c>
      <c r="F172" s="146" t="s">
        <v>1041</v>
      </c>
      <c r="I172" s="147"/>
      <c r="L172" s="32"/>
      <c r="M172" s="148"/>
      <c r="T172" s="53"/>
      <c r="AT172" s="17" t="s">
        <v>142</v>
      </c>
      <c r="AU172" s="17" t="s">
        <v>81</v>
      </c>
    </row>
    <row r="173" spans="2:65" s="1" customFormat="1" ht="11.25">
      <c r="B173" s="32"/>
      <c r="D173" s="149" t="s">
        <v>143</v>
      </c>
      <c r="F173" s="150" t="s">
        <v>1043</v>
      </c>
      <c r="I173" s="147"/>
      <c r="L173" s="32"/>
      <c r="M173" s="148"/>
      <c r="T173" s="53"/>
      <c r="AT173" s="17" t="s">
        <v>143</v>
      </c>
      <c r="AU173" s="17" t="s">
        <v>81</v>
      </c>
    </row>
    <row r="174" spans="2:65" s="12" customFormat="1" ht="11.25">
      <c r="B174" s="151"/>
      <c r="D174" s="145" t="s">
        <v>149</v>
      </c>
      <c r="E174" s="152" t="s">
        <v>3</v>
      </c>
      <c r="F174" s="153" t="s">
        <v>1031</v>
      </c>
      <c r="H174" s="152" t="s">
        <v>3</v>
      </c>
      <c r="I174" s="154"/>
      <c r="L174" s="151"/>
      <c r="M174" s="155"/>
      <c r="T174" s="156"/>
      <c r="AT174" s="152" t="s">
        <v>149</v>
      </c>
      <c r="AU174" s="152" t="s">
        <v>81</v>
      </c>
      <c r="AV174" s="12" t="s">
        <v>79</v>
      </c>
      <c r="AW174" s="12" t="s">
        <v>33</v>
      </c>
      <c r="AX174" s="12" t="s">
        <v>72</v>
      </c>
      <c r="AY174" s="152" t="s">
        <v>132</v>
      </c>
    </row>
    <row r="175" spans="2:65" s="13" customFormat="1" ht="11.25">
      <c r="B175" s="157"/>
      <c r="D175" s="145" t="s">
        <v>149</v>
      </c>
      <c r="E175" s="158" t="s">
        <v>3</v>
      </c>
      <c r="F175" s="159" t="s">
        <v>152</v>
      </c>
      <c r="H175" s="160">
        <v>4</v>
      </c>
      <c r="I175" s="161"/>
      <c r="L175" s="157"/>
      <c r="M175" s="162"/>
      <c r="T175" s="163"/>
      <c r="AT175" s="158" t="s">
        <v>149</v>
      </c>
      <c r="AU175" s="158" t="s">
        <v>81</v>
      </c>
      <c r="AV175" s="13" t="s">
        <v>81</v>
      </c>
      <c r="AW175" s="13" t="s">
        <v>33</v>
      </c>
      <c r="AX175" s="13" t="s">
        <v>72</v>
      </c>
      <c r="AY175" s="158" t="s">
        <v>132</v>
      </c>
    </row>
    <row r="176" spans="2:65" s="14" customFormat="1" ht="11.25">
      <c r="B176" s="164"/>
      <c r="D176" s="145" t="s">
        <v>149</v>
      </c>
      <c r="E176" s="165" t="s">
        <v>3</v>
      </c>
      <c r="F176" s="166" t="s">
        <v>151</v>
      </c>
      <c r="H176" s="167">
        <v>4</v>
      </c>
      <c r="I176" s="168"/>
      <c r="L176" s="164"/>
      <c r="M176" s="169"/>
      <c r="T176" s="170"/>
      <c r="AT176" s="165" t="s">
        <v>149</v>
      </c>
      <c r="AU176" s="165" t="s">
        <v>81</v>
      </c>
      <c r="AV176" s="14" t="s">
        <v>152</v>
      </c>
      <c r="AW176" s="14" t="s">
        <v>33</v>
      </c>
      <c r="AX176" s="14" t="s">
        <v>79</v>
      </c>
      <c r="AY176" s="165" t="s">
        <v>132</v>
      </c>
    </row>
    <row r="177" spans="2:65" s="1" customFormat="1" ht="16.5" customHeight="1">
      <c r="B177" s="131"/>
      <c r="C177" s="174" t="s">
        <v>288</v>
      </c>
      <c r="D177" s="174" t="s">
        <v>397</v>
      </c>
      <c r="E177" s="175" t="s">
        <v>1044</v>
      </c>
      <c r="F177" s="176" t="s">
        <v>1045</v>
      </c>
      <c r="G177" s="177" t="s">
        <v>211</v>
      </c>
      <c r="H177" s="178">
        <v>4</v>
      </c>
      <c r="I177" s="179"/>
      <c r="J177" s="180">
        <f>ROUND(I177*H177,2)</f>
        <v>0</v>
      </c>
      <c r="K177" s="176" t="s">
        <v>3</v>
      </c>
      <c r="L177" s="181"/>
      <c r="M177" s="182" t="s">
        <v>3</v>
      </c>
      <c r="N177" s="183" t="s">
        <v>43</v>
      </c>
      <c r="P177" s="141">
        <f>O177*H177</f>
        <v>0</v>
      </c>
      <c r="Q177" s="141">
        <v>4.5999999999999999E-2</v>
      </c>
      <c r="R177" s="141">
        <f>Q177*H177</f>
        <v>0.184</v>
      </c>
      <c r="S177" s="141">
        <v>0</v>
      </c>
      <c r="T177" s="142">
        <f>S177*H177</f>
        <v>0</v>
      </c>
      <c r="AR177" s="143" t="s">
        <v>1034</v>
      </c>
      <c r="AT177" s="143" t="s">
        <v>397</v>
      </c>
      <c r="AU177" s="143" t="s">
        <v>81</v>
      </c>
      <c r="AY177" s="17" t="s">
        <v>132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79</v>
      </c>
      <c r="BK177" s="144">
        <f>ROUND(I177*H177,2)</f>
        <v>0</v>
      </c>
      <c r="BL177" s="17" t="s">
        <v>1034</v>
      </c>
      <c r="BM177" s="143" t="s">
        <v>1046</v>
      </c>
    </row>
    <row r="178" spans="2:65" s="1" customFormat="1" ht="11.25">
      <c r="B178" s="32"/>
      <c r="D178" s="145" t="s">
        <v>142</v>
      </c>
      <c r="F178" s="146" t="s">
        <v>1045</v>
      </c>
      <c r="I178" s="147"/>
      <c r="L178" s="32"/>
      <c r="M178" s="148"/>
      <c r="T178" s="53"/>
      <c r="AT178" s="17" t="s">
        <v>142</v>
      </c>
      <c r="AU178" s="17" t="s">
        <v>81</v>
      </c>
    </row>
    <row r="179" spans="2:65" s="12" customFormat="1" ht="11.25">
      <c r="B179" s="151"/>
      <c r="D179" s="145" t="s">
        <v>149</v>
      </c>
      <c r="E179" s="152" t="s">
        <v>3</v>
      </c>
      <c r="F179" s="153" t="s">
        <v>1047</v>
      </c>
      <c r="H179" s="152" t="s">
        <v>3</v>
      </c>
      <c r="I179" s="154"/>
      <c r="L179" s="151"/>
      <c r="M179" s="155"/>
      <c r="T179" s="156"/>
      <c r="AT179" s="152" t="s">
        <v>149</v>
      </c>
      <c r="AU179" s="152" t="s">
        <v>81</v>
      </c>
      <c r="AV179" s="12" t="s">
        <v>79</v>
      </c>
      <c r="AW179" s="12" t="s">
        <v>33</v>
      </c>
      <c r="AX179" s="12" t="s">
        <v>72</v>
      </c>
      <c r="AY179" s="152" t="s">
        <v>132</v>
      </c>
    </row>
    <row r="180" spans="2:65" s="13" customFormat="1" ht="11.25">
      <c r="B180" s="157"/>
      <c r="D180" s="145" t="s">
        <v>149</v>
      </c>
      <c r="E180" s="158" t="s">
        <v>3</v>
      </c>
      <c r="F180" s="159" t="s">
        <v>152</v>
      </c>
      <c r="H180" s="160">
        <v>4</v>
      </c>
      <c r="I180" s="161"/>
      <c r="L180" s="157"/>
      <c r="M180" s="162"/>
      <c r="T180" s="163"/>
      <c r="AT180" s="158" t="s">
        <v>149</v>
      </c>
      <c r="AU180" s="158" t="s">
        <v>81</v>
      </c>
      <c r="AV180" s="13" t="s">
        <v>81</v>
      </c>
      <c r="AW180" s="13" t="s">
        <v>33</v>
      </c>
      <c r="AX180" s="13" t="s">
        <v>72</v>
      </c>
      <c r="AY180" s="158" t="s">
        <v>132</v>
      </c>
    </row>
    <row r="181" spans="2:65" s="14" customFormat="1" ht="11.25">
      <c r="B181" s="164"/>
      <c r="D181" s="145" t="s">
        <v>149</v>
      </c>
      <c r="E181" s="165" t="s">
        <v>3</v>
      </c>
      <c r="F181" s="166" t="s">
        <v>151</v>
      </c>
      <c r="H181" s="167">
        <v>4</v>
      </c>
      <c r="I181" s="168"/>
      <c r="L181" s="164"/>
      <c r="M181" s="169"/>
      <c r="T181" s="170"/>
      <c r="AT181" s="165" t="s">
        <v>149</v>
      </c>
      <c r="AU181" s="165" t="s">
        <v>81</v>
      </c>
      <c r="AV181" s="14" t="s">
        <v>152</v>
      </c>
      <c r="AW181" s="14" t="s">
        <v>33</v>
      </c>
      <c r="AX181" s="14" t="s">
        <v>79</v>
      </c>
      <c r="AY181" s="165" t="s">
        <v>132</v>
      </c>
    </row>
    <row r="182" spans="2:65" s="1" customFormat="1" ht="24.2" customHeight="1">
      <c r="B182" s="131"/>
      <c r="C182" s="132" t="s">
        <v>296</v>
      </c>
      <c r="D182" s="132" t="s">
        <v>135</v>
      </c>
      <c r="E182" s="133" t="s">
        <v>1048</v>
      </c>
      <c r="F182" s="134" t="s">
        <v>1049</v>
      </c>
      <c r="G182" s="135" t="s">
        <v>555</v>
      </c>
      <c r="H182" s="136">
        <v>12</v>
      </c>
      <c r="I182" s="137"/>
      <c r="J182" s="138">
        <f>ROUND(I182*H182,2)</f>
        <v>0</v>
      </c>
      <c r="K182" s="134" t="s">
        <v>139</v>
      </c>
      <c r="L182" s="32"/>
      <c r="M182" s="139" t="s">
        <v>3</v>
      </c>
      <c r="N182" s="140" t="s">
        <v>43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591</v>
      </c>
      <c r="AT182" s="143" t="s">
        <v>135</v>
      </c>
      <c r="AU182" s="143" t="s">
        <v>81</v>
      </c>
      <c r="AY182" s="17" t="s">
        <v>132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79</v>
      </c>
      <c r="BK182" s="144">
        <f>ROUND(I182*H182,2)</f>
        <v>0</v>
      </c>
      <c r="BL182" s="17" t="s">
        <v>591</v>
      </c>
      <c r="BM182" s="143" t="s">
        <v>1050</v>
      </c>
    </row>
    <row r="183" spans="2:65" s="1" customFormat="1" ht="19.5">
      <c r="B183" s="32"/>
      <c r="D183" s="145" t="s">
        <v>142</v>
      </c>
      <c r="F183" s="146" t="s">
        <v>1051</v>
      </c>
      <c r="I183" s="147"/>
      <c r="L183" s="32"/>
      <c r="M183" s="148"/>
      <c r="T183" s="53"/>
      <c r="AT183" s="17" t="s">
        <v>142</v>
      </c>
      <c r="AU183" s="17" t="s">
        <v>81</v>
      </c>
    </row>
    <row r="184" spans="2:65" s="1" customFormat="1" ht="11.25">
      <c r="B184" s="32"/>
      <c r="D184" s="149" t="s">
        <v>143</v>
      </c>
      <c r="F184" s="150" t="s">
        <v>1052</v>
      </c>
      <c r="I184" s="147"/>
      <c r="L184" s="32"/>
      <c r="M184" s="148"/>
      <c r="T184" s="53"/>
      <c r="AT184" s="17" t="s">
        <v>143</v>
      </c>
      <c r="AU184" s="17" t="s">
        <v>81</v>
      </c>
    </row>
    <row r="185" spans="2:65" s="12" customFormat="1" ht="11.25">
      <c r="B185" s="151"/>
      <c r="D185" s="145" t="s">
        <v>149</v>
      </c>
      <c r="E185" s="152" t="s">
        <v>3</v>
      </c>
      <c r="F185" s="153" t="s">
        <v>1053</v>
      </c>
      <c r="H185" s="152" t="s">
        <v>3</v>
      </c>
      <c r="I185" s="154"/>
      <c r="L185" s="151"/>
      <c r="M185" s="155"/>
      <c r="T185" s="156"/>
      <c r="AT185" s="152" t="s">
        <v>149</v>
      </c>
      <c r="AU185" s="152" t="s">
        <v>81</v>
      </c>
      <c r="AV185" s="12" t="s">
        <v>79</v>
      </c>
      <c r="AW185" s="12" t="s">
        <v>33</v>
      </c>
      <c r="AX185" s="12" t="s">
        <v>72</v>
      </c>
      <c r="AY185" s="152" t="s">
        <v>132</v>
      </c>
    </row>
    <row r="186" spans="2:65" s="13" customFormat="1" ht="11.25">
      <c r="B186" s="157"/>
      <c r="D186" s="145" t="s">
        <v>149</v>
      </c>
      <c r="E186" s="158" t="s">
        <v>3</v>
      </c>
      <c r="F186" s="159" t="s">
        <v>1054</v>
      </c>
      <c r="H186" s="160">
        <v>12</v>
      </c>
      <c r="I186" s="161"/>
      <c r="L186" s="157"/>
      <c r="M186" s="162"/>
      <c r="T186" s="163"/>
      <c r="AT186" s="158" t="s">
        <v>149</v>
      </c>
      <c r="AU186" s="158" t="s">
        <v>81</v>
      </c>
      <c r="AV186" s="13" t="s">
        <v>81</v>
      </c>
      <c r="AW186" s="13" t="s">
        <v>33</v>
      </c>
      <c r="AX186" s="13" t="s">
        <v>72</v>
      </c>
      <c r="AY186" s="158" t="s">
        <v>132</v>
      </c>
    </row>
    <row r="187" spans="2:65" s="14" customFormat="1" ht="11.25">
      <c r="B187" s="164"/>
      <c r="D187" s="145" t="s">
        <v>149</v>
      </c>
      <c r="E187" s="165" t="s">
        <v>3</v>
      </c>
      <c r="F187" s="166" t="s">
        <v>151</v>
      </c>
      <c r="H187" s="167">
        <v>12</v>
      </c>
      <c r="I187" s="168"/>
      <c r="L187" s="164"/>
      <c r="M187" s="169"/>
      <c r="T187" s="170"/>
      <c r="AT187" s="165" t="s">
        <v>149</v>
      </c>
      <c r="AU187" s="165" t="s">
        <v>81</v>
      </c>
      <c r="AV187" s="14" t="s">
        <v>152</v>
      </c>
      <c r="AW187" s="14" t="s">
        <v>33</v>
      </c>
      <c r="AX187" s="14" t="s">
        <v>79</v>
      </c>
      <c r="AY187" s="165" t="s">
        <v>132</v>
      </c>
    </row>
    <row r="188" spans="2:65" s="1" customFormat="1" ht="16.5" customHeight="1">
      <c r="B188" s="131"/>
      <c r="C188" s="174" t="s">
        <v>302</v>
      </c>
      <c r="D188" s="174" t="s">
        <v>397</v>
      </c>
      <c r="E188" s="175" t="s">
        <v>1055</v>
      </c>
      <c r="F188" s="176" t="s">
        <v>1056</v>
      </c>
      <c r="G188" s="177" t="s">
        <v>555</v>
      </c>
      <c r="H188" s="178">
        <v>13.2</v>
      </c>
      <c r="I188" s="179"/>
      <c r="J188" s="180">
        <f>ROUND(I188*H188,2)</f>
        <v>0</v>
      </c>
      <c r="K188" s="176" t="s">
        <v>139</v>
      </c>
      <c r="L188" s="181"/>
      <c r="M188" s="182" t="s">
        <v>3</v>
      </c>
      <c r="N188" s="183" t="s">
        <v>43</v>
      </c>
      <c r="P188" s="141">
        <f>O188*H188</f>
        <v>0</v>
      </c>
      <c r="Q188" s="141">
        <v>1.2E-4</v>
      </c>
      <c r="R188" s="141">
        <f>Q188*H188</f>
        <v>1.5839999999999999E-3</v>
      </c>
      <c r="S188" s="141">
        <v>0</v>
      </c>
      <c r="T188" s="142">
        <f>S188*H188</f>
        <v>0</v>
      </c>
      <c r="AR188" s="143" t="s">
        <v>1034</v>
      </c>
      <c r="AT188" s="143" t="s">
        <v>397</v>
      </c>
      <c r="AU188" s="143" t="s">
        <v>81</v>
      </c>
      <c r="AY188" s="17" t="s">
        <v>132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79</v>
      </c>
      <c r="BK188" s="144">
        <f>ROUND(I188*H188,2)</f>
        <v>0</v>
      </c>
      <c r="BL188" s="17" t="s">
        <v>1034</v>
      </c>
      <c r="BM188" s="143" t="s">
        <v>1057</v>
      </c>
    </row>
    <row r="189" spans="2:65" s="1" customFormat="1" ht="11.25">
      <c r="B189" s="32"/>
      <c r="D189" s="145" t="s">
        <v>142</v>
      </c>
      <c r="F189" s="146" t="s">
        <v>1056</v>
      </c>
      <c r="I189" s="147"/>
      <c r="L189" s="32"/>
      <c r="M189" s="148"/>
      <c r="T189" s="53"/>
      <c r="AT189" s="17" t="s">
        <v>142</v>
      </c>
      <c r="AU189" s="17" t="s">
        <v>81</v>
      </c>
    </row>
    <row r="190" spans="2:65" s="13" customFormat="1" ht="11.25">
      <c r="B190" s="157"/>
      <c r="D190" s="145" t="s">
        <v>149</v>
      </c>
      <c r="E190" s="158" t="s">
        <v>3</v>
      </c>
      <c r="F190" s="159" t="s">
        <v>1058</v>
      </c>
      <c r="H190" s="160">
        <v>13.2</v>
      </c>
      <c r="I190" s="161"/>
      <c r="L190" s="157"/>
      <c r="M190" s="162"/>
      <c r="T190" s="163"/>
      <c r="AT190" s="158" t="s">
        <v>149</v>
      </c>
      <c r="AU190" s="158" t="s">
        <v>81</v>
      </c>
      <c r="AV190" s="13" t="s">
        <v>81</v>
      </c>
      <c r="AW190" s="13" t="s">
        <v>33</v>
      </c>
      <c r="AX190" s="13" t="s">
        <v>72</v>
      </c>
      <c r="AY190" s="158" t="s">
        <v>132</v>
      </c>
    </row>
    <row r="191" spans="2:65" s="14" customFormat="1" ht="11.25">
      <c r="B191" s="164"/>
      <c r="D191" s="145" t="s">
        <v>149</v>
      </c>
      <c r="E191" s="165" t="s">
        <v>3</v>
      </c>
      <c r="F191" s="166" t="s">
        <v>151</v>
      </c>
      <c r="H191" s="167">
        <v>13.2</v>
      </c>
      <c r="I191" s="168"/>
      <c r="L191" s="164"/>
      <c r="M191" s="169"/>
      <c r="T191" s="170"/>
      <c r="AT191" s="165" t="s">
        <v>149</v>
      </c>
      <c r="AU191" s="165" t="s">
        <v>81</v>
      </c>
      <c r="AV191" s="14" t="s">
        <v>152</v>
      </c>
      <c r="AW191" s="14" t="s">
        <v>33</v>
      </c>
      <c r="AX191" s="14" t="s">
        <v>79</v>
      </c>
      <c r="AY191" s="165" t="s">
        <v>132</v>
      </c>
    </row>
    <row r="192" spans="2:65" s="1" customFormat="1" ht="16.5" customHeight="1">
      <c r="B192" s="131"/>
      <c r="C192" s="132" t="s">
        <v>309</v>
      </c>
      <c r="D192" s="132" t="s">
        <v>135</v>
      </c>
      <c r="E192" s="133" t="s">
        <v>1059</v>
      </c>
      <c r="F192" s="134" t="s">
        <v>1060</v>
      </c>
      <c r="G192" s="135" t="s">
        <v>211</v>
      </c>
      <c r="H192" s="136">
        <v>4</v>
      </c>
      <c r="I192" s="137"/>
      <c r="J192" s="138">
        <f>ROUND(I192*H192,2)</f>
        <v>0</v>
      </c>
      <c r="K192" s="134" t="s">
        <v>3</v>
      </c>
      <c r="L192" s="32"/>
      <c r="M192" s="139" t="s">
        <v>3</v>
      </c>
      <c r="N192" s="140" t="s">
        <v>43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591</v>
      </c>
      <c r="AT192" s="143" t="s">
        <v>135</v>
      </c>
      <c r="AU192" s="143" t="s">
        <v>81</v>
      </c>
      <c r="AY192" s="17" t="s">
        <v>132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79</v>
      </c>
      <c r="BK192" s="144">
        <f>ROUND(I192*H192,2)</f>
        <v>0</v>
      </c>
      <c r="BL192" s="17" t="s">
        <v>591</v>
      </c>
      <c r="BM192" s="143" t="s">
        <v>1061</v>
      </c>
    </row>
    <row r="193" spans="2:65" s="1" customFormat="1" ht="11.25">
      <c r="B193" s="32"/>
      <c r="D193" s="145" t="s">
        <v>142</v>
      </c>
      <c r="F193" s="146" t="s">
        <v>1060</v>
      </c>
      <c r="I193" s="147"/>
      <c r="L193" s="32"/>
      <c r="M193" s="148"/>
      <c r="T193" s="53"/>
      <c r="AT193" s="17" t="s">
        <v>142</v>
      </c>
      <c r="AU193" s="17" t="s">
        <v>81</v>
      </c>
    </row>
    <row r="194" spans="2:65" s="12" customFormat="1" ht="22.5">
      <c r="B194" s="151"/>
      <c r="D194" s="145" t="s">
        <v>149</v>
      </c>
      <c r="E194" s="152" t="s">
        <v>3</v>
      </c>
      <c r="F194" s="153" t="s">
        <v>1062</v>
      </c>
      <c r="H194" s="152" t="s">
        <v>3</v>
      </c>
      <c r="I194" s="154"/>
      <c r="L194" s="151"/>
      <c r="M194" s="155"/>
      <c r="T194" s="156"/>
      <c r="AT194" s="152" t="s">
        <v>149</v>
      </c>
      <c r="AU194" s="152" t="s">
        <v>81</v>
      </c>
      <c r="AV194" s="12" t="s">
        <v>79</v>
      </c>
      <c r="AW194" s="12" t="s">
        <v>33</v>
      </c>
      <c r="AX194" s="12" t="s">
        <v>72</v>
      </c>
      <c r="AY194" s="152" t="s">
        <v>132</v>
      </c>
    </row>
    <row r="195" spans="2:65" s="12" customFormat="1" ht="22.5">
      <c r="B195" s="151"/>
      <c r="D195" s="145" t="s">
        <v>149</v>
      </c>
      <c r="E195" s="152" t="s">
        <v>3</v>
      </c>
      <c r="F195" s="153" t="s">
        <v>1063</v>
      </c>
      <c r="H195" s="152" t="s">
        <v>3</v>
      </c>
      <c r="I195" s="154"/>
      <c r="L195" s="151"/>
      <c r="M195" s="155"/>
      <c r="T195" s="156"/>
      <c r="AT195" s="152" t="s">
        <v>149</v>
      </c>
      <c r="AU195" s="152" t="s">
        <v>81</v>
      </c>
      <c r="AV195" s="12" t="s">
        <v>79</v>
      </c>
      <c r="AW195" s="12" t="s">
        <v>33</v>
      </c>
      <c r="AX195" s="12" t="s">
        <v>72</v>
      </c>
      <c r="AY195" s="152" t="s">
        <v>132</v>
      </c>
    </row>
    <row r="196" spans="2:65" s="12" customFormat="1" ht="11.25">
      <c r="B196" s="151"/>
      <c r="D196" s="145" t="s">
        <v>149</v>
      </c>
      <c r="E196" s="152" t="s">
        <v>3</v>
      </c>
      <c r="F196" s="153" t="s">
        <v>1031</v>
      </c>
      <c r="H196" s="152" t="s">
        <v>3</v>
      </c>
      <c r="I196" s="154"/>
      <c r="L196" s="151"/>
      <c r="M196" s="155"/>
      <c r="T196" s="156"/>
      <c r="AT196" s="152" t="s">
        <v>149</v>
      </c>
      <c r="AU196" s="152" t="s">
        <v>81</v>
      </c>
      <c r="AV196" s="12" t="s">
        <v>79</v>
      </c>
      <c r="AW196" s="12" t="s">
        <v>33</v>
      </c>
      <c r="AX196" s="12" t="s">
        <v>72</v>
      </c>
      <c r="AY196" s="152" t="s">
        <v>132</v>
      </c>
    </row>
    <row r="197" spans="2:65" s="13" customFormat="1" ht="11.25">
      <c r="B197" s="157"/>
      <c r="D197" s="145" t="s">
        <v>149</v>
      </c>
      <c r="E197" s="158" t="s">
        <v>3</v>
      </c>
      <c r="F197" s="159" t="s">
        <v>152</v>
      </c>
      <c r="H197" s="160">
        <v>4</v>
      </c>
      <c r="I197" s="161"/>
      <c r="L197" s="157"/>
      <c r="M197" s="162"/>
      <c r="T197" s="163"/>
      <c r="AT197" s="158" t="s">
        <v>149</v>
      </c>
      <c r="AU197" s="158" t="s">
        <v>81</v>
      </c>
      <c r="AV197" s="13" t="s">
        <v>81</v>
      </c>
      <c r="AW197" s="13" t="s">
        <v>33</v>
      </c>
      <c r="AX197" s="13" t="s">
        <v>72</v>
      </c>
      <c r="AY197" s="158" t="s">
        <v>132</v>
      </c>
    </row>
    <row r="198" spans="2:65" s="14" customFormat="1" ht="11.25">
      <c r="B198" s="164"/>
      <c r="D198" s="145" t="s">
        <v>149</v>
      </c>
      <c r="E198" s="165" t="s">
        <v>3</v>
      </c>
      <c r="F198" s="166" t="s">
        <v>151</v>
      </c>
      <c r="H198" s="167">
        <v>4</v>
      </c>
      <c r="I198" s="168"/>
      <c r="L198" s="164"/>
      <c r="M198" s="169"/>
      <c r="T198" s="170"/>
      <c r="AT198" s="165" t="s">
        <v>149</v>
      </c>
      <c r="AU198" s="165" t="s">
        <v>81</v>
      </c>
      <c r="AV198" s="14" t="s">
        <v>152</v>
      </c>
      <c r="AW198" s="14" t="s">
        <v>33</v>
      </c>
      <c r="AX198" s="14" t="s">
        <v>79</v>
      </c>
      <c r="AY198" s="165" t="s">
        <v>132</v>
      </c>
    </row>
    <row r="199" spans="2:65" s="1" customFormat="1" ht="16.5" customHeight="1">
      <c r="B199" s="131"/>
      <c r="C199" s="132" t="s">
        <v>315</v>
      </c>
      <c r="D199" s="132" t="s">
        <v>135</v>
      </c>
      <c r="E199" s="133" t="s">
        <v>1064</v>
      </c>
      <c r="F199" s="134" t="s">
        <v>1065</v>
      </c>
      <c r="G199" s="135" t="s">
        <v>1066</v>
      </c>
      <c r="H199" s="136">
        <v>13.2</v>
      </c>
      <c r="I199" s="137"/>
      <c r="J199" s="138">
        <f>ROUND(I199*H199,2)</f>
        <v>0</v>
      </c>
      <c r="K199" s="134" t="s">
        <v>3</v>
      </c>
      <c r="L199" s="32"/>
      <c r="M199" s="139" t="s">
        <v>3</v>
      </c>
      <c r="N199" s="140" t="s">
        <v>43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591</v>
      </c>
      <c r="AT199" s="143" t="s">
        <v>135</v>
      </c>
      <c r="AU199" s="143" t="s">
        <v>81</v>
      </c>
      <c r="AY199" s="17" t="s">
        <v>132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79</v>
      </c>
      <c r="BK199" s="144">
        <f>ROUND(I199*H199,2)</f>
        <v>0</v>
      </c>
      <c r="BL199" s="17" t="s">
        <v>591</v>
      </c>
      <c r="BM199" s="143" t="s">
        <v>1067</v>
      </c>
    </row>
    <row r="200" spans="2:65" s="1" customFormat="1" ht="11.25">
      <c r="B200" s="32"/>
      <c r="D200" s="145" t="s">
        <v>142</v>
      </c>
      <c r="F200" s="146" t="s">
        <v>1065</v>
      </c>
      <c r="I200" s="147"/>
      <c r="L200" s="32"/>
      <c r="M200" s="148"/>
      <c r="T200" s="53"/>
      <c r="AT200" s="17" t="s">
        <v>142</v>
      </c>
      <c r="AU200" s="17" t="s">
        <v>81</v>
      </c>
    </row>
    <row r="201" spans="2:65" s="12" customFormat="1" ht="11.25">
      <c r="B201" s="151"/>
      <c r="D201" s="145" t="s">
        <v>149</v>
      </c>
      <c r="E201" s="152" t="s">
        <v>3</v>
      </c>
      <c r="F201" s="153" t="s">
        <v>1053</v>
      </c>
      <c r="H201" s="152" t="s">
        <v>3</v>
      </c>
      <c r="I201" s="154"/>
      <c r="L201" s="151"/>
      <c r="M201" s="155"/>
      <c r="T201" s="156"/>
      <c r="AT201" s="152" t="s">
        <v>149</v>
      </c>
      <c r="AU201" s="152" t="s">
        <v>81</v>
      </c>
      <c r="AV201" s="12" t="s">
        <v>79</v>
      </c>
      <c r="AW201" s="12" t="s">
        <v>33</v>
      </c>
      <c r="AX201" s="12" t="s">
        <v>72</v>
      </c>
      <c r="AY201" s="152" t="s">
        <v>132</v>
      </c>
    </row>
    <row r="202" spans="2:65" s="13" customFormat="1" ht="11.25">
      <c r="B202" s="157"/>
      <c r="D202" s="145" t="s">
        <v>149</v>
      </c>
      <c r="E202" s="158" t="s">
        <v>3</v>
      </c>
      <c r="F202" s="159" t="s">
        <v>1068</v>
      </c>
      <c r="H202" s="160">
        <v>13.2</v>
      </c>
      <c r="I202" s="161"/>
      <c r="L202" s="157"/>
      <c r="M202" s="162"/>
      <c r="T202" s="163"/>
      <c r="AT202" s="158" t="s">
        <v>149</v>
      </c>
      <c r="AU202" s="158" t="s">
        <v>81</v>
      </c>
      <c r="AV202" s="13" t="s">
        <v>81</v>
      </c>
      <c r="AW202" s="13" t="s">
        <v>33</v>
      </c>
      <c r="AX202" s="13" t="s">
        <v>72</v>
      </c>
      <c r="AY202" s="158" t="s">
        <v>132</v>
      </c>
    </row>
    <row r="203" spans="2:65" s="14" customFormat="1" ht="11.25">
      <c r="B203" s="164"/>
      <c r="D203" s="145" t="s">
        <v>149</v>
      </c>
      <c r="E203" s="165" t="s">
        <v>3</v>
      </c>
      <c r="F203" s="166" t="s">
        <v>151</v>
      </c>
      <c r="H203" s="167">
        <v>13.2</v>
      </c>
      <c r="I203" s="168"/>
      <c r="L203" s="164"/>
      <c r="M203" s="184"/>
      <c r="N203" s="185"/>
      <c r="O203" s="185"/>
      <c r="P203" s="185"/>
      <c r="Q203" s="185"/>
      <c r="R203" s="185"/>
      <c r="S203" s="185"/>
      <c r="T203" s="186"/>
      <c r="AT203" s="165" t="s">
        <v>149</v>
      </c>
      <c r="AU203" s="165" t="s">
        <v>81</v>
      </c>
      <c r="AV203" s="14" t="s">
        <v>152</v>
      </c>
      <c r="AW203" s="14" t="s">
        <v>33</v>
      </c>
      <c r="AX203" s="14" t="s">
        <v>79</v>
      </c>
      <c r="AY203" s="165" t="s">
        <v>132</v>
      </c>
    </row>
    <row r="204" spans="2:65" s="1" customFormat="1" ht="6.95" customHeight="1"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32"/>
    </row>
  </sheetData>
  <autoFilter ref="C91:K203" xr:uid="{00000000-0009-0000-0000-00000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400-000000000000}"/>
    <hyperlink ref="F104" r:id="rId2" xr:uid="{00000000-0004-0000-0400-000001000000}"/>
    <hyperlink ref="F110" r:id="rId3" xr:uid="{00000000-0004-0000-0400-000002000000}"/>
    <hyperlink ref="F115" r:id="rId4" xr:uid="{00000000-0004-0000-0400-000003000000}"/>
    <hyperlink ref="F123" r:id="rId5" xr:uid="{00000000-0004-0000-0400-000004000000}"/>
    <hyperlink ref="F130" r:id="rId6" xr:uid="{00000000-0004-0000-0400-000005000000}"/>
    <hyperlink ref="F137" r:id="rId7" xr:uid="{00000000-0004-0000-0400-000006000000}"/>
    <hyperlink ref="F146" r:id="rId8" xr:uid="{00000000-0004-0000-0400-000007000000}"/>
    <hyperlink ref="F153" r:id="rId9" xr:uid="{00000000-0004-0000-0400-000008000000}"/>
    <hyperlink ref="F158" r:id="rId10" xr:uid="{00000000-0004-0000-0400-000009000000}"/>
    <hyperlink ref="F173" r:id="rId11" xr:uid="{00000000-0004-0000-0400-00000A000000}"/>
    <hyperlink ref="F184" r:id="rId12" xr:uid="{00000000-0004-0000-04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102</v>
      </c>
      <c r="L4" s="20"/>
      <c r="M4" s="90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5" t="str">
        <f>'Rekapitulace stavby'!K6</f>
        <v>ÚSTŘEDNÍ HŘBITOV SLEZSKÁ OSTRAVA - POHŘBÍVACÍ POLE, VSYPOVÁ LOUČKA</v>
      </c>
      <c r="F7" s="316"/>
      <c r="G7" s="316"/>
      <c r="H7" s="316"/>
      <c r="L7" s="20"/>
    </row>
    <row r="8" spans="2:46" ht="12" customHeight="1">
      <c r="B8" s="20"/>
      <c r="D8" s="27" t="s">
        <v>103</v>
      </c>
      <c r="L8" s="20"/>
    </row>
    <row r="9" spans="2:46" s="1" customFormat="1" ht="16.5" customHeight="1">
      <c r="B9" s="32"/>
      <c r="E9" s="315" t="s">
        <v>104</v>
      </c>
      <c r="F9" s="317"/>
      <c r="G9" s="317"/>
      <c r="H9" s="317"/>
      <c r="L9" s="32"/>
    </row>
    <row r="10" spans="2:46" s="1" customFormat="1" ht="12" customHeight="1">
      <c r="B10" s="32"/>
      <c r="D10" s="27" t="s">
        <v>105</v>
      </c>
      <c r="L10" s="32"/>
    </row>
    <row r="11" spans="2:46" s="1" customFormat="1" ht="16.5" customHeight="1">
      <c r="B11" s="32"/>
      <c r="E11" s="273" t="s">
        <v>1069</v>
      </c>
      <c r="F11" s="317"/>
      <c r="G11" s="317"/>
      <c r="H11" s="31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27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1070</v>
      </c>
      <c r="I14" s="27" t="s">
        <v>23</v>
      </c>
      <c r="J14" s="49" t="str">
        <f>'Rekapitulace stavby'!AN8</f>
        <v>18. 3. 2025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>Statutární město Ostrava ÚmOb Slezská Ostrava</v>
      </c>
      <c r="I17" s="27" t="s">
        <v>28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8" t="str">
        <f>'Rekapitulace stavby'!E14</f>
        <v>Vyplň údaj</v>
      </c>
      <c r="F20" s="298"/>
      <c r="G20" s="298"/>
      <c r="H20" s="298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>MPA ProjektStav s.r.o.</v>
      </c>
      <c r="I23" s="27" t="s">
        <v>28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>Jindřich Jansa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3" t="s">
        <v>3</v>
      </c>
      <c r="F29" s="303"/>
      <c r="G29" s="303"/>
      <c r="H29" s="303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ROUND(J95,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ROUND((SUM(BE95:BE211)),  2)</f>
        <v>0</v>
      </c>
      <c r="I35" s="93">
        <v>0.21</v>
      </c>
      <c r="J35" s="83">
        <f>ROUND(((SUM(BE95:BE211))*I35),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ROUND((SUM(BF95:BF211)),  2)</f>
        <v>0</v>
      </c>
      <c r="I36" s="93">
        <v>0.12</v>
      </c>
      <c r="J36" s="83">
        <f>ROUND(((SUM(BF95:BF211))*I36),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ROUND((SUM(BG95:BG211)),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ROUND((SUM(BH95:BH211)),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ROUND((SUM(BI95:BI211)),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17</v>
      </c>
      <c r="L49" s="32"/>
    </row>
    <row r="50" spans="2:47" s="1" customFormat="1" ht="16.5" customHeight="1">
      <c r="B50" s="32"/>
      <c r="E50" s="315" t="str">
        <f>E7</f>
        <v>ÚSTŘEDNÍ HŘBITOV SLEZSKÁ OSTRAVA - POHŘBÍVACÍ POLE, VSYPOVÁ LOUČKA</v>
      </c>
      <c r="F50" s="316"/>
      <c r="G50" s="316"/>
      <c r="H50" s="316"/>
      <c r="L50" s="32"/>
    </row>
    <row r="51" spans="2:47" ht="12" customHeight="1">
      <c r="B51" s="20"/>
      <c r="C51" s="27" t="s">
        <v>103</v>
      </c>
      <c r="L51" s="20"/>
    </row>
    <row r="52" spans="2:47" s="1" customFormat="1" ht="16.5" customHeight="1">
      <c r="B52" s="32"/>
      <c r="E52" s="315" t="s">
        <v>104</v>
      </c>
      <c r="F52" s="317"/>
      <c r="G52" s="317"/>
      <c r="H52" s="317"/>
      <c r="L52" s="32"/>
    </row>
    <row r="53" spans="2:47" s="1" customFormat="1" ht="12" customHeight="1">
      <c r="B53" s="32"/>
      <c r="C53" s="27" t="s">
        <v>105</v>
      </c>
      <c r="L53" s="32"/>
    </row>
    <row r="54" spans="2:47" s="1" customFormat="1" ht="16.5" customHeight="1">
      <c r="B54" s="32"/>
      <c r="E54" s="273" t="str">
        <f>E11</f>
        <v>A1-004 - Areálový vodovod</v>
      </c>
      <c r="F54" s="317"/>
      <c r="G54" s="317"/>
      <c r="H54" s="31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 xml:space="preserve"> </v>
      </c>
      <c r="I56" s="27" t="s">
        <v>23</v>
      </c>
      <c r="J56" s="49" t="str">
        <f>IF(J14="","",J14)</f>
        <v>18. 3. 2025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Statutární město Ostrava ÚmOb Slezská Ostrava</v>
      </c>
      <c r="I58" s="27" t="s">
        <v>31</v>
      </c>
      <c r="J58" s="30" t="str">
        <f>E23</f>
        <v>MPA ProjektStav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Jindřich Jansa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108</v>
      </c>
      <c r="D61" s="94"/>
      <c r="E61" s="94"/>
      <c r="F61" s="94"/>
      <c r="G61" s="94"/>
      <c r="H61" s="94"/>
      <c r="I61" s="94"/>
      <c r="J61" s="101" t="s">
        <v>109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J95</f>
        <v>0</v>
      </c>
      <c r="L63" s="32"/>
      <c r="AU63" s="17" t="s">
        <v>110</v>
      </c>
    </row>
    <row r="64" spans="2:47" s="8" customFormat="1" ht="24.95" customHeight="1">
      <c r="B64" s="103"/>
      <c r="D64" s="104" t="s">
        <v>192</v>
      </c>
      <c r="E64" s="105"/>
      <c r="F64" s="105"/>
      <c r="G64" s="105"/>
      <c r="H64" s="105"/>
      <c r="I64" s="105"/>
      <c r="J64" s="106">
        <f>J96</f>
        <v>0</v>
      </c>
      <c r="L64" s="103"/>
    </row>
    <row r="65" spans="2:12" s="9" customFormat="1" ht="19.899999999999999" customHeight="1">
      <c r="B65" s="107"/>
      <c r="D65" s="108" t="s">
        <v>193</v>
      </c>
      <c r="E65" s="109"/>
      <c r="F65" s="109"/>
      <c r="G65" s="109"/>
      <c r="H65" s="109"/>
      <c r="I65" s="109"/>
      <c r="J65" s="110">
        <f>J97</f>
        <v>0</v>
      </c>
      <c r="L65" s="107"/>
    </row>
    <row r="66" spans="2:12" s="9" customFormat="1" ht="19.899999999999999" customHeight="1">
      <c r="B66" s="107"/>
      <c r="D66" s="108" t="s">
        <v>968</v>
      </c>
      <c r="E66" s="109"/>
      <c r="F66" s="109"/>
      <c r="G66" s="109"/>
      <c r="H66" s="109"/>
      <c r="I66" s="109"/>
      <c r="J66" s="110">
        <f>J164</f>
        <v>0</v>
      </c>
      <c r="L66" s="107"/>
    </row>
    <row r="67" spans="2:12" s="9" customFormat="1" ht="19.899999999999999" customHeight="1">
      <c r="B67" s="107"/>
      <c r="D67" s="108" t="s">
        <v>1071</v>
      </c>
      <c r="E67" s="109"/>
      <c r="F67" s="109"/>
      <c r="G67" s="109"/>
      <c r="H67" s="109"/>
      <c r="I67" s="109"/>
      <c r="J67" s="110">
        <f>J170</f>
        <v>0</v>
      </c>
      <c r="L67" s="107"/>
    </row>
    <row r="68" spans="2:12" s="9" customFormat="1" ht="19.899999999999999" customHeight="1">
      <c r="B68" s="107"/>
      <c r="D68" s="108" t="s">
        <v>197</v>
      </c>
      <c r="E68" s="109"/>
      <c r="F68" s="109"/>
      <c r="G68" s="109"/>
      <c r="H68" s="109"/>
      <c r="I68" s="109"/>
      <c r="J68" s="110">
        <f>J194</f>
        <v>0</v>
      </c>
      <c r="L68" s="107"/>
    </row>
    <row r="69" spans="2:12" s="8" customFormat="1" ht="24.95" customHeight="1">
      <c r="B69" s="103"/>
      <c r="D69" s="104" t="s">
        <v>1072</v>
      </c>
      <c r="E69" s="105"/>
      <c r="F69" s="105"/>
      <c r="G69" s="105"/>
      <c r="H69" s="105"/>
      <c r="I69" s="105"/>
      <c r="J69" s="106">
        <f>J198</f>
        <v>0</v>
      </c>
      <c r="L69" s="103"/>
    </row>
    <row r="70" spans="2:12" s="9" customFormat="1" ht="19.899999999999999" customHeight="1">
      <c r="B70" s="107"/>
      <c r="D70" s="108" t="s">
        <v>1073</v>
      </c>
      <c r="E70" s="109"/>
      <c r="F70" s="109"/>
      <c r="G70" s="109"/>
      <c r="H70" s="109"/>
      <c r="I70" s="109"/>
      <c r="J70" s="110">
        <f>J199</f>
        <v>0</v>
      </c>
      <c r="L70" s="107"/>
    </row>
    <row r="71" spans="2:12" s="8" customFormat="1" ht="24.95" customHeight="1">
      <c r="B71" s="103"/>
      <c r="D71" s="104" t="s">
        <v>1074</v>
      </c>
      <c r="E71" s="105"/>
      <c r="F71" s="105"/>
      <c r="G71" s="105"/>
      <c r="H71" s="105"/>
      <c r="I71" s="105"/>
      <c r="J71" s="106">
        <f>J203</f>
        <v>0</v>
      </c>
      <c r="L71" s="103"/>
    </row>
    <row r="72" spans="2:12" s="9" customFormat="1" ht="19.899999999999999" customHeight="1">
      <c r="B72" s="107"/>
      <c r="D72" s="108" t="s">
        <v>1075</v>
      </c>
      <c r="E72" s="109"/>
      <c r="F72" s="109"/>
      <c r="G72" s="109"/>
      <c r="H72" s="109"/>
      <c r="I72" s="109"/>
      <c r="J72" s="110">
        <f>J204</f>
        <v>0</v>
      </c>
      <c r="L72" s="107"/>
    </row>
    <row r="73" spans="2:12" s="9" customFormat="1" ht="19.899999999999999" customHeight="1">
      <c r="B73" s="107"/>
      <c r="D73" s="108" t="s">
        <v>114</v>
      </c>
      <c r="E73" s="109"/>
      <c r="F73" s="109"/>
      <c r="G73" s="109"/>
      <c r="H73" s="109"/>
      <c r="I73" s="109"/>
      <c r="J73" s="110">
        <f>J208</f>
        <v>0</v>
      </c>
      <c r="L73" s="107"/>
    </row>
    <row r="74" spans="2:12" s="1" customFormat="1" ht="21.75" customHeight="1">
      <c r="B74" s="32"/>
      <c r="L74" s="32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5" customHeight="1">
      <c r="B80" s="32"/>
      <c r="C80" s="21" t="s">
        <v>116</v>
      </c>
      <c r="L80" s="32"/>
    </row>
    <row r="81" spans="2:63" s="1" customFormat="1" ht="6.95" customHeight="1">
      <c r="B81" s="32"/>
      <c r="L81" s="32"/>
    </row>
    <row r="82" spans="2:63" s="1" customFormat="1" ht="12" customHeight="1">
      <c r="B82" s="32"/>
      <c r="C82" s="27" t="s">
        <v>17</v>
      </c>
      <c r="L82" s="32"/>
    </row>
    <row r="83" spans="2:63" s="1" customFormat="1" ht="16.5" customHeight="1">
      <c r="B83" s="32"/>
      <c r="E83" s="315" t="str">
        <f>E7</f>
        <v>ÚSTŘEDNÍ HŘBITOV SLEZSKÁ OSTRAVA - POHŘBÍVACÍ POLE, VSYPOVÁ LOUČKA</v>
      </c>
      <c r="F83" s="316"/>
      <c r="G83" s="316"/>
      <c r="H83" s="316"/>
      <c r="L83" s="32"/>
    </row>
    <row r="84" spans="2:63" ht="12" customHeight="1">
      <c r="B84" s="20"/>
      <c r="C84" s="27" t="s">
        <v>103</v>
      </c>
      <c r="L84" s="20"/>
    </row>
    <row r="85" spans="2:63" s="1" customFormat="1" ht="16.5" customHeight="1">
      <c r="B85" s="32"/>
      <c r="E85" s="315" t="s">
        <v>104</v>
      </c>
      <c r="F85" s="317"/>
      <c r="G85" s="317"/>
      <c r="H85" s="317"/>
      <c r="L85" s="32"/>
    </row>
    <row r="86" spans="2:63" s="1" customFormat="1" ht="12" customHeight="1">
      <c r="B86" s="32"/>
      <c r="C86" s="27" t="s">
        <v>105</v>
      </c>
      <c r="L86" s="32"/>
    </row>
    <row r="87" spans="2:63" s="1" customFormat="1" ht="16.5" customHeight="1">
      <c r="B87" s="32"/>
      <c r="E87" s="273" t="str">
        <f>E11</f>
        <v>A1-004 - Areálový vodovod</v>
      </c>
      <c r="F87" s="317"/>
      <c r="G87" s="317"/>
      <c r="H87" s="317"/>
      <c r="L87" s="32"/>
    </row>
    <row r="88" spans="2:63" s="1" customFormat="1" ht="6.95" customHeight="1">
      <c r="B88" s="32"/>
      <c r="L88" s="32"/>
    </row>
    <row r="89" spans="2:63" s="1" customFormat="1" ht="12" customHeight="1">
      <c r="B89" s="32"/>
      <c r="C89" s="27" t="s">
        <v>21</v>
      </c>
      <c r="F89" s="25" t="str">
        <f>F14</f>
        <v xml:space="preserve"> </v>
      </c>
      <c r="I89" s="27" t="s">
        <v>23</v>
      </c>
      <c r="J89" s="49" t="str">
        <f>IF(J14="","",J14)</f>
        <v>18. 3. 2025</v>
      </c>
      <c r="L89" s="32"/>
    </row>
    <row r="90" spans="2:63" s="1" customFormat="1" ht="6.95" customHeight="1">
      <c r="B90" s="32"/>
      <c r="L90" s="32"/>
    </row>
    <row r="91" spans="2:63" s="1" customFormat="1" ht="25.7" customHeight="1">
      <c r="B91" s="32"/>
      <c r="C91" s="27" t="s">
        <v>25</v>
      </c>
      <c r="F91" s="25" t="str">
        <f>E17</f>
        <v>Statutární město Ostrava ÚmOb Slezská Ostrava</v>
      </c>
      <c r="I91" s="27" t="s">
        <v>31</v>
      </c>
      <c r="J91" s="30" t="str">
        <f>E23</f>
        <v>MPA ProjektStav s.r.o.</v>
      </c>
      <c r="L91" s="32"/>
    </row>
    <row r="92" spans="2:63" s="1" customFormat="1" ht="15.2" customHeight="1">
      <c r="B92" s="32"/>
      <c r="C92" s="27" t="s">
        <v>29</v>
      </c>
      <c r="F92" s="25" t="str">
        <f>IF(E20="","",E20)</f>
        <v>Vyplň údaj</v>
      </c>
      <c r="I92" s="27" t="s">
        <v>34</v>
      </c>
      <c r="J92" s="30" t="str">
        <f>E26</f>
        <v>Jindřich Jansa</v>
      </c>
      <c r="L92" s="32"/>
    </row>
    <row r="93" spans="2:63" s="1" customFormat="1" ht="10.35" customHeight="1">
      <c r="B93" s="32"/>
      <c r="L93" s="32"/>
    </row>
    <row r="94" spans="2:63" s="10" customFormat="1" ht="29.25" customHeight="1">
      <c r="B94" s="111"/>
      <c r="C94" s="112" t="s">
        <v>117</v>
      </c>
      <c r="D94" s="113" t="s">
        <v>57</v>
      </c>
      <c r="E94" s="113" t="s">
        <v>53</v>
      </c>
      <c r="F94" s="113" t="s">
        <v>54</v>
      </c>
      <c r="G94" s="113" t="s">
        <v>118</v>
      </c>
      <c r="H94" s="113" t="s">
        <v>119</v>
      </c>
      <c r="I94" s="113" t="s">
        <v>120</v>
      </c>
      <c r="J94" s="113" t="s">
        <v>109</v>
      </c>
      <c r="K94" s="114" t="s">
        <v>121</v>
      </c>
      <c r="L94" s="111"/>
      <c r="M94" s="56" t="s">
        <v>3</v>
      </c>
      <c r="N94" s="57" t="s">
        <v>42</v>
      </c>
      <c r="O94" s="57" t="s">
        <v>122</v>
      </c>
      <c r="P94" s="57" t="s">
        <v>123</v>
      </c>
      <c r="Q94" s="57" t="s">
        <v>124</v>
      </c>
      <c r="R94" s="57" t="s">
        <v>125</v>
      </c>
      <c r="S94" s="57" t="s">
        <v>126</v>
      </c>
      <c r="T94" s="58" t="s">
        <v>127</v>
      </c>
    </row>
    <row r="95" spans="2:63" s="1" customFormat="1" ht="22.9" customHeight="1">
      <c r="B95" s="32"/>
      <c r="C95" s="61" t="s">
        <v>128</v>
      </c>
      <c r="J95" s="115">
        <f>BK95</f>
        <v>0</v>
      </c>
      <c r="L95" s="32"/>
      <c r="M95" s="59"/>
      <c r="N95" s="50"/>
      <c r="O95" s="50"/>
      <c r="P95" s="116">
        <f>P96+P198+P203</f>
        <v>0</v>
      </c>
      <c r="Q95" s="50"/>
      <c r="R95" s="116">
        <f>R96+R198+R203</f>
        <v>10.050076500000003</v>
      </c>
      <c r="S95" s="50"/>
      <c r="T95" s="117">
        <f>T96+T198+T203</f>
        <v>0</v>
      </c>
      <c r="AT95" s="17" t="s">
        <v>71</v>
      </c>
      <c r="AU95" s="17" t="s">
        <v>110</v>
      </c>
      <c r="BK95" s="118">
        <f>BK96+BK198+BK203</f>
        <v>0</v>
      </c>
    </row>
    <row r="96" spans="2:63" s="11" customFormat="1" ht="25.9" customHeight="1">
      <c r="B96" s="119"/>
      <c r="D96" s="120" t="s">
        <v>71</v>
      </c>
      <c r="E96" s="121" t="s">
        <v>198</v>
      </c>
      <c r="F96" s="121" t="s">
        <v>199</v>
      </c>
      <c r="I96" s="122"/>
      <c r="J96" s="123">
        <f>BK96</f>
        <v>0</v>
      </c>
      <c r="L96" s="119"/>
      <c r="M96" s="124"/>
      <c r="P96" s="125">
        <f>P97+P164+P170+P194</f>
        <v>0</v>
      </c>
      <c r="R96" s="125">
        <f>R97+R164+R170+R194</f>
        <v>10.049426500000003</v>
      </c>
      <c r="T96" s="126">
        <f>T97+T164+T170+T194</f>
        <v>0</v>
      </c>
      <c r="AR96" s="120" t="s">
        <v>79</v>
      </c>
      <c r="AT96" s="127" t="s">
        <v>71</v>
      </c>
      <c r="AU96" s="127" t="s">
        <v>72</v>
      </c>
      <c r="AY96" s="120" t="s">
        <v>132</v>
      </c>
      <c r="BK96" s="128">
        <f>BK97+BK164+BK170+BK194</f>
        <v>0</v>
      </c>
    </row>
    <row r="97" spans="2:65" s="11" customFormat="1" ht="22.9" customHeight="1">
      <c r="B97" s="119"/>
      <c r="D97" s="120" t="s">
        <v>71</v>
      </c>
      <c r="E97" s="129" t="s">
        <v>79</v>
      </c>
      <c r="F97" s="129" t="s">
        <v>200</v>
      </c>
      <c r="I97" s="122"/>
      <c r="J97" s="130">
        <f>BK97</f>
        <v>0</v>
      </c>
      <c r="L97" s="119"/>
      <c r="M97" s="124"/>
      <c r="P97" s="125">
        <f>SUM(P98:P163)</f>
        <v>0</v>
      </c>
      <c r="R97" s="125">
        <f>SUM(R98:R163)</f>
        <v>0.17904</v>
      </c>
      <c r="T97" s="126">
        <f>SUM(T98:T163)</f>
        <v>0</v>
      </c>
      <c r="AR97" s="120" t="s">
        <v>79</v>
      </c>
      <c r="AT97" s="127" t="s">
        <v>71</v>
      </c>
      <c r="AU97" s="127" t="s">
        <v>79</v>
      </c>
      <c r="AY97" s="120" t="s">
        <v>132</v>
      </c>
      <c r="BK97" s="128">
        <f>SUM(BK98:BK163)</f>
        <v>0</v>
      </c>
    </row>
    <row r="98" spans="2:65" s="1" customFormat="1" ht="16.5" customHeight="1">
      <c r="B98" s="131"/>
      <c r="C98" s="132" t="s">
        <v>79</v>
      </c>
      <c r="D98" s="132" t="s">
        <v>135</v>
      </c>
      <c r="E98" s="133" t="s">
        <v>1076</v>
      </c>
      <c r="F98" s="134" t="s">
        <v>1077</v>
      </c>
      <c r="G98" s="135" t="s">
        <v>1078</v>
      </c>
      <c r="H98" s="136">
        <v>144</v>
      </c>
      <c r="I98" s="137"/>
      <c r="J98" s="138">
        <f>ROUND(I98*H98,2)</f>
        <v>0</v>
      </c>
      <c r="K98" s="134" t="s">
        <v>139</v>
      </c>
      <c r="L98" s="32"/>
      <c r="M98" s="139" t="s">
        <v>3</v>
      </c>
      <c r="N98" s="140" t="s">
        <v>43</v>
      </c>
      <c r="P98" s="141">
        <f>O98*H98</f>
        <v>0</v>
      </c>
      <c r="Q98" s="141">
        <v>3.0000000000000001E-5</v>
      </c>
      <c r="R98" s="141">
        <f>Q98*H98</f>
        <v>4.3200000000000001E-3</v>
      </c>
      <c r="S98" s="141">
        <v>0</v>
      </c>
      <c r="T98" s="142">
        <f>S98*H98</f>
        <v>0</v>
      </c>
      <c r="AR98" s="143" t="s">
        <v>152</v>
      </c>
      <c r="AT98" s="143" t="s">
        <v>135</v>
      </c>
      <c r="AU98" s="143" t="s">
        <v>81</v>
      </c>
      <c r="AY98" s="17" t="s">
        <v>132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7" t="s">
        <v>79</v>
      </c>
      <c r="BK98" s="144">
        <f>ROUND(I98*H98,2)</f>
        <v>0</v>
      </c>
      <c r="BL98" s="17" t="s">
        <v>152</v>
      </c>
      <c r="BM98" s="143" t="s">
        <v>81</v>
      </c>
    </row>
    <row r="99" spans="2:65" s="1" customFormat="1" ht="11.25">
      <c r="B99" s="32"/>
      <c r="D99" s="145" t="s">
        <v>142</v>
      </c>
      <c r="F99" s="146" t="s">
        <v>1079</v>
      </c>
      <c r="I99" s="147"/>
      <c r="L99" s="32"/>
      <c r="M99" s="148"/>
      <c r="T99" s="53"/>
      <c r="AT99" s="17" t="s">
        <v>142</v>
      </c>
      <c r="AU99" s="17" t="s">
        <v>81</v>
      </c>
    </row>
    <row r="100" spans="2:65" s="1" customFormat="1" ht="11.25">
      <c r="B100" s="32"/>
      <c r="D100" s="149" t="s">
        <v>143</v>
      </c>
      <c r="F100" s="150" t="s">
        <v>1080</v>
      </c>
      <c r="I100" s="147"/>
      <c r="L100" s="32"/>
      <c r="M100" s="148"/>
      <c r="T100" s="53"/>
      <c r="AT100" s="17" t="s">
        <v>143</v>
      </c>
      <c r="AU100" s="17" t="s">
        <v>81</v>
      </c>
    </row>
    <row r="101" spans="2:65" s="1" customFormat="1" ht="19.5">
      <c r="B101" s="32"/>
      <c r="D101" s="145" t="s">
        <v>1081</v>
      </c>
      <c r="F101" s="187" t="s">
        <v>1082</v>
      </c>
      <c r="I101" s="147"/>
      <c r="L101" s="32"/>
      <c r="M101" s="148"/>
      <c r="T101" s="53"/>
      <c r="AT101" s="17" t="s">
        <v>1081</v>
      </c>
      <c r="AU101" s="17" t="s">
        <v>81</v>
      </c>
    </row>
    <row r="102" spans="2:65" s="13" customFormat="1" ht="11.25">
      <c r="B102" s="157"/>
      <c r="D102" s="145" t="s">
        <v>149</v>
      </c>
      <c r="E102" s="158" t="s">
        <v>3</v>
      </c>
      <c r="F102" s="159" t="s">
        <v>1083</v>
      </c>
      <c r="H102" s="160">
        <v>144</v>
      </c>
      <c r="I102" s="161"/>
      <c r="L102" s="157"/>
      <c r="M102" s="162"/>
      <c r="T102" s="163"/>
      <c r="AT102" s="158" t="s">
        <v>149</v>
      </c>
      <c r="AU102" s="158" t="s">
        <v>81</v>
      </c>
      <c r="AV102" s="13" t="s">
        <v>81</v>
      </c>
      <c r="AW102" s="13" t="s">
        <v>33</v>
      </c>
      <c r="AX102" s="13" t="s">
        <v>72</v>
      </c>
      <c r="AY102" s="158" t="s">
        <v>132</v>
      </c>
    </row>
    <row r="103" spans="2:65" s="14" customFormat="1" ht="11.25">
      <c r="B103" s="164"/>
      <c r="D103" s="145" t="s">
        <v>149</v>
      </c>
      <c r="E103" s="165" t="s">
        <v>3</v>
      </c>
      <c r="F103" s="166" t="s">
        <v>151</v>
      </c>
      <c r="H103" s="167">
        <v>144</v>
      </c>
      <c r="I103" s="168"/>
      <c r="L103" s="164"/>
      <c r="M103" s="169"/>
      <c r="T103" s="170"/>
      <c r="AT103" s="165" t="s">
        <v>149</v>
      </c>
      <c r="AU103" s="165" t="s">
        <v>81</v>
      </c>
      <c r="AV103" s="14" t="s">
        <v>152</v>
      </c>
      <c r="AW103" s="14" t="s">
        <v>33</v>
      </c>
      <c r="AX103" s="14" t="s">
        <v>79</v>
      </c>
      <c r="AY103" s="165" t="s">
        <v>132</v>
      </c>
    </row>
    <row r="104" spans="2:65" s="1" customFormat="1" ht="21.75" customHeight="1">
      <c r="B104" s="131"/>
      <c r="C104" s="132" t="s">
        <v>81</v>
      </c>
      <c r="D104" s="132" t="s">
        <v>135</v>
      </c>
      <c r="E104" s="133" t="s">
        <v>1084</v>
      </c>
      <c r="F104" s="134" t="s">
        <v>1085</v>
      </c>
      <c r="G104" s="135" t="s">
        <v>252</v>
      </c>
      <c r="H104" s="136">
        <v>83.2</v>
      </c>
      <c r="I104" s="137"/>
      <c r="J104" s="138">
        <f>ROUND(I104*H104,2)</f>
        <v>0</v>
      </c>
      <c r="K104" s="134" t="s">
        <v>139</v>
      </c>
      <c r="L104" s="32"/>
      <c r="M104" s="139" t="s">
        <v>3</v>
      </c>
      <c r="N104" s="140" t="s">
        <v>43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152</v>
      </c>
      <c r="AT104" s="143" t="s">
        <v>135</v>
      </c>
      <c r="AU104" s="143" t="s">
        <v>81</v>
      </c>
      <c r="AY104" s="17" t="s">
        <v>132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7" t="s">
        <v>79</v>
      </c>
      <c r="BK104" s="144">
        <f>ROUND(I104*H104,2)</f>
        <v>0</v>
      </c>
      <c r="BL104" s="17" t="s">
        <v>152</v>
      </c>
      <c r="BM104" s="143" t="s">
        <v>152</v>
      </c>
    </row>
    <row r="105" spans="2:65" s="1" customFormat="1" ht="19.5">
      <c r="B105" s="32"/>
      <c r="D105" s="145" t="s">
        <v>142</v>
      </c>
      <c r="F105" s="146" t="s">
        <v>1086</v>
      </c>
      <c r="I105" s="147"/>
      <c r="L105" s="32"/>
      <c r="M105" s="148"/>
      <c r="T105" s="53"/>
      <c r="AT105" s="17" t="s">
        <v>142</v>
      </c>
      <c r="AU105" s="17" t="s">
        <v>81</v>
      </c>
    </row>
    <row r="106" spans="2:65" s="1" customFormat="1" ht="11.25">
      <c r="B106" s="32"/>
      <c r="D106" s="149" t="s">
        <v>143</v>
      </c>
      <c r="F106" s="150" t="s">
        <v>1087</v>
      </c>
      <c r="I106" s="147"/>
      <c r="L106" s="32"/>
      <c r="M106" s="148"/>
      <c r="T106" s="53"/>
      <c r="AT106" s="17" t="s">
        <v>143</v>
      </c>
      <c r="AU106" s="17" t="s">
        <v>81</v>
      </c>
    </row>
    <row r="107" spans="2:65" s="13" customFormat="1" ht="11.25">
      <c r="B107" s="157"/>
      <c r="D107" s="145" t="s">
        <v>149</v>
      </c>
      <c r="E107" s="158" t="s">
        <v>3</v>
      </c>
      <c r="F107" s="159" t="s">
        <v>1088</v>
      </c>
      <c r="H107" s="160">
        <v>83.2</v>
      </c>
      <c r="I107" s="161"/>
      <c r="L107" s="157"/>
      <c r="M107" s="162"/>
      <c r="T107" s="163"/>
      <c r="AT107" s="158" t="s">
        <v>149</v>
      </c>
      <c r="AU107" s="158" t="s">
        <v>81</v>
      </c>
      <c r="AV107" s="13" t="s">
        <v>81</v>
      </c>
      <c r="AW107" s="13" t="s">
        <v>33</v>
      </c>
      <c r="AX107" s="13" t="s">
        <v>72</v>
      </c>
      <c r="AY107" s="158" t="s">
        <v>132</v>
      </c>
    </row>
    <row r="108" spans="2:65" s="14" customFormat="1" ht="11.25">
      <c r="B108" s="164"/>
      <c r="D108" s="145" t="s">
        <v>149</v>
      </c>
      <c r="E108" s="165" t="s">
        <v>3</v>
      </c>
      <c r="F108" s="166" t="s">
        <v>151</v>
      </c>
      <c r="H108" s="167">
        <v>83.2</v>
      </c>
      <c r="I108" s="168"/>
      <c r="L108" s="164"/>
      <c r="M108" s="169"/>
      <c r="T108" s="170"/>
      <c r="AT108" s="165" t="s">
        <v>149</v>
      </c>
      <c r="AU108" s="165" t="s">
        <v>81</v>
      </c>
      <c r="AV108" s="14" t="s">
        <v>152</v>
      </c>
      <c r="AW108" s="14" t="s">
        <v>33</v>
      </c>
      <c r="AX108" s="14" t="s">
        <v>79</v>
      </c>
      <c r="AY108" s="165" t="s">
        <v>132</v>
      </c>
    </row>
    <row r="109" spans="2:65" s="1" customFormat="1" ht="24.2" customHeight="1">
      <c r="B109" s="131"/>
      <c r="C109" s="132" t="s">
        <v>153</v>
      </c>
      <c r="D109" s="132" t="s">
        <v>135</v>
      </c>
      <c r="E109" s="133" t="s">
        <v>1089</v>
      </c>
      <c r="F109" s="134" t="s">
        <v>1090</v>
      </c>
      <c r="G109" s="135" t="s">
        <v>252</v>
      </c>
      <c r="H109" s="136">
        <v>16.64</v>
      </c>
      <c r="I109" s="137"/>
      <c r="J109" s="138">
        <f>ROUND(I109*H109,2)</f>
        <v>0</v>
      </c>
      <c r="K109" s="134" t="s">
        <v>1091</v>
      </c>
      <c r="L109" s="32"/>
      <c r="M109" s="139" t="s">
        <v>3</v>
      </c>
      <c r="N109" s="140" t="s">
        <v>43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152</v>
      </c>
      <c r="AT109" s="143" t="s">
        <v>135</v>
      </c>
      <c r="AU109" s="143" t="s">
        <v>81</v>
      </c>
      <c r="AY109" s="17" t="s">
        <v>132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7" t="s">
        <v>79</v>
      </c>
      <c r="BK109" s="144">
        <f>ROUND(I109*H109,2)</f>
        <v>0</v>
      </c>
      <c r="BL109" s="17" t="s">
        <v>152</v>
      </c>
      <c r="BM109" s="143" t="s">
        <v>169</v>
      </c>
    </row>
    <row r="110" spans="2:65" s="1" customFormat="1" ht="11.25">
      <c r="B110" s="32"/>
      <c r="D110" s="145" t="s">
        <v>142</v>
      </c>
      <c r="F110" s="146" t="s">
        <v>1090</v>
      </c>
      <c r="I110" s="147"/>
      <c r="L110" s="32"/>
      <c r="M110" s="148"/>
      <c r="T110" s="53"/>
      <c r="AT110" s="17" t="s">
        <v>142</v>
      </c>
      <c r="AU110" s="17" t="s">
        <v>81</v>
      </c>
    </row>
    <row r="111" spans="2:65" s="13" customFormat="1" ht="11.25">
      <c r="B111" s="157"/>
      <c r="D111" s="145" t="s">
        <v>149</v>
      </c>
      <c r="E111" s="158" t="s">
        <v>3</v>
      </c>
      <c r="F111" s="159" t="s">
        <v>1092</v>
      </c>
      <c r="H111" s="160">
        <v>16.64</v>
      </c>
      <c r="I111" s="161"/>
      <c r="L111" s="157"/>
      <c r="M111" s="162"/>
      <c r="T111" s="163"/>
      <c r="AT111" s="158" t="s">
        <v>149</v>
      </c>
      <c r="AU111" s="158" t="s">
        <v>81</v>
      </c>
      <c r="AV111" s="13" t="s">
        <v>81</v>
      </c>
      <c r="AW111" s="13" t="s">
        <v>33</v>
      </c>
      <c r="AX111" s="13" t="s">
        <v>72</v>
      </c>
      <c r="AY111" s="158" t="s">
        <v>132</v>
      </c>
    </row>
    <row r="112" spans="2:65" s="14" customFormat="1" ht="11.25">
      <c r="B112" s="164"/>
      <c r="D112" s="145" t="s">
        <v>149</v>
      </c>
      <c r="E112" s="165" t="s">
        <v>3</v>
      </c>
      <c r="F112" s="166" t="s">
        <v>151</v>
      </c>
      <c r="H112" s="167">
        <v>16.64</v>
      </c>
      <c r="I112" s="168"/>
      <c r="L112" s="164"/>
      <c r="M112" s="169"/>
      <c r="T112" s="170"/>
      <c r="AT112" s="165" t="s">
        <v>149</v>
      </c>
      <c r="AU112" s="165" t="s">
        <v>81</v>
      </c>
      <c r="AV112" s="14" t="s">
        <v>152</v>
      </c>
      <c r="AW112" s="14" t="s">
        <v>33</v>
      </c>
      <c r="AX112" s="14" t="s">
        <v>79</v>
      </c>
      <c r="AY112" s="165" t="s">
        <v>132</v>
      </c>
    </row>
    <row r="113" spans="2:65" s="1" customFormat="1" ht="16.5" customHeight="1">
      <c r="B113" s="131"/>
      <c r="C113" s="132" t="s">
        <v>152</v>
      </c>
      <c r="D113" s="132" t="s">
        <v>135</v>
      </c>
      <c r="E113" s="133" t="s">
        <v>1093</v>
      </c>
      <c r="F113" s="134" t="s">
        <v>1094</v>
      </c>
      <c r="G113" s="135" t="s">
        <v>203</v>
      </c>
      <c r="H113" s="136">
        <v>208</v>
      </c>
      <c r="I113" s="137"/>
      <c r="J113" s="138">
        <f>ROUND(I113*H113,2)</f>
        <v>0</v>
      </c>
      <c r="K113" s="134" t="s">
        <v>139</v>
      </c>
      <c r="L113" s="32"/>
      <c r="M113" s="139" t="s">
        <v>3</v>
      </c>
      <c r="N113" s="140" t="s">
        <v>43</v>
      </c>
      <c r="P113" s="141">
        <f>O113*H113</f>
        <v>0</v>
      </c>
      <c r="Q113" s="141">
        <v>8.4000000000000003E-4</v>
      </c>
      <c r="R113" s="141">
        <f>Q113*H113</f>
        <v>0.17472000000000001</v>
      </c>
      <c r="S113" s="141">
        <v>0</v>
      </c>
      <c r="T113" s="142">
        <f>S113*H113</f>
        <v>0</v>
      </c>
      <c r="AR113" s="143" t="s">
        <v>152</v>
      </c>
      <c r="AT113" s="143" t="s">
        <v>135</v>
      </c>
      <c r="AU113" s="143" t="s">
        <v>81</v>
      </c>
      <c r="AY113" s="17" t="s">
        <v>132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79</v>
      </c>
      <c r="BK113" s="144">
        <f>ROUND(I113*H113,2)</f>
        <v>0</v>
      </c>
      <c r="BL113" s="17" t="s">
        <v>152</v>
      </c>
      <c r="BM113" s="143" t="s">
        <v>179</v>
      </c>
    </row>
    <row r="114" spans="2:65" s="1" customFormat="1" ht="11.25">
      <c r="B114" s="32"/>
      <c r="D114" s="145" t="s">
        <v>142</v>
      </c>
      <c r="F114" s="146" t="s">
        <v>1095</v>
      </c>
      <c r="I114" s="147"/>
      <c r="L114" s="32"/>
      <c r="M114" s="148"/>
      <c r="T114" s="53"/>
      <c r="AT114" s="17" t="s">
        <v>142</v>
      </c>
      <c r="AU114" s="17" t="s">
        <v>81</v>
      </c>
    </row>
    <row r="115" spans="2:65" s="1" customFormat="1" ht="11.25">
      <c r="B115" s="32"/>
      <c r="D115" s="149" t="s">
        <v>143</v>
      </c>
      <c r="F115" s="150" t="s">
        <v>1096</v>
      </c>
      <c r="I115" s="147"/>
      <c r="L115" s="32"/>
      <c r="M115" s="148"/>
      <c r="T115" s="53"/>
      <c r="AT115" s="17" t="s">
        <v>143</v>
      </c>
      <c r="AU115" s="17" t="s">
        <v>81</v>
      </c>
    </row>
    <row r="116" spans="2:65" s="13" customFormat="1" ht="11.25">
      <c r="B116" s="157"/>
      <c r="D116" s="145" t="s">
        <v>149</v>
      </c>
      <c r="E116" s="158" t="s">
        <v>3</v>
      </c>
      <c r="F116" s="159" t="s">
        <v>1097</v>
      </c>
      <c r="H116" s="160">
        <v>208</v>
      </c>
      <c r="I116" s="161"/>
      <c r="L116" s="157"/>
      <c r="M116" s="162"/>
      <c r="T116" s="163"/>
      <c r="AT116" s="158" t="s">
        <v>149</v>
      </c>
      <c r="AU116" s="158" t="s">
        <v>81</v>
      </c>
      <c r="AV116" s="13" t="s">
        <v>81</v>
      </c>
      <c r="AW116" s="13" t="s">
        <v>33</v>
      </c>
      <c r="AX116" s="13" t="s">
        <v>72</v>
      </c>
      <c r="AY116" s="158" t="s">
        <v>132</v>
      </c>
    </row>
    <row r="117" spans="2:65" s="14" customFormat="1" ht="11.25">
      <c r="B117" s="164"/>
      <c r="D117" s="145" t="s">
        <v>149</v>
      </c>
      <c r="E117" s="165" t="s">
        <v>3</v>
      </c>
      <c r="F117" s="166" t="s">
        <v>151</v>
      </c>
      <c r="H117" s="167">
        <v>208</v>
      </c>
      <c r="I117" s="168"/>
      <c r="L117" s="164"/>
      <c r="M117" s="169"/>
      <c r="T117" s="170"/>
      <c r="AT117" s="165" t="s">
        <v>149</v>
      </c>
      <c r="AU117" s="165" t="s">
        <v>81</v>
      </c>
      <c r="AV117" s="14" t="s">
        <v>152</v>
      </c>
      <c r="AW117" s="14" t="s">
        <v>33</v>
      </c>
      <c r="AX117" s="14" t="s">
        <v>79</v>
      </c>
      <c r="AY117" s="165" t="s">
        <v>132</v>
      </c>
    </row>
    <row r="118" spans="2:65" s="1" customFormat="1" ht="16.5" customHeight="1">
      <c r="B118" s="131"/>
      <c r="C118" s="132" t="s">
        <v>131</v>
      </c>
      <c r="D118" s="132" t="s">
        <v>135</v>
      </c>
      <c r="E118" s="133" t="s">
        <v>1098</v>
      </c>
      <c r="F118" s="134" t="s">
        <v>1099</v>
      </c>
      <c r="G118" s="135" t="s">
        <v>203</v>
      </c>
      <c r="H118" s="136">
        <v>208</v>
      </c>
      <c r="I118" s="137"/>
      <c r="J118" s="138">
        <f>ROUND(I118*H118,2)</f>
        <v>0</v>
      </c>
      <c r="K118" s="134" t="s">
        <v>139</v>
      </c>
      <c r="L118" s="32"/>
      <c r="M118" s="139" t="s">
        <v>3</v>
      </c>
      <c r="N118" s="140" t="s">
        <v>43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152</v>
      </c>
      <c r="AT118" s="143" t="s">
        <v>135</v>
      </c>
      <c r="AU118" s="143" t="s">
        <v>81</v>
      </c>
      <c r="AY118" s="17" t="s">
        <v>132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7" t="s">
        <v>79</v>
      </c>
      <c r="BK118" s="144">
        <f>ROUND(I118*H118,2)</f>
        <v>0</v>
      </c>
      <c r="BL118" s="17" t="s">
        <v>152</v>
      </c>
      <c r="BM118" s="143" t="s">
        <v>265</v>
      </c>
    </row>
    <row r="119" spans="2:65" s="1" customFormat="1" ht="19.5">
      <c r="B119" s="32"/>
      <c r="D119" s="145" t="s">
        <v>142</v>
      </c>
      <c r="F119" s="146" t="s">
        <v>1100</v>
      </c>
      <c r="I119" s="147"/>
      <c r="L119" s="32"/>
      <c r="M119" s="148"/>
      <c r="T119" s="53"/>
      <c r="AT119" s="17" t="s">
        <v>142</v>
      </c>
      <c r="AU119" s="17" t="s">
        <v>81</v>
      </c>
    </row>
    <row r="120" spans="2:65" s="1" customFormat="1" ht="11.25">
      <c r="B120" s="32"/>
      <c r="D120" s="149" t="s">
        <v>143</v>
      </c>
      <c r="F120" s="150" t="s">
        <v>1101</v>
      </c>
      <c r="I120" s="147"/>
      <c r="L120" s="32"/>
      <c r="M120" s="148"/>
      <c r="T120" s="53"/>
      <c r="AT120" s="17" t="s">
        <v>143</v>
      </c>
      <c r="AU120" s="17" t="s">
        <v>81</v>
      </c>
    </row>
    <row r="121" spans="2:65" s="1" customFormat="1" ht="16.5" customHeight="1">
      <c r="B121" s="131"/>
      <c r="C121" s="132" t="s">
        <v>169</v>
      </c>
      <c r="D121" s="132" t="s">
        <v>135</v>
      </c>
      <c r="E121" s="133" t="s">
        <v>1102</v>
      </c>
      <c r="F121" s="134" t="s">
        <v>1103</v>
      </c>
      <c r="G121" s="135" t="s">
        <v>252</v>
      </c>
      <c r="H121" s="136">
        <v>83.2</v>
      </c>
      <c r="I121" s="137"/>
      <c r="J121" s="138">
        <f>ROUND(I121*H121,2)</f>
        <v>0</v>
      </c>
      <c r="K121" s="134" t="s">
        <v>139</v>
      </c>
      <c r="L121" s="32"/>
      <c r="M121" s="139" t="s">
        <v>3</v>
      </c>
      <c r="N121" s="140" t="s">
        <v>43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152</v>
      </c>
      <c r="AT121" s="143" t="s">
        <v>135</v>
      </c>
      <c r="AU121" s="143" t="s">
        <v>81</v>
      </c>
      <c r="AY121" s="17" t="s">
        <v>132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7" t="s">
        <v>79</v>
      </c>
      <c r="BK121" s="144">
        <f>ROUND(I121*H121,2)</f>
        <v>0</v>
      </c>
      <c r="BL121" s="17" t="s">
        <v>152</v>
      </c>
      <c r="BM121" s="143" t="s">
        <v>9</v>
      </c>
    </row>
    <row r="122" spans="2:65" s="1" customFormat="1" ht="19.5">
      <c r="B122" s="32"/>
      <c r="D122" s="145" t="s">
        <v>142</v>
      </c>
      <c r="F122" s="146" t="s">
        <v>1104</v>
      </c>
      <c r="I122" s="147"/>
      <c r="L122" s="32"/>
      <c r="M122" s="148"/>
      <c r="T122" s="53"/>
      <c r="AT122" s="17" t="s">
        <v>142</v>
      </c>
      <c r="AU122" s="17" t="s">
        <v>81</v>
      </c>
    </row>
    <row r="123" spans="2:65" s="1" customFormat="1" ht="11.25">
      <c r="B123" s="32"/>
      <c r="D123" s="149" t="s">
        <v>143</v>
      </c>
      <c r="F123" s="150" t="s">
        <v>1105</v>
      </c>
      <c r="I123" s="147"/>
      <c r="L123" s="32"/>
      <c r="M123" s="148"/>
      <c r="T123" s="53"/>
      <c r="AT123" s="17" t="s">
        <v>143</v>
      </c>
      <c r="AU123" s="17" t="s">
        <v>81</v>
      </c>
    </row>
    <row r="124" spans="2:65" s="1" customFormat="1" ht="21.75" customHeight="1">
      <c r="B124" s="131"/>
      <c r="C124" s="132" t="s">
        <v>174</v>
      </c>
      <c r="D124" s="132" t="s">
        <v>135</v>
      </c>
      <c r="E124" s="133" t="s">
        <v>341</v>
      </c>
      <c r="F124" s="134" t="s">
        <v>342</v>
      </c>
      <c r="G124" s="135" t="s">
        <v>252</v>
      </c>
      <c r="H124" s="136">
        <v>83.2</v>
      </c>
      <c r="I124" s="137"/>
      <c r="J124" s="138">
        <f>ROUND(I124*H124,2)</f>
        <v>0</v>
      </c>
      <c r="K124" s="134" t="s">
        <v>139</v>
      </c>
      <c r="L124" s="32"/>
      <c r="M124" s="139" t="s">
        <v>3</v>
      </c>
      <c r="N124" s="140" t="s">
        <v>43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152</v>
      </c>
      <c r="AT124" s="143" t="s">
        <v>135</v>
      </c>
      <c r="AU124" s="143" t="s">
        <v>81</v>
      </c>
      <c r="AY124" s="17" t="s">
        <v>132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7" t="s">
        <v>79</v>
      </c>
      <c r="BK124" s="144">
        <f>ROUND(I124*H124,2)</f>
        <v>0</v>
      </c>
      <c r="BL124" s="17" t="s">
        <v>152</v>
      </c>
      <c r="BM124" s="143" t="s">
        <v>288</v>
      </c>
    </row>
    <row r="125" spans="2:65" s="1" customFormat="1" ht="19.5">
      <c r="B125" s="32"/>
      <c r="D125" s="145" t="s">
        <v>142</v>
      </c>
      <c r="F125" s="146" t="s">
        <v>344</v>
      </c>
      <c r="I125" s="147"/>
      <c r="L125" s="32"/>
      <c r="M125" s="148"/>
      <c r="T125" s="53"/>
      <c r="AT125" s="17" t="s">
        <v>142</v>
      </c>
      <c r="AU125" s="17" t="s">
        <v>81</v>
      </c>
    </row>
    <row r="126" spans="2:65" s="1" customFormat="1" ht="11.25">
      <c r="B126" s="32"/>
      <c r="D126" s="149" t="s">
        <v>143</v>
      </c>
      <c r="F126" s="150" t="s">
        <v>345</v>
      </c>
      <c r="I126" s="147"/>
      <c r="L126" s="32"/>
      <c r="M126" s="148"/>
      <c r="T126" s="53"/>
      <c r="AT126" s="17" t="s">
        <v>143</v>
      </c>
      <c r="AU126" s="17" t="s">
        <v>81</v>
      </c>
    </row>
    <row r="127" spans="2:65" s="13" customFormat="1" ht="11.25">
      <c r="B127" s="157"/>
      <c r="D127" s="145" t="s">
        <v>149</v>
      </c>
      <c r="E127" s="158" t="s">
        <v>3</v>
      </c>
      <c r="F127" s="159" t="s">
        <v>1088</v>
      </c>
      <c r="H127" s="160">
        <v>83.2</v>
      </c>
      <c r="I127" s="161"/>
      <c r="L127" s="157"/>
      <c r="M127" s="162"/>
      <c r="T127" s="163"/>
      <c r="AT127" s="158" t="s">
        <v>149</v>
      </c>
      <c r="AU127" s="158" t="s">
        <v>81</v>
      </c>
      <c r="AV127" s="13" t="s">
        <v>81</v>
      </c>
      <c r="AW127" s="13" t="s">
        <v>33</v>
      </c>
      <c r="AX127" s="13" t="s">
        <v>72</v>
      </c>
      <c r="AY127" s="158" t="s">
        <v>132</v>
      </c>
    </row>
    <row r="128" spans="2:65" s="14" customFormat="1" ht="11.25">
      <c r="B128" s="164"/>
      <c r="D128" s="145" t="s">
        <v>149</v>
      </c>
      <c r="E128" s="165" t="s">
        <v>3</v>
      </c>
      <c r="F128" s="166" t="s">
        <v>151</v>
      </c>
      <c r="H128" s="167">
        <v>83.2</v>
      </c>
      <c r="I128" s="168"/>
      <c r="L128" s="164"/>
      <c r="M128" s="169"/>
      <c r="T128" s="170"/>
      <c r="AT128" s="165" t="s">
        <v>149</v>
      </c>
      <c r="AU128" s="165" t="s">
        <v>81</v>
      </c>
      <c r="AV128" s="14" t="s">
        <v>152</v>
      </c>
      <c r="AW128" s="14" t="s">
        <v>33</v>
      </c>
      <c r="AX128" s="14" t="s">
        <v>79</v>
      </c>
      <c r="AY128" s="165" t="s">
        <v>132</v>
      </c>
    </row>
    <row r="129" spans="2:65" s="1" customFormat="1" ht="24.2" customHeight="1">
      <c r="B129" s="131"/>
      <c r="C129" s="132" t="s">
        <v>179</v>
      </c>
      <c r="D129" s="132" t="s">
        <v>135</v>
      </c>
      <c r="E129" s="133" t="s">
        <v>1106</v>
      </c>
      <c r="F129" s="134" t="s">
        <v>1107</v>
      </c>
      <c r="G129" s="135" t="s">
        <v>252</v>
      </c>
      <c r="H129" s="136">
        <v>832</v>
      </c>
      <c r="I129" s="137"/>
      <c r="J129" s="138">
        <f>ROUND(I129*H129,2)</f>
        <v>0</v>
      </c>
      <c r="K129" s="134" t="s">
        <v>139</v>
      </c>
      <c r="L129" s="32"/>
      <c r="M129" s="139" t="s">
        <v>3</v>
      </c>
      <c r="N129" s="140" t="s">
        <v>43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152</v>
      </c>
      <c r="AT129" s="143" t="s">
        <v>135</v>
      </c>
      <c r="AU129" s="143" t="s">
        <v>81</v>
      </c>
      <c r="AY129" s="17" t="s">
        <v>132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79</v>
      </c>
      <c r="BK129" s="144">
        <f>ROUND(I129*H129,2)</f>
        <v>0</v>
      </c>
      <c r="BL129" s="17" t="s">
        <v>152</v>
      </c>
      <c r="BM129" s="143" t="s">
        <v>302</v>
      </c>
    </row>
    <row r="130" spans="2:65" s="1" customFormat="1" ht="19.5">
      <c r="B130" s="32"/>
      <c r="D130" s="145" t="s">
        <v>142</v>
      </c>
      <c r="F130" s="146" t="s">
        <v>1108</v>
      </c>
      <c r="I130" s="147"/>
      <c r="L130" s="32"/>
      <c r="M130" s="148"/>
      <c r="T130" s="53"/>
      <c r="AT130" s="17" t="s">
        <v>142</v>
      </c>
      <c r="AU130" s="17" t="s">
        <v>81</v>
      </c>
    </row>
    <row r="131" spans="2:65" s="1" customFormat="1" ht="11.25">
      <c r="B131" s="32"/>
      <c r="D131" s="149" t="s">
        <v>143</v>
      </c>
      <c r="F131" s="150" t="s">
        <v>1109</v>
      </c>
      <c r="I131" s="147"/>
      <c r="L131" s="32"/>
      <c r="M131" s="148"/>
      <c r="T131" s="53"/>
      <c r="AT131" s="17" t="s">
        <v>143</v>
      </c>
      <c r="AU131" s="17" t="s">
        <v>81</v>
      </c>
    </row>
    <row r="132" spans="2:65" s="13" customFormat="1" ht="11.25">
      <c r="B132" s="157"/>
      <c r="D132" s="145" t="s">
        <v>149</v>
      </c>
      <c r="E132" s="158" t="s">
        <v>3</v>
      </c>
      <c r="F132" s="159" t="s">
        <v>1110</v>
      </c>
      <c r="H132" s="160">
        <v>832</v>
      </c>
      <c r="I132" s="161"/>
      <c r="L132" s="157"/>
      <c r="M132" s="162"/>
      <c r="T132" s="163"/>
      <c r="AT132" s="158" t="s">
        <v>149</v>
      </c>
      <c r="AU132" s="158" t="s">
        <v>81</v>
      </c>
      <c r="AV132" s="13" t="s">
        <v>81</v>
      </c>
      <c r="AW132" s="13" t="s">
        <v>33</v>
      </c>
      <c r="AX132" s="13" t="s">
        <v>72</v>
      </c>
      <c r="AY132" s="158" t="s">
        <v>132</v>
      </c>
    </row>
    <row r="133" spans="2:65" s="14" customFormat="1" ht="11.25">
      <c r="B133" s="164"/>
      <c r="D133" s="145" t="s">
        <v>149</v>
      </c>
      <c r="E133" s="165" t="s">
        <v>3</v>
      </c>
      <c r="F133" s="166" t="s">
        <v>151</v>
      </c>
      <c r="H133" s="167">
        <v>832</v>
      </c>
      <c r="I133" s="168"/>
      <c r="L133" s="164"/>
      <c r="M133" s="169"/>
      <c r="T133" s="170"/>
      <c r="AT133" s="165" t="s">
        <v>149</v>
      </c>
      <c r="AU133" s="165" t="s">
        <v>81</v>
      </c>
      <c r="AV133" s="14" t="s">
        <v>152</v>
      </c>
      <c r="AW133" s="14" t="s">
        <v>33</v>
      </c>
      <c r="AX133" s="14" t="s">
        <v>79</v>
      </c>
      <c r="AY133" s="165" t="s">
        <v>132</v>
      </c>
    </row>
    <row r="134" spans="2:65" s="1" customFormat="1" ht="16.5" customHeight="1">
      <c r="B134" s="131"/>
      <c r="C134" s="132" t="s">
        <v>186</v>
      </c>
      <c r="D134" s="132" t="s">
        <v>135</v>
      </c>
      <c r="E134" s="133" t="s">
        <v>1111</v>
      </c>
      <c r="F134" s="134" t="s">
        <v>1112</v>
      </c>
      <c r="G134" s="135" t="s">
        <v>252</v>
      </c>
      <c r="H134" s="136">
        <v>83.2</v>
      </c>
      <c r="I134" s="137"/>
      <c r="J134" s="138">
        <f>ROUND(I134*H134,2)</f>
        <v>0</v>
      </c>
      <c r="K134" s="134" t="s">
        <v>1091</v>
      </c>
      <c r="L134" s="32"/>
      <c r="M134" s="139" t="s">
        <v>3</v>
      </c>
      <c r="N134" s="140" t="s">
        <v>43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152</v>
      </c>
      <c r="AT134" s="143" t="s">
        <v>135</v>
      </c>
      <c r="AU134" s="143" t="s">
        <v>81</v>
      </c>
      <c r="AY134" s="17" t="s">
        <v>132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79</v>
      </c>
      <c r="BK134" s="144">
        <f>ROUND(I134*H134,2)</f>
        <v>0</v>
      </c>
      <c r="BL134" s="17" t="s">
        <v>152</v>
      </c>
      <c r="BM134" s="143" t="s">
        <v>315</v>
      </c>
    </row>
    <row r="135" spans="2:65" s="1" customFormat="1" ht="11.25">
      <c r="B135" s="32"/>
      <c r="D135" s="145" t="s">
        <v>142</v>
      </c>
      <c r="F135" s="146" t="s">
        <v>1112</v>
      </c>
      <c r="I135" s="147"/>
      <c r="L135" s="32"/>
      <c r="M135" s="148"/>
      <c r="T135" s="53"/>
      <c r="AT135" s="17" t="s">
        <v>142</v>
      </c>
      <c r="AU135" s="17" t="s">
        <v>81</v>
      </c>
    </row>
    <row r="136" spans="2:65" s="1" customFormat="1" ht="16.5" customHeight="1">
      <c r="B136" s="131"/>
      <c r="C136" s="132" t="s">
        <v>265</v>
      </c>
      <c r="D136" s="132" t="s">
        <v>135</v>
      </c>
      <c r="E136" s="133" t="s">
        <v>375</v>
      </c>
      <c r="F136" s="134" t="s">
        <v>376</v>
      </c>
      <c r="G136" s="135" t="s">
        <v>252</v>
      </c>
      <c r="H136" s="136">
        <v>83.2</v>
      </c>
      <c r="I136" s="137"/>
      <c r="J136" s="138">
        <f>ROUND(I136*H136,2)</f>
        <v>0</v>
      </c>
      <c r="K136" s="134" t="s">
        <v>139</v>
      </c>
      <c r="L136" s="32"/>
      <c r="M136" s="139" t="s">
        <v>3</v>
      </c>
      <c r="N136" s="140" t="s">
        <v>43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152</v>
      </c>
      <c r="AT136" s="143" t="s">
        <v>135</v>
      </c>
      <c r="AU136" s="143" t="s">
        <v>81</v>
      </c>
      <c r="AY136" s="17" t="s">
        <v>132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79</v>
      </c>
      <c r="BK136" s="144">
        <f>ROUND(I136*H136,2)</f>
        <v>0</v>
      </c>
      <c r="BL136" s="17" t="s">
        <v>152</v>
      </c>
      <c r="BM136" s="143" t="s">
        <v>327</v>
      </c>
    </row>
    <row r="137" spans="2:65" s="1" customFormat="1" ht="11.25">
      <c r="B137" s="32"/>
      <c r="D137" s="145" t="s">
        <v>142</v>
      </c>
      <c r="F137" s="146" t="s">
        <v>378</v>
      </c>
      <c r="I137" s="147"/>
      <c r="L137" s="32"/>
      <c r="M137" s="148"/>
      <c r="T137" s="53"/>
      <c r="AT137" s="17" t="s">
        <v>142</v>
      </c>
      <c r="AU137" s="17" t="s">
        <v>81</v>
      </c>
    </row>
    <row r="138" spans="2:65" s="1" customFormat="1" ht="11.25">
      <c r="B138" s="32"/>
      <c r="D138" s="149" t="s">
        <v>143</v>
      </c>
      <c r="F138" s="150" t="s">
        <v>379</v>
      </c>
      <c r="I138" s="147"/>
      <c r="L138" s="32"/>
      <c r="M138" s="148"/>
      <c r="T138" s="53"/>
      <c r="AT138" s="17" t="s">
        <v>143</v>
      </c>
      <c r="AU138" s="17" t="s">
        <v>81</v>
      </c>
    </row>
    <row r="139" spans="2:65" s="1" customFormat="1" ht="16.5" customHeight="1">
      <c r="B139" s="131"/>
      <c r="C139" s="132" t="s">
        <v>271</v>
      </c>
      <c r="D139" s="132" t="s">
        <v>135</v>
      </c>
      <c r="E139" s="133" t="s">
        <v>1113</v>
      </c>
      <c r="F139" s="134" t="s">
        <v>1114</v>
      </c>
      <c r="G139" s="135" t="s">
        <v>252</v>
      </c>
      <c r="H139" s="136">
        <v>59.8</v>
      </c>
      <c r="I139" s="137"/>
      <c r="J139" s="138">
        <f>ROUND(I139*H139,2)</f>
        <v>0</v>
      </c>
      <c r="K139" s="134" t="s">
        <v>139</v>
      </c>
      <c r="L139" s="32"/>
      <c r="M139" s="139" t="s">
        <v>3</v>
      </c>
      <c r="N139" s="140" t="s">
        <v>43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152</v>
      </c>
      <c r="AT139" s="143" t="s">
        <v>135</v>
      </c>
      <c r="AU139" s="143" t="s">
        <v>81</v>
      </c>
      <c r="AY139" s="17" t="s">
        <v>132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79</v>
      </c>
      <c r="BK139" s="144">
        <f>ROUND(I139*H139,2)</f>
        <v>0</v>
      </c>
      <c r="BL139" s="17" t="s">
        <v>152</v>
      </c>
      <c r="BM139" s="143" t="s">
        <v>340</v>
      </c>
    </row>
    <row r="140" spans="2:65" s="1" customFormat="1" ht="19.5">
      <c r="B140" s="32"/>
      <c r="D140" s="145" t="s">
        <v>142</v>
      </c>
      <c r="F140" s="146" t="s">
        <v>1115</v>
      </c>
      <c r="I140" s="147"/>
      <c r="L140" s="32"/>
      <c r="M140" s="148"/>
      <c r="T140" s="53"/>
      <c r="AT140" s="17" t="s">
        <v>142</v>
      </c>
      <c r="AU140" s="17" t="s">
        <v>81</v>
      </c>
    </row>
    <row r="141" spans="2:65" s="1" customFormat="1" ht="11.25">
      <c r="B141" s="32"/>
      <c r="D141" s="149" t="s">
        <v>143</v>
      </c>
      <c r="F141" s="150" t="s">
        <v>1116</v>
      </c>
      <c r="I141" s="147"/>
      <c r="L141" s="32"/>
      <c r="M141" s="148"/>
      <c r="T141" s="53"/>
      <c r="AT141" s="17" t="s">
        <v>143</v>
      </c>
      <c r="AU141" s="17" t="s">
        <v>81</v>
      </c>
    </row>
    <row r="142" spans="2:65" s="13" customFormat="1" ht="11.25">
      <c r="B142" s="157"/>
      <c r="D142" s="145" t="s">
        <v>149</v>
      </c>
      <c r="E142" s="158" t="s">
        <v>3</v>
      </c>
      <c r="F142" s="159" t="s">
        <v>1117</v>
      </c>
      <c r="H142" s="160">
        <v>59.8</v>
      </c>
      <c r="I142" s="161"/>
      <c r="L142" s="157"/>
      <c r="M142" s="162"/>
      <c r="T142" s="163"/>
      <c r="AT142" s="158" t="s">
        <v>149</v>
      </c>
      <c r="AU142" s="158" t="s">
        <v>81</v>
      </c>
      <c r="AV142" s="13" t="s">
        <v>81</v>
      </c>
      <c r="AW142" s="13" t="s">
        <v>33</v>
      </c>
      <c r="AX142" s="13" t="s">
        <v>72</v>
      </c>
      <c r="AY142" s="158" t="s">
        <v>132</v>
      </c>
    </row>
    <row r="143" spans="2:65" s="14" customFormat="1" ht="11.25">
      <c r="B143" s="164"/>
      <c r="D143" s="145" t="s">
        <v>149</v>
      </c>
      <c r="E143" s="165" t="s">
        <v>3</v>
      </c>
      <c r="F143" s="166" t="s">
        <v>151</v>
      </c>
      <c r="H143" s="167">
        <v>59.8</v>
      </c>
      <c r="I143" s="168"/>
      <c r="L143" s="164"/>
      <c r="M143" s="169"/>
      <c r="T143" s="170"/>
      <c r="AT143" s="165" t="s">
        <v>149</v>
      </c>
      <c r="AU143" s="165" t="s">
        <v>81</v>
      </c>
      <c r="AV143" s="14" t="s">
        <v>152</v>
      </c>
      <c r="AW143" s="14" t="s">
        <v>33</v>
      </c>
      <c r="AX143" s="14" t="s">
        <v>79</v>
      </c>
      <c r="AY143" s="165" t="s">
        <v>132</v>
      </c>
    </row>
    <row r="144" spans="2:65" s="1" customFormat="1" ht="16.5" customHeight="1">
      <c r="B144" s="131"/>
      <c r="C144" s="174" t="s">
        <v>9</v>
      </c>
      <c r="D144" s="174" t="s">
        <v>397</v>
      </c>
      <c r="E144" s="175" t="s">
        <v>1118</v>
      </c>
      <c r="F144" s="176" t="s">
        <v>1119</v>
      </c>
      <c r="G144" s="177" t="s">
        <v>252</v>
      </c>
      <c r="H144" s="178">
        <v>65.78</v>
      </c>
      <c r="I144" s="179"/>
      <c r="J144" s="180">
        <f>ROUND(I144*H144,2)</f>
        <v>0</v>
      </c>
      <c r="K144" s="176" t="s">
        <v>1091</v>
      </c>
      <c r="L144" s="181"/>
      <c r="M144" s="182" t="s">
        <v>3</v>
      </c>
      <c r="N144" s="183" t="s">
        <v>43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179</v>
      </c>
      <c r="AT144" s="143" t="s">
        <v>397</v>
      </c>
      <c r="AU144" s="143" t="s">
        <v>81</v>
      </c>
      <c r="AY144" s="17" t="s">
        <v>132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79</v>
      </c>
      <c r="BK144" s="144">
        <f>ROUND(I144*H144,2)</f>
        <v>0</v>
      </c>
      <c r="BL144" s="17" t="s">
        <v>152</v>
      </c>
      <c r="BM144" s="143" t="s">
        <v>356</v>
      </c>
    </row>
    <row r="145" spans="2:65" s="1" customFormat="1" ht="11.25">
      <c r="B145" s="32"/>
      <c r="D145" s="145" t="s">
        <v>142</v>
      </c>
      <c r="F145" s="146" t="s">
        <v>1119</v>
      </c>
      <c r="I145" s="147"/>
      <c r="L145" s="32"/>
      <c r="M145" s="148"/>
      <c r="T145" s="53"/>
      <c r="AT145" s="17" t="s">
        <v>142</v>
      </c>
      <c r="AU145" s="17" t="s">
        <v>81</v>
      </c>
    </row>
    <row r="146" spans="2:65" s="13" customFormat="1" ht="11.25">
      <c r="B146" s="157"/>
      <c r="D146" s="145" t="s">
        <v>149</v>
      </c>
      <c r="E146" s="158" t="s">
        <v>3</v>
      </c>
      <c r="F146" s="159" t="s">
        <v>1120</v>
      </c>
      <c r="H146" s="160">
        <v>65.78</v>
      </c>
      <c r="I146" s="161"/>
      <c r="L146" s="157"/>
      <c r="M146" s="162"/>
      <c r="T146" s="163"/>
      <c r="AT146" s="158" t="s">
        <v>149</v>
      </c>
      <c r="AU146" s="158" t="s">
        <v>81</v>
      </c>
      <c r="AV146" s="13" t="s">
        <v>81</v>
      </c>
      <c r="AW146" s="13" t="s">
        <v>33</v>
      </c>
      <c r="AX146" s="13" t="s">
        <v>72</v>
      </c>
      <c r="AY146" s="158" t="s">
        <v>132</v>
      </c>
    </row>
    <row r="147" spans="2:65" s="14" customFormat="1" ht="11.25">
      <c r="B147" s="164"/>
      <c r="D147" s="145" t="s">
        <v>149</v>
      </c>
      <c r="E147" s="165" t="s">
        <v>3</v>
      </c>
      <c r="F147" s="166" t="s">
        <v>151</v>
      </c>
      <c r="H147" s="167">
        <v>65.78</v>
      </c>
      <c r="I147" s="168"/>
      <c r="L147" s="164"/>
      <c r="M147" s="169"/>
      <c r="T147" s="170"/>
      <c r="AT147" s="165" t="s">
        <v>149</v>
      </c>
      <c r="AU147" s="165" t="s">
        <v>81</v>
      </c>
      <c r="AV147" s="14" t="s">
        <v>152</v>
      </c>
      <c r="AW147" s="14" t="s">
        <v>33</v>
      </c>
      <c r="AX147" s="14" t="s">
        <v>79</v>
      </c>
      <c r="AY147" s="165" t="s">
        <v>132</v>
      </c>
    </row>
    <row r="148" spans="2:65" s="1" customFormat="1" ht="16.5" customHeight="1">
      <c r="B148" s="131"/>
      <c r="C148" s="132" t="s">
        <v>282</v>
      </c>
      <c r="D148" s="132" t="s">
        <v>135</v>
      </c>
      <c r="E148" s="133" t="s">
        <v>1121</v>
      </c>
      <c r="F148" s="134" t="s">
        <v>1122</v>
      </c>
      <c r="G148" s="135" t="s">
        <v>252</v>
      </c>
      <c r="H148" s="136">
        <v>18.2</v>
      </c>
      <c r="I148" s="137"/>
      <c r="J148" s="138">
        <f>ROUND(I148*H148,2)</f>
        <v>0</v>
      </c>
      <c r="K148" s="134" t="s">
        <v>139</v>
      </c>
      <c r="L148" s="32"/>
      <c r="M148" s="139" t="s">
        <v>3</v>
      </c>
      <c r="N148" s="140" t="s">
        <v>43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152</v>
      </c>
      <c r="AT148" s="143" t="s">
        <v>135</v>
      </c>
      <c r="AU148" s="143" t="s">
        <v>81</v>
      </c>
      <c r="AY148" s="17" t="s">
        <v>132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79</v>
      </c>
      <c r="BK148" s="144">
        <f>ROUND(I148*H148,2)</f>
        <v>0</v>
      </c>
      <c r="BL148" s="17" t="s">
        <v>152</v>
      </c>
      <c r="BM148" s="143" t="s">
        <v>369</v>
      </c>
    </row>
    <row r="149" spans="2:65" s="1" customFormat="1" ht="19.5">
      <c r="B149" s="32"/>
      <c r="D149" s="145" t="s">
        <v>142</v>
      </c>
      <c r="F149" s="146" t="s">
        <v>1123</v>
      </c>
      <c r="I149" s="147"/>
      <c r="L149" s="32"/>
      <c r="M149" s="148"/>
      <c r="T149" s="53"/>
      <c r="AT149" s="17" t="s">
        <v>142</v>
      </c>
      <c r="AU149" s="17" t="s">
        <v>81</v>
      </c>
    </row>
    <row r="150" spans="2:65" s="1" customFormat="1" ht="11.25">
      <c r="B150" s="32"/>
      <c r="D150" s="149" t="s">
        <v>143</v>
      </c>
      <c r="F150" s="150" t="s">
        <v>1124</v>
      </c>
      <c r="I150" s="147"/>
      <c r="L150" s="32"/>
      <c r="M150" s="148"/>
      <c r="T150" s="53"/>
      <c r="AT150" s="17" t="s">
        <v>143</v>
      </c>
      <c r="AU150" s="17" t="s">
        <v>81</v>
      </c>
    </row>
    <row r="151" spans="2:65" s="1" customFormat="1" ht="19.5">
      <c r="B151" s="32"/>
      <c r="D151" s="145" t="s">
        <v>1081</v>
      </c>
      <c r="F151" s="187" t="s">
        <v>1125</v>
      </c>
      <c r="I151" s="147"/>
      <c r="L151" s="32"/>
      <c r="M151" s="148"/>
      <c r="T151" s="53"/>
      <c r="AT151" s="17" t="s">
        <v>1081</v>
      </c>
      <c r="AU151" s="17" t="s">
        <v>81</v>
      </c>
    </row>
    <row r="152" spans="2:65" s="13" customFormat="1" ht="11.25">
      <c r="B152" s="157"/>
      <c r="D152" s="145" t="s">
        <v>149</v>
      </c>
      <c r="E152" s="158" t="s">
        <v>3</v>
      </c>
      <c r="F152" s="159" t="s">
        <v>1126</v>
      </c>
      <c r="H152" s="160">
        <v>18.2</v>
      </c>
      <c r="I152" s="161"/>
      <c r="L152" s="157"/>
      <c r="M152" s="162"/>
      <c r="T152" s="163"/>
      <c r="AT152" s="158" t="s">
        <v>149</v>
      </c>
      <c r="AU152" s="158" t="s">
        <v>81</v>
      </c>
      <c r="AV152" s="13" t="s">
        <v>81</v>
      </c>
      <c r="AW152" s="13" t="s">
        <v>33</v>
      </c>
      <c r="AX152" s="13" t="s">
        <v>72</v>
      </c>
      <c r="AY152" s="158" t="s">
        <v>132</v>
      </c>
    </row>
    <row r="153" spans="2:65" s="14" customFormat="1" ht="11.25">
      <c r="B153" s="164"/>
      <c r="D153" s="145" t="s">
        <v>149</v>
      </c>
      <c r="E153" s="165" t="s">
        <v>3</v>
      </c>
      <c r="F153" s="166" t="s">
        <v>151</v>
      </c>
      <c r="H153" s="167">
        <v>18.2</v>
      </c>
      <c r="I153" s="168"/>
      <c r="L153" s="164"/>
      <c r="M153" s="169"/>
      <c r="T153" s="170"/>
      <c r="AT153" s="165" t="s">
        <v>149</v>
      </c>
      <c r="AU153" s="165" t="s">
        <v>81</v>
      </c>
      <c r="AV153" s="14" t="s">
        <v>152</v>
      </c>
      <c r="AW153" s="14" t="s">
        <v>33</v>
      </c>
      <c r="AX153" s="14" t="s">
        <v>79</v>
      </c>
      <c r="AY153" s="165" t="s">
        <v>132</v>
      </c>
    </row>
    <row r="154" spans="2:65" s="1" customFormat="1" ht="16.5" customHeight="1">
      <c r="B154" s="131"/>
      <c r="C154" s="174" t="s">
        <v>288</v>
      </c>
      <c r="D154" s="174" t="s">
        <v>397</v>
      </c>
      <c r="E154" s="175" t="s">
        <v>1127</v>
      </c>
      <c r="F154" s="176" t="s">
        <v>1128</v>
      </c>
      <c r="G154" s="177" t="s">
        <v>359</v>
      </c>
      <c r="H154" s="178">
        <v>36.4</v>
      </c>
      <c r="I154" s="179"/>
      <c r="J154" s="180">
        <f>ROUND(I154*H154,2)</f>
        <v>0</v>
      </c>
      <c r="K154" s="176" t="s">
        <v>1091</v>
      </c>
      <c r="L154" s="181"/>
      <c r="M154" s="182" t="s">
        <v>3</v>
      </c>
      <c r="N154" s="183" t="s">
        <v>43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179</v>
      </c>
      <c r="AT154" s="143" t="s">
        <v>397</v>
      </c>
      <c r="AU154" s="143" t="s">
        <v>81</v>
      </c>
      <c r="AY154" s="17" t="s">
        <v>132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79</v>
      </c>
      <c r="BK154" s="144">
        <f>ROUND(I154*H154,2)</f>
        <v>0</v>
      </c>
      <c r="BL154" s="17" t="s">
        <v>152</v>
      </c>
      <c r="BM154" s="143" t="s">
        <v>381</v>
      </c>
    </row>
    <row r="155" spans="2:65" s="1" customFormat="1" ht="11.25">
      <c r="B155" s="32"/>
      <c r="D155" s="145" t="s">
        <v>142</v>
      </c>
      <c r="F155" s="146" t="s">
        <v>1128</v>
      </c>
      <c r="I155" s="147"/>
      <c r="L155" s="32"/>
      <c r="M155" s="148"/>
      <c r="T155" s="53"/>
      <c r="AT155" s="17" t="s">
        <v>142</v>
      </c>
      <c r="AU155" s="17" t="s">
        <v>81</v>
      </c>
    </row>
    <row r="156" spans="2:65" s="1" customFormat="1" ht="19.5">
      <c r="B156" s="32"/>
      <c r="D156" s="145" t="s">
        <v>1081</v>
      </c>
      <c r="F156" s="187" t="s">
        <v>1129</v>
      </c>
      <c r="I156" s="147"/>
      <c r="L156" s="32"/>
      <c r="M156" s="148"/>
      <c r="T156" s="53"/>
      <c r="AT156" s="17" t="s">
        <v>1081</v>
      </c>
      <c r="AU156" s="17" t="s">
        <v>81</v>
      </c>
    </row>
    <row r="157" spans="2:65" s="13" customFormat="1" ht="11.25">
      <c r="B157" s="157"/>
      <c r="D157" s="145" t="s">
        <v>149</v>
      </c>
      <c r="E157" s="158" t="s">
        <v>3</v>
      </c>
      <c r="F157" s="159" t="s">
        <v>1130</v>
      </c>
      <c r="H157" s="160">
        <v>36.4</v>
      </c>
      <c r="I157" s="161"/>
      <c r="L157" s="157"/>
      <c r="M157" s="162"/>
      <c r="T157" s="163"/>
      <c r="AT157" s="158" t="s">
        <v>149</v>
      </c>
      <c r="AU157" s="158" t="s">
        <v>81</v>
      </c>
      <c r="AV157" s="13" t="s">
        <v>81</v>
      </c>
      <c r="AW157" s="13" t="s">
        <v>33</v>
      </c>
      <c r="AX157" s="13" t="s">
        <v>72</v>
      </c>
      <c r="AY157" s="158" t="s">
        <v>132</v>
      </c>
    </row>
    <row r="158" spans="2:65" s="14" customFormat="1" ht="11.25">
      <c r="B158" s="164"/>
      <c r="D158" s="145" t="s">
        <v>149</v>
      </c>
      <c r="E158" s="165" t="s">
        <v>3</v>
      </c>
      <c r="F158" s="166" t="s">
        <v>151</v>
      </c>
      <c r="H158" s="167">
        <v>36.4</v>
      </c>
      <c r="I158" s="168"/>
      <c r="L158" s="164"/>
      <c r="M158" s="169"/>
      <c r="T158" s="170"/>
      <c r="AT158" s="165" t="s">
        <v>149</v>
      </c>
      <c r="AU158" s="165" t="s">
        <v>81</v>
      </c>
      <c r="AV158" s="14" t="s">
        <v>152</v>
      </c>
      <c r="AW158" s="14" t="s">
        <v>33</v>
      </c>
      <c r="AX158" s="14" t="s">
        <v>79</v>
      </c>
      <c r="AY158" s="165" t="s">
        <v>132</v>
      </c>
    </row>
    <row r="159" spans="2:65" s="1" customFormat="1" ht="16.5" customHeight="1">
      <c r="B159" s="131"/>
      <c r="C159" s="132" t="s">
        <v>296</v>
      </c>
      <c r="D159" s="132" t="s">
        <v>135</v>
      </c>
      <c r="E159" s="133" t="s">
        <v>1131</v>
      </c>
      <c r="F159" s="134" t="s">
        <v>1132</v>
      </c>
      <c r="G159" s="135" t="s">
        <v>203</v>
      </c>
      <c r="H159" s="136">
        <v>52</v>
      </c>
      <c r="I159" s="137"/>
      <c r="J159" s="138">
        <f>ROUND(I159*H159,2)</f>
        <v>0</v>
      </c>
      <c r="K159" s="134" t="s">
        <v>139</v>
      </c>
      <c r="L159" s="32"/>
      <c r="M159" s="139" t="s">
        <v>3</v>
      </c>
      <c r="N159" s="140" t="s">
        <v>43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152</v>
      </c>
      <c r="AT159" s="143" t="s">
        <v>135</v>
      </c>
      <c r="AU159" s="143" t="s">
        <v>81</v>
      </c>
      <c r="AY159" s="17" t="s">
        <v>132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79</v>
      </c>
      <c r="BK159" s="144">
        <f>ROUND(I159*H159,2)</f>
        <v>0</v>
      </c>
      <c r="BL159" s="17" t="s">
        <v>152</v>
      </c>
      <c r="BM159" s="143" t="s">
        <v>396</v>
      </c>
    </row>
    <row r="160" spans="2:65" s="1" customFormat="1" ht="11.25">
      <c r="B160" s="32"/>
      <c r="D160" s="145" t="s">
        <v>142</v>
      </c>
      <c r="F160" s="146" t="s">
        <v>1133</v>
      </c>
      <c r="I160" s="147"/>
      <c r="L160" s="32"/>
      <c r="M160" s="148"/>
      <c r="T160" s="53"/>
      <c r="AT160" s="17" t="s">
        <v>142</v>
      </c>
      <c r="AU160" s="17" t="s">
        <v>81</v>
      </c>
    </row>
    <row r="161" spans="2:65" s="1" customFormat="1" ht="11.25">
      <c r="B161" s="32"/>
      <c r="D161" s="149" t="s">
        <v>143</v>
      </c>
      <c r="F161" s="150" t="s">
        <v>1134</v>
      </c>
      <c r="I161" s="147"/>
      <c r="L161" s="32"/>
      <c r="M161" s="148"/>
      <c r="T161" s="53"/>
      <c r="AT161" s="17" t="s">
        <v>143</v>
      </c>
      <c r="AU161" s="17" t="s">
        <v>81</v>
      </c>
    </row>
    <row r="162" spans="2:65" s="13" customFormat="1" ht="11.25">
      <c r="B162" s="157"/>
      <c r="D162" s="145" t="s">
        <v>149</v>
      </c>
      <c r="E162" s="158" t="s">
        <v>3</v>
      </c>
      <c r="F162" s="159" t="s">
        <v>1135</v>
      </c>
      <c r="H162" s="160">
        <v>52</v>
      </c>
      <c r="I162" s="161"/>
      <c r="L162" s="157"/>
      <c r="M162" s="162"/>
      <c r="T162" s="163"/>
      <c r="AT162" s="158" t="s">
        <v>149</v>
      </c>
      <c r="AU162" s="158" t="s">
        <v>81</v>
      </c>
      <c r="AV162" s="13" t="s">
        <v>81</v>
      </c>
      <c r="AW162" s="13" t="s">
        <v>33</v>
      </c>
      <c r="AX162" s="13" t="s">
        <v>72</v>
      </c>
      <c r="AY162" s="158" t="s">
        <v>132</v>
      </c>
    </row>
    <row r="163" spans="2:65" s="14" customFormat="1" ht="11.25">
      <c r="B163" s="164"/>
      <c r="D163" s="145" t="s">
        <v>149</v>
      </c>
      <c r="E163" s="165" t="s">
        <v>3</v>
      </c>
      <c r="F163" s="166" t="s">
        <v>151</v>
      </c>
      <c r="H163" s="167">
        <v>52</v>
      </c>
      <c r="I163" s="168"/>
      <c r="L163" s="164"/>
      <c r="M163" s="169"/>
      <c r="T163" s="170"/>
      <c r="AT163" s="165" t="s">
        <v>149</v>
      </c>
      <c r="AU163" s="165" t="s">
        <v>81</v>
      </c>
      <c r="AV163" s="14" t="s">
        <v>152</v>
      </c>
      <c r="AW163" s="14" t="s">
        <v>33</v>
      </c>
      <c r="AX163" s="14" t="s">
        <v>79</v>
      </c>
      <c r="AY163" s="165" t="s">
        <v>132</v>
      </c>
    </row>
    <row r="164" spans="2:65" s="11" customFormat="1" ht="22.9" customHeight="1">
      <c r="B164" s="119"/>
      <c r="D164" s="120" t="s">
        <v>71</v>
      </c>
      <c r="E164" s="129" t="s">
        <v>152</v>
      </c>
      <c r="F164" s="129" t="s">
        <v>1012</v>
      </c>
      <c r="I164" s="122"/>
      <c r="J164" s="130">
        <f>BK164</f>
        <v>0</v>
      </c>
      <c r="L164" s="119"/>
      <c r="M164" s="124"/>
      <c r="P164" s="125">
        <f>SUM(P165:P169)</f>
        <v>0</v>
      </c>
      <c r="R164" s="125">
        <f>SUM(R165:R169)</f>
        <v>9.8320040000000013</v>
      </c>
      <c r="T164" s="126">
        <f>SUM(T165:T169)</f>
        <v>0</v>
      </c>
      <c r="AR164" s="120" t="s">
        <v>79</v>
      </c>
      <c r="AT164" s="127" t="s">
        <v>71</v>
      </c>
      <c r="AU164" s="127" t="s">
        <v>79</v>
      </c>
      <c r="AY164" s="120" t="s">
        <v>132</v>
      </c>
      <c r="BK164" s="128">
        <f>SUM(BK165:BK169)</f>
        <v>0</v>
      </c>
    </row>
    <row r="165" spans="2:65" s="1" customFormat="1" ht="16.5" customHeight="1">
      <c r="B165" s="131"/>
      <c r="C165" s="132" t="s">
        <v>302</v>
      </c>
      <c r="D165" s="132" t="s">
        <v>135</v>
      </c>
      <c r="E165" s="133" t="s">
        <v>1013</v>
      </c>
      <c r="F165" s="134" t="s">
        <v>1014</v>
      </c>
      <c r="G165" s="135" t="s">
        <v>252</v>
      </c>
      <c r="H165" s="136">
        <v>5.2</v>
      </c>
      <c r="I165" s="137"/>
      <c r="J165" s="138">
        <f>ROUND(I165*H165,2)</f>
        <v>0</v>
      </c>
      <c r="K165" s="134" t="s">
        <v>139</v>
      </c>
      <c r="L165" s="32"/>
      <c r="M165" s="139" t="s">
        <v>3</v>
      </c>
      <c r="N165" s="140" t="s">
        <v>43</v>
      </c>
      <c r="P165" s="141">
        <f>O165*H165</f>
        <v>0</v>
      </c>
      <c r="Q165" s="141">
        <v>1.8907700000000001</v>
      </c>
      <c r="R165" s="141">
        <f>Q165*H165</f>
        <v>9.8320040000000013</v>
      </c>
      <c r="S165" s="141">
        <v>0</v>
      </c>
      <c r="T165" s="142">
        <f>S165*H165</f>
        <v>0</v>
      </c>
      <c r="AR165" s="143" t="s">
        <v>152</v>
      </c>
      <c r="AT165" s="143" t="s">
        <v>135</v>
      </c>
      <c r="AU165" s="143" t="s">
        <v>81</v>
      </c>
      <c r="AY165" s="17" t="s">
        <v>132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79</v>
      </c>
      <c r="BK165" s="144">
        <f>ROUND(I165*H165,2)</f>
        <v>0</v>
      </c>
      <c r="BL165" s="17" t="s">
        <v>152</v>
      </c>
      <c r="BM165" s="143" t="s">
        <v>410</v>
      </c>
    </row>
    <row r="166" spans="2:65" s="1" customFormat="1" ht="11.25">
      <c r="B166" s="32"/>
      <c r="D166" s="145" t="s">
        <v>142</v>
      </c>
      <c r="F166" s="146" t="s">
        <v>1016</v>
      </c>
      <c r="I166" s="147"/>
      <c r="L166" s="32"/>
      <c r="M166" s="148"/>
      <c r="T166" s="53"/>
      <c r="AT166" s="17" t="s">
        <v>142</v>
      </c>
      <c r="AU166" s="17" t="s">
        <v>81</v>
      </c>
    </row>
    <row r="167" spans="2:65" s="1" customFormat="1" ht="11.25">
      <c r="B167" s="32"/>
      <c r="D167" s="149" t="s">
        <v>143</v>
      </c>
      <c r="F167" s="150" t="s">
        <v>1017</v>
      </c>
      <c r="I167" s="147"/>
      <c r="L167" s="32"/>
      <c r="M167" s="148"/>
      <c r="T167" s="53"/>
      <c r="AT167" s="17" t="s">
        <v>143</v>
      </c>
      <c r="AU167" s="17" t="s">
        <v>81</v>
      </c>
    </row>
    <row r="168" spans="2:65" s="13" customFormat="1" ht="11.25">
      <c r="B168" s="157"/>
      <c r="D168" s="145" t="s">
        <v>149</v>
      </c>
      <c r="E168" s="158" t="s">
        <v>3</v>
      </c>
      <c r="F168" s="159" t="s">
        <v>1136</v>
      </c>
      <c r="H168" s="160">
        <v>5.2</v>
      </c>
      <c r="I168" s="161"/>
      <c r="L168" s="157"/>
      <c r="M168" s="162"/>
      <c r="T168" s="163"/>
      <c r="AT168" s="158" t="s">
        <v>149</v>
      </c>
      <c r="AU168" s="158" t="s">
        <v>81</v>
      </c>
      <c r="AV168" s="13" t="s">
        <v>81</v>
      </c>
      <c r="AW168" s="13" t="s">
        <v>33</v>
      </c>
      <c r="AX168" s="13" t="s">
        <v>72</v>
      </c>
      <c r="AY168" s="158" t="s">
        <v>132</v>
      </c>
    </row>
    <row r="169" spans="2:65" s="14" customFormat="1" ht="11.25">
      <c r="B169" s="164"/>
      <c r="D169" s="145" t="s">
        <v>149</v>
      </c>
      <c r="E169" s="165" t="s">
        <v>3</v>
      </c>
      <c r="F169" s="166" t="s">
        <v>151</v>
      </c>
      <c r="H169" s="167">
        <v>5.2</v>
      </c>
      <c r="I169" s="168"/>
      <c r="L169" s="164"/>
      <c r="M169" s="169"/>
      <c r="T169" s="170"/>
      <c r="AT169" s="165" t="s">
        <v>149</v>
      </c>
      <c r="AU169" s="165" t="s">
        <v>81</v>
      </c>
      <c r="AV169" s="14" t="s">
        <v>152</v>
      </c>
      <c r="AW169" s="14" t="s">
        <v>33</v>
      </c>
      <c r="AX169" s="14" t="s">
        <v>79</v>
      </c>
      <c r="AY169" s="165" t="s">
        <v>132</v>
      </c>
    </row>
    <row r="170" spans="2:65" s="11" customFormat="1" ht="22.9" customHeight="1">
      <c r="B170" s="119"/>
      <c r="D170" s="120" t="s">
        <v>71</v>
      </c>
      <c r="E170" s="129" t="s">
        <v>179</v>
      </c>
      <c r="F170" s="129" t="s">
        <v>1137</v>
      </c>
      <c r="I170" s="122"/>
      <c r="J170" s="130">
        <f>BK170</f>
        <v>0</v>
      </c>
      <c r="L170" s="119"/>
      <c r="M170" s="124"/>
      <c r="P170" s="125">
        <f>SUM(P171:P193)</f>
        <v>0</v>
      </c>
      <c r="R170" s="125">
        <f>SUM(R171:R193)</f>
        <v>3.83825E-2</v>
      </c>
      <c r="T170" s="126">
        <f>SUM(T171:T193)</f>
        <v>0</v>
      </c>
      <c r="AR170" s="120" t="s">
        <v>79</v>
      </c>
      <c r="AT170" s="127" t="s">
        <v>71</v>
      </c>
      <c r="AU170" s="127" t="s">
        <v>79</v>
      </c>
      <c r="AY170" s="120" t="s">
        <v>132</v>
      </c>
      <c r="BK170" s="128">
        <f>SUM(BK171:BK193)</f>
        <v>0</v>
      </c>
    </row>
    <row r="171" spans="2:65" s="1" customFormat="1" ht="21.75" customHeight="1">
      <c r="B171" s="131"/>
      <c r="C171" s="132" t="s">
        <v>309</v>
      </c>
      <c r="D171" s="132" t="s">
        <v>135</v>
      </c>
      <c r="E171" s="133" t="s">
        <v>1138</v>
      </c>
      <c r="F171" s="134" t="s">
        <v>1139</v>
      </c>
      <c r="G171" s="135" t="s">
        <v>555</v>
      </c>
      <c r="H171" s="136">
        <v>65</v>
      </c>
      <c r="I171" s="137"/>
      <c r="J171" s="138">
        <f>ROUND(I171*H171,2)</f>
        <v>0</v>
      </c>
      <c r="K171" s="134" t="s">
        <v>139</v>
      </c>
      <c r="L171" s="32"/>
      <c r="M171" s="139" t="s">
        <v>3</v>
      </c>
      <c r="N171" s="140" t="s">
        <v>43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152</v>
      </c>
      <c r="AT171" s="143" t="s">
        <v>135</v>
      </c>
      <c r="AU171" s="143" t="s">
        <v>81</v>
      </c>
      <c r="AY171" s="17" t="s">
        <v>132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79</v>
      </c>
      <c r="BK171" s="144">
        <f>ROUND(I171*H171,2)</f>
        <v>0</v>
      </c>
      <c r="BL171" s="17" t="s">
        <v>152</v>
      </c>
      <c r="BM171" s="143" t="s">
        <v>422</v>
      </c>
    </row>
    <row r="172" spans="2:65" s="1" customFormat="1" ht="11.25">
      <c r="B172" s="32"/>
      <c r="D172" s="145" t="s">
        <v>142</v>
      </c>
      <c r="F172" s="146" t="s">
        <v>1140</v>
      </c>
      <c r="I172" s="147"/>
      <c r="L172" s="32"/>
      <c r="M172" s="148"/>
      <c r="T172" s="53"/>
      <c r="AT172" s="17" t="s">
        <v>142</v>
      </c>
      <c r="AU172" s="17" t="s">
        <v>81</v>
      </c>
    </row>
    <row r="173" spans="2:65" s="1" customFormat="1" ht="11.25">
      <c r="B173" s="32"/>
      <c r="D173" s="149" t="s">
        <v>143</v>
      </c>
      <c r="F173" s="150" t="s">
        <v>1141</v>
      </c>
      <c r="I173" s="147"/>
      <c r="L173" s="32"/>
      <c r="M173" s="148"/>
      <c r="T173" s="53"/>
      <c r="AT173" s="17" t="s">
        <v>143</v>
      </c>
      <c r="AU173" s="17" t="s">
        <v>81</v>
      </c>
    </row>
    <row r="174" spans="2:65" s="1" customFormat="1" ht="19.5">
      <c r="B174" s="32"/>
      <c r="D174" s="145" t="s">
        <v>1081</v>
      </c>
      <c r="F174" s="187" t="s">
        <v>1142</v>
      </c>
      <c r="I174" s="147"/>
      <c r="L174" s="32"/>
      <c r="M174" s="148"/>
      <c r="T174" s="53"/>
      <c r="AT174" s="17" t="s">
        <v>1081</v>
      </c>
      <c r="AU174" s="17" t="s">
        <v>81</v>
      </c>
    </row>
    <row r="175" spans="2:65" s="1" customFormat="1" ht="16.5" customHeight="1">
      <c r="B175" s="131"/>
      <c r="C175" s="174" t="s">
        <v>315</v>
      </c>
      <c r="D175" s="174" t="s">
        <v>397</v>
      </c>
      <c r="E175" s="175" t="s">
        <v>1143</v>
      </c>
      <c r="F175" s="176" t="s">
        <v>1144</v>
      </c>
      <c r="G175" s="177" t="s">
        <v>555</v>
      </c>
      <c r="H175" s="178">
        <v>74.75</v>
      </c>
      <c r="I175" s="179"/>
      <c r="J175" s="180">
        <f>ROUND(I175*H175,2)</f>
        <v>0</v>
      </c>
      <c r="K175" s="176" t="s">
        <v>139</v>
      </c>
      <c r="L175" s="181"/>
      <c r="M175" s="182" t="s">
        <v>3</v>
      </c>
      <c r="N175" s="183" t="s">
        <v>43</v>
      </c>
      <c r="P175" s="141">
        <f>O175*H175</f>
        <v>0</v>
      </c>
      <c r="Q175" s="141">
        <v>2.7E-4</v>
      </c>
      <c r="R175" s="141">
        <f>Q175*H175</f>
        <v>2.0182499999999999E-2</v>
      </c>
      <c r="S175" s="141">
        <v>0</v>
      </c>
      <c r="T175" s="142">
        <f>S175*H175</f>
        <v>0</v>
      </c>
      <c r="AR175" s="143" t="s">
        <v>179</v>
      </c>
      <c r="AT175" s="143" t="s">
        <v>397</v>
      </c>
      <c r="AU175" s="143" t="s">
        <v>81</v>
      </c>
      <c r="AY175" s="17" t="s">
        <v>132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79</v>
      </c>
      <c r="BK175" s="144">
        <f>ROUND(I175*H175,2)</f>
        <v>0</v>
      </c>
      <c r="BL175" s="17" t="s">
        <v>152</v>
      </c>
      <c r="BM175" s="143" t="s">
        <v>430</v>
      </c>
    </row>
    <row r="176" spans="2:65" s="1" customFormat="1" ht="11.25">
      <c r="B176" s="32"/>
      <c r="D176" s="145" t="s">
        <v>142</v>
      </c>
      <c r="F176" s="146" t="s">
        <v>1144</v>
      </c>
      <c r="I176" s="147"/>
      <c r="L176" s="32"/>
      <c r="M176" s="148"/>
      <c r="T176" s="53"/>
      <c r="AT176" s="17" t="s">
        <v>142</v>
      </c>
      <c r="AU176" s="17" t="s">
        <v>81</v>
      </c>
    </row>
    <row r="177" spans="2:65" s="13" customFormat="1" ht="11.25">
      <c r="B177" s="157"/>
      <c r="D177" s="145" t="s">
        <v>149</v>
      </c>
      <c r="E177" s="158" t="s">
        <v>3</v>
      </c>
      <c r="F177" s="159" t="s">
        <v>1145</v>
      </c>
      <c r="H177" s="160">
        <v>74.75</v>
      </c>
      <c r="I177" s="161"/>
      <c r="L177" s="157"/>
      <c r="M177" s="162"/>
      <c r="T177" s="163"/>
      <c r="AT177" s="158" t="s">
        <v>149</v>
      </c>
      <c r="AU177" s="158" t="s">
        <v>81</v>
      </c>
      <c r="AV177" s="13" t="s">
        <v>81</v>
      </c>
      <c r="AW177" s="13" t="s">
        <v>33</v>
      </c>
      <c r="AX177" s="13" t="s">
        <v>72</v>
      </c>
      <c r="AY177" s="158" t="s">
        <v>132</v>
      </c>
    </row>
    <row r="178" spans="2:65" s="14" customFormat="1" ht="11.25">
      <c r="B178" s="164"/>
      <c r="D178" s="145" t="s">
        <v>149</v>
      </c>
      <c r="E178" s="165" t="s">
        <v>3</v>
      </c>
      <c r="F178" s="166" t="s">
        <v>151</v>
      </c>
      <c r="H178" s="167">
        <v>74.75</v>
      </c>
      <c r="I178" s="168"/>
      <c r="L178" s="164"/>
      <c r="M178" s="169"/>
      <c r="T178" s="170"/>
      <c r="AT178" s="165" t="s">
        <v>149</v>
      </c>
      <c r="AU178" s="165" t="s">
        <v>81</v>
      </c>
      <c r="AV178" s="14" t="s">
        <v>152</v>
      </c>
      <c r="AW178" s="14" t="s">
        <v>33</v>
      </c>
      <c r="AX178" s="14" t="s">
        <v>79</v>
      </c>
      <c r="AY178" s="165" t="s">
        <v>132</v>
      </c>
    </row>
    <row r="179" spans="2:65" s="1" customFormat="1" ht="24.2" customHeight="1">
      <c r="B179" s="131"/>
      <c r="C179" s="132" t="s">
        <v>321</v>
      </c>
      <c r="D179" s="132" t="s">
        <v>135</v>
      </c>
      <c r="E179" s="133" t="s">
        <v>1146</v>
      </c>
      <c r="F179" s="134" t="s">
        <v>1147</v>
      </c>
      <c r="G179" s="135" t="s">
        <v>555</v>
      </c>
      <c r="H179" s="136">
        <v>65</v>
      </c>
      <c r="I179" s="137"/>
      <c r="J179" s="138">
        <f>ROUND(I179*H179,2)</f>
        <v>0</v>
      </c>
      <c r="K179" s="134" t="s">
        <v>1091</v>
      </c>
      <c r="L179" s="32"/>
      <c r="M179" s="139" t="s">
        <v>3</v>
      </c>
      <c r="N179" s="140" t="s">
        <v>43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152</v>
      </c>
      <c r="AT179" s="143" t="s">
        <v>135</v>
      </c>
      <c r="AU179" s="143" t="s">
        <v>81</v>
      </c>
      <c r="AY179" s="17" t="s">
        <v>132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79</v>
      </c>
      <c r="BK179" s="144">
        <f>ROUND(I179*H179,2)</f>
        <v>0</v>
      </c>
      <c r="BL179" s="17" t="s">
        <v>152</v>
      </c>
      <c r="BM179" s="143" t="s">
        <v>446</v>
      </c>
    </row>
    <row r="180" spans="2:65" s="1" customFormat="1" ht="19.5">
      <c r="B180" s="32"/>
      <c r="D180" s="145" t="s">
        <v>142</v>
      </c>
      <c r="F180" s="146" t="s">
        <v>1147</v>
      </c>
      <c r="I180" s="147"/>
      <c r="L180" s="32"/>
      <c r="M180" s="148"/>
      <c r="T180" s="53"/>
      <c r="AT180" s="17" t="s">
        <v>142</v>
      </c>
      <c r="AU180" s="17" t="s">
        <v>81</v>
      </c>
    </row>
    <row r="181" spans="2:65" s="1" customFormat="1" ht="29.25">
      <c r="B181" s="32"/>
      <c r="D181" s="145" t="s">
        <v>1081</v>
      </c>
      <c r="F181" s="187" t="s">
        <v>1148</v>
      </c>
      <c r="I181" s="147"/>
      <c r="L181" s="32"/>
      <c r="M181" s="148"/>
      <c r="T181" s="53"/>
      <c r="AT181" s="17" t="s">
        <v>1081</v>
      </c>
      <c r="AU181" s="17" t="s">
        <v>81</v>
      </c>
    </row>
    <row r="182" spans="2:65" s="1" customFormat="1" ht="16.5" customHeight="1">
      <c r="B182" s="131"/>
      <c r="C182" s="132" t="s">
        <v>327</v>
      </c>
      <c r="D182" s="132" t="s">
        <v>135</v>
      </c>
      <c r="E182" s="133" t="s">
        <v>1149</v>
      </c>
      <c r="F182" s="134" t="s">
        <v>1150</v>
      </c>
      <c r="G182" s="135" t="s">
        <v>211</v>
      </c>
      <c r="H182" s="136">
        <v>4</v>
      </c>
      <c r="I182" s="137"/>
      <c r="J182" s="138">
        <f>ROUND(I182*H182,2)</f>
        <v>0</v>
      </c>
      <c r="K182" s="134" t="s">
        <v>1091</v>
      </c>
      <c r="L182" s="32"/>
      <c r="M182" s="139" t="s">
        <v>3</v>
      </c>
      <c r="N182" s="140" t="s">
        <v>43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152</v>
      </c>
      <c r="AT182" s="143" t="s">
        <v>135</v>
      </c>
      <c r="AU182" s="143" t="s">
        <v>81</v>
      </c>
      <c r="AY182" s="17" t="s">
        <v>132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79</v>
      </c>
      <c r="BK182" s="144">
        <f>ROUND(I182*H182,2)</f>
        <v>0</v>
      </c>
      <c r="BL182" s="17" t="s">
        <v>152</v>
      </c>
      <c r="BM182" s="143" t="s">
        <v>462</v>
      </c>
    </row>
    <row r="183" spans="2:65" s="1" customFormat="1" ht="11.25">
      <c r="B183" s="32"/>
      <c r="D183" s="145" t="s">
        <v>142</v>
      </c>
      <c r="F183" s="146" t="s">
        <v>1150</v>
      </c>
      <c r="I183" s="147"/>
      <c r="L183" s="32"/>
      <c r="M183" s="148"/>
      <c r="T183" s="53"/>
      <c r="AT183" s="17" t="s">
        <v>142</v>
      </c>
      <c r="AU183" s="17" t="s">
        <v>81</v>
      </c>
    </row>
    <row r="184" spans="2:65" s="1" customFormat="1" ht="39">
      <c r="B184" s="32"/>
      <c r="D184" s="145" t="s">
        <v>1081</v>
      </c>
      <c r="F184" s="187" t="s">
        <v>1151</v>
      </c>
      <c r="I184" s="147"/>
      <c r="L184" s="32"/>
      <c r="M184" s="148"/>
      <c r="T184" s="53"/>
      <c r="AT184" s="17" t="s">
        <v>1081</v>
      </c>
      <c r="AU184" s="17" t="s">
        <v>81</v>
      </c>
    </row>
    <row r="185" spans="2:65" s="1" customFormat="1" ht="16.5" customHeight="1">
      <c r="B185" s="131"/>
      <c r="C185" s="132" t="s">
        <v>8</v>
      </c>
      <c r="D185" s="132" t="s">
        <v>135</v>
      </c>
      <c r="E185" s="133" t="s">
        <v>1152</v>
      </c>
      <c r="F185" s="134" t="s">
        <v>1153</v>
      </c>
      <c r="G185" s="135" t="s">
        <v>555</v>
      </c>
      <c r="H185" s="136">
        <v>65</v>
      </c>
      <c r="I185" s="137"/>
      <c r="J185" s="138">
        <f>ROUND(I185*H185,2)</f>
        <v>0</v>
      </c>
      <c r="K185" s="134" t="s">
        <v>139</v>
      </c>
      <c r="L185" s="32"/>
      <c r="M185" s="139" t="s">
        <v>3</v>
      </c>
      <c r="N185" s="140" t="s">
        <v>43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152</v>
      </c>
      <c r="AT185" s="143" t="s">
        <v>135</v>
      </c>
      <c r="AU185" s="143" t="s">
        <v>81</v>
      </c>
      <c r="AY185" s="17" t="s">
        <v>132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79</v>
      </c>
      <c r="BK185" s="144">
        <f>ROUND(I185*H185,2)</f>
        <v>0</v>
      </c>
      <c r="BL185" s="17" t="s">
        <v>152</v>
      </c>
      <c r="BM185" s="143" t="s">
        <v>475</v>
      </c>
    </row>
    <row r="186" spans="2:65" s="1" customFormat="1" ht="11.25">
      <c r="B186" s="32"/>
      <c r="D186" s="145" t="s">
        <v>142</v>
      </c>
      <c r="F186" s="146" t="s">
        <v>1154</v>
      </c>
      <c r="I186" s="147"/>
      <c r="L186" s="32"/>
      <c r="M186" s="148"/>
      <c r="T186" s="53"/>
      <c r="AT186" s="17" t="s">
        <v>142</v>
      </c>
      <c r="AU186" s="17" t="s">
        <v>81</v>
      </c>
    </row>
    <row r="187" spans="2:65" s="1" customFormat="1" ht="11.25">
      <c r="B187" s="32"/>
      <c r="D187" s="149" t="s">
        <v>143</v>
      </c>
      <c r="F187" s="150" t="s">
        <v>1155</v>
      </c>
      <c r="I187" s="147"/>
      <c r="L187" s="32"/>
      <c r="M187" s="148"/>
      <c r="T187" s="53"/>
      <c r="AT187" s="17" t="s">
        <v>143</v>
      </c>
      <c r="AU187" s="17" t="s">
        <v>81</v>
      </c>
    </row>
    <row r="188" spans="2:65" s="1" customFormat="1" ht="16.5" customHeight="1">
      <c r="B188" s="131"/>
      <c r="C188" s="132" t="s">
        <v>340</v>
      </c>
      <c r="D188" s="132" t="s">
        <v>135</v>
      </c>
      <c r="E188" s="133" t="s">
        <v>1156</v>
      </c>
      <c r="F188" s="134" t="s">
        <v>1157</v>
      </c>
      <c r="G188" s="135" t="s">
        <v>555</v>
      </c>
      <c r="H188" s="136">
        <v>65</v>
      </c>
      <c r="I188" s="137"/>
      <c r="J188" s="138">
        <f>ROUND(I188*H188,2)</f>
        <v>0</v>
      </c>
      <c r="K188" s="134" t="s">
        <v>139</v>
      </c>
      <c r="L188" s="32"/>
      <c r="M188" s="139" t="s">
        <v>3</v>
      </c>
      <c r="N188" s="140" t="s">
        <v>43</v>
      </c>
      <c r="P188" s="141">
        <f>O188*H188</f>
        <v>0</v>
      </c>
      <c r="Q188" s="141">
        <v>1.9000000000000001E-4</v>
      </c>
      <c r="R188" s="141">
        <f>Q188*H188</f>
        <v>1.235E-2</v>
      </c>
      <c r="S188" s="141">
        <v>0</v>
      </c>
      <c r="T188" s="142">
        <f>S188*H188</f>
        <v>0</v>
      </c>
      <c r="AR188" s="143" t="s">
        <v>152</v>
      </c>
      <c r="AT188" s="143" t="s">
        <v>135</v>
      </c>
      <c r="AU188" s="143" t="s">
        <v>81</v>
      </c>
      <c r="AY188" s="17" t="s">
        <v>132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79</v>
      </c>
      <c r="BK188" s="144">
        <f>ROUND(I188*H188,2)</f>
        <v>0</v>
      </c>
      <c r="BL188" s="17" t="s">
        <v>152</v>
      </c>
      <c r="BM188" s="143" t="s">
        <v>490</v>
      </c>
    </row>
    <row r="189" spans="2:65" s="1" customFormat="1" ht="11.25">
      <c r="B189" s="32"/>
      <c r="D189" s="145" t="s">
        <v>142</v>
      </c>
      <c r="F189" s="146" t="s">
        <v>1158</v>
      </c>
      <c r="I189" s="147"/>
      <c r="L189" s="32"/>
      <c r="M189" s="148"/>
      <c r="T189" s="53"/>
      <c r="AT189" s="17" t="s">
        <v>142</v>
      </c>
      <c r="AU189" s="17" t="s">
        <v>81</v>
      </c>
    </row>
    <row r="190" spans="2:65" s="1" customFormat="1" ht="11.25">
      <c r="B190" s="32"/>
      <c r="D190" s="149" t="s">
        <v>143</v>
      </c>
      <c r="F190" s="150" t="s">
        <v>1159</v>
      </c>
      <c r="I190" s="147"/>
      <c r="L190" s="32"/>
      <c r="M190" s="148"/>
      <c r="T190" s="53"/>
      <c r="AT190" s="17" t="s">
        <v>143</v>
      </c>
      <c r="AU190" s="17" t="s">
        <v>81</v>
      </c>
    </row>
    <row r="191" spans="2:65" s="1" customFormat="1" ht="16.5" customHeight="1">
      <c r="B191" s="131"/>
      <c r="C191" s="132" t="s">
        <v>348</v>
      </c>
      <c r="D191" s="132" t="s">
        <v>135</v>
      </c>
      <c r="E191" s="133" t="s">
        <v>1160</v>
      </c>
      <c r="F191" s="134" t="s">
        <v>1161</v>
      </c>
      <c r="G191" s="135" t="s">
        <v>555</v>
      </c>
      <c r="H191" s="136">
        <v>65</v>
      </c>
      <c r="I191" s="137"/>
      <c r="J191" s="138">
        <f>ROUND(I191*H191,2)</f>
        <v>0</v>
      </c>
      <c r="K191" s="134" t="s">
        <v>139</v>
      </c>
      <c r="L191" s="32"/>
      <c r="M191" s="139" t="s">
        <v>3</v>
      </c>
      <c r="N191" s="140" t="s">
        <v>43</v>
      </c>
      <c r="P191" s="141">
        <f>O191*H191</f>
        <v>0</v>
      </c>
      <c r="Q191" s="141">
        <v>9.0000000000000006E-5</v>
      </c>
      <c r="R191" s="141">
        <f>Q191*H191</f>
        <v>5.8500000000000002E-3</v>
      </c>
      <c r="S191" s="141">
        <v>0</v>
      </c>
      <c r="T191" s="142">
        <f>S191*H191</f>
        <v>0</v>
      </c>
      <c r="AR191" s="143" t="s">
        <v>152</v>
      </c>
      <c r="AT191" s="143" t="s">
        <v>135</v>
      </c>
      <c r="AU191" s="143" t="s">
        <v>81</v>
      </c>
      <c r="AY191" s="17" t="s">
        <v>132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7" t="s">
        <v>79</v>
      </c>
      <c r="BK191" s="144">
        <f>ROUND(I191*H191,2)</f>
        <v>0</v>
      </c>
      <c r="BL191" s="17" t="s">
        <v>152</v>
      </c>
      <c r="BM191" s="143" t="s">
        <v>498</v>
      </c>
    </row>
    <row r="192" spans="2:65" s="1" customFormat="1" ht="11.25">
      <c r="B192" s="32"/>
      <c r="D192" s="145" t="s">
        <v>142</v>
      </c>
      <c r="F192" s="146" t="s">
        <v>1162</v>
      </c>
      <c r="I192" s="147"/>
      <c r="L192" s="32"/>
      <c r="M192" s="148"/>
      <c r="T192" s="53"/>
      <c r="AT192" s="17" t="s">
        <v>142</v>
      </c>
      <c r="AU192" s="17" t="s">
        <v>81</v>
      </c>
    </row>
    <row r="193" spans="2:65" s="1" customFormat="1" ht="11.25">
      <c r="B193" s="32"/>
      <c r="D193" s="149" t="s">
        <v>143</v>
      </c>
      <c r="F193" s="150" t="s">
        <v>1163</v>
      </c>
      <c r="I193" s="147"/>
      <c r="L193" s="32"/>
      <c r="M193" s="148"/>
      <c r="T193" s="53"/>
      <c r="AT193" s="17" t="s">
        <v>143</v>
      </c>
      <c r="AU193" s="17" t="s">
        <v>81</v>
      </c>
    </row>
    <row r="194" spans="2:65" s="11" customFormat="1" ht="22.9" customHeight="1">
      <c r="B194" s="119"/>
      <c r="D194" s="120" t="s">
        <v>71</v>
      </c>
      <c r="E194" s="129" t="s">
        <v>787</v>
      </c>
      <c r="F194" s="129" t="s">
        <v>788</v>
      </c>
      <c r="I194" s="122"/>
      <c r="J194" s="130">
        <f>BK194</f>
        <v>0</v>
      </c>
      <c r="L194" s="119"/>
      <c r="M194" s="124"/>
      <c r="P194" s="125">
        <f>SUM(P195:P197)</f>
        <v>0</v>
      </c>
      <c r="R194" s="125">
        <f>SUM(R195:R197)</f>
        <v>0</v>
      </c>
      <c r="T194" s="126">
        <f>SUM(T195:T197)</f>
        <v>0</v>
      </c>
      <c r="AR194" s="120" t="s">
        <v>79</v>
      </c>
      <c r="AT194" s="127" t="s">
        <v>71</v>
      </c>
      <c r="AU194" s="127" t="s">
        <v>79</v>
      </c>
      <c r="AY194" s="120" t="s">
        <v>132</v>
      </c>
      <c r="BK194" s="128">
        <f>SUM(BK195:BK197)</f>
        <v>0</v>
      </c>
    </row>
    <row r="195" spans="2:65" s="1" customFormat="1" ht="16.5" customHeight="1">
      <c r="B195" s="131"/>
      <c r="C195" s="132" t="s">
        <v>356</v>
      </c>
      <c r="D195" s="132" t="s">
        <v>135</v>
      </c>
      <c r="E195" s="133" t="s">
        <v>1164</v>
      </c>
      <c r="F195" s="134" t="s">
        <v>1165</v>
      </c>
      <c r="G195" s="135" t="s">
        <v>359</v>
      </c>
      <c r="H195" s="136">
        <v>46.451999999999998</v>
      </c>
      <c r="I195" s="137"/>
      <c r="J195" s="138">
        <f>ROUND(I195*H195,2)</f>
        <v>0</v>
      </c>
      <c r="K195" s="134" t="s">
        <v>139</v>
      </c>
      <c r="L195" s="32"/>
      <c r="M195" s="139" t="s">
        <v>3</v>
      </c>
      <c r="N195" s="140" t="s">
        <v>43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152</v>
      </c>
      <c r="AT195" s="143" t="s">
        <v>135</v>
      </c>
      <c r="AU195" s="143" t="s">
        <v>81</v>
      </c>
      <c r="AY195" s="17" t="s">
        <v>132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79</v>
      </c>
      <c r="BK195" s="144">
        <f>ROUND(I195*H195,2)</f>
        <v>0</v>
      </c>
      <c r="BL195" s="17" t="s">
        <v>152</v>
      </c>
      <c r="BM195" s="143" t="s">
        <v>506</v>
      </c>
    </row>
    <row r="196" spans="2:65" s="1" customFormat="1" ht="19.5">
      <c r="B196" s="32"/>
      <c r="D196" s="145" t="s">
        <v>142</v>
      </c>
      <c r="F196" s="146" t="s">
        <v>1166</v>
      </c>
      <c r="I196" s="147"/>
      <c r="L196" s="32"/>
      <c r="M196" s="148"/>
      <c r="T196" s="53"/>
      <c r="AT196" s="17" t="s">
        <v>142</v>
      </c>
      <c r="AU196" s="17" t="s">
        <v>81</v>
      </c>
    </row>
    <row r="197" spans="2:65" s="1" customFormat="1" ht="11.25">
      <c r="B197" s="32"/>
      <c r="D197" s="149" t="s">
        <v>143</v>
      </c>
      <c r="F197" s="150" t="s">
        <v>1167</v>
      </c>
      <c r="I197" s="147"/>
      <c r="L197" s="32"/>
      <c r="M197" s="148"/>
      <c r="T197" s="53"/>
      <c r="AT197" s="17" t="s">
        <v>143</v>
      </c>
      <c r="AU197" s="17" t="s">
        <v>81</v>
      </c>
    </row>
    <row r="198" spans="2:65" s="11" customFormat="1" ht="25.9" customHeight="1">
      <c r="B198" s="119"/>
      <c r="D198" s="120" t="s">
        <v>71</v>
      </c>
      <c r="E198" s="121" t="s">
        <v>1168</v>
      </c>
      <c r="F198" s="121" t="s">
        <v>1169</v>
      </c>
      <c r="I198" s="122"/>
      <c r="J198" s="123">
        <f>BK198</f>
        <v>0</v>
      </c>
      <c r="L198" s="119"/>
      <c r="M198" s="124"/>
      <c r="P198" s="125">
        <f>P199</f>
        <v>0</v>
      </c>
      <c r="R198" s="125">
        <f>R199</f>
        <v>6.5000000000000008E-4</v>
      </c>
      <c r="T198" s="126">
        <f>T199</f>
        <v>0</v>
      </c>
      <c r="AR198" s="120" t="s">
        <v>81</v>
      </c>
      <c r="AT198" s="127" t="s">
        <v>71</v>
      </c>
      <c r="AU198" s="127" t="s">
        <v>72</v>
      </c>
      <c r="AY198" s="120" t="s">
        <v>132</v>
      </c>
      <c r="BK198" s="128">
        <f>BK199</f>
        <v>0</v>
      </c>
    </row>
    <row r="199" spans="2:65" s="11" customFormat="1" ht="22.9" customHeight="1">
      <c r="B199" s="119"/>
      <c r="D199" s="120" t="s">
        <v>71</v>
      </c>
      <c r="E199" s="129" t="s">
        <v>1170</v>
      </c>
      <c r="F199" s="129" t="s">
        <v>1171</v>
      </c>
      <c r="I199" s="122"/>
      <c r="J199" s="130">
        <f>BK199</f>
        <v>0</v>
      </c>
      <c r="L199" s="119"/>
      <c r="M199" s="124"/>
      <c r="P199" s="125">
        <f>SUM(P200:P202)</f>
        <v>0</v>
      </c>
      <c r="R199" s="125">
        <f>SUM(R200:R202)</f>
        <v>6.5000000000000008E-4</v>
      </c>
      <c r="T199" s="126">
        <f>SUM(T200:T202)</f>
        <v>0</v>
      </c>
      <c r="AR199" s="120" t="s">
        <v>81</v>
      </c>
      <c r="AT199" s="127" t="s">
        <v>71</v>
      </c>
      <c r="AU199" s="127" t="s">
        <v>79</v>
      </c>
      <c r="AY199" s="120" t="s">
        <v>132</v>
      </c>
      <c r="BK199" s="128">
        <f>SUM(BK200:BK202)</f>
        <v>0</v>
      </c>
    </row>
    <row r="200" spans="2:65" s="1" customFormat="1" ht="16.5" customHeight="1">
      <c r="B200" s="131"/>
      <c r="C200" s="132" t="s">
        <v>364</v>
      </c>
      <c r="D200" s="132" t="s">
        <v>135</v>
      </c>
      <c r="E200" s="133" t="s">
        <v>1172</v>
      </c>
      <c r="F200" s="134" t="s">
        <v>1173</v>
      </c>
      <c r="G200" s="135" t="s">
        <v>555</v>
      </c>
      <c r="H200" s="136">
        <v>65</v>
      </c>
      <c r="I200" s="137"/>
      <c r="J200" s="138">
        <f>ROUND(I200*H200,2)</f>
        <v>0</v>
      </c>
      <c r="K200" s="134" t="s">
        <v>139</v>
      </c>
      <c r="L200" s="32"/>
      <c r="M200" s="139" t="s">
        <v>3</v>
      </c>
      <c r="N200" s="140" t="s">
        <v>43</v>
      </c>
      <c r="P200" s="141">
        <f>O200*H200</f>
        <v>0</v>
      </c>
      <c r="Q200" s="141">
        <v>1.0000000000000001E-5</v>
      </c>
      <c r="R200" s="141">
        <f>Q200*H200</f>
        <v>6.5000000000000008E-4</v>
      </c>
      <c r="S200" s="141">
        <v>0</v>
      </c>
      <c r="T200" s="142">
        <f>S200*H200</f>
        <v>0</v>
      </c>
      <c r="AR200" s="143" t="s">
        <v>302</v>
      </c>
      <c r="AT200" s="143" t="s">
        <v>135</v>
      </c>
      <c r="AU200" s="143" t="s">
        <v>81</v>
      </c>
      <c r="AY200" s="17" t="s">
        <v>132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7" t="s">
        <v>79</v>
      </c>
      <c r="BK200" s="144">
        <f>ROUND(I200*H200,2)</f>
        <v>0</v>
      </c>
      <c r="BL200" s="17" t="s">
        <v>302</v>
      </c>
      <c r="BM200" s="143" t="s">
        <v>514</v>
      </c>
    </row>
    <row r="201" spans="2:65" s="1" customFormat="1" ht="11.25">
      <c r="B201" s="32"/>
      <c r="D201" s="145" t="s">
        <v>142</v>
      </c>
      <c r="F201" s="146" t="s">
        <v>1174</v>
      </c>
      <c r="I201" s="147"/>
      <c r="L201" s="32"/>
      <c r="M201" s="148"/>
      <c r="T201" s="53"/>
      <c r="AT201" s="17" t="s">
        <v>142</v>
      </c>
      <c r="AU201" s="17" t="s">
        <v>81</v>
      </c>
    </row>
    <row r="202" spans="2:65" s="1" customFormat="1" ht="11.25">
      <c r="B202" s="32"/>
      <c r="D202" s="149" t="s">
        <v>143</v>
      </c>
      <c r="F202" s="150" t="s">
        <v>1175</v>
      </c>
      <c r="I202" s="147"/>
      <c r="L202" s="32"/>
      <c r="M202" s="148"/>
      <c r="T202" s="53"/>
      <c r="AT202" s="17" t="s">
        <v>143</v>
      </c>
      <c r="AU202" s="17" t="s">
        <v>81</v>
      </c>
    </row>
    <row r="203" spans="2:65" s="11" customFormat="1" ht="25.9" customHeight="1">
      <c r="B203" s="119"/>
      <c r="D203" s="120" t="s">
        <v>71</v>
      </c>
      <c r="E203" s="121" t="s">
        <v>129</v>
      </c>
      <c r="F203" s="121" t="s">
        <v>129</v>
      </c>
      <c r="I203" s="122"/>
      <c r="J203" s="123">
        <f>BK203</f>
        <v>0</v>
      </c>
      <c r="L203" s="119"/>
      <c r="M203" s="124"/>
      <c r="P203" s="125">
        <f>P204+P208</f>
        <v>0</v>
      </c>
      <c r="R203" s="125">
        <f>R204+R208</f>
        <v>0</v>
      </c>
      <c r="T203" s="126">
        <f>T204+T208</f>
        <v>0</v>
      </c>
      <c r="AR203" s="120" t="s">
        <v>131</v>
      </c>
      <c r="AT203" s="127" t="s">
        <v>71</v>
      </c>
      <c r="AU203" s="127" t="s">
        <v>72</v>
      </c>
      <c r="AY203" s="120" t="s">
        <v>132</v>
      </c>
      <c r="BK203" s="128">
        <f>BK204+BK208</f>
        <v>0</v>
      </c>
    </row>
    <row r="204" spans="2:65" s="11" customFormat="1" ht="22.9" customHeight="1">
      <c r="B204" s="119"/>
      <c r="D204" s="120" t="s">
        <v>71</v>
      </c>
      <c r="E204" s="129" t="s">
        <v>133</v>
      </c>
      <c r="F204" s="129" t="s">
        <v>1176</v>
      </c>
      <c r="I204" s="122"/>
      <c r="J204" s="130">
        <f>BK204</f>
        <v>0</v>
      </c>
      <c r="L204" s="119"/>
      <c r="M204" s="124"/>
      <c r="P204" s="125">
        <f>SUM(P205:P207)</f>
        <v>0</v>
      </c>
      <c r="R204" s="125">
        <f>SUM(R205:R207)</f>
        <v>0</v>
      </c>
      <c r="T204" s="126">
        <f>SUM(T205:T207)</f>
        <v>0</v>
      </c>
      <c r="AR204" s="120" t="s">
        <v>131</v>
      </c>
      <c r="AT204" s="127" t="s">
        <v>71</v>
      </c>
      <c r="AU204" s="127" t="s">
        <v>79</v>
      </c>
      <c r="AY204" s="120" t="s">
        <v>132</v>
      </c>
      <c r="BK204" s="128">
        <f>SUM(BK205:BK207)</f>
        <v>0</v>
      </c>
    </row>
    <row r="205" spans="2:65" s="1" customFormat="1" ht="16.5" customHeight="1">
      <c r="B205" s="131"/>
      <c r="C205" s="132" t="s">
        <v>369</v>
      </c>
      <c r="D205" s="132" t="s">
        <v>135</v>
      </c>
      <c r="E205" s="133" t="s">
        <v>1177</v>
      </c>
      <c r="F205" s="134" t="s">
        <v>1178</v>
      </c>
      <c r="G205" s="135" t="s">
        <v>1179</v>
      </c>
      <c r="H205" s="136">
        <v>1</v>
      </c>
      <c r="I205" s="137"/>
      <c r="J205" s="138">
        <f>ROUND(I205*H205,2)</f>
        <v>0</v>
      </c>
      <c r="K205" s="134" t="s">
        <v>1091</v>
      </c>
      <c r="L205" s="32"/>
      <c r="M205" s="139" t="s">
        <v>3</v>
      </c>
      <c r="N205" s="140" t="s">
        <v>43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152</v>
      </c>
      <c r="AT205" s="143" t="s">
        <v>135</v>
      </c>
      <c r="AU205" s="143" t="s">
        <v>81</v>
      </c>
      <c r="AY205" s="17" t="s">
        <v>132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79</v>
      </c>
      <c r="BK205" s="144">
        <f>ROUND(I205*H205,2)</f>
        <v>0</v>
      </c>
      <c r="BL205" s="17" t="s">
        <v>152</v>
      </c>
      <c r="BM205" s="143" t="s">
        <v>522</v>
      </c>
    </row>
    <row r="206" spans="2:65" s="1" customFormat="1" ht="11.25">
      <c r="B206" s="32"/>
      <c r="D206" s="145" t="s">
        <v>142</v>
      </c>
      <c r="F206" s="146" t="s">
        <v>1178</v>
      </c>
      <c r="I206" s="147"/>
      <c r="L206" s="32"/>
      <c r="M206" s="148"/>
      <c r="T206" s="53"/>
      <c r="AT206" s="17" t="s">
        <v>142</v>
      </c>
      <c r="AU206" s="17" t="s">
        <v>81</v>
      </c>
    </row>
    <row r="207" spans="2:65" s="1" customFormat="1" ht="19.5">
      <c r="B207" s="32"/>
      <c r="D207" s="145" t="s">
        <v>1081</v>
      </c>
      <c r="F207" s="187" t="s">
        <v>1180</v>
      </c>
      <c r="I207" s="147"/>
      <c r="L207" s="32"/>
      <c r="M207" s="148"/>
      <c r="T207" s="53"/>
      <c r="AT207" s="17" t="s">
        <v>1081</v>
      </c>
      <c r="AU207" s="17" t="s">
        <v>81</v>
      </c>
    </row>
    <row r="208" spans="2:65" s="11" customFormat="1" ht="22.9" customHeight="1">
      <c r="B208" s="119"/>
      <c r="D208" s="120" t="s">
        <v>71</v>
      </c>
      <c r="E208" s="129" t="s">
        <v>167</v>
      </c>
      <c r="F208" s="129" t="s">
        <v>168</v>
      </c>
      <c r="I208" s="122"/>
      <c r="J208" s="130">
        <f>BK208</f>
        <v>0</v>
      </c>
      <c r="L208" s="119"/>
      <c r="M208" s="124"/>
      <c r="P208" s="125">
        <f>SUM(P209:P211)</f>
        <v>0</v>
      </c>
      <c r="R208" s="125">
        <f>SUM(R209:R211)</f>
        <v>0</v>
      </c>
      <c r="T208" s="126">
        <f>SUM(T209:T211)</f>
        <v>0</v>
      </c>
      <c r="AR208" s="120" t="s">
        <v>131</v>
      </c>
      <c r="AT208" s="127" t="s">
        <v>71</v>
      </c>
      <c r="AU208" s="127" t="s">
        <v>79</v>
      </c>
      <c r="AY208" s="120" t="s">
        <v>132</v>
      </c>
      <c r="BK208" s="128">
        <f>SUM(BK209:BK211)</f>
        <v>0</v>
      </c>
    </row>
    <row r="209" spans="2:65" s="1" customFormat="1" ht="16.5" customHeight="1">
      <c r="B209" s="131"/>
      <c r="C209" s="132" t="s">
        <v>374</v>
      </c>
      <c r="D209" s="132" t="s">
        <v>135</v>
      </c>
      <c r="E209" s="133" t="s">
        <v>1181</v>
      </c>
      <c r="F209" s="134" t="s">
        <v>1182</v>
      </c>
      <c r="G209" s="135" t="s">
        <v>1179</v>
      </c>
      <c r="H209" s="136">
        <v>1</v>
      </c>
      <c r="I209" s="137"/>
      <c r="J209" s="138">
        <f>ROUND(I209*H209,2)</f>
        <v>0</v>
      </c>
      <c r="K209" s="134" t="s">
        <v>139</v>
      </c>
      <c r="L209" s="32"/>
      <c r="M209" s="139" t="s">
        <v>3</v>
      </c>
      <c r="N209" s="140" t="s">
        <v>43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152</v>
      </c>
      <c r="AT209" s="143" t="s">
        <v>135</v>
      </c>
      <c r="AU209" s="143" t="s">
        <v>81</v>
      </c>
      <c r="AY209" s="17" t="s">
        <v>132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79</v>
      </c>
      <c r="BK209" s="144">
        <f>ROUND(I209*H209,2)</f>
        <v>0</v>
      </c>
      <c r="BL209" s="17" t="s">
        <v>152</v>
      </c>
      <c r="BM209" s="143" t="s">
        <v>533</v>
      </c>
    </row>
    <row r="210" spans="2:65" s="1" customFormat="1" ht="11.25">
      <c r="B210" s="32"/>
      <c r="D210" s="145" t="s">
        <v>142</v>
      </c>
      <c r="F210" s="146" t="s">
        <v>1182</v>
      </c>
      <c r="I210" s="147"/>
      <c r="L210" s="32"/>
      <c r="M210" s="148"/>
      <c r="T210" s="53"/>
      <c r="AT210" s="17" t="s">
        <v>142</v>
      </c>
      <c r="AU210" s="17" t="s">
        <v>81</v>
      </c>
    </row>
    <row r="211" spans="2:65" s="1" customFormat="1" ht="11.25">
      <c r="B211" s="32"/>
      <c r="D211" s="149" t="s">
        <v>143</v>
      </c>
      <c r="F211" s="150" t="s">
        <v>1183</v>
      </c>
      <c r="I211" s="147"/>
      <c r="L211" s="32"/>
      <c r="M211" s="171"/>
      <c r="N211" s="172"/>
      <c r="O211" s="172"/>
      <c r="P211" s="172"/>
      <c r="Q211" s="172"/>
      <c r="R211" s="172"/>
      <c r="S211" s="172"/>
      <c r="T211" s="173"/>
      <c r="AT211" s="17" t="s">
        <v>143</v>
      </c>
      <c r="AU211" s="17" t="s">
        <v>81</v>
      </c>
    </row>
    <row r="212" spans="2:65" s="1" customFormat="1" ht="6.95" customHeight="1">
      <c r="B212" s="41"/>
      <c r="C212" s="42"/>
      <c r="D212" s="42"/>
      <c r="E212" s="42"/>
      <c r="F212" s="42"/>
      <c r="G212" s="42"/>
      <c r="H212" s="42"/>
      <c r="I212" s="42"/>
      <c r="J212" s="42"/>
      <c r="K212" s="42"/>
      <c r="L212" s="32"/>
    </row>
  </sheetData>
  <autoFilter ref="C94:K211" xr:uid="{00000000-0009-0000-0000-000005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00" r:id="rId1" xr:uid="{00000000-0004-0000-0500-000000000000}"/>
    <hyperlink ref="F106" r:id="rId2" xr:uid="{00000000-0004-0000-0500-000001000000}"/>
    <hyperlink ref="F115" r:id="rId3" xr:uid="{00000000-0004-0000-0500-000002000000}"/>
    <hyperlink ref="F120" r:id="rId4" xr:uid="{00000000-0004-0000-0500-000003000000}"/>
    <hyperlink ref="F123" r:id="rId5" xr:uid="{00000000-0004-0000-0500-000004000000}"/>
    <hyperlink ref="F126" r:id="rId6" xr:uid="{00000000-0004-0000-0500-000005000000}"/>
    <hyperlink ref="F131" r:id="rId7" xr:uid="{00000000-0004-0000-0500-000006000000}"/>
    <hyperlink ref="F138" r:id="rId8" xr:uid="{00000000-0004-0000-0500-000007000000}"/>
    <hyperlink ref="F141" r:id="rId9" xr:uid="{00000000-0004-0000-0500-000008000000}"/>
    <hyperlink ref="F150" r:id="rId10" xr:uid="{00000000-0004-0000-0500-000009000000}"/>
    <hyperlink ref="F161" r:id="rId11" xr:uid="{00000000-0004-0000-0500-00000A000000}"/>
    <hyperlink ref="F167" r:id="rId12" xr:uid="{00000000-0004-0000-0500-00000B000000}"/>
    <hyperlink ref="F173" r:id="rId13" xr:uid="{00000000-0004-0000-0500-00000C000000}"/>
    <hyperlink ref="F187" r:id="rId14" xr:uid="{00000000-0004-0000-0500-00000D000000}"/>
    <hyperlink ref="F190" r:id="rId15" xr:uid="{00000000-0004-0000-0500-00000E000000}"/>
    <hyperlink ref="F193" r:id="rId16" xr:uid="{00000000-0004-0000-0500-00000F000000}"/>
    <hyperlink ref="F197" r:id="rId17" xr:uid="{00000000-0004-0000-0500-000010000000}"/>
    <hyperlink ref="F202" r:id="rId18" xr:uid="{00000000-0004-0000-0500-000011000000}"/>
    <hyperlink ref="F211" r:id="rId19" xr:uid="{00000000-0004-0000-05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102</v>
      </c>
      <c r="L4" s="20"/>
      <c r="M4" s="90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5" t="str">
        <f>'Rekapitulace stavby'!K6</f>
        <v>ÚSTŘEDNÍ HŘBITOV SLEZSKÁ OSTRAVA - POHŘBÍVACÍ POLE, VSYPOVÁ LOUČKA</v>
      </c>
      <c r="F7" s="316"/>
      <c r="G7" s="316"/>
      <c r="H7" s="316"/>
      <c r="L7" s="20"/>
    </row>
    <row r="8" spans="2:46" ht="12" customHeight="1">
      <c r="B8" s="20"/>
      <c r="D8" s="27" t="s">
        <v>103</v>
      </c>
      <c r="L8" s="20"/>
    </row>
    <row r="9" spans="2:46" s="1" customFormat="1" ht="16.5" customHeight="1">
      <c r="B9" s="32"/>
      <c r="E9" s="315" t="s">
        <v>104</v>
      </c>
      <c r="F9" s="317"/>
      <c r="G9" s="317"/>
      <c r="H9" s="317"/>
      <c r="L9" s="32"/>
    </row>
    <row r="10" spans="2:46" s="1" customFormat="1" ht="12" customHeight="1">
      <c r="B10" s="32"/>
      <c r="D10" s="27" t="s">
        <v>105</v>
      </c>
      <c r="L10" s="32"/>
    </row>
    <row r="11" spans="2:46" s="1" customFormat="1" ht="16.5" customHeight="1">
      <c r="B11" s="32"/>
      <c r="E11" s="273" t="s">
        <v>1184</v>
      </c>
      <c r="F11" s="317"/>
      <c r="G11" s="317"/>
      <c r="H11" s="31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27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1070</v>
      </c>
      <c r="I14" s="27" t="s">
        <v>23</v>
      </c>
      <c r="J14" s="49" t="str">
        <f>'Rekapitulace stavby'!AN8</f>
        <v>18. 3. 2025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>Statutární město Ostrava ÚmOb Slezská Ostrava</v>
      </c>
      <c r="I17" s="27" t="s">
        <v>28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8" t="str">
        <f>'Rekapitulace stavby'!E14</f>
        <v>Vyplň údaj</v>
      </c>
      <c r="F20" s="298"/>
      <c r="G20" s="298"/>
      <c r="H20" s="298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>MPA ProjektStav s.r.o.</v>
      </c>
      <c r="I23" s="27" t="s">
        <v>28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>Jindřich Jansa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3" t="s">
        <v>3</v>
      </c>
      <c r="F29" s="303"/>
      <c r="G29" s="303"/>
      <c r="H29" s="303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ROUND(J94,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ROUND((SUM(BE94:BE237)),  2)</f>
        <v>0</v>
      </c>
      <c r="I35" s="93">
        <v>0.21</v>
      </c>
      <c r="J35" s="83">
        <f>ROUND(((SUM(BE94:BE237))*I35),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ROUND((SUM(BF94:BF237)),  2)</f>
        <v>0</v>
      </c>
      <c r="I36" s="93">
        <v>0.12</v>
      </c>
      <c r="J36" s="83">
        <f>ROUND(((SUM(BF94:BF237))*I36),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ROUND((SUM(BG94:BG237)),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ROUND((SUM(BH94:BH237)),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ROUND((SUM(BI94:BI237)),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107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17</v>
      </c>
      <c r="L49" s="32"/>
    </row>
    <row r="50" spans="2:47" s="1" customFormat="1" ht="16.5" customHeight="1">
      <c r="B50" s="32"/>
      <c r="E50" s="315" t="str">
        <f>E7</f>
        <v>ÚSTŘEDNÍ HŘBITOV SLEZSKÁ OSTRAVA - POHŘBÍVACÍ POLE, VSYPOVÁ LOUČKA</v>
      </c>
      <c r="F50" s="316"/>
      <c r="G50" s="316"/>
      <c r="H50" s="316"/>
      <c r="L50" s="32"/>
    </row>
    <row r="51" spans="2:47" ht="12" customHeight="1">
      <c r="B51" s="20"/>
      <c r="C51" s="27" t="s">
        <v>103</v>
      </c>
      <c r="L51" s="20"/>
    </row>
    <row r="52" spans="2:47" s="1" customFormat="1" ht="16.5" customHeight="1">
      <c r="B52" s="32"/>
      <c r="E52" s="315" t="s">
        <v>104</v>
      </c>
      <c r="F52" s="317"/>
      <c r="G52" s="317"/>
      <c r="H52" s="317"/>
      <c r="L52" s="32"/>
    </row>
    <row r="53" spans="2:47" s="1" customFormat="1" ht="12" customHeight="1">
      <c r="B53" s="32"/>
      <c r="C53" s="27" t="s">
        <v>105</v>
      </c>
      <c r="L53" s="32"/>
    </row>
    <row r="54" spans="2:47" s="1" customFormat="1" ht="16.5" customHeight="1">
      <c r="B54" s="32"/>
      <c r="E54" s="273" t="str">
        <f>E11</f>
        <v>A1-005 - Areálová kanalizace</v>
      </c>
      <c r="F54" s="317"/>
      <c r="G54" s="317"/>
      <c r="H54" s="317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 xml:space="preserve"> </v>
      </c>
      <c r="I56" s="27" t="s">
        <v>23</v>
      </c>
      <c r="J56" s="49" t="str">
        <f>IF(J14="","",J14)</f>
        <v>18. 3. 2025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Statutární město Ostrava ÚmOb Slezská Ostrava</v>
      </c>
      <c r="I58" s="27" t="s">
        <v>31</v>
      </c>
      <c r="J58" s="30" t="str">
        <f>E23</f>
        <v>MPA ProjektStav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Jindřich Jansa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108</v>
      </c>
      <c r="D61" s="94"/>
      <c r="E61" s="94"/>
      <c r="F61" s="94"/>
      <c r="G61" s="94"/>
      <c r="H61" s="94"/>
      <c r="I61" s="94"/>
      <c r="J61" s="101" t="s">
        <v>109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J94</f>
        <v>0</v>
      </c>
      <c r="L63" s="32"/>
      <c r="AU63" s="17" t="s">
        <v>110</v>
      </c>
    </row>
    <row r="64" spans="2:47" s="8" customFormat="1" ht="24.95" customHeight="1">
      <c r="B64" s="103"/>
      <c r="D64" s="104" t="s">
        <v>192</v>
      </c>
      <c r="E64" s="105"/>
      <c r="F64" s="105"/>
      <c r="G64" s="105"/>
      <c r="H64" s="105"/>
      <c r="I64" s="105"/>
      <c r="J64" s="106">
        <f>J95</f>
        <v>0</v>
      </c>
      <c r="L64" s="103"/>
    </row>
    <row r="65" spans="2:12" s="9" customFormat="1" ht="19.899999999999999" customHeight="1">
      <c r="B65" s="107"/>
      <c r="D65" s="108" t="s">
        <v>193</v>
      </c>
      <c r="E65" s="109"/>
      <c r="F65" s="109"/>
      <c r="G65" s="109"/>
      <c r="H65" s="109"/>
      <c r="I65" s="109"/>
      <c r="J65" s="110">
        <f>J96</f>
        <v>0</v>
      </c>
      <c r="L65" s="107"/>
    </row>
    <row r="66" spans="2:12" s="9" customFormat="1" ht="19.899999999999999" customHeight="1">
      <c r="B66" s="107"/>
      <c r="D66" s="108" t="s">
        <v>1185</v>
      </c>
      <c r="E66" s="109"/>
      <c r="F66" s="109"/>
      <c r="G66" s="109"/>
      <c r="H66" s="109"/>
      <c r="I66" s="109"/>
      <c r="J66" s="110">
        <f>J170</f>
        <v>0</v>
      </c>
      <c r="L66" s="107"/>
    </row>
    <row r="67" spans="2:12" s="9" customFormat="1" ht="19.899999999999999" customHeight="1">
      <c r="B67" s="107"/>
      <c r="D67" s="108" t="s">
        <v>968</v>
      </c>
      <c r="E67" s="109"/>
      <c r="F67" s="109"/>
      <c r="G67" s="109"/>
      <c r="H67" s="109"/>
      <c r="I67" s="109"/>
      <c r="J67" s="110">
        <f>J174</f>
        <v>0</v>
      </c>
      <c r="L67" s="107"/>
    </row>
    <row r="68" spans="2:12" s="9" customFormat="1" ht="19.899999999999999" customHeight="1">
      <c r="B68" s="107"/>
      <c r="D68" s="108" t="s">
        <v>1071</v>
      </c>
      <c r="E68" s="109"/>
      <c r="F68" s="109"/>
      <c r="G68" s="109"/>
      <c r="H68" s="109"/>
      <c r="I68" s="109"/>
      <c r="J68" s="110">
        <f>J180</f>
        <v>0</v>
      </c>
      <c r="L68" s="107"/>
    </row>
    <row r="69" spans="2:12" s="9" customFormat="1" ht="19.899999999999999" customHeight="1">
      <c r="B69" s="107"/>
      <c r="D69" s="108" t="s">
        <v>197</v>
      </c>
      <c r="E69" s="109"/>
      <c r="F69" s="109"/>
      <c r="G69" s="109"/>
      <c r="H69" s="109"/>
      <c r="I69" s="109"/>
      <c r="J69" s="110">
        <f>J225</f>
        <v>0</v>
      </c>
      <c r="L69" s="107"/>
    </row>
    <row r="70" spans="2:12" s="8" customFormat="1" ht="24.95" customHeight="1">
      <c r="B70" s="103"/>
      <c r="D70" s="104" t="s">
        <v>1074</v>
      </c>
      <c r="E70" s="105"/>
      <c r="F70" s="105"/>
      <c r="G70" s="105"/>
      <c r="H70" s="105"/>
      <c r="I70" s="105"/>
      <c r="J70" s="106">
        <f>J229</f>
        <v>0</v>
      </c>
      <c r="L70" s="103"/>
    </row>
    <row r="71" spans="2:12" s="9" customFormat="1" ht="19.899999999999999" customHeight="1">
      <c r="B71" s="107"/>
      <c r="D71" s="108" t="s">
        <v>1075</v>
      </c>
      <c r="E71" s="109"/>
      <c r="F71" s="109"/>
      <c r="G71" s="109"/>
      <c r="H71" s="109"/>
      <c r="I71" s="109"/>
      <c r="J71" s="110">
        <f>J230</f>
        <v>0</v>
      </c>
      <c r="L71" s="107"/>
    </row>
    <row r="72" spans="2:12" s="9" customFormat="1" ht="19.899999999999999" customHeight="1">
      <c r="B72" s="107"/>
      <c r="D72" s="108" t="s">
        <v>114</v>
      </c>
      <c r="E72" s="109"/>
      <c r="F72" s="109"/>
      <c r="G72" s="109"/>
      <c r="H72" s="109"/>
      <c r="I72" s="109"/>
      <c r="J72" s="110">
        <f>J234</f>
        <v>0</v>
      </c>
      <c r="L72" s="107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116</v>
      </c>
      <c r="L79" s="32"/>
    </row>
    <row r="80" spans="2:12" s="1" customFormat="1" ht="6.95" customHeight="1">
      <c r="B80" s="32"/>
      <c r="L80" s="32"/>
    </row>
    <row r="81" spans="2:63" s="1" customFormat="1" ht="12" customHeight="1">
      <c r="B81" s="32"/>
      <c r="C81" s="27" t="s">
        <v>17</v>
      </c>
      <c r="L81" s="32"/>
    </row>
    <row r="82" spans="2:63" s="1" customFormat="1" ht="16.5" customHeight="1">
      <c r="B82" s="32"/>
      <c r="E82" s="315" t="str">
        <f>E7</f>
        <v>ÚSTŘEDNÍ HŘBITOV SLEZSKÁ OSTRAVA - POHŘBÍVACÍ POLE, VSYPOVÁ LOUČKA</v>
      </c>
      <c r="F82" s="316"/>
      <c r="G82" s="316"/>
      <c r="H82" s="316"/>
      <c r="L82" s="32"/>
    </row>
    <row r="83" spans="2:63" ht="12" customHeight="1">
      <c r="B83" s="20"/>
      <c r="C83" s="27" t="s">
        <v>103</v>
      </c>
      <c r="L83" s="20"/>
    </row>
    <row r="84" spans="2:63" s="1" customFormat="1" ht="16.5" customHeight="1">
      <c r="B84" s="32"/>
      <c r="E84" s="315" t="s">
        <v>104</v>
      </c>
      <c r="F84" s="317"/>
      <c r="G84" s="317"/>
      <c r="H84" s="317"/>
      <c r="L84" s="32"/>
    </row>
    <row r="85" spans="2:63" s="1" customFormat="1" ht="12" customHeight="1">
      <c r="B85" s="32"/>
      <c r="C85" s="27" t="s">
        <v>105</v>
      </c>
      <c r="L85" s="32"/>
    </row>
    <row r="86" spans="2:63" s="1" customFormat="1" ht="16.5" customHeight="1">
      <c r="B86" s="32"/>
      <c r="E86" s="273" t="str">
        <f>E11</f>
        <v>A1-005 - Areálová kanalizace</v>
      </c>
      <c r="F86" s="317"/>
      <c r="G86" s="317"/>
      <c r="H86" s="317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F14</f>
        <v xml:space="preserve"> </v>
      </c>
      <c r="I88" s="27" t="s">
        <v>23</v>
      </c>
      <c r="J88" s="49" t="str">
        <f>IF(J14="","",J14)</f>
        <v>18. 3. 2025</v>
      </c>
      <c r="L88" s="32"/>
    </row>
    <row r="89" spans="2:63" s="1" customFormat="1" ht="6.95" customHeight="1">
      <c r="B89" s="32"/>
      <c r="L89" s="32"/>
    </row>
    <row r="90" spans="2:63" s="1" customFormat="1" ht="25.7" customHeight="1">
      <c r="B90" s="32"/>
      <c r="C90" s="27" t="s">
        <v>25</v>
      </c>
      <c r="F90" s="25" t="str">
        <f>E17</f>
        <v>Statutární město Ostrava ÚmOb Slezská Ostrava</v>
      </c>
      <c r="I90" s="27" t="s">
        <v>31</v>
      </c>
      <c r="J90" s="30" t="str">
        <f>E23</f>
        <v>MPA ProjektStav s.r.o.</v>
      </c>
      <c r="L90" s="32"/>
    </row>
    <row r="91" spans="2:63" s="1" customFormat="1" ht="15.2" customHeight="1">
      <c r="B91" s="32"/>
      <c r="C91" s="27" t="s">
        <v>29</v>
      </c>
      <c r="F91" s="25" t="str">
        <f>IF(E20="","",E20)</f>
        <v>Vyplň údaj</v>
      </c>
      <c r="I91" s="27" t="s">
        <v>34</v>
      </c>
      <c r="J91" s="30" t="str">
        <f>E26</f>
        <v>Jindřich Jansa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11"/>
      <c r="C93" s="112" t="s">
        <v>117</v>
      </c>
      <c r="D93" s="113" t="s">
        <v>57</v>
      </c>
      <c r="E93" s="113" t="s">
        <v>53</v>
      </c>
      <c r="F93" s="113" t="s">
        <v>54</v>
      </c>
      <c r="G93" s="113" t="s">
        <v>118</v>
      </c>
      <c r="H93" s="113" t="s">
        <v>119</v>
      </c>
      <c r="I93" s="113" t="s">
        <v>120</v>
      </c>
      <c r="J93" s="113" t="s">
        <v>109</v>
      </c>
      <c r="K93" s="114" t="s">
        <v>121</v>
      </c>
      <c r="L93" s="111"/>
      <c r="M93" s="56" t="s">
        <v>3</v>
      </c>
      <c r="N93" s="57" t="s">
        <v>42</v>
      </c>
      <c r="O93" s="57" t="s">
        <v>122</v>
      </c>
      <c r="P93" s="57" t="s">
        <v>123</v>
      </c>
      <c r="Q93" s="57" t="s">
        <v>124</v>
      </c>
      <c r="R93" s="57" t="s">
        <v>125</v>
      </c>
      <c r="S93" s="57" t="s">
        <v>126</v>
      </c>
      <c r="T93" s="58" t="s">
        <v>127</v>
      </c>
    </row>
    <row r="94" spans="2:63" s="1" customFormat="1" ht="22.9" customHeight="1">
      <c r="B94" s="32"/>
      <c r="C94" s="61" t="s">
        <v>128</v>
      </c>
      <c r="J94" s="115">
        <f>BK94</f>
        <v>0</v>
      </c>
      <c r="L94" s="32"/>
      <c r="M94" s="59"/>
      <c r="N94" s="50"/>
      <c r="O94" s="50"/>
      <c r="P94" s="116">
        <f>P95+P229</f>
        <v>0</v>
      </c>
      <c r="Q94" s="50"/>
      <c r="R94" s="116">
        <f>R95+R229</f>
        <v>7.9335064000000015</v>
      </c>
      <c r="S94" s="50"/>
      <c r="T94" s="117">
        <f>T95+T229</f>
        <v>7.4999999999999997E-2</v>
      </c>
      <c r="AT94" s="17" t="s">
        <v>71</v>
      </c>
      <c r="AU94" s="17" t="s">
        <v>110</v>
      </c>
      <c r="BK94" s="118">
        <f>BK95+BK229</f>
        <v>0</v>
      </c>
    </row>
    <row r="95" spans="2:63" s="11" customFormat="1" ht="25.9" customHeight="1">
      <c r="B95" s="119"/>
      <c r="D95" s="120" t="s">
        <v>71</v>
      </c>
      <c r="E95" s="121" t="s">
        <v>198</v>
      </c>
      <c r="F95" s="121" t="s">
        <v>199</v>
      </c>
      <c r="I95" s="122"/>
      <c r="J95" s="123">
        <f>BK95</f>
        <v>0</v>
      </c>
      <c r="L95" s="119"/>
      <c r="M95" s="124"/>
      <c r="P95" s="125">
        <f>P96+P170+P174+P180+P225</f>
        <v>0</v>
      </c>
      <c r="R95" s="125">
        <f>R96+R170+R174+R180+R225</f>
        <v>7.9335064000000015</v>
      </c>
      <c r="T95" s="126">
        <f>T96+T170+T174+T180+T225</f>
        <v>7.4999999999999997E-2</v>
      </c>
      <c r="AR95" s="120" t="s">
        <v>79</v>
      </c>
      <c r="AT95" s="127" t="s">
        <v>71</v>
      </c>
      <c r="AU95" s="127" t="s">
        <v>72</v>
      </c>
      <c r="AY95" s="120" t="s">
        <v>132</v>
      </c>
      <c r="BK95" s="128">
        <f>BK96+BK170+BK174+BK180+BK225</f>
        <v>0</v>
      </c>
    </row>
    <row r="96" spans="2:63" s="11" customFormat="1" ht="22.9" customHeight="1">
      <c r="B96" s="119"/>
      <c r="D96" s="120" t="s">
        <v>71</v>
      </c>
      <c r="E96" s="129" t="s">
        <v>79</v>
      </c>
      <c r="F96" s="129" t="s">
        <v>200</v>
      </c>
      <c r="I96" s="122"/>
      <c r="J96" s="130">
        <f>BK96</f>
        <v>0</v>
      </c>
      <c r="L96" s="119"/>
      <c r="M96" s="124"/>
      <c r="P96" s="125">
        <f>SUM(P97:P169)</f>
        <v>0</v>
      </c>
      <c r="R96" s="125">
        <f>SUM(R97:R169)</f>
        <v>0.13838399999999998</v>
      </c>
      <c r="T96" s="126">
        <f>SUM(T97:T169)</f>
        <v>0</v>
      </c>
      <c r="AR96" s="120" t="s">
        <v>79</v>
      </c>
      <c r="AT96" s="127" t="s">
        <v>71</v>
      </c>
      <c r="AU96" s="127" t="s">
        <v>79</v>
      </c>
      <c r="AY96" s="120" t="s">
        <v>132</v>
      </c>
      <c r="BK96" s="128">
        <f>SUM(BK97:BK169)</f>
        <v>0</v>
      </c>
    </row>
    <row r="97" spans="2:65" s="1" customFormat="1" ht="16.5" customHeight="1">
      <c r="B97" s="131"/>
      <c r="C97" s="132" t="s">
        <v>79</v>
      </c>
      <c r="D97" s="132" t="s">
        <v>135</v>
      </c>
      <c r="E97" s="133" t="s">
        <v>1076</v>
      </c>
      <c r="F97" s="134" t="s">
        <v>1077</v>
      </c>
      <c r="G97" s="135" t="s">
        <v>1078</v>
      </c>
      <c r="H97" s="136">
        <v>144</v>
      </c>
      <c r="I97" s="137"/>
      <c r="J97" s="138">
        <f>ROUND(I97*H97,2)</f>
        <v>0</v>
      </c>
      <c r="K97" s="134" t="s">
        <v>139</v>
      </c>
      <c r="L97" s="32"/>
      <c r="M97" s="139" t="s">
        <v>3</v>
      </c>
      <c r="N97" s="140" t="s">
        <v>43</v>
      </c>
      <c r="P97" s="141">
        <f>O97*H97</f>
        <v>0</v>
      </c>
      <c r="Q97" s="141">
        <v>3.0000000000000001E-5</v>
      </c>
      <c r="R97" s="141">
        <f>Q97*H97</f>
        <v>4.3200000000000001E-3</v>
      </c>
      <c r="S97" s="141">
        <v>0</v>
      </c>
      <c r="T97" s="142">
        <f>S97*H97</f>
        <v>0</v>
      </c>
      <c r="AR97" s="143" t="s">
        <v>152</v>
      </c>
      <c r="AT97" s="143" t="s">
        <v>135</v>
      </c>
      <c r="AU97" s="143" t="s">
        <v>81</v>
      </c>
      <c r="AY97" s="17" t="s">
        <v>132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7" t="s">
        <v>79</v>
      </c>
      <c r="BK97" s="144">
        <f>ROUND(I97*H97,2)</f>
        <v>0</v>
      </c>
      <c r="BL97" s="17" t="s">
        <v>152</v>
      </c>
      <c r="BM97" s="143" t="s">
        <v>81</v>
      </c>
    </row>
    <row r="98" spans="2:65" s="1" customFormat="1" ht="11.25">
      <c r="B98" s="32"/>
      <c r="D98" s="145" t="s">
        <v>142</v>
      </c>
      <c r="F98" s="146" t="s">
        <v>1079</v>
      </c>
      <c r="I98" s="147"/>
      <c r="L98" s="32"/>
      <c r="M98" s="148"/>
      <c r="T98" s="53"/>
      <c r="AT98" s="17" t="s">
        <v>142</v>
      </c>
      <c r="AU98" s="17" t="s">
        <v>81</v>
      </c>
    </row>
    <row r="99" spans="2:65" s="1" customFormat="1" ht="11.25">
      <c r="B99" s="32"/>
      <c r="D99" s="149" t="s">
        <v>143</v>
      </c>
      <c r="F99" s="150" t="s">
        <v>1080</v>
      </c>
      <c r="I99" s="147"/>
      <c r="L99" s="32"/>
      <c r="M99" s="148"/>
      <c r="T99" s="53"/>
      <c r="AT99" s="17" t="s">
        <v>143</v>
      </c>
      <c r="AU99" s="17" t="s">
        <v>81</v>
      </c>
    </row>
    <row r="100" spans="2:65" s="1" customFormat="1" ht="19.5">
      <c r="B100" s="32"/>
      <c r="D100" s="145" t="s">
        <v>1081</v>
      </c>
      <c r="F100" s="187" t="s">
        <v>1082</v>
      </c>
      <c r="I100" s="147"/>
      <c r="L100" s="32"/>
      <c r="M100" s="148"/>
      <c r="T100" s="53"/>
      <c r="AT100" s="17" t="s">
        <v>1081</v>
      </c>
      <c r="AU100" s="17" t="s">
        <v>81</v>
      </c>
    </row>
    <row r="101" spans="2:65" s="13" customFormat="1" ht="11.25">
      <c r="B101" s="157"/>
      <c r="D101" s="145" t="s">
        <v>149</v>
      </c>
      <c r="E101" s="158" t="s">
        <v>3</v>
      </c>
      <c r="F101" s="159" t="s">
        <v>1083</v>
      </c>
      <c r="H101" s="160">
        <v>144</v>
      </c>
      <c r="I101" s="161"/>
      <c r="L101" s="157"/>
      <c r="M101" s="162"/>
      <c r="T101" s="163"/>
      <c r="AT101" s="158" t="s">
        <v>149</v>
      </c>
      <c r="AU101" s="158" t="s">
        <v>81</v>
      </c>
      <c r="AV101" s="13" t="s">
        <v>81</v>
      </c>
      <c r="AW101" s="13" t="s">
        <v>33</v>
      </c>
      <c r="AX101" s="13" t="s">
        <v>72</v>
      </c>
      <c r="AY101" s="158" t="s">
        <v>132</v>
      </c>
    </row>
    <row r="102" spans="2:65" s="14" customFormat="1" ht="11.25">
      <c r="B102" s="164"/>
      <c r="D102" s="145" t="s">
        <v>149</v>
      </c>
      <c r="E102" s="165" t="s">
        <v>3</v>
      </c>
      <c r="F102" s="166" t="s">
        <v>151</v>
      </c>
      <c r="H102" s="167">
        <v>144</v>
      </c>
      <c r="I102" s="168"/>
      <c r="L102" s="164"/>
      <c r="M102" s="169"/>
      <c r="T102" s="170"/>
      <c r="AT102" s="165" t="s">
        <v>149</v>
      </c>
      <c r="AU102" s="165" t="s">
        <v>81</v>
      </c>
      <c r="AV102" s="14" t="s">
        <v>152</v>
      </c>
      <c r="AW102" s="14" t="s">
        <v>33</v>
      </c>
      <c r="AX102" s="14" t="s">
        <v>79</v>
      </c>
      <c r="AY102" s="165" t="s">
        <v>132</v>
      </c>
    </row>
    <row r="103" spans="2:65" s="1" customFormat="1" ht="21.75" customHeight="1">
      <c r="B103" s="131"/>
      <c r="C103" s="132" t="s">
        <v>81</v>
      </c>
      <c r="D103" s="132" t="s">
        <v>135</v>
      </c>
      <c r="E103" s="133" t="s">
        <v>1186</v>
      </c>
      <c r="F103" s="134" t="s">
        <v>1187</v>
      </c>
      <c r="G103" s="135" t="s">
        <v>252</v>
      </c>
      <c r="H103" s="136">
        <v>4.8</v>
      </c>
      <c r="I103" s="137"/>
      <c r="J103" s="138">
        <f>ROUND(I103*H103,2)</f>
        <v>0</v>
      </c>
      <c r="K103" s="134" t="s">
        <v>139</v>
      </c>
      <c r="L103" s="32"/>
      <c r="M103" s="139" t="s">
        <v>3</v>
      </c>
      <c r="N103" s="140" t="s">
        <v>43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152</v>
      </c>
      <c r="AT103" s="143" t="s">
        <v>135</v>
      </c>
      <c r="AU103" s="143" t="s">
        <v>81</v>
      </c>
      <c r="AY103" s="17" t="s">
        <v>132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7" t="s">
        <v>79</v>
      </c>
      <c r="BK103" s="144">
        <f>ROUND(I103*H103,2)</f>
        <v>0</v>
      </c>
      <c r="BL103" s="17" t="s">
        <v>152</v>
      </c>
      <c r="BM103" s="143" t="s">
        <v>152</v>
      </c>
    </row>
    <row r="104" spans="2:65" s="1" customFormat="1" ht="19.5">
      <c r="B104" s="32"/>
      <c r="D104" s="145" t="s">
        <v>142</v>
      </c>
      <c r="F104" s="146" t="s">
        <v>1188</v>
      </c>
      <c r="I104" s="147"/>
      <c r="L104" s="32"/>
      <c r="M104" s="148"/>
      <c r="T104" s="53"/>
      <c r="AT104" s="17" t="s">
        <v>142</v>
      </c>
      <c r="AU104" s="17" t="s">
        <v>81</v>
      </c>
    </row>
    <row r="105" spans="2:65" s="1" customFormat="1" ht="11.25">
      <c r="B105" s="32"/>
      <c r="D105" s="149" t="s">
        <v>143</v>
      </c>
      <c r="F105" s="150" t="s">
        <v>1189</v>
      </c>
      <c r="I105" s="147"/>
      <c r="L105" s="32"/>
      <c r="M105" s="148"/>
      <c r="T105" s="53"/>
      <c r="AT105" s="17" t="s">
        <v>143</v>
      </c>
      <c r="AU105" s="17" t="s">
        <v>81</v>
      </c>
    </row>
    <row r="106" spans="2:65" s="13" customFormat="1" ht="11.25">
      <c r="B106" s="157"/>
      <c r="D106" s="145" t="s">
        <v>149</v>
      </c>
      <c r="E106" s="158" t="s">
        <v>3</v>
      </c>
      <c r="F106" s="159" t="s">
        <v>1190</v>
      </c>
      <c r="H106" s="160">
        <v>4.8</v>
      </c>
      <c r="I106" s="161"/>
      <c r="L106" s="157"/>
      <c r="M106" s="162"/>
      <c r="T106" s="163"/>
      <c r="AT106" s="158" t="s">
        <v>149</v>
      </c>
      <c r="AU106" s="158" t="s">
        <v>81</v>
      </c>
      <c r="AV106" s="13" t="s">
        <v>81</v>
      </c>
      <c r="AW106" s="13" t="s">
        <v>33</v>
      </c>
      <c r="AX106" s="13" t="s">
        <v>72</v>
      </c>
      <c r="AY106" s="158" t="s">
        <v>132</v>
      </c>
    </row>
    <row r="107" spans="2:65" s="14" customFormat="1" ht="11.25">
      <c r="B107" s="164"/>
      <c r="D107" s="145" t="s">
        <v>149</v>
      </c>
      <c r="E107" s="165" t="s">
        <v>3</v>
      </c>
      <c r="F107" s="166" t="s">
        <v>151</v>
      </c>
      <c r="H107" s="167">
        <v>4.8</v>
      </c>
      <c r="I107" s="168"/>
      <c r="L107" s="164"/>
      <c r="M107" s="169"/>
      <c r="T107" s="170"/>
      <c r="AT107" s="165" t="s">
        <v>149</v>
      </c>
      <c r="AU107" s="165" t="s">
        <v>81</v>
      </c>
      <c r="AV107" s="14" t="s">
        <v>152</v>
      </c>
      <c r="AW107" s="14" t="s">
        <v>33</v>
      </c>
      <c r="AX107" s="14" t="s">
        <v>79</v>
      </c>
      <c r="AY107" s="165" t="s">
        <v>132</v>
      </c>
    </row>
    <row r="108" spans="2:65" s="1" customFormat="1" ht="21.75" customHeight="1">
      <c r="B108" s="131"/>
      <c r="C108" s="132" t="s">
        <v>153</v>
      </c>
      <c r="D108" s="132" t="s">
        <v>135</v>
      </c>
      <c r="E108" s="133" t="s">
        <v>1084</v>
      </c>
      <c r="F108" s="134" t="s">
        <v>1085</v>
      </c>
      <c r="G108" s="135" t="s">
        <v>252</v>
      </c>
      <c r="H108" s="136">
        <v>59.04</v>
      </c>
      <c r="I108" s="137"/>
      <c r="J108" s="138">
        <f>ROUND(I108*H108,2)</f>
        <v>0</v>
      </c>
      <c r="K108" s="134" t="s">
        <v>139</v>
      </c>
      <c r="L108" s="32"/>
      <c r="M108" s="139" t="s">
        <v>3</v>
      </c>
      <c r="N108" s="140" t="s">
        <v>43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152</v>
      </c>
      <c r="AT108" s="143" t="s">
        <v>135</v>
      </c>
      <c r="AU108" s="143" t="s">
        <v>81</v>
      </c>
      <c r="AY108" s="17" t="s">
        <v>132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7" t="s">
        <v>79</v>
      </c>
      <c r="BK108" s="144">
        <f>ROUND(I108*H108,2)</f>
        <v>0</v>
      </c>
      <c r="BL108" s="17" t="s">
        <v>152</v>
      </c>
      <c r="BM108" s="143" t="s">
        <v>169</v>
      </c>
    </row>
    <row r="109" spans="2:65" s="1" customFormat="1" ht="19.5">
      <c r="B109" s="32"/>
      <c r="D109" s="145" t="s">
        <v>142</v>
      </c>
      <c r="F109" s="146" t="s">
        <v>1086</v>
      </c>
      <c r="I109" s="147"/>
      <c r="L109" s="32"/>
      <c r="M109" s="148"/>
      <c r="T109" s="53"/>
      <c r="AT109" s="17" t="s">
        <v>142</v>
      </c>
      <c r="AU109" s="17" t="s">
        <v>81</v>
      </c>
    </row>
    <row r="110" spans="2:65" s="1" customFormat="1" ht="11.25">
      <c r="B110" s="32"/>
      <c r="D110" s="149" t="s">
        <v>143</v>
      </c>
      <c r="F110" s="150" t="s">
        <v>1087</v>
      </c>
      <c r="I110" s="147"/>
      <c r="L110" s="32"/>
      <c r="M110" s="148"/>
      <c r="T110" s="53"/>
      <c r="AT110" s="17" t="s">
        <v>143</v>
      </c>
      <c r="AU110" s="17" t="s">
        <v>81</v>
      </c>
    </row>
    <row r="111" spans="2:65" s="13" customFormat="1" ht="11.25">
      <c r="B111" s="157"/>
      <c r="D111" s="145" t="s">
        <v>149</v>
      </c>
      <c r="E111" s="158" t="s">
        <v>3</v>
      </c>
      <c r="F111" s="159" t="s">
        <v>1191</v>
      </c>
      <c r="H111" s="160">
        <v>59.04</v>
      </c>
      <c r="I111" s="161"/>
      <c r="L111" s="157"/>
      <c r="M111" s="162"/>
      <c r="T111" s="163"/>
      <c r="AT111" s="158" t="s">
        <v>149</v>
      </c>
      <c r="AU111" s="158" t="s">
        <v>81</v>
      </c>
      <c r="AV111" s="13" t="s">
        <v>81</v>
      </c>
      <c r="AW111" s="13" t="s">
        <v>33</v>
      </c>
      <c r="AX111" s="13" t="s">
        <v>72</v>
      </c>
      <c r="AY111" s="158" t="s">
        <v>132</v>
      </c>
    </row>
    <row r="112" spans="2:65" s="14" customFormat="1" ht="11.25">
      <c r="B112" s="164"/>
      <c r="D112" s="145" t="s">
        <v>149</v>
      </c>
      <c r="E112" s="165" t="s">
        <v>3</v>
      </c>
      <c r="F112" s="166" t="s">
        <v>151</v>
      </c>
      <c r="H112" s="167">
        <v>59.04</v>
      </c>
      <c r="I112" s="168"/>
      <c r="L112" s="164"/>
      <c r="M112" s="169"/>
      <c r="T112" s="170"/>
      <c r="AT112" s="165" t="s">
        <v>149</v>
      </c>
      <c r="AU112" s="165" t="s">
        <v>81</v>
      </c>
      <c r="AV112" s="14" t="s">
        <v>152</v>
      </c>
      <c r="AW112" s="14" t="s">
        <v>33</v>
      </c>
      <c r="AX112" s="14" t="s">
        <v>79</v>
      </c>
      <c r="AY112" s="165" t="s">
        <v>132</v>
      </c>
    </row>
    <row r="113" spans="2:65" s="1" customFormat="1" ht="24.2" customHeight="1">
      <c r="B113" s="131"/>
      <c r="C113" s="132" t="s">
        <v>152</v>
      </c>
      <c r="D113" s="132" t="s">
        <v>135</v>
      </c>
      <c r="E113" s="133" t="s">
        <v>1089</v>
      </c>
      <c r="F113" s="134" t="s">
        <v>1192</v>
      </c>
      <c r="G113" s="135" t="s">
        <v>252</v>
      </c>
      <c r="H113" s="136">
        <v>11.808</v>
      </c>
      <c r="I113" s="137"/>
      <c r="J113" s="138">
        <f>ROUND(I113*H113,2)</f>
        <v>0</v>
      </c>
      <c r="K113" s="134" t="s">
        <v>1091</v>
      </c>
      <c r="L113" s="32"/>
      <c r="M113" s="139" t="s">
        <v>3</v>
      </c>
      <c r="N113" s="140" t="s">
        <v>43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152</v>
      </c>
      <c r="AT113" s="143" t="s">
        <v>135</v>
      </c>
      <c r="AU113" s="143" t="s">
        <v>81</v>
      </c>
      <c r="AY113" s="17" t="s">
        <v>132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79</v>
      </c>
      <c r="BK113" s="144">
        <f>ROUND(I113*H113,2)</f>
        <v>0</v>
      </c>
      <c r="BL113" s="17" t="s">
        <v>152</v>
      </c>
      <c r="BM113" s="143" t="s">
        <v>179</v>
      </c>
    </row>
    <row r="114" spans="2:65" s="1" customFormat="1" ht="11.25">
      <c r="B114" s="32"/>
      <c r="D114" s="145" t="s">
        <v>142</v>
      </c>
      <c r="F114" s="146" t="s">
        <v>1192</v>
      </c>
      <c r="I114" s="147"/>
      <c r="L114" s="32"/>
      <c r="M114" s="148"/>
      <c r="T114" s="53"/>
      <c r="AT114" s="17" t="s">
        <v>142</v>
      </c>
      <c r="AU114" s="17" t="s">
        <v>81</v>
      </c>
    </row>
    <row r="115" spans="2:65" s="13" customFormat="1" ht="11.25">
      <c r="B115" s="157"/>
      <c r="D115" s="145" t="s">
        <v>149</v>
      </c>
      <c r="E115" s="158" t="s">
        <v>3</v>
      </c>
      <c r="F115" s="159" t="s">
        <v>1193</v>
      </c>
      <c r="H115" s="160">
        <v>11.808</v>
      </c>
      <c r="I115" s="161"/>
      <c r="L115" s="157"/>
      <c r="M115" s="162"/>
      <c r="T115" s="163"/>
      <c r="AT115" s="158" t="s">
        <v>149</v>
      </c>
      <c r="AU115" s="158" t="s">
        <v>81</v>
      </c>
      <c r="AV115" s="13" t="s">
        <v>81</v>
      </c>
      <c r="AW115" s="13" t="s">
        <v>33</v>
      </c>
      <c r="AX115" s="13" t="s">
        <v>72</v>
      </c>
      <c r="AY115" s="158" t="s">
        <v>132</v>
      </c>
    </row>
    <row r="116" spans="2:65" s="14" customFormat="1" ht="11.25">
      <c r="B116" s="164"/>
      <c r="D116" s="145" t="s">
        <v>149</v>
      </c>
      <c r="E116" s="165" t="s">
        <v>3</v>
      </c>
      <c r="F116" s="166" t="s">
        <v>151</v>
      </c>
      <c r="H116" s="167">
        <v>11.808</v>
      </c>
      <c r="I116" s="168"/>
      <c r="L116" s="164"/>
      <c r="M116" s="169"/>
      <c r="T116" s="170"/>
      <c r="AT116" s="165" t="s">
        <v>149</v>
      </c>
      <c r="AU116" s="165" t="s">
        <v>81</v>
      </c>
      <c r="AV116" s="14" t="s">
        <v>152</v>
      </c>
      <c r="AW116" s="14" t="s">
        <v>33</v>
      </c>
      <c r="AX116" s="14" t="s">
        <v>79</v>
      </c>
      <c r="AY116" s="165" t="s">
        <v>132</v>
      </c>
    </row>
    <row r="117" spans="2:65" s="1" customFormat="1" ht="16.5" customHeight="1">
      <c r="B117" s="131"/>
      <c r="C117" s="132" t="s">
        <v>131</v>
      </c>
      <c r="D117" s="132" t="s">
        <v>135</v>
      </c>
      <c r="E117" s="133" t="s">
        <v>1093</v>
      </c>
      <c r="F117" s="134" t="s">
        <v>1094</v>
      </c>
      <c r="G117" s="135" t="s">
        <v>203</v>
      </c>
      <c r="H117" s="136">
        <v>159.6</v>
      </c>
      <c r="I117" s="137"/>
      <c r="J117" s="138">
        <f>ROUND(I117*H117,2)</f>
        <v>0</v>
      </c>
      <c r="K117" s="134" t="s">
        <v>139</v>
      </c>
      <c r="L117" s="32"/>
      <c r="M117" s="139" t="s">
        <v>3</v>
      </c>
      <c r="N117" s="140" t="s">
        <v>43</v>
      </c>
      <c r="P117" s="141">
        <f>O117*H117</f>
        <v>0</v>
      </c>
      <c r="Q117" s="141">
        <v>8.4000000000000003E-4</v>
      </c>
      <c r="R117" s="141">
        <f>Q117*H117</f>
        <v>0.13406399999999999</v>
      </c>
      <c r="S117" s="141">
        <v>0</v>
      </c>
      <c r="T117" s="142">
        <f>S117*H117</f>
        <v>0</v>
      </c>
      <c r="AR117" s="143" t="s">
        <v>152</v>
      </c>
      <c r="AT117" s="143" t="s">
        <v>135</v>
      </c>
      <c r="AU117" s="143" t="s">
        <v>81</v>
      </c>
      <c r="AY117" s="17" t="s">
        <v>132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7" t="s">
        <v>79</v>
      </c>
      <c r="BK117" s="144">
        <f>ROUND(I117*H117,2)</f>
        <v>0</v>
      </c>
      <c r="BL117" s="17" t="s">
        <v>152</v>
      </c>
      <c r="BM117" s="143" t="s">
        <v>265</v>
      </c>
    </row>
    <row r="118" spans="2:65" s="1" customFormat="1" ht="11.25">
      <c r="B118" s="32"/>
      <c r="D118" s="145" t="s">
        <v>142</v>
      </c>
      <c r="F118" s="146" t="s">
        <v>1095</v>
      </c>
      <c r="I118" s="147"/>
      <c r="L118" s="32"/>
      <c r="M118" s="148"/>
      <c r="T118" s="53"/>
      <c r="AT118" s="17" t="s">
        <v>142</v>
      </c>
      <c r="AU118" s="17" t="s">
        <v>81</v>
      </c>
    </row>
    <row r="119" spans="2:65" s="1" customFormat="1" ht="11.25">
      <c r="B119" s="32"/>
      <c r="D119" s="149" t="s">
        <v>143</v>
      </c>
      <c r="F119" s="150" t="s">
        <v>1096</v>
      </c>
      <c r="I119" s="147"/>
      <c r="L119" s="32"/>
      <c r="M119" s="148"/>
      <c r="T119" s="53"/>
      <c r="AT119" s="17" t="s">
        <v>143</v>
      </c>
      <c r="AU119" s="17" t="s">
        <v>81</v>
      </c>
    </row>
    <row r="120" spans="2:65" s="13" customFormat="1" ht="11.25">
      <c r="B120" s="157"/>
      <c r="D120" s="145" t="s">
        <v>149</v>
      </c>
      <c r="E120" s="158" t="s">
        <v>3</v>
      </c>
      <c r="F120" s="159" t="s">
        <v>1194</v>
      </c>
      <c r="H120" s="160">
        <v>12</v>
      </c>
      <c r="I120" s="161"/>
      <c r="L120" s="157"/>
      <c r="M120" s="162"/>
      <c r="T120" s="163"/>
      <c r="AT120" s="158" t="s">
        <v>149</v>
      </c>
      <c r="AU120" s="158" t="s">
        <v>81</v>
      </c>
      <c r="AV120" s="13" t="s">
        <v>81</v>
      </c>
      <c r="AW120" s="13" t="s">
        <v>33</v>
      </c>
      <c r="AX120" s="13" t="s">
        <v>72</v>
      </c>
      <c r="AY120" s="158" t="s">
        <v>132</v>
      </c>
    </row>
    <row r="121" spans="2:65" s="13" customFormat="1" ht="11.25">
      <c r="B121" s="157"/>
      <c r="D121" s="145" t="s">
        <v>149</v>
      </c>
      <c r="E121" s="158" t="s">
        <v>3</v>
      </c>
      <c r="F121" s="159" t="s">
        <v>1195</v>
      </c>
      <c r="H121" s="160">
        <v>147.6</v>
      </c>
      <c r="I121" s="161"/>
      <c r="L121" s="157"/>
      <c r="M121" s="162"/>
      <c r="T121" s="163"/>
      <c r="AT121" s="158" t="s">
        <v>149</v>
      </c>
      <c r="AU121" s="158" t="s">
        <v>81</v>
      </c>
      <c r="AV121" s="13" t="s">
        <v>81</v>
      </c>
      <c r="AW121" s="13" t="s">
        <v>33</v>
      </c>
      <c r="AX121" s="13" t="s">
        <v>72</v>
      </c>
      <c r="AY121" s="158" t="s">
        <v>132</v>
      </c>
    </row>
    <row r="122" spans="2:65" s="14" customFormat="1" ht="11.25">
      <c r="B122" s="164"/>
      <c r="D122" s="145" t="s">
        <v>149</v>
      </c>
      <c r="E122" s="165" t="s">
        <v>3</v>
      </c>
      <c r="F122" s="166" t="s">
        <v>151</v>
      </c>
      <c r="H122" s="167">
        <v>159.6</v>
      </c>
      <c r="I122" s="168"/>
      <c r="L122" s="164"/>
      <c r="M122" s="169"/>
      <c r="T122" s="170"/>
      <c r="AT122" s="165" t="s">
        <v>149</v>
      </c>
      <c r="AU122" s="165" t="s">
        <v>81</v>
      </c>
      <c r="AV122" s="14" t="s">
        <v>152</v>
      </c>
      <c r="AW122" s="14" t="s">
        <v>33</v>
      </c>
      <c r="AX122" s="14" t="s">
        <v>79</v>
      </c>
      <c r="AY122" s="165" t="s">
        <v>132</v>
      </c>
    </row>
    <row r="123" spans="2:65" s="1" customFormat="1" ht="16.5" customHeight="1">
      <c r="B123" s="131"/>
      <c r="C123" s="132" t="s">
        <v>169</v>
      </c>
      <c r="D123" s="132" t="s">
        <v>135</v>
      </c>
      <c r="E123" s="133" t="s">
        <v>1098</v>
      </c>
      <c r="F123" s="134" t="s">
        <v>1099</v>
      </c>
      <c r="G123" s="135" t="s">
        <v>203</v>
      </c>
      <c r="H123" s="136">
        <v>159.6</v>
      </c>
      <c r="I123" s="137"/>
      <c r="J123" s="138">
        <f>ROUND(I123*H123,2)</f>
        <v>0</v>
      </c>
      <c r="K123" s="134" t="s">
        <v>139</v>
      </c>
      <c r="L123" s="32"/>
      <c r="M123" s="139" t="s">
        <v>3</v>
      </c>
      <c r="N123" s="140" t="s">
        <v>43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152</v>
      </c>
      <c r="AT123" s="143" t="s">
        <v>135</v>
      </c>
      <c r="AU123" s="143" t="s">
        <v>81</v>
      </c>
      <c r="AY123" s="17" t="s">
        <v>132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79</v>
      </c>
      <c r="BK123" s="144">
        <f>ROUND(I123*H123,2)</f>
        <v>0</v>
      </c>
      <c r="BL123" s="17" t="s">
        <v>152</v>
      </c>
      <c r="BM123" s="143" t="s">
        <v>9</v>
      </c>
    </row>
    <row r="124" spans="2:65" s="1" customFormat="1" ht="19.5">
      <c r="B124" s="32"/>
      <c r="D124" s="145" t="s">
        <v>142</v>
      </c>
      <c r="F124" s="146" t="s">
        <v>1100</v>
      </c>
      <c r="I124" s="147"/>
      <c r="L124" s="32"/>
      <c r="M124" s="148"/>
      <c r="T124" s="53"/>
      <c r="AT124" s="17" t="s">
        <v>142</v>
      </c>
      <c r="AU124" s="17" t="s">
        <v>81</v>
      </c>
    </row>
    <row r="125" spans="2:65" s="1" customFormat="1" ht="11.25">
      <c r="B125" s="32"/>
      <c r="D125" s="149" t="s">
        <v>143</v>
      </c>
      <c r="F125" s="150" t="s">
        <v>1101</v>
      </c>
      <c r="I125" s="147"/>
      <c r="L125" s="32"/>
      <c r="M125" s="148"/>
      <c r="T125" s="53"/>
      <c r="AT125" s="17" t="s">
        <v>143</v>
      </c>
      <c r="AU125" s="17" t="s">
        <v>81</v>
      </c>
    </row>
    <row r="126" spans="2:65" s="1" customFormat="1" ht="16.5" customHeight="1">
      <c r="B126" s="131"/>
      <c r="C126" s="132" t="s">
        <v>174</v>
      </c>
      <c r="D126" s="132" t="s">
        <v>135</v>
      </c>
      <c r="E126" s="133" t="s">
        <v>1102</v>
      </c>
      <c r="F126" s="134" t="s">
        <v>1103</v>
      </c>
      <c r="G126" s="135" t="s">
        <v>252</v>
      </c>
      <c r="H126" s="136">
        <v>63.84</v>
      </c>
      <c r="I126" s="137"/>
      <c r="J126" s="138">
        <f>ROUND(I126*H126,2)</f>
        <v>0</v>
      </c>
      <c r="K126" s="134" t="s">
        <v>139</v>
      </c>
      <c r="L126" s="32"/>
      <c r="M126" s="139" t="s">
        <v>3</v>
      </c>
      <c r="N126" s="140" t="s">
        <v>43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152</v>
      </c>
      <c r="AT126" s="143" t="s">
        <v>135</v>
      </c>
      <c r="AU126" s="143" t="s">
        <v>81</v>
      </c>
      <c r="AY126" s="17" t="s">
        <v>132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79</v>
      </c>
      <c r="BK126" s="144">
        <f>ROUND(I126*H126,2)</f>
        <v>0</v>
      </c>
      <c r="BL126" s="17" t="s">
        <v>152</v>
      </c>
      <c r="BM126" s="143" t="s">
        <v>288</v>
      </c>
    </row>
    <row r="127" spans="2:65" s="1" customFormat="1" ht="19.5">
      <c r="B127" s="32"/>
      <c r="D127" s="145" t="s">
        <v>142</v>
      </c>
      <c r="F127" s="146" t="s">
        <v>1104</v>
      </c>
      <c r="I127" s="147"/>
      <c r="L127" s="32"/>
      <c r="M127" s="148"/>
      <c r="T127" s="53"/>
      <c r="AT127" s="17" t="s">
        <v>142</v>
      </c>
      <c r="AU127" s="17" t="s">
        <v>81</v>
      </c>
    </row>
    <row r="128" spans="2:65" s="1" customFormat="1" ht="11.25">
      <c r="B128" s="32"/>
      <c r="D128" s="149" t="s">
        <v>143</v>
      </c>
      <c r="F128" s="150" t="s">
        <v>1105</v>
      </c>
      <c r="I128" s="147"/>
      <c r="L128" s="32"/>
      <c r="M128" s="148"/>
      <c r="T128" s="53"/>
      <c r="AT128" s="17" t="s">
        <v>143</v>
      </c>
      <c r="AU128" s="17" t="s">
        <v>81</v>
      </c>
    </row>
    <row r="129" spans="2:65" s="1" customFormat="1" ht="21.75" customHeight="1">
      <c r="B129" s="131"/>
      <c r="C129" s="132" t="s">
        <v>179</v>
      </c>
      <c r="D129" s="132" t="s">
        <v>135</v>
      </c>
      <c r="E129" s="133" t="s">
        <v>341</v>
      </c>
      <c r="F129" s="134" t="s">
        <v>342</v>
      </c>
      <c r="G129" s="135" t="s">
        <v>252</v>
      </c>
      <c r="H129" s="136">
        <v>63.84</v>
      </c>
      <c r="I129" s="137"/>
      <c r="J129" s="138">
        <f>ROUND(I129*H129,2)</f>
        <v>0</v>
      </c>
      <c r="K129" s="134" t="s">
        <v>139</v>
      </c>
      <c r="L129" s="32"/>
      <c r="M129" s="139" t="s">
        <v>3</v>
      </c>
      <c r="N129" s="140" t="s">
        <v>43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152</v>
      </c>
      <c r="AT129" s="143" t="s">
        <v>135</v>
      </c>
      <c r="AU129" s="143" t="s">
        <v>81</v>
      </c>
      <c r="AY129" s="17" t="s">
        <v>132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79</v>
      </c>
      <c r="BK129" s="144">
        <f>ROUND(I129*H129,2)</f>
        <v>0</v>
      </c>
      <c r="BL129" s="17" t="s">
        <v>152</v>
      </c>
      <c r="BM129" s="143" t="s">
        <v>302</v>
      </c>
    </row>
    <row r="130" spans="2:65" s="1" customFormat="1" ht="19.5">
      <c r="B130" s="32"/>
      <c r="D130" s="145" t="s">
        <v>142</v>
      </c>
      <c r="F130" s="146" t="s">
        <v>344</v>
      </c>
      <c r="I130" s="147"/>
      <c r="L130" s="32"/>
      <c r="M130" s="148"/>
      <c r="T130" s="53"/>
      <c r="AT130" s="17" t="s">
        <v>142</v>
      </c>
      <c r="AU130" s="17" t="s">
        <v>81</v>
      </c>
    </row>
    <row r="131" spans="2:65" s="1" customFormat="1" ht="11.25">
      <c r="B131" s="32"/>
      <c r="D131" s="149" t="s">
        <v>143</v>
      </c>
      <c r="F131" s="150" t="s">
        <v>345</v>
      </c>
      <c r="I131" s="147"/>
      <c r="L131" s="32"/>
      <c r="M131" s="148"/>
      <c r="T131" s="53"/>
      <c r="AT131" s="17" t="s">
        <v>143</v>
      </c>
      <c r="AU131" s="17" t="s">
        <v>81</v>
      </c>
    </row>
    <row r="132" spans="2:65" s="13" customFormat="1" ht="11.25">
      <c r="B132" s="157"/>
      <c r="D132" s="145" t="s">
        <v>149</v>
      </c>
      <c r="E132" s="158" t="s">
        <v>3</v>
      </c>
      <c r="F132" s="159" t="s">
        <v>1190</v>
      </c>
      <c r="H132" s="160">
        <v>4.8</v>
      </c>
      <c r="I132" s="161"/>
      <c r="L132" s="157"/>
      <c r="M132" s="162"/>
      <c r="T132" s="163"/>
      <c r="AT132" s="158" t="s">
        <v>149</v>
      </c>
      <c r="AU132" s="158" t="s">
        <v>81</v>
      </c>
      <c r="AV132" s="13" t="s">
        <v>81</v>
      </c>
      <c r="AW132" s="13" t="s">
        <v>33</v>
      </c>
      <c r="AX132" s="13" t="s">
        <v>72</v>
      </c>
      <c r="AY132" s="158" t="s">
        <v>132</v>
      </c>
    </row>
    <row r="133" spans="2:65" s="13" customFormat="1" ht="11.25">
      <c r="B133" s="157"/>
      <c r="D133" s="145" t="s">
        <v>149</v>
      </c>
      <c r="E133" s="158" t="s">
        <v>3</v>
      </c>
      <c r="F133" s="159" t="s">
        <v>1191</v>
      </c>
      <c r="H133" s="160">
        <v>59.04</v>
      </c>
      <c r="I133" s="161"/>
      <c r="L133" s="157"/>
      <c r="M133" s="162"/>
      <c r="T133" s="163"/>
      <c r="AT133" s="158" t="s">
        <v>149</v>
      </c>
      <c r="AU133" s="158" t="s">
        <v>81</v>
      </c>
      <c r="AV133" s="13" t="s">
        <v>81</v>
      </c>
      <c r="AW133" s="13" t="s">
        <v>33</v>
      </c>
      <c r="AX133" s="13" t="s">
        <v>72</v>
      </c>
      <c r="AY133" s="158" t="s">
        <v>132</v>
      </c>
    </row>
    <row r="134" spans="2:65" s="14" customFormat="1" ht="11.25">
      <c r="B134" s="164"/>
      <c r="D134" s="145" t="s">
        <v>149</v>
      </c>
      <c r="E134" s="165" t="s">
        <v>3</v>
      </c>
      <c r="F134" s="166" t="s">
        <v>151</v>
      </c>
      <c r="H134" s="167">
        <v>63.839999999999996</v>
      </c>
      <c r="I134" s="168"/>
      <c r="L134" s="164"/>
      <c r="M134" s="169"/>
      <c r="T134" s="170"/>
      <c r="AT134" s="165" t="s">
        <v>149</v>
      </c>
      <c r="AU134" s="165" t="s">
        <v>81</v>
      </c>
      <c r="AV134" s="14" t="s">
        <v>152</v>
      </c>
      <c r="AW134" s="14" t="s">
        <v>33</v>
      </c>
      <c r="AX134" s="14" t="s">
        <v>79</v>
      </c>
      <c r="AY134" s="165" t="s">
        <v>132</v>
      </c>
    </row>
    <row r="135" spans="2:65" s="1" customFormat="1" ht="24.2" customHeight="1">
      <c r="B135" s="131"/>
      <c r="C135" s="132" t="s">
        <v>186</v>
      </c>
      <c r="D135" s="132" t="s">
        <v>135</v>
      </c>
      <c r="E135" s="133" t="s">
        <v>1106</v>
      </c>
      <c r="F135" s="134" t="s">
        <v>1107</v>
      </c>
      <c r="G135" s="135" t="s">
        <v>252</v>
      </c>
      <c r="H135" s="136">
        <v>638.4</v>
      </c>
      <c r="I135" s="137"/>
      <c r="J135" s="138">
        <f>ROUND(I135*H135,2)</f>
        <v>0</v>
      </c>
      <c r="K135" s="134" t="s">
        <v>139</v>
      </c>
      <c r="L135" s="32"/>
      <c r="M135" s="139" t="s">
        <v>3</v>
      </c>
      <c r="N135" s="140" t="s">
        <v>43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152</v>
      </c>
      <c r="AT135" s="143" t="s">
        <v>135</v>
      </c>
      <c r="AU135" s="143" t="s">
        <v>81</v>
      </c>
      <c r="AY135" s="17" t="s">
        <v>132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79</v>
      </c>
      <c r="BK135" s="144">
        <f>ROUND(I135*H135,2)</f>
        <v>0</v>
      </c>
      <c r="BL135" s="17" t="s">
        <v>152</v>
      </c>
      <c r="BM135" s="143" t="s">
        <v>315</v>
      </c>
    </row>
    <row r="136" spans="2:65" s="1" customFormat="1" ht="19.5">
      <c r="B136" s="32"/>
      <c r="D136" s="145" t="s">
        <v>142</v>
      </c>
      <c r="F136" s="146" t="s">
        <v>1108</v>
      </c>
      <c r="I136" s="147"/>
      <c r="L136" s="32"/>
      <c r="M136" s="148"/>
      <c r="T136" s="53"/>
      <c r="AT136" s="17" t="s">
        <v>142</v>
      </c>
      <c r="AU136" s="17" t="s">
        <v>81</v>
      </c>
    </row>
    <row r="137" spans="2:65" s="1" customFormat="1" ht="11.25">
      <c r="B137" s="32"/>
      <c r="D137" s="149" t="s">
        <v>143</v>
      </c>
      <c r="F137" s="150" t="s">
        <v>1109</v>
      </c>
      <c r="I137" s="147"/>
      <c r="L137" s="32"/>
      <c r="M137" s="148"/>
      <c r="T137" s="53"/>
      <c r="AT137" s="17" t="s">
        <v>143</v>
      </c>
      <c r="AU137" s="17" t="s">
        <v>81</v>
      </c>
    </row>
    <row r="138" spans="2:65" s="13" customFormat="1" ht="11.25">
      <c r="B138" s="157"/>
      <c r="D138" s="145" t="s">
        <v>149</v>
      </c>
      <c r="E138" s="158" t="s">
        <v>3</v>
      </c>
      <c r="F138" s="159" t="s">
        <v>1196</v>
      </c>
      <c r="H138" s="160">
        <v>638.4</v>
      </c>
      <c r="I138" s="161"/>
      <c r="L138" s="157"/>
      <c r="M138" s="162"/>
      <c r="T138" s="163"/>
      <c r="AT138" s="158" t="s">
        <v>149</v>
      </c>
      <c r="AU138" s="158" t="s">
        <v>81</v>
      </c>
      <c r="AV138" s="13" t="s">
        <v>81</v>
      </c>
      <c r="AW138" s="13" t="s">
        <v>33</v>
      </c>
      <c r="AX138" s="13" t="s">
        <v>72</v>
      </c>
      <c r="AY138" s="158" t="s">
        <v>132</v>
      </c>
    </row>
    <row r="139" spans="2:65" s="14" customFormat="1" ht="11.25">
      <c r="B139" s="164"/>
      <c r="D139" s="145" t="s">
        <v>149</v>
      </c>
      <c r="E139" s="165" t="s">
        <v>3</v>
      </c>
      <c r="F139" s="166" t="s">
        <v>151</v>
      </c>
      <c r="H139" s="167">
        <v>638.4</v>
      </c>
      <c r="I139" s="168"/>
      <c r="L139" s="164"/>
      <c r="M139" s="169"/>
      <c r="T139" s="170"/>
      <c r="AT139" s="165" t="s">
        <v>149</v>
      </c>
      <c r="AU139" s="165" t="s">
        <v>81</v>
      </c>
      <c r="AV139" s="14" t="s">
        <v>152</v>
      </c>
      <c r="AW139" s="14" t="s">
        <v>33</v>
      </c>
      <c r="AX139" s="14" t="s">
        <v>79</v>
      </c>
      <c r="AY139" s="165" t="s">
        <v>132</v>
      </c>
    </row>
    <row r="140" spans="2:65" s="1" customFormat="1" ht="16.5" customHeight="1">
      <c r="B140" s="131"/>
      <c r="C140" s="132" t="s">
        <v>265</v>
      </c>
      <c r="D140" s="132" t="s">
        <v>135</v>
      </c>
      <c r="E140" s="133" t="s">
        <v>1111</v>
      </c>
      <c r="F140" s="134" t="s">
        <v>1112</v>
      </c>
      <c r="G140" s="135" t="s">
        <v>252</v>
      </c>
      <c r="H140" s="136">
        <v>63.84</v>
      </c>
      <c r="I140" s="137"/>
      <c r="J140" s="138">
        <f>ROUND(I140*H140,2)</f>
        <v>0</v>
      </c>
      <c r="K140" s="134" t="s">
        <v>1091</v>
      </c>
      <c r="L140" s="32"/>
      <c r="M140" s="139" t="s">
        <v>3</v>
      </c>
      <c r="N140" s="140" t="s">
        <v>43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152</v>
      </c>
      <c r="AT140" s="143" t="s">
        <v>135</v>
      </c>
      <c r="AU140" s="143" t="s">
        <v>81</v>
      </c>
      <c r="AY140" s="17" t="s">
        <v>132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79</v>
      </c>
      <c r="BK140" s="144">
        <f>ROUND(I140*H140,2)</f>
        <v>0</v>
      </c>
      <c r="BL140" s="17" t="s">
        <v>152</v>
      </c>
      <c r="BM140" s="143" t="s">
        <v>327</v>
      </c>
    </row>
    <row r="141" spans="2:65" s="1" customFormat="1" ht="11.25">
      <c r="B141" s="32"/>
      <c r="D141" s="145" t="s">
        <v>142</v>
      </c>
      <c r="F141" s="146" t="s">
        <v>1112</v>
      </c>
      <c r="I141" s="147"/>
      <c r="L141" s="32"/>
      <c r="M141" s="148"/>
      <c r="T141" s="53"/>
      <c r="AT141" s="17" t="s">
        <v>142</v>
      </c>
      <c r="AU141" s="17" t="s">
        <v>81</v>
      </c>
    </row>
    <row r="142" spans="2:65" s="1" customFormat="1" ht="16.5" customHeight="1">
      <c r="B142" s="131"/>
      <c r="C142" s="132" t="s">
        <v>271</v>
      </c>
      <c r="D142" s="132" t="s">
        <v>135</v>
      </c>
      <c r="E142" s="133" t="s">
        <v>375</v>
      </c>
      <c r="F142" s="134" t="s">
        <v>376</v>
      </c>
      <c r="G142" s="135" t="s">
        <v>252</v>
      </c>
      <c r="H142" s="136">
        <v>63.84</v>
      </c>
      <c r="I142" s="137"/>
      <c r="J142" s="138">
        <f>ROUND(I142*H142,2)</f>
        <v>0</v>
      </c>
      <c r="K142" s="134" t="s">
        <v>139</v>
      </c>
      <c r="L142" s="32"/>
      <c r="M142" s="139" t="s">
        <v>3</v>
      </c>
      <c r="N142" s="140" t="s">
        <v>43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152</v>
      </c>
      <c r="AT142" s="143" t="s">
        <v>135</v>
      </c>
      <c r="AU142" s="143" t="s">
        <v>81</v>
      </c>
      <c r="AY142" s="17" t="s">
        <v>132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79</v>
      </c>
      <c r="BK142" s="144">
        <f>ROUND(I142*H142,2)</f>
        <v>0</v>
      </c>
      <c r="BL142" s="17" t="s">
        <v>152</v>
      </c>
      <c r="BM142" s="143" t="s">
        <v>340</v>
      </c>
    </row>
    <row r="143" spans="2:65" s="1" customFormat="1" ht="11.25">
      <c r="B143" s="32"/>
      <c r="D143" s="145" t="s">
        <v>142</v>
      </c>
      <c r="F143" s="146" t="s">
        <v>378</v>
      </c>
      <c r="I143" s="147"/>
      <c r="L143" s="32"/>
      <c r="M143" s="148"/>
      <c r="T143" s="53"/>
      <c r="AT143" s="17" t="s">
        <v>142</v>
      </c>
      <c r="AU143" s="17" t="s">
        <v>81</v>
      </c>
    </row>
    <row r="144" spans="2:65" s="1" customFormat="1" ht="11.25">
      <c r="B144" s="32"/>
      <c r="D144" s="149" t="s">
        <v>143</v>
      </c>
      <c r="F144" s="150" t="s">
        <v>379</v>
      </c>
      <c r="I144" s="147"/>
      <c r="L144" s="32"/>
      <c r="M144" s="148"/>
      <c r="T144" s="53"/>
      <c r="AT144" s="17" t="s">
        <v>143</v>
      </c>
      <c r="AU144" s="17" t="s">
        <v>81</v>
      </c>
    </row>
    <row r="145" spans="2:65" s="1" customFormat="1" ht="16.5" customHeight="1">
      <c r="B145" s="131"/>
      <c r="C145" s="132" t="s">
        <v>9</v>
      </c>
      <c r="D145" s="132" t="s">
        <v>135</v>
      </c>
      <c r="E145" s="133" t="s">
        <v>1113</v>
      </c>
      <c r="F145" s="134" t="s">
        <v>1114</v>
      </c>
      <c r="G145" s="135" t="s">
        <v>252</v>
      </c>
      <c r="H145" s="136">
        <v>40.768000000000001</v>
      </c>
      <c r="I145" s="137"/>
      <c r="J145" s="138">
        <f>ROUND(I145*H145,2)</f>
        <v>0</v>
      </c>
      <c r="K145" s="134" t="s">
        <v>139</v>
      </c>
      <c r="L145" s="32"/>
      <c r="M145" s="139" t="s">
        <v>3</v>
      </c>
      <c r="N145" s="140" t="s">
        <v>43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152</v>
      </c>
      <c r="AT145" s="143" t="s">
        <v>135</v>
      </c>
      <c r="AU145" s="143" t="s">
        <v>81</v>
      </c>
      <c r="AY145" s="17" t="s">
        <v>132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79</v>
      </c>
      <c r="BK145" s="144">
        <f>ROUND(I145*H145,2)</f>
        <v>0</v>
      </c>
      <c r="BL145" s="17" t="s">
        <v>152</v>
      </c>
      <c r="BM145" s="143" t="s">
        <v>356</v>
      </c>
    </row>
    <row r="146" spans="2:65" s="1" customFormat="1" ht="19.5">
      <c r="B146" s="32"/>
      <c r="D146" s="145" t="s">
        <v>142</v>
      </c>
      <c r="F146" s="146" t="s">
        <v>1115</v>
      </c>
      <c r="I146" s="147"/>
      <c r="L146" s="32"/>
      <c r="M146" s="148"/>
      <c r="T146" s="53"/>
      <c r="AT146" s="17" t="s">
        <v>142</v>
      </c>
      <c r="AU146" s="17" t="s">
        <v>81</v>
      </c>
    </row>
    <row r="147" spans="2:65" s="1" customFormat="1" ht="11.25">
      <c r="B147" s="32"/>
      <c r="D147" s="149" t="s">
        <v>143</v>
      </c>
      <c r="F147" s="150" t="s">
        <v>1116</v>
      </c>
      <c r="I147" s="147"/>
      <c r="L147" s="32"/>
      <c r="M147" s="148"/>
      <c r="T147" s="53"/>
      <c r="AT147" s="17" t="s">
        <v>143</v>
      </c>
      <c r="AU147" s="17" t="s">
        <v>81</v>
      </c>
    </row>
    <row r="148" spans="2:65" s="13" customFormat="1" ht="11.25">
      <c r="B148" s="157"/>
      <c r="D148" s="145" t="s">
        <v>149</v>
      </c>
      <c r="E148" s="158" t="s">
        <v>3</v>
      </c>
      <c r="F148" s="159" t="s">
        <v>1197</v>
      </c>
      <c r="H148" s="160">
        <v>40.768000000000001</v>
      </c>
      <c r="I148" s="161"/>
      <c r="L148" s="157"/>
      <c r="M148" s="162"/>
      <c r="T148" s="163"/>
      <c r="AT148" s="158" t="s">
        <v>149</v>
      </c>
      <c r="AU148" s="158" t="s">
        <v>81</v>
      </c>
      <c r="AV148" s="13" t="s">
        <v>81</v>
      </c>
      <c r="AW148" s="13" t="s">
        <v>33</v>
      </c>
      <c r="AX148" s="13" t="s">
        <v>72</v>
      </c>
      <c r="AY148" s="158" t="s">
        <v>132</v>
      </c>
    </row>
    <row r="149" spans="2:65" s="14" customFormat="1" ht="11.25">
      <c r="B149" s="164"/>
      <c r="D149" s="145" t="s">
        <v>149</v>
      </c>
      <c r="E149" s="165" t="s">
        <v>3</v>
      </c>
      <c r="F149" s="166" t="s">
        <v>151</v>
      </c>
      <c r="H149" s="167">
        <v>40.768000000000001</v>
      </c>
      <c r="I149" s="168"/>
      <c r="L149" s="164"/>
      <c r="M149" s="169"/>
      <c r="T149" s="170"/>
      <c r="AT149" s="165" t="s">
        <v>149</v>
      </c>
      <c r="AU149" s="165" t="s">
        <v>81</v>
      </c>
      <c r="AV149" s="14" t="s">
        <v>152</v>
      </c>
      <c r="AW149" s="14" t="s">
        <v>33</v>
      </c>
      <c r="AX149" s="14" t="s">
        <v>79</v>
      </c>
      <c r="AY149" s="165" t="s">
        <v>132</v>
      </c>
    </row>
    <row r="150" spans="2:65" s="1" customFormat="1" ht="16.5" customHeight="1">
      <c r="B150" s="131"/>
      <c r="C150" s="174" t="s">
        <v>282</v>
      </c>
      <c r="D150" s="174" t="s">
        <v>397</v>
      </c>
      <c r="E150" s="175" t="s">
        <v>1118</v>
      </c>
      <c r="F150" s="176" t="s">
        <v>1119</v>
      </c>
      <c r="G150" s="177" t="s">
        <v>252</v>
      </c>
      <c r="H150" s="178">
        <v>44.844999999999999</v>
      </c>
      <c r="I150" s="179"/>
      <c r="J150" s="180">
        <f>ROUND(I150*H150,2)</f>
        <v>0</v>
      </c>
      <c r="K150" s="176" t="s">
        <v>1091</v>
      </c>
      <c r="L150" s="181"/>
      <c r="M150" s="182" t="s">
        <v>3</v>
      </c>
      <c r="N150" s="183" t="s">
        <v>43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179</v>
      </c>
      <c r="AT150" s="143" t="s">
        <v>397</v>
      </c>
      <c r="AU150" s="143" t="s">
        <v>81</v>
      </c>
      <c r="AY150" s="17" t="s">
        <v>132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79</v>
      </c>
      <c r="BK150" s="144">
        <f>ROUND(I150*H150,2)</f>
        <v>0</v>
      </c>
      <c r="BL150" s="17" t="s">
        <v>152</v>
      </c>
      <c r="BM150" s="143" t="s">
        <v>369</v>
      </c>
    </row>
    <row r="151" spans="2:65" s="1" customFormat="1" ht="11.25">
      <c r="B151" s="32"/>
      <c r="D151" s="145" t="s">
        <v>142</v>
      </c>
      <c r="F151" s="146" t="s">
        <v>1119</v>
      </c>
      <c r="I151" s="147"/>
      <c r="L151" s="32"/>
      <c r="M151" s="148"/>
      <c r="T151" s="53"/>
      <c r="AT151" s="17" t="s">
        <v>142</v>
      </c>
      <c r="AU151" s="17" t="s">
        <v>81</v>
      </c>
    </row>
    <row r="152" spans="2:65" s="13" customFormat="1" ht="11.25">
      <c r="B152" s="157"/>
      <c r="D152" s="145" t="s">
        <v>149</v>
      </c>
      <c r="E152" s="158" t="s">
        <v>3</v>
      </c>
      <c r="F152" s="159" t="s">
        <v>1198</v>
      </c>
      <c r="H152" s="160">
        <v>44.844999999999999</v>
      </c>
      <c r="I152" s="161"/>
      <c r="L152" s="157"/>
      <c r="M152" s="162"/>
      <c r="T152" s="163"/>
      <c r="AT152" s="158" t="s">
        <v>149</v>
      </c>
      <c r="AU152" s="158" t="s">
        <v>81</v>
      </c>
      <c r="AV152" s="13" t="s">
        <v>81</v>
      </c>
      <c r="AW152" s="13" t="s">
        <v>33</v>
      </c>
      <c r="AX152" s="13" t="s">
        <v>72</v>
      </c>
      <c r="AY152" s="158" t="s">
        <v>132</v>
      </c>
    </row>
    <row r="153" spans="2:65" s="14" customFormat="1" ht="11.25">
      <c r="B153" s="164"/>
      <c r="D153" s="145" t="s">
        <v>149</v>
      </c>
      <c r="E153" s="165" t="s">
        <v>3</v>
      </c>
      <c r="F153" s="166" t="s">
        <v>151</v>
      </c>
      <c r="H153" s="167">
        <v>44.844999999999999</v>
      </c>
      <c r="I153" s="168"/>
      <c r="L153" s="164"/>
      <c r="M153" s="169"/>
      <c r="T153" s="170"/>
      <c r="AT153" s="165" t="s">
        <v>149</v>
      </c>
      <c r="AU153" s="165" t="s">
        <v>81</v>
      </c>
      <c r="AV153" s="14" t="s">
        <v>152</v>
      </c>
      <c r="AW153" s="14" t="s">
        <v>33</v>
      </c>
      <c r="AX153" s="14" t="s">
        <v>79</v>
      </c>
      <c r="AY153" s="165" t="s">
        <v>132</v>
      </c>
    </row>
    <row r="154" spans="2:65" s="1" customFormat="1" ht="16.5" customHeight="1">
      <c r="B154" s="131"/>
      <c r="C154" s="132" t="s">
        <v>288</v>
      </c>
      <c r="D154" s="132" t="s">
        <v>135</v>
      </c>
      <c r="E154" s="133" t="s">
        <v>1121</v>
      </c>
      <c r="F154" s="134" t="s">
        <v>1122</v>
      </c>
      <c r="G154" s="135" t="s">
        <v>252</v>
      </c>
      <c r="H154" s="136">
        <v>18.952000000000002</v>
      </c>
      <c r="I154" s="137"/>
      <c r="J154" s="138">
        <f>ROUND(I154*H154,2)</f>
        <v>0</v>
      </c>
      <c r="K154" s="134" t="s">
        <v>139</v>
      </c>
      <c r="L154" s="32"/>
      <c r="M154" s="139" t="s">
        <v>3</v>
      </c>
      <c r="N154" s="140" t="s">
        <v>43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152</v>
      </c>
      <c r="AT154" s="143" t="s">
        <v>135</v>
      </c>
      <c r="AU154" s="143" t="s">
        <v>81</v>
      </c>
      <c r="AY154" s="17" t="s">
        <v>132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79</v>
      </c>
      <c r="BK154" s="144">
        <f>ROUND(I154*H154,2)</f>
        <v>0</v>
      </c>
      <c r="BL154" s="17" t="s">
        <v>152</v>
      </c>
      <c r="BM154" s="143" t="s">
        <v>381</v>
      </c>
    </row>
    <row r="155" spans="2:65" s="1" customFormat="1" ht="19.5">
      <c r="B155" s="32"/>
      <c r="D155" s="145" t="s">
        <v>142</v>
      </c>
      <c r="F155" s="146" t="s">
        <v>1123</v>
      </c>
      <c r="I155" s="147"/>
      <c r="L155" s="32"/>
      <c r="M155" s="148"/>
      <c r="T155" s="53"/>
      <c r="AT155" s="17" t="s">
        <v>142</v>
      </c>
      <c r="AU155" s="17" t="s">
        <v>81</v>
      </c>
    </row>
    <row r="156" spans="2:65" s="1" customFormat="1" ht="11.25">
      <c r="B156" s="32"/>
      <c r="D156" s="149" t="s">
        <v>143</v>
      </c>
      <c r="F156" s="150" t="s">
        <v>1124</v>
      </c>
      <c r="I156" s="147"/>
      <c r="L156" s="32"/>
      <c r="M156" s="148"/>
      <c r="T156" s="53"/>
      <c r="AT156" s="17" t="s">
        <v>143</v>
      </c>
      <c r="AU156" s="17" t="s">
        <v>81</v>
      </c>
    </row>
    <row r="157" spans="2:65" s="1" customFormat="1" ht="19.5">
      <c r="B157" s="32"/>
      <c r="D157" s="145" t="s">
        <v>1081</v>
      </c>
      <c r="F157" s="187" t="s">
        <v>1125</v>
      </c>
      <c r="I157" s="147"/>
      <c r="L157" s="32"/>
      <c r="M157" s="148"/>
      <c r="T157" s="53"/>
      <c r="AT157" s="17" t="s">
        <v>1081</v>
      </c>
      <c r="AU157" s="17" t="s">
        <v>81</v>
      </c>
    </row>
    <row r="158" spans="2:65" s="13" customFormat="1" ht="11.25">
      <c r="B158" s="157"/>
      <c r="D158" s="145" t="s">
        <v>149</v>
      </c>
      <c r="E158" s="158" t="s">
        <v>3</v>
      </c>
      <c r="F158" s="159" t="s">
        <v>1199</v>
      </c>
      <c r="H158" s="160">
        <v>18.952000000000002</v>
      </c>
      <c r="I158" s="161"/>
      <c r="L158" s="157"/>
      <c r="M158" s="162"/>
      <c r="T158" s="163"/>
      <c r="AT158" s="158" t="s">
        <v>149</v>
      </c>
      <c r="AU158" s="158" t="s">
        <v>81</v>
      </c>
      <c r="AV158" s="13" t="s">
        <v>81</v>
      </c>
      <c r="AW158" s="13" t="s">
        <v>33</v>
      </c>
      <c r="AX158" s="13" t="s">
        <v>72</v>
      </c>
      <c r="AY158" s="158" t="s">
        <v>132</v>
      </c>
    </row>
    <row r="159" spans="2:65" s="14" customFormat="1" ht="11.25">
      <c r="B159" s="164"/>
      <c r="D159" s="145" t="s">
        <v>149</v>
      </c>
      <c r="E159" s="165" t="s">
        <v>3</v>
      </c>
      <c r="F159" s="166" t="s">
        <v>151</v>
      </c>
      <c r="H159" s="167">
        <v>18.952000000000002</v>
      </c>
      <c r="I159" s="168"/>
      <c r="L159" s="164"/>
      <c r="M159" s="169"/>
      <c r="T159" s="170"/>
      <c r="AT159" s="165" t="s">
        <v>149</v>
      </c>
      <c r="AU159" s="165" t="s">
        <v>81</v>
      </c>
      <c r="AV159" s="14" t="s">
        <v>152</v>
      </c>
      <c r="AW159" s="14" t="s">
        <v>33</v>
      </c>
      <c r="AX159" s="14" t="s">
        <v>79</v>
      </c>
      <c r="AY159" s="165" t="s">
        <v>132</v>
      </c>
    </row>
    <row r="160" spans="2:65" s="1" customFormat="1" ht="16.5" customHeight="1">
      <c r="B160" s="131"/>
      <c r="C160" s="174" t="s">
        <v>296</v>
      </c>
      <c r="D160" s="174" t="s">
        <v>397</v>
      </c>
      <c r="E160" s="175" t="s">
        <v>1127</v>
      </c>
      <c r="F160" s="176" t="s">
        <v>1128</v>
      </c>
      <c r="G160" s="177" t="s">
        <v>359</v>
      </c>
      <c r="H160" s="178">
        <v>37.904000000000003</v>
      </c>
      <c r="I160" s="179"/>
      <c r="J160" s="180">
        <f>ROUND(I160*H160,2)</f>
        <v>0</v>
      </c>
      <c r="K160" s="176" t="s">
        <v>1091</v>
      </c>
      <c r="L160" s="181"/>
      <c r="M160" s="182" t="s">
        <v>3</v>
      </c>
      <c r="N160" s="183" t="s">
        <v>43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179</v>
      </c>
      <c r="AT160" s="143" t="s">
        <v>397</v>
      </c>
      <c r="AU160" s="143" t="s">
        <v>81</v>
      </c>
      <c r="AY160" s="17" t="s">
        <v>132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79</v>
      </c>
      <c r="BK160" s="144">
        <f>ROUND(I160*H160,2)</f>
        <v>0</v>
      </c>
      <c r="BL160" s="17" t="s">
        <v>152</v>
      </c>
      <c r="BM160" s="143" t="s">
        <v>396</v>
      </c>
    </row>
    <row r="161" spans="2:65" s="1" customFormat="1" ht="11.25">
      <c r="B161" s="32"/>
      <c r="D161" s="145" t="s">
        <v>142</v>
      </c>
      <c r="F161" s="146" t="s">
        <v>1128</v>
      </c>
      <c r="I161" s="147"/>
      <c r="L161" s="32"/>
      <c r="M161" s="148"/>
      <c r="T161" s="53"/>
      <c r="AT161" s="17" t="s">
        <v>142</v>
      </c>
      <c r="AU161" s="17" t="s">
        <v>81</v>
      </c>
    </row>
    <row r="162" spans="2:65" s="1" customFormat="1" ht="19.5">
      <c r="B162" s="32"/>
      <c r="D162" s="145" t="s">
        <v>1081</v>
      </c>
      <c r="F162" s="187" t="s">
        <v>1129</v>
      </c>
      <c r="I162" s="147"/>
      <c r="L162" s="32"/>
      <c r="M162" s="148"/>
      <c r="T162" s="53"/>
      <c r="AT162" s="17" t="s">
        <v>1081</v>
      </c>
      <c r="AU162" s="17" t="s">
        <v>81</v>
      </c>
    </row>
    <row r="163" spans="2:65" s="13" customFormat="1" ht="11.25">
      <c r="B163" s="157"/>
      <c r="D163" s="145" t="s">
        <v>149</v>
      </c>
      <c r="E163" s="158" t="s">
        <v>3</v>
      </c>
      <c r="F163" s="159" t="s">
        <v>1200</v>
      </c>
      <c r="H163" s="160">
        <v>37.904000000000003</v>
      </c>
      <c r="I163" s="161"/>
      <c r="L163" s="157"/>
      <c r="M163" s="162"/>
      <c r="T163" s="163"/>
      <c r="AT163" s="158" t="s">
        <v>149</v>
      </c>
      <c r="AU163" s="158" t="s">
        <v>81</v>
      </c>
      <c r="AV163" s="13" t="s">
        <v>81</v>
      </c>
      <c r="AW163" s="13" t="s">
        <v>33</v>
      </c>
      <c r="AX163" s="13" t="s">
        <v>72</v>
      </c>
      <c r="AY163" s="158" t="s">
        <v>132</v>
      </c>
    </row>
    <row r="164" spans="2:65" s="14" customFormat="1" ht="11.25">
      <c r="B164" s="164"/>
      <c r="D164" s="145" t="s">
        <v>149</v>
      </c>
      <c r="E164" s="165" t="s">
        <v>3</v>
      </c>
      <c r="F164" s="166" t="s">
        <v>151</v>
      </c>
      <c r="H164" s="167">
        <v>37.904000000000003</v>
      </c>
      <c r="I164" s="168"/>
      <c r="L164" s="164"/>
      <c r="M164" s="169"/>
      <c r="T164" s="170"/>
      <c r="AT164" s="165" t="s">
        <v>149</v>
      </c>
      <c r="AU164" s="165" t="s">
        <v>81</v>
      </c>
      <c r="AV164" s="14" t="s">
        <v>152</v>
      </c>
      <c r="AW164" s="14" t="s">
        <v>33</v>
      </c>
      <c r="AX164" s="14" t="s">
        <v>79</v>
      </c>
      <c r="AY164" s="165" t="s">
        <v>132</v>
      </c>
    </row>
    <row r="165" spans="2:65" s="1" customFormat="1" ht="16.5" customHeight="1">
      <c r="B165" s="131"/>
      <c r="C165" s="132" t="s">
        <v>302</v>
      </c>
      <c r="D165" s="132" t="s">
        <v>135</v>
      </c>
      <c r="E165" s="133" t="s">
        <v>1131</v>
      </c>
      <c r="F165" s="134" t="s">
        <v>1132</v>
      </c>
      <c r="G165" s="135" t="s">
        <v>203</v>
      </c>
      <c r="H165" s="136">
        <v>41.2</v>
      </c>
      <c r="I165" s="137"/>
      <c r="J165" s="138">
        <f>ROUND(I165*H165,2)</f>
        <v>0</v>
      </c>
      <c r="K165" s="134" t="s">
        <v>139</v>
      </c>
      <c r="L165" s="32"/>
      <c r="M165" s="139" t="s">
        <v>3</v>
      </c>
      <c r="N165" s="140" t="s">
        <v>43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152</v>
      </c>
      <c r="AT165" s="143" t="s">
        <v>135</v>
      </c>
      <c r="AU165" s="143" t="s">
        <v>81</v>
      </c>
      <c r="AY165" s="17" t="s">
        <v>132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79</v>
      </c>
      <c r="BK165" s="144">
        <f>ROUND(I165*H165,2)</f>
        <v>0</v>
      </c>
      <c r="BL165" s="17" t="s">
        <v>152</v>
      </c>
      <c r="BM165" s="143" t="s">
        <v>410</v>
      </c>
    </row>
    <row r="166" spans="2:65" s="1" customFormat="1" ht="11.25">
      <c r="B166" s="32"/>
      <c r="D166" s="145" t="s">
        <v>142</v>
      </c>
      <c r="F166" s="146" t="s">
        <v>1133</v>
      </c>
      <c r="I166" s="147"/>
      <c r="L166" s="32"/>
      <c r="M166" s="148"/>
      <c r="T166" s="53"/>
      <c r="AT166" s="17" t="s">
        <v>142</v>
      </c>
      <c r="AU166" s="17" t="s">
        <v>81</v>
      </c>
    </row>
    <row r="167" spans="2:65" s="1" customFormat="1" ht="11.25">
      <c r="B167" s="32"/>
      <c r="D167" s="149" t="s">
        <v>143</v>
      </c>
      <c r="F167" s="150" t="s">
        <v>1134</v>
      </c>
      <c r="I167" s="147"/>
      <c r="L167" s="32"/>
      <c r="M167" s="148"/>
      <c r="T167" s="53"/>
      <c r="AT167" s="17" t="s">
        <v>143</v>
      </c>
      <c r="AU167" s="17" t="s">
        <v>81</v>
      </c>
    </row>
    <row r="168" spans="2:65" s="13" customFormat="1" ht="11.25">
      <c r="B168" s="157"/>
      <c r="D168" s="145" t="s">
        <v>149</v>
      </c>
      <c r="E168" s="158" t="s">
        <v>3</v>
      </c>
      <c r="F168" s="159" t="s">
        <v>1201</v>
      </c>
      <c r="H168" s="160">
        <v>41.2</v>
      </c>
      <c r="I168" s="161"/>
      <c r="L168" s="157"/>
      <c r="M168" s="162"/>
      <c r="T168" s="163"/>
      <c r="AT168" s="158" t="s">
        <v>149</v>
      </c>
      <c r="AU168" s="158" t="s">
        <v>81</v>
      </c>
      <c r="AV168" s="13" t="s">
        <v>81</v>
      </c>
      <c r="AW168" s="13" t="s">
        <v>33</v>
      </c>
      <c r="AX168" s="13" t="s">
        <v>72</v>
      </c>
      <c r="AY168" s="158" t="s">
        <v>132</v>
      </c>
    </row>
    <row r="169" spans="2:65" s="14" customFormat="1" ht="11.25">
      <c r="B169" s="164"/>
      <c r="D169" s="145" t="s">
        <v>149</v>
      </c>
      <c r="E169" s="165" t="s">
        <v>3</v>
      </c>
      <c r="F169" s="166" t="s">
        <v>151</v>
      </c>
      <c r="H169" s="167">
        <v>41.2</v>
      </c>
      <c r="I169" s="168"/>
      <c r="L169" s="164"/>
      <c r="M169" s="169"/>
      <c r="T169" s="170"/>
      <c r="AT169" s="165" t="s">
        <v>149</v>
      </c>
      <c r="AU169" s="165" t="s">
        <v>81</v>
      </c>
      <c r="AV169" s="14" t="s">
        <v>152</v>
      </c>
      <c r="AW169" s="14" t="s">
        <v>33</v>
      </c>
      <c r="AX169" s="14" t="s">
        <v>79</v>
      </c>
      <c r="AY169" s="165" t="s">
        <v>132</v>
      </c>
    </row>
    <row r="170" spans="2:65" s="11" customFormat="1" ht="22.9" customHeight="1">
      <c r="B170" s="119"/>
      <c r="D170" s="120" t="s">
        <v>71</v>
      </c>
      <c r="E170" s="129" t="s">
        <v>153</v>
      </c>
      <c r="F170" s="129" t="s">
        <v>1202</v>
      </c>
      <c r="I170" s="122"/>
      <c r="J170" s="130">
        <f>BK170</f>
        <v>0</v>
      </c>
      <c r="L170" s="119"/>
      <c r="M170" s="124"/>
      <c r="P170" s="125">
        <f>SUM(P171:P173)</f>
        <v>0</v>
      </c>
      <c r="R170" s="125">
        <f>SUM(R171:R173)</f>
        <v>0</v>
      </c>
      <c r="T170" s="126">
        <f>SUM(T171:T173)</f>
        <v>0</v>
      </c>
      <c r="AR170" s="120" t="s">
        <v>79</v>
      </c>
      <c r="AT170" s="127" t="s">
        <v>71</v>
      </c>
      <c r="AU170" s="127" t="s">
        <v>79</v>
      </c>
      <c r="AY170" s="120" t="s">
        <v>132</v>
      </c>
      <c r="BK170" s="128">
        <f>SUM(BK171:BK173)</f>
        <v>0</v>
      </c>
    </row>
    <row r="171" spans="2:65" s="1" customFormat="1" ht="16.5" customHeight="1">
      <c r="B171" s="131"/>
      <c r="C171" s="132" t="s">
        <v>309</v>
      </c>
      <c r="D171" s="132" t="s">
        <v>135</v>
      </c>
      <c r="E171" s="133" t="s">
        <v>1203</v>
      </c>
      <c r="F171" s="134" t="s">
        <v>1204</v>
      </c>
      <c r="G171" s="135" t="s">
        <v>555</v>
      </c>
      <c r="H171" s="136">
        <v>51.5</v>
      </c>
      <c r="I171" s="137"/>
      <c r="J171" s="138">
        <f>ROUND(I171*H171,2)</f>
        <v>0</v>
      </c>
      <c r="K171" s="134" t="s">
        <v>139</v>
      </c>
      <c r="L171" s="32"/>
      <c r="M171" s="139" t="s">
        <v>3</v>
      </c>
      <c r="N171" s="140" t="s">
        <v>43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152</v>
      </c>
      <c r="AT171" s="143" t="s">
        <v>135</v>
      </c>
      <c r="AU171" s="143" t="s">
        <v>81</v>
      </c>
      <c r="AY171" s="17" t="s">
        <v>132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79</v>
      </c>
      <c r="BK171" s="144">
        <f>ROUND(I171*H171,2)</f>
        <v>0</v>
      </c>
      <c r="BL171" s="17" t="s">
        <v>152</v>
      </c>
      <c r="BM171" s="143" t="s">
        <v>422</v>
      </c>
    </row>
    <row r="172" spans="2:65" s="1" customFormat="1" ht="11.25">
      <c r="B172" s="32"/>
      <c r="D172" s="145" t="s">
        <v>142</v>
      </c>
      <c r="F172" s="146" t="s">
        <v>1205</v>
      </c>
      <c r="I172" s="147"/>
      <c r="L172" s="32"/>
      <c r="M172" s="148"/>
      <c r="T172" s="53"/>
      <c r="AT172" s="17" t="s">
        <v>142</v>
      </c>
      <c r="AU172" s="17" t="s">
        <v>81</v>
      </c>
    </row>
    <row r="173" spans="2:65" s="1" customFormat="1" ht="11.25">
      <c r="B173" s="32"/>
      <c r="D173" s="149" t="s">
        <v>143</v>
      </c>
      <c r="F173" s="150" t="s">
        <v>1206</v>
      </c>
      <c r="I173" s="147"/>
      <c r="L173" s="32"/>
      <c r="M173" s="148"/>
      <c r="T173" s="53"/>
      <c r="AT173" s="17" t="s">
        <v>143</v>
      </c>
      <c r="AU173" s="17" t="s">
        <v>81</v>
      </c>
    </row>
    <row r="174" spans="2:65" s="11" customFormat="1" ht="22.9" customHeight="1">
      <c r="B174" s="119"/>
      <c r="D174" s="120" t="s">
        <v>71</v>
      </c>
      <c r="E174" s="129" t="s">
        <v>152</v>
      </c>
      <c r="F174" s="129" t="s">
        <v>1012</v>
      </c>
      <c r="I174" s="122"/>
      <c r="J174" s="130">
        <f>BK174</f>
        <v>0</v>
      </c>
      <c r="L174" s="119"/>
      <c r="M174" s="124"/>
      <c r="P174" s="125">
        <f>SUM(P175:P179)</f>
        <v>0</v>
      </c>
      <c r="R174" s="125">
        <f>SUM(R175:R179)</f>
        <v>7.7899724000000008</v>
      </c>
      <c r="T174" s="126">
        <f>SUM(T175:T179)</f>
        <v>0</v>
      </c>
      <c r="AR174" s="120" t="s">
        <v>79</v>
      </c>
      <c r="AT174" s="127" t="s">
        <v>71</v>
      </c>
      <c r="AU174" s="127" t="s">
        <v>79</v>
      </c>
      <c r="AY174" s="120" t="s">
        <v>132</v>
      </c>
      <c r="BK174" s="128">
        <f>SUM(BK175:BK179)</f>
        <v>0</v>
      </c>
    </row>
    <row r="175" spans="2:65" s="1" customFormat="1" ht="16.5" customHeight="1">
      <c r="B175" s="131"/>
      <c r="C175" s="132" t="s">
        <v>315</v>
      </c>
      <c r="D175" s="132" t="s">
        <v>135</v>
      </c>
      <c r="E175" s="133" t="s">
        <v>1013</v>
      </c>
      <c r="F175" s="134" t="s">
        <v>1014</v>
      </c>
      <c r="G175" s="135" t="s">
        <v>252</v>
      </c>
      <c r="H175" s="136">
        <v>4.12</v>
      </c>
      <c r="I175" s="137"/>
      <c r="J175" s="138">
        <f>ROUND(I175*H175,2)</f>
        <v>0</v>
      </c>
      <c r="K175" s="134" t="s">
        <v>139</v>
      </c>
      <c r="L175" s="32"/>
      <c r="M175" s="139" t="s">
        <v>3</v>
      </c>
      <c r="N175" s="140" t="s">
        <v>43</v>
      </c>
      <c r="P175" s="141">
        <f>O175*H175</f>
        <v>0</v>
      </c>
      <c r="Q175" s="141">
        <v>1.8907700000000001</v>
      </c>
      <c r="R175" s="141">
        <f>Q175*H175</f>
        <v>7.7899724000000008</v>
      </c>
      <c r="S175" s="141">
        <v>0</v>
      </c>
      <c r="T175" s="142">
        <f>S175*H175</f>
        <v>0</v>
      </c>
      <c r="AR175" s="143" t="s">
        <v>152</v>
      </c>
      <c r="AT175" s="143" t="s">
        <v>135</v>
      </c>
      <c r="AU175" s="143" t="s">
        <v>81</v>
      </c>
      <c r="AY175" s="17" t="s">
        <v>132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79</v>
      </c>
      <c r="BK175" s="144">
        <f>ROUND(I175*H175,2)</f>
        <v>0</v>
      </c>
      <c r="BL175" s="17" t="s">
        <v>152</v>
      </c>
      <c r="BM175" s="143" t="s">
        <v>430</v>
      </c>
    </row>
    <row r="176" spans="2:65" s="1" customFormat="1" ht="11.25">
      <c r="B176" s="32"/>
      <c r="D176" s="145" t="s">
        <v>142</v>
      </c>
      <c r="F176" s="146" t="s">
        <v>1016</v>
      </c>
      <c r="I176" s="147"/>
      <c r="L176" s="32"/>
      <c r="M176" s="148"/>
      <c r="T176" s="53"/>
      <c r="AT176" s="17" t="s">
        <v>142</v>
      </c>
      <c r="AU176" s="17" t="s">
        <v>81</v>
      </c>
    </row>
    <row r="177" spans="2:65" s="1" customFormat="1" ht="11.25">
      <c r="B177" s="32"/>
      <c r="D177" s="149" t="s">
        <v>143</v>
      </c>
      <c r="F177" s="150" t="s">
        <v>1017</v>
      </c>
      <c r="I177" s="147"/>
      <c r="L177" s="32"/>
      <c r="M177" s="148"/>
      <c r="T177" s="53"/>
      <c r="AT177" s="17" t="s">
        <v>143</v>
      </c>
      <c r="AU177" s="17" t="s">
        <v>81</v>
      </c>
    </row>
    <row r="178" spans="2:65" s="13" customFormat="1" ht="11.25">
      <c r="B178" s="157"/>
      <c r="D178" s="145" t="s">
        <v>149</v>
      </c>
      <c r="E178" s="158" t="s">
        <v>3</v>
      </c>
      <c r="F178" s="159" t="s">
        <v>1207</v>
      </c>
      <c r="H178" s="160">
        <v>4.12</v>
      </c>
      <c r="I178" s="161"/>
      <c r="L178" s="157"/>
      <c r="M178" s="162"/>
      <c r="T178" s="163"/>
      <c r="AT178" s="158" t="s">
        <v>149</v>
      </c>
      <c r="AU178" s="158" t="s">
        <v>81</v>
      </c>
      <c r="AV178" s="13" t="s">
        <v>81</v>
      </c>
      <c r="AW178" s="13" t="s">
        <v>33</v>
      </c>
      <c r="AX178" s="13" t="s">
        <v>72</v>
      </c>
      <c r="AY178" s="158" t="s">
        <v>132</v>
      </c>
    </row>
    <row r="179" spans="2:65" s="14" customFormat="1" ht="11.25">
      <c r="B179" s="164"/>
      <c r="D179" s="145" t="s">
        <v>149</v>
      </c>
      <c r="E179" s="165" t="s">
        <v>3</v>
      </c>
      <c r="F179" s="166" t="s">
        <v>151</v>
      </c>
      <c r="H179" s="167">
        <v>4.12</v>
      </c>
      <c r="I179" s="168"/>
      <c r="L179" s="164"/>
      <c r="M179" s="169"/>
      <c r="T179" s="170"/>
      <c r="AT179" s="165" t="s">
        <v>149</v>
      </c>
      <c r="AU179" s="165" t="s">
        <v>81</v>
      </c>
      <c r="AV179" s="14" t="s">
        <v>152</v>
      </c>
      <c r="AW179" s="14" t="s">
        <v>33</v>
      </c>
      <c r="AX179" s="14" t="s">
        <v>79</v>
      </c>
      <c r="AY179" s="165" t="s">
        <v>132</v>
      </c>
    </row>
    <row r="180" spans="2:65" s="11" customFormat="1" ht="22.9" customHeight="1">
      <c r="B180" s="119"/>
      <c r="D180" s="120" t="s">
        <v>71</v>
      </c>
      <c r="E180" s="129" t="s">
        <v>179</v>
      </c>
      <c r="F180" s="129" t="s">
        <v>1137</v>
      </c>
      <c r="I180" s="122"/>
      <c r="J180" s="130">
        <f>BK180</f>
        <v>0</v>
      </c>
      <c r="L180" s="119"/>
      <c r="M180" s="124"/>
      <c r="P180" s="125">
        <f>SUM(P181:P224)</f>
        <v>0</v>
      </c>
      <c r="R180" s="125">
        <f>SUM(R181:R224)</f>
        <v>5.1500000000000001E-3</v>
      </c>
      <c r="T180" s="126">
        <f>SUM(T181:T224)</f>
        <v>7.4999999999999997E-2</v>
      </c>
      <c r="AR180" s="120" t="s">
        <v>79</v>
      </c>
      <c r="AT180" s="127" t="s">
        <v>71</v>
      </c>
      <c r="AU180" s="127" t="s">
        <v>79</v>
      </c>
      <c r="AY180" s="120" t="s">
        <v>132</v>
      </c>
      <c r="BK180" s="128">
        <f>SUM(BK181:BK224)</f>
        <v>0</v>
      </c>
    </row>
    <row r="181" spans="2:65" s="1" customFormat="1" ht="16.5" customHeight="1">
      <c r="B181" s="131"/>
      <c r="C181" s="132" t="s">
        <v>321</v>
      </c>
      <c r="D181" s="132" t="s">
        <v>135</v>
      </c>
      <c r="E181" s="133" t="s">
        <v>1208</v>
      </c>
      <c r="F181" s="134" t="s">
        <v>1209</v>
      </c>
      <c r="G181" s="135" t="s">
        <v>555</v>
      </c>
      <c r="H181" s="136">
        <v>5.5</v>
      </c>
      <c r="I181" s="137"/>
      <c r="J181" s="138">
        <f>ROUND(I181*H181,2)</f>
        <v>0</v>
      </c>
      <c r="K181" s="134" t="s">
        <v>139</v>
      </c>
      <c r="L181" s="32"/>
      <c r="M181" s="139" t="s">
        <v>3</v>
      </c>
      <c r="N181" s="140" t="s">
        <v>43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152</v>
      </c>
      <c r="AT181" s="143" t="s">
        <v>135</v>
      </c>
      <c r="AU181" s="143" t="s">
        <v>81</v>
      </c>
      <c r="AY181" s="17" t="s">
        <v>132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7" t="s">
        <v>79</v>
      </c>
      <c r="BK181" s="144">
        <f>ROUND(I181*H181,2)</f>
        <v>0</v>
      </c>
      <c r="BL181" s="17" t="s">
        <v>152</v>
      </c>
      <c r="BM181" s="143" t="s">
        <v>446</v>
      </c>
    </row>
    <row r="182" spans="2:65" s="1" customFormat="1" ht="11.25">
      <c r="B182" s="32"/>
      <c r="D182" s="145" t="s">
        <v>142</v>
      </c>
      <c r="F182" s="146" t="s">
        <v>1210</v>
      </c>
      <c r="I182" s="147"/>
      <c r="L182" s="32"/>
      <c r="M182" s="148"/>
      <c r="T182" s="53"/>
      <c r="AT182" s="17" t="s">
        <v>142</v>
      </c>
      <c r="AU182" s="17" t="s">
        <v>81</v>
      </c>
    </row>
    <row r="183" spans="2:65" s="1" customFormat="1" ht="11.25">
      <c r="B183" s="32"/>
      <c r="D183" s="149" t="s">
        <v>143</v>
      </c>
      <c r="F183" s="150" t="s">
        <v>1211</v>
      </c>
      <c r="I183" s="147"/>
      <c r="L183" s="32"/>
      <c r="M183" s="148"/>
      <c r="T183" s="53"/>
      <c r="AT183" s="17" t="s">
        <v>143</v>
      </c>
      <c r="AU183" s="17" t="s">
        <v>81</v>
      </c>
    </row>
    <row r="184" spans="2:65" s="1" customFormat="1" ht="16.5" customHeight="1">
      <c r="B184" s="131"/>
      <c r="C184" s="132" t="s">
        <v>327</v>
      </c>
      <c r="D184" s="132" t="s">
        <v>135</v>
      </c>
      <c r="E184" s="133" t="s">
        <v>1212</v>
      </c>
      <c r="F184" s="134" t="s">
        <v>1213</v>
      </c>
      <c r="G184" s="135" t="s">
        <v>555</v>
      </c>
      <c r="H184" s="136">
        <v>46</v>
      </c>
      <c r="I184" s="137"/>
      <c r="J184" s="138">
        <f>ROUND(I184*H184,2)</f>
        <v>0</v>
      </c>
      <c r="K184" s="134" t="s">
        <v>139</v>
      </c>
      <c r="L184" s="32"/>
      <c r="M184" s="139" t="s">
        <v>3</v>
      </c>
      <c r="N184" s="140" t="s">
        <v>43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152</v>
      </c>
      <c r="AT184" s="143" t="s">
        <v>135</v>
      </c>
      <c r="AU184" s="143" t="s">
        <v>81</v>
      </c>
      <c r="AY184" s="17" t="s">
        <v>132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79</v>
      </c>
      <c r="BK184" s="144">
        <f>ROUND(I184*H184,2)</f>
        <v>0</v>
      </c>
      <c r="BL184" s="17" t="s">
        <v>152</v>
      </c>
      <c r="BM184" s="143" t="s">
        <v>462</v>
      </c>
    </row>
    <row r="185" spans="2:65" s="1" customFormat="1" ht="11.25">
      <c r="B185" s="32"/>
      <c r="D185" s="145" t="s">
        <v>142</v>
      </c>
      <c r="F185" s="146" t="s">
        <v>1214</v>
      </c>
      <c r="I185" s="147"/>
      <c r="L185" s="32"/>
      <c r="M185" s="148"/>
      <c r="T185" s="53"/>
      <c r="AT185" s="17" t="s">
        <v>142</v>
      </c>
      <c r="AU185" s="17" t="s">
        <v>81</v>
      </c>
    </row>
    <row r="186" spans="2:65" s="1" customFormat="1" ht="11.25">
      <c r="B186" s="32"/>
      <c r="D186" s="149" t="s">
        <v>143</v>
      </c>
      <c r="F186" s="150" t="s">
        <v>1215</v>
      </c>
      <c r="I186" s="147"/>
      <c r="L186" s="32"/>
      <c r="M186" s="148"/>
      <c r="T186" s="53"/>
      <c r="AT186" s="17" t="s">
        <v>143</v>
      </c>
      <c r="AU186" s="17" t="s">
        <v>81</v>
      </c>
    </row>
    <row r="187" spans="2:65" s="1" customFormat="1" ht="16.5" customHeight="1">
      <c r="B187" s="131"/>
      <c r="C187" s="132" t="s">
        <v>8</v>
      </c>
      <c r="D187" s="132" t="s">
        <v>135</v>
      </c>
      <c r="E187" s="133" t="s">
        <v>1216</v>
      </c>
      <c r="F187" s="134" t="s">
        <v>1217</v>
      </c>
      <c r="G187" s="135" t="s">
        <v>555</v>
      </c>
      <c r="H187" s="136">
        <v>5.5</v>
      </c>
      <c r="I187" s="137"/>
      <c r="J187" s="138">
        <f>ROUND(I187*H187,2)</f>
        <v>0</v>
      </c>
      <c r="K187" s="134" t="s">
        <v>139</v>
      </c>
      <c r="L187" s="32"/>
      <c r="M187" s="139" t="s">
        <v>3</v>
      </c>
      <c r="N187" s="140" t="s">
        <v>43</v>
      </c>
      <c r="P187" s="141">
        <f>O187*H187</f>
        <v>0</v>
      </c>
      <c r="Q187" s="141">
        <v>1.0000000000000001E-5</v>
      </c>
      <c r="R187" s="141">
        <f>Q187*H187</f>
        <v>5.5000000000000002E-5</v>
      </c>
      <c r="S187" s="141">
        <v>0</v>
      </c>
      <c r="T187" s="142">
        <f>S187*H187</f>
        <v>0</v>
      </c>
      <c r="AR187" s="143" t="s">
        <v>152</v>
      </c>
      <c r="AT187" s="143" t="s">
        <v>135</v>
      </c>
      <c r="AU187" s="143" t="s">
        <v>81</v>
      </c>
      <c r="AY187" s="17" t="s">
        <v>132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7" t="s">
        <v>79</v>
      </c>
      <c r="BK187" s="144">
        <f>ROUND(I187*H187,2)</f>
        <v>0</v>
      </c>
      <c r="BL187" s="17" t="s">
        <v>152</v>
      </c>
      <c r="BM187" s="143" t="s">
        <v>475</v>
      </c>
    </row>
    <row r="188" spans="2:65" s="1" customFormat="1" ht="11.25">
      <c r="B188" s="32"/>
      <c r="D188" s="145" t="s">
        <v>142</v>
      </c>
      <c r="F188" s="146" t="s">
        <v>1218</v>
      </c>
      <c r="I188" s="147"/>
      <c r="L188" s="32"/>
      <c r="M188" s="148"/>
      <c r="T188" s="53"/>
      <c r="AT188" s="17" t="s">
        <v>142</v>
      </c>
      <c r="AU188" s="17" t="s">
        <v>81</v>
      </c>
    </row>
    <row r="189" spans="2:65" s="1" customFormat="1" ht="11.25">
      <c r="B189" s="32"/>
      <c r="D189" s="149" t="s">
        <v>143</v>
      </c>
      <c r="F189" s="150" t="s">
        <v>1219</v>
      </c>
      <c r="I189" s="147"/>
      <c r="L189" s="32"/>
      <c r="M189" s="148"/>
      <c r="T189" s="53"/>
      <c r="AT189" s="17" t="s">
        <v>143</v>
      </c>
      <c r="AU189" s="17" t="s">
        <v>81</v>
      </c>
    </row>
    <row r="190" spans="2:65" s="1" customFormat="1" ht="16.5" customHeight="1">
      <c r="B190" s="131"/>
      <c r="C190" s="174" t="s">
        <v>340</v>
      </c>
      <c r="D190" s="174" t="s">
        <v>397</v>
      </c>
      <c r="E190" s="175" t="s">
        <v>1220</v>
      </c>
      <c r="F190" s="176" t="s">
        <v>1221</v>
      </c>
      <c r="G190" s="177" t="s">
        <v>555</v>
      </c>
      <c r="H190" s="178">
        <v>6.3250000000000002</v>
      </c>
      <c r="I190" s="179"/>
      <c r="J190" s="180">
        <f>ROUND(I190*H190,2)</f>
        <v>0</v>
      </c>
      <c r="K190" s="176" t="s">
        <v>1091</v>
      </c>
      <c r="L190" s="181"/>
      <c r="M190" s="182" t="s">
        <v>3</v>
      </c>
      <c r="N190" s="183" t="s">
        <v>43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179</v>
      </c>
      <c r="AT190" s="143" t="s">
        <v>397</v>
      </c>
      <c r="AU190" s="143" t="s">
        <v>81</v>
      </c>
      <c r="AY190" s="17" t="s">
        <v>132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79</v>
      </c>
      <c r="BK190" s="144">
        <f>ROUND(I190*H190,2)</f>
        <v>0</v>
      </c>
      <c r="BL190" s="17" t="s">
        <v>152</v>
      </c>
      <c r="BM190" s="143" t="s">
        <v>490</v>
      </c>
    </row>
    <row r="191" spans="2:65" s="1" customFormat="1" ht="11.25">
      <c r="B191" s="32"/>
      <c r="D191" s="145" t="s">
        <v>142</v>
      </c>
      <c r="F191" s="146" t="s">
        <v>1221</v>
      </c>
      <c r="I191" s="147"/>
      <c r="L191" s="32"/>
      <c r="M191" s="148"/>
      <c r="T191" s="53"/>
      <c r="AT191" s="17" t="s">
        <v>142</v>
      </c>
      <c r="AU191" s="17" t="s">
        <v>81</v>
      </c>
    </row>
    <row r="192" spans="2:65" s="13" customFormat="1" ht="11.25">
      <c r="B192" s="157"/>
      <c r="D192" s="145" t="s">
        <v>149</v>
      </c>
      <c r="E192" s="158" t="s">
        <v>3</v>
      </c>
      <c r="F192" s="159" t="s">
        <v>1222</v>
      </c>
      <c r="H192" s="160">
        <v>6.3250000000000002</v>
      </c>
      <c r="I192" s="161"/>
      <c r="L192" s="157"/>
      <c r="M192" s="162"/>
      <c r="T192" s="163"/>
      <c r="AT192" s="158" t="s">
        <v>149</v>
      </c>
      <c r="AU192" s="158" t="s">
        <v>81</v>
      </c>
      <c r="AV192" s="13" t="s">
        <v>81</v>
      </c>
      <c r="AW192" s="13" t="s">
        <v>33</v>
      </c>
      <c r="AX192" s="13" t="s">
        <v>72</v>
      </c>
      <c r="AY192" s="158" t="s">
        <v>132</v>
      </c>
    </row>
    <row r="193" spans="2:65" s="14" customFormat="1" ht="11.25">
      <c r="B193" s="164"/>
      <c r="D193" s="145" t="s">
        <v>149</v>
      </c>
      <c r="E193" s="165" t="s">
        <v>3</v>
      </c>
      <c r="F193" s="166" t="s">
        <v>151</v>
      </c>
      <c r="H193" s="167">
        <v>6.3250000000000002</v>
      </c>
      <c r="I193" s="168"/>
      <c r="L193" s="164"/>
      <c r="M193" s="169"/>
      <c r="T193" s="170"/>
      <c r="AT193" s="165" t="s">
        <v>149</v>
      </c>
      <c r="AU193" s="165" t="s">
        <v>81</v>
      </c>
      <c r="AV193" s="14" t="s">
        <v>152</v>
      </c>
      <c r="AW193" s="14" t="s">
        <v>33</v>
      </c>
      <c r="AX193" s="14" t="s">
        <v>79</v>
      </c>
      <c r="AY193" s="165" t="s">
        <v>132</v>
      </c>
    </row>
    <row r="194" spans="2:65" s="1" customFormat="1" ht="16.5" customHeight="1">
      <c r="B194" s="131"/>
      <c r="C194" s="132" t="s">
        <v>348</v>
      </c>
      <c r="D194" s="132" t="s">
        <v>135</v>
      </c>
      <c r="E194" s="133" t="s">
        <v>1223</v>
      </c>
      <c r="F194" s="134" t="s">
        <v>1224</v>
      </c>
      <c r="G194" s="135" t="s">
        <v>555</v>
      </c>
      <c r="H194" s="136">
        <v>46</v>
      </c>
      <c r="I194" s="137"/>
      <c r="J194" s="138">
        <f>ROUND(I194*H194,2)</f>
        <v>0</v>
      </c>
      <c r="K194" s="134" t="s">
        <v>139</v>
      </c>
      <c r="L194" s="32"/>
      <c r="M194" s="139" t="s">
        <v>3</v>
      </c>
      <c r="N194" s="140" t="s">
        <v>43</v>
      </c>
      <c r="P194" s="141">
        <f>O194*H194</f>
        <v>0</v>
      </c>
      <c r="Q194" s="141">
        <v>1.0000000000000001E-5</v>
      </c>
      <c r="R194" s="141">
        <f>Q194*H194</f>
        <v>4.6000000000000001E-4</v>
      </c>
      <c r="S194" s="141">
        <v>0</v>
      </c>
      <c r="T194" s="142">
        <f>S194*H194</f>
        <v>0</v>
      </c>
      <c r="AR194" s="143" t="s">
        <v>152</v>
      </c>
      <c r="AT194" s="143" t="s">
        <v>135</v>
      </c>
      <c r="AU194" s="143" t="s">
        <v>81</v>
      </c>
      <c r="AY194" s="17" t="s">
        <v>132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79</v>
      </c>
      <c r="BK194" s="144">
        <f>ROUND(I194*H194,2)</f>
        <v>0</v>
      </c>
      <c r="BL194" s="17" t="s">
        <v>152</v>
      </c>
      <c r="BM194" s="143" t="s">
        <v>498</v>
      </c>
    </row>
    <row r="195" spans="2:65" s="1" customFormat="1" ht="11.25">
      <c r="B195" s="32"/>
      <c r="D195" s="145" t="s">
        <v>142</v>
      </c>
      <c r="F195" s="146" t="s">
        <v>1225</v>
      </c>
      <c r="I195" s="147"/>
      <c r="L195" s="32"/>
      <c r="M195" s="148"/>
      <c r="T195" s="53"/>
      <c r="AT195" s="17" t="s">
        <v>142</v>
      </c>
      <c r="AU195" s="17" t="s">
        <v>81</v>
      </c>
    </row>
    <row r="196" spans="2:65" s="1" customFormat="1" ht="11.25">
      <c r="B196" s="32"/>
      <c r="D196" s="149" t="s">
        <v>143</v>
      </c>
      <c r="F196" s="150" t="s">
        <v>1226</v>
      </c>
      <c r="I196" s="147"/>
      <c r="L196" s="32"/>
      <c r="M196" s="148"/>
      <c r="T196" s="53"/>
      <c r="AT196" s="17" t="s">
        <v>143</v>
      </c>
      <c r="AU196" s="17" t="s">
        <v>81</v>
      </c>
    </row>
    <row r="197" spans="2:65" s="1" customFormat="1" ht="16.5" customHeight="1">
      <c r="B197" s="131"/>
      <c r="C197" s="174" t="s">
        <v>356</v>
      </c>
      <c r="D197" s="174" t="s">
        <v>397</v>
      </c>
      <c r="E197" s="175" t="s">
        <v>1227</v>
      </c>
      <c r="F197" s="176" t="s">
        <v>1228</v>
      </c>
      <c r="G197" s="177" t="s">
        <v>555</v>
      </c>
      <c r="H197" s="178">
        <v>52.9</v>
      </c>
      <c r="I197" s="179"/>
      <c r="J197" s="180">
        <f>ROUND(I197*H197,2)</f>
        <v>0</v>
      </c>
      <c r="K197" s="176" t="s">
        <v>1091</v>
      </c>
      <c r="L197" s="181"/>
      <c r="M197" s="182" t="s">
        <v>3</v>
      </c>
      <c r="N197" s="183" t="s">
        <v>43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179</v>
      </c>
      <c r="AT197" s="143" t="s">
        <v>397</v>
      </c>
      <c r="AU197" s="143" t="s">
        <v>81</v>
      </c>
      <c r="AY197" s="17" t="s">
        <v>132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79</v>
      </c>
      <c r="BK197" s="144">
        <f>ROUND(I197*H197,2)</f>
        <v>0</v>
      </c>
      <c r="BL197" s="17" t="s">
        <v>152</v>
      </c>
      <c r="BM197" s="143" t="s">
        <v>506</v>
      </c>
    </row>
    <row r="198" spans="2:65" s="1" customFormat="1" ht="11.25">
      <c r="B198" s="32"/>
      <c r="D198" s="145" t="s">
        <v>142</v>
      </c>
      <c r="F198" s="146" t="s">
        <v>1228</v>
      </c>
      <c r="I198" s="147"/>
      <c r="L198" s="32"/>
      <c r="M198" s="148"/>
      <c r="T198" s="53"/>
      <c r="AT198" s="17" t="s">
        <v>142</v>
      </c>
      <c r="AU198" s="17" t="s">
        <v>81</v>
      </c>
    </row>
    <row r="199" spans="2:65" s="13" customFormat="1" ht="11.25">
      <c r="B199" s="157"/>
      <c r="D199" s="145" t="s">
        <v>149</v>
      </c>
      <c r="E199" s="158" t="s">
        <v>3</v>
      </c>
      <c r="F199" s="159" t="s">
        <v>1229</v>
      </c>
      <c r="H199" s="160">
        <v>52.9</v>
      </c>
      <c r="I199" s="161"/>
      <c r="L199" s="157"/>
      <c r="M199" s="162"/>
      <c r="T199" s="163"/>
      <c r="AT199" s="158" t="s">
        <v>149</v>
      </c>
      <c r="AU199" s="158" t="s">
        <v>81</v>
      </c>
      <c r="AV199" s="13" t="s">
        <v>81</v>
      </c>
      <c r="AW199" s="13" t="s">
        <v>33</v>
      </c>
      <c r="AX199" s="13" t="s">
        <v>72</v>
      </c>
      <c r="AY199" s="158" t="s">
        <v>132</v>
      </c>
    </row>
    <row r="200" spans="2:65" s="14" customFormat="1" ht="11.25">
      <c r="B200" s="164"/>
      <c r="D200" s="145" t="s">
        <v>149</v>
      </c>
      <c r="E200" s="165" t="s">
        <v>3</v>
      </c>
      <c r="F200" s="166" t="s">
        <v>151</v>
      </c>
      <c r="H200" s="167">
        <v>52.9</v>
      </c>
      <c r="I200" s="168"/>
      <c r="L200" s="164"/>
      <c r="M200" s="169"/>
      <c r="T200" s="170"/>
      <c r="AT200" s="165" t="s">
        <v>149</v>
      </c>
      <c r="AU200" s="165" t="s">
        <v>81</v>
      </c>
      <c r="AV200" s="14" t="s">
        <v>152</v>
      </c>
      <c r="AW200" s="14" t="s">
        <v>33</v>
      </c>
      <c r="AX200" s="14" t="s">
        <v>79</v>
      </c>
      <c r="AY200" s="165" t="s">
        <v>132</v>
      </c>
    </row>
    <row r="201" spans="2:65" s="1" customFormat="1" ht="24.2" customHeight="1">
      <c r="B201" s="131"/>
      <c r="C201" s="132" t="s">
        <v>364</v>
      </c>
      <c r="D201" s="132" t="s">
        <v>135</v>
      </c>
      <c r="E201" s="133" t="s">
        <v>1230</v>
      </c>
      <c r="F201" s="134" t="s">
        <v>1231</v>
      </c>
      <c r="G201" s="135" t="s">
        <v>555</v>
      </c>
      <c r="H201" s="136">
        <v>51.5</v>
      </c>
      <c r="I201" s="137"/>
      <c r="J201" s="138">
        <f>ROUND(I201*H201,2)</f>
        <v>0</v>
      </c>
      <c r="K201" s="134" t="s">
        <v>1091</v>
      </c>
      <c r="L201" s="32"/>
      <c r="M201" s="139" t="s">
        <v>3</v>
      </c>
      <c r="N201" s="140" t="s">
        <v>43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152</v>
      </c>
      <c r="AT201" s="143" t="s">
        <v>135</v>
      </c>
      <c r="AU201" s="143" t="s">
        <v>81</v>
      </c>
      <c r="AY201" s="17" t="s">
        <v>132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79</v>
      </c>
      <c r="BK201" s="144">
        <f>ROUND(I201*H201,2)</f>
        <v>0</v>
      </c>
      <c r="BL201" s="17" t="s">
        <v>152</v>
      </c>
      <c r="BM201" s="143" t="s">
        <v>514</v>
      </c>
    </row>
    <row r="202" spans="2:65" s="1" customFormat="1" ht="11.25">
      <c r="B202" s="32"/>
      <c r="D202" s="145" t="s">
        <v>142</v>
      </c>
      <c r="F202" s="146" t="s">
        <v>1231</v>
      </c>
      <c r="I202" s="147"/>
      <c r="L202" s="32"/>
      <c r="M202" s="148"/>
      <c r="T202" s="53"/>
      <c r="AT202" s="17" t="s">
        <v>142</v>
      </c>
      <c r="AU202" s="17" t="s">
        <v>81</v>
      </c>
    </row>
    <row r="203" spans="2:65" s="1" customFormat="1" ht="29.25">
      <c r="B203" s="32"/>
      <c r="D203" s="145" t="s">
        <v>1081</v>
      </c>
      <c r="F203" s="187" t="s">
        <v>1232</v>
      </c>
      <c r="I203" s="147"/>
      <c r="L203" s="32"/>
      <c r="M203" s="148"/>
      <c r="T203" s="53"/>
      <c r="AT203" s="17" t="s">
        <v>1081</v>
      </c>
      <c r="AU203" s="17" t="s">
        <v>81</v>
      </c>
    </row>
    <row r="204" spans="2:65" s="1" customFormat="1" ht="16.5" customHeight="1">
      <c r="B204" s="131"/>
      <c r="C204" s="132" t="s">
        <v>369</v>
      </c>
      <c r="D204" s="132" t="s">
        <v>135</v>
      </c>
      <c r="E204" s="133" t="s">
        <v>1233</v>
      </c>
      <c r="F204" s="134" t="s">
        <v>1234</v>
      </c>
      <c r="G204" s="135" t="s">
        <v>555</v>
      </c>
      <c r="H204" s="136">
        <v>5</v>
      </c>
      <c r="I204" s="137"/>
      <c r="J204" s="138">
        <f>ROUND(I204*H204,2)</f>
        <v>0</v>
      </c>
      <c r="K204" s="134" t="s">
        <v>139</v>
      </c>
      <c r="L204" s="32"/>
      <c r="M204" s="139" t="s">
        <v>3</v>
      </c>
      <c r="N204" s="140" t="s">
        <v>43</v>
      </c>
      <c r="P204" s="141">
        <f>O204*H204</f>
        <v>0</v>
      </c>
      <c r="Q204" s="141">
        <v>0</v>
      </c>
      <c r="R204" s="141">
        <f>Q204*H204</f>
        <v>0</v>
      </c>
      <c r="S204" s="141">
        <v>1.4999999999999999E-2</v>
      </c>
      <c r="T204" s="142">
        <f>S204*H204</f>
        <v>7.4999999999999997E-2</v>
      </c>
      <c r="AR204" s="143" t="s">
        <v>152</v>
      </c>
      <c r="AT204" s="143" t="s">
        <v>135</v>
      </c>
      <c r="AU204" s="143" t="s">
        <v>81</v>
      </c>
      <c r="AY204" s="17" t="s">
        <v>132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79</v>
      </c>
      <c r="BK204" s="144">
        <f>ROUND(I204*H204,2)</f>
        <v>0</v>
      </c>
      <c r="BL204" s="17" t="s">
        <v>152</v>
      </c>
      <c r="BM204" s="143" t="s">
        <v>522</v>
      </c>
    </row>
    <row r="205" spans="2:65" s="1" customFormat="1" ht="11.25">
      <c r="B205" s="32"/>
      <c r="D205" s="145" t="s">
        <v>142</v>
      </c>
      <c r="F205" s="146" t="s">
        <v>1235</v>
      </c>
      <c r="I205" s="147"/>
      <c r="L205" s="32"/>
      <c r="M205" s="148"/>
      <c r="T205" s="53"/>
      <c r="AT205" s="17" t="s">
        <v>142</v>
      </c>
      <c r="AU205" s="17" t="s">
        <v>81</v>
      </c>
    </row>
    <row r="206" spans="2:65" s="1" customFormat="1" ht="11.25">
      <c r="B206" s="32"/>
      <c r="D206" s="149" t="s">
        <v>143</v>
      </c>
      <c r="F206" s="150" t="s">
        <v>1236</v>
      </c>
      <c r="I206" s="147"/>
      <c r="L206" s="32"/>
      <c r="M206" s="148"/>
      <c r="T206" s="53"/>
      <c r="AT206" s="17" t="s">
        <v>143</v>
      </c>
      <c r="AU206" s="17" t="s">
        <v>81</v>
      </c>
    </row>
    <row r="207" spans="2:65" s="1" customFormat="1" ht="16.5" customHeight="1">
      <c r="B207" s="131"/>
      <c r="C207" s="132" t="s">
        <v>374</v>
      </c>
      <c r="D207" s="132" t="s">
        <v>135</v>
      </c>
      <c r="E207" s="133" t="s">
        <v>1237</v>
      </c>
      <c r="F207" s="134" t="s">
        <v>1238</v>
      </c>
      <c r="G207" s="135" t="s">
        <v>211</v>
      </c>
      <c r="H207" s="136">
        <v>1</v>
      </c>
      <c r="I207" s="137"/>
      <c r="J207" s="138">
        <f>ROUND(I207*H207,2)</f>
        <v>0</v>
      </c>
      <c r="K207" s="134" t="s">
        <v>1091</v>
      </c>
      <c r="L207" s="32"/>
      <c r="M207" s="139" t="s">
        <v>3</v>
      </c>
      <c r="N207" s="140" t="s">
        <v>43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152</v>
      </c>
      <c r="AT207" s="143" t="s">
        <v>135</v>
      </c>
      <c r="AU207" s="143" t="s">
        <v>81</v>
      </c>
      <c r="AY207" s="17" t="s">
        <v>132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79</v>
      </c>
      <c r="BK207" s="144">
        <f>ROUND(I207*H207,2)</f>
        <v>0</v>
      </c>
      <c r="BL207" s="17" t="s">
        <v>152</v>
      </c>
      <c r="BM207" s="143" t="s">
        <v>533</v>
      </c>
    </row>
    <row r="208" spans="2:65" s="1" customFormat="1" ht="11.25">
      <c r="B208" s="32"/>
      <c r="D208" s="145" t="s">
        <v>142</v>
      </c>
      <c r="F208" s="146" t="s">
        <v>1238</v>
      </c>
      <c r="I208" s="147"/>
      <c r="L208" s="32"/>
      <c r="M208" s="148"/>
      <c r="T208" s="53"/>
      <c r="AT208" s="17" t="s">
        <v>142</v>
      </c>
      <c r="AU208" s="17" t="s">
        <v>81</v>
      </c>
    </row>
    <row r="209" spans="2:65" s="1" customFormat="1" ht="48.75">
      <c r="B209" s="32"/>
      <c r="D209" s="145" t="s">
        <v>1081</v>
      </c>
      <c r="F209" s="187" t="s">
        <v>1239</v>
      </c>
      <c r="I209" s="147"/>
      <c r="L209" s="32"/>
      <c r="M209" s="148"/>
      <c r="T209" s="53"/>
      <c r="AT209" s="17" t="s">
        <v>1081</v>
      </c>
      <c r="AU209" s="17" t="s">
        <v>81</v>
      </c>
    </row>
    <row r="210" spans="2:65" s="1" customFormat="1" ht="16.5" customHeight="1">
      <c r="B210" s="131"/>
      <c r="C210" s="132" t="s">
        <v>381</v>
      </c>
      <c r="D210" s="132" t="s">
        <v>135</v>
      </c>
      <c r="E210" s="133" t="s">
        <v>1240</v>
      </c>
      <c r="F210" s="134" t="s">
        <v>1241</v>
      </c>
      <c r="G210" s="135" t="s">
        <v>211</v>
      </c>
      <c r="H210" s="136">
        <v>1</v>
      </c>
      <c r="I210" s="137"/>
      <c r="J210" s="138">
        <f>ROUND(I210*H210,2)</f>
        <v>0</v>
      </c>
      <c r="K210" s="134" t="s">
        <v>1091</v>
      </c>
      <c r="L210" s="32"/>
      <c r="M210" s="139" t="s">
        <v>3</v>
      </c>
      <c r="N210" s="140" t="s">
        <v>43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152</v>
      </c>
      <c r="AT210" s="143" t="s">
        <v>135</v>
      </c>
      <c r="AU210" s="143" t="s">
        <v>81</v>
      </c>
      <c r="AY210" s="17" t="s">
        <v>132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79</v>
      </c>
      <c r="BK210" s="144">
        <f>ROUND(I210*H210,2)</f>
        <v>0</v>
      </c>
      <c r="BL210" s="17" t="s">
        <v>152</v>
      </c>
      <c r="BM210" s="143" t="s">
        <v>541</v>
      </c>
    </row>
    <row r="211" spans="2:65" s="1" customFormat="1" ht="11.25">
      <c r="B211" s="32"/>
      <c r="D211" s="145" t="s">
        <v>142</v>
      </c>
      <c r="F211" s="146" t="s">
        <v>1241</v>
      </c>
      <c r="I211" s="147"/>
      <c r="L211" s="32"/>
      <c r="M211" s="148"/>
      <c r="T211" s="53"/>
      <c r="AT211" s="17" t="s">
        <v>142</v>
      </c>
      <c r="AU211" s="17" t="s">
        <v>81</v>
      </c>
    </row>
    <row r="212" spans="2:65" s="1" customFormat="1" ht="48.75">
      <c r="B212" s="32"/>
      <c r="D212" s="145" t="s">
        <v>1081</v>
      </c>
      <c r="F212" s="187" t="s">
        <v>1242</v>
      </c>
      <c r="I212" s="147"/>
      <c r="L212" s="32"/>
      <c r="M212" s="148"/>
      <c r="T212" s="53"/>
      <c r="AT212" s="17" t="s">
        <v>1081</v>
      </c>
      <c r="AU212" s="17" t="s">
        <v>81</v>
      </c>
    </row>
    <row r="213" spans="2:65" s="1" customFormat="1" ht="16.5" customHeight="1">
      <c r="B213" s="131"/>
      <c r="C213" s="132" t="s">
        <v>387</v>
      </c>
      <c r="D213" s="132" t="s">
        <v>135</v>
      </c>
      <c r="E213" s="133" t="s">
        <v>1243</v>
      </c>
      <c r="F213" s="134" t="s">
        <v>1244</v>
      </c>
      <c r="G213" s="135" t="s">
        <v>211</v>
      </c>
      <c r="H213" s="136">
        <v>1</v>
      </c>
      <c r="I213" s="137"/>
      <c r="J213" s="138">
        <f>ROUND(I213*H213,2)</f>
        <v>0</v>
      </c>
      <c r="K213" s="134" t="s">
        <v>1091</v>
      </c>
      <c r="L213" s="32"/>
      <c r="M213" s="139" t="s">
        <v>3</v>
      </c>
      <c r="N213" s="140" t="s">
        <v>43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152</v>
      </c>
      <c r="AT213" s="143" t="s">
        <v>135</v>
      </c>
      <c r="AU213" s="143" t="s">
        <v>81</v>
      </c>
      <c r="AY213" s="17" t="s">
        <v>132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7" t="s">
        <v>79</v>
      </c>
      <c r="BK213" s="144">
        <f>ROUND(I213*H213,2)</f>
        <v>0</v>
      </c>
      <c r="BL213" s="17" t="s">
        <v>152</v>
      </c>
      <c r="BM213" s="143" t="s">
        <v>552</v>
      </c>
    </row>
    <row r="214" spans="2:65" s="1" customFormat="1" ht="11.25">
      <c r="B214" s="32"/>
      <c r="D214" s="145" t="s">
        <v>142</v>
      </c>
      <c r="F214" s="146" t="s">
        <v>1244</v>
      </c>
      <c r="I214" s="147"/>
      <c r="L214" s="32"/>
      <c r="M214" s="148"/>
      <c r="T214" s="53"/>
      <c r="AT214" s="17" t="s">
        <v>142</v>
      </c>
      <c r="AU214" s="17" t="s">
        <v>81</v>
      </c>
    </row>
    <row r="215" spans="2:65" s="1" customFormat="1" ht="48.75">
      <c r="B215" s="32"/>
      <c r="D215" s="145" t="s">
        <v>1081</v>
      </c>
      <c r="F215" s="187" t="s">
        <v>1245</v>
      </c>
      <c r="I215" s="147"/>
      <c r="L215" s="32"/>
      <c r="M215" s="148"/>
      <c r="T215" s="53"/>
      <c r="AT215" s="17" t="s">
        <v>1081</v>
      </c>
      <c r="AU215" s="17" t="s">
        <v>81</v>
      </c>
    </row>
    <row r="216" spans="2:65" s="1" customFormat="1" ht="16.5" customHeight="1">
      <c r="B216" s="131"/>
      <c r="C216" s="132" t="s">
        <v>396</v>
      </c>
      <c r="D216" s="132" t="s">
        <v>135</v>
      </c>
      <c r="E216" s="133" t="s">
        <v>1246</v>
      </c>
      <c r="F216" s="134" t="s">
        <v>1247</v>
      </c>
      <c r="G216" s="135" t="s">
        <v>211</v>
      </c>
      <c r="H216" s="136">
        <v>1</v>
      </c>
      <c r="I216" s="137"/>
      <c r="J216" s="138">
        <f>ROUND(I216*H216,2)</f>
        <v>0</v>
      </c>
      <c r="K216" s="134" t="s">
        <v>1091</v>
      </c>
      <c r="L216" s="32"/>
      <c r="M216" s="139" t="s">
        <v>3</v>
      </c>
      <c r="N216" s="140" t="s">
        <v>43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152</v>
      </c>
      <c r="AT216" s="143" t="s">
        <v>135</v>
      </c>
      <c r="AU216" s="143" t="s">
        <v>81</v>
      </c>
      <c r="AY216" s="17" t="s">
        <v>132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7" t="s">
        <v>79</v>
      </c>
      <c r="BK216" s="144">
        <f>ROUND(I216*H216,2)</f>
        <v>0</v>
      </c>
      <c r="BL216" s="17" t="s">
        <v>152</v>
      </c>
      <c r="BM216" s="143" t="s">
        <v>565</v>
      </c>
    </row>
    <row r="217" spans="2:65" s="1" customFormat="1" ht="11.25">
      <c r="B217" s="32"/>
      <c r="D217" s="145" t="s">
        <v>142</v>
      </c>
      <c r="F217" s="146" t="s">
        <v>1247</v>
      </c>
      <c r="I217" s="147"/>
      <c r="L217" s="32"/>
      <c r="M217" s="148"/>
      <c r="T217" s="53"/>
      <c r="AT217" s="17" t="s">
        <v>142</v>
      </c>
      <c r="AU217" s="17" t="s">
        <v>81</v>
      </c>
    </row>
    <row r="218" spans="2:65" s="1" customFormat="1" ht="48.75">
      <c r="B218" s="32"/>
      <c r="D218" s="145" t="s">
        <v>1081</v>
      </c>
      <c r="F218" s="187" t="s">
        <v>1248</v>
      </c>
      <c r="I218" s="147"/>
      <c r="L218" s="32"/>
      <c r="M218" s="148"/>
      <c r="T218" s="53"/>
      <c r="AT218" s="17" t="s">
        <v>1081</v>
      </c>
      <c r="AU218" s="17" t="s">
        <v>81</v>
      </c>
    </row>
    <row r="219" spans="2:65" s="1" customFormat="1" ht="16.5" customHeight="1">
      <c r="B219" s="131"/>
      <c r="C219" s="132" t="s">
        <v>404</v>
      </c>
      <c r="D219" s="132" t="s">
        <v>135</v>
      </c>
      <c r="E219" s="133" t="s">
        <v>1160</v>
      </c>
      <c r="F219" s="134" t="s">
        <v>1161</v>
      </c>
      <c r="G219" s="135" t="s">
        <v>555</v>
      </c>
      <c r="H219" s="136">
        <v>51.5</v>
      </c>
      <c r="I219" s="137"/>
      <c r="J219" s="138">
        <f>ROUND(I219*H219,2)</f>
        <v>0</v>
      </c>
      <c r="K219" s="134" t="s">
        <v>139</v>
      </c>
      <c r="L219" s="32"/>
      <c r="M219" s="139" t="s">
        <v>3</v>
      </c>
      <c r="N219" s="140" t="s">
        <v>43</v>
      </c>
      <c r="P219" s="141">
        <f>O219*H219</f>
        <v>0</v>
      </c>
      <c r="Q219" s="141">
        <v>9.0000000000000006E-5</v>
      </c>
      <c r="R219" s="141">
        <f>Q219*H219</f>
        <v>4.6350000000000002E-3</v>
      </c>
      <c r="S219" s="141">
        <v>0</v>
      </c>
      <c r="T219" s="142">
        <f>S219*H219</f>
        <v>0</v>
      </c>
      <c r="AR219" s="143" t="s">
        <v>152</v>
      </c>
      <c r="AT219" s="143" t="s">
        <v>135</v>
      </c>
      <c r="AU219" s="143" t="s">
        <v>81</v>
      </c>
      <c r="AY219" s="17" t="s">
        <v>132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79</v>
      </c>
      <c r="BK219" s="144">
        <f>ROUND(I219*H219,2)</f>
        <v>0</v>
      </c>
      <c r="BL219" s="17" t="s">
        <v>152</v>
      </c>
      <c r="BM219" s="143" t="s">
        <v>578</v>
      </c>
    </row>
    <row r="220" spans="2:65" s="1" customFormat="1" ht="11.25">
      <c r="B220" s="32"/>
      <c r="D220" s="145" t="s">
        <v>142</v>
      </c>
      <c r="F220" s="146" t="s">
        <v>1162</v>
      </c>
      <c r="I220" s="147"/>
      <c r="L220" s="32"/>
      <c r="M220" s="148"/>
      <c r="T220" s="53"/>
      <c r="AT220" s="17" t="s">
        <v>142</v>
      </c>
      <c r="AU220" s="17" t="s">
        <v>81</v>
      </c>
    </row>
    <row r="221" spans="2:65" s="1" customFormat="1" ht="11.25">
      <c r="B221" s="32"/>
      <c r="D221" s="149" t="s">
        <v>143</v>
      </c>
      <c r="F221" s="150" t="s">
        <v>1163</v>
      </c>
      <c r="I221" s="147"/>
      <c r="L221" s="32"/>
      <c r="M221" s="148"/>
      <c r="T221" s="53"/>
      <c r="AT221" s="17" t="s">
        <v>143</v>
      </c>
      <c r="AU221" s="17" t="s">
        <v>81</v>
      </c>
    </row>
    <row r="222" spans="2:65" s="1" customFormat="1" ht="16.5" customHeight="1">
      <c r="B222" s="131"/>
      <c r="C222" s="132" t="s">
        <v>410</v>
      </c>
      <c r="D222" s="132" t="s">
        <v>135</v>
      </c>
      <c r="E222" s="133" t="s">
        <v>1249</v>
      </c>
      <c r="F222" s="134" t="s">
        <v>1250</v>
      </c>
      <c r="G222" s="135" t="s">
        <v>211</v>
      </c>
      <c r="H222" s="136">
        <v>1</v>
      </c>
      <c r="I222" s="137"/>
      <c r="J222" s="138">
        <f>ROUND(I222*H222,2)</f>
        <v>0</v>
      </c>
      <c r="K222" s="134" t="s">
        <v>1091</v>
      </c>
      <c r="L222" s="32"/>
      <c r="M222" s="139" t="s">
        <v>3</v>
      </c>
      <c r="N222" s="140" t="s">
        <v>43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152</v>
      </c>
      <c r="AT222" s="143" t="s">
        <v>135</v>
      </c>
      <c r="AU222" s="143" t="s">
        <v>81</v>
      </c>
      <c r="AY222" s="17" t="s">
        <v>132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79</v>
      </c>
      <c r="BK222" s="144">
        <f>ROUND(I222*H222,2)</f>
        <v>0</v>
      </c>
      <c r="BL222" s="17" t="s">
        <v>152</v>
      </c>
      <c r="BM222" s="143" t="s">
        <v>591</v>
      </c>
    </row>
    <row r="223" spans="2:65" s="1" customFormat="1" ht="11.25">
      <c r="B223" s="32"/>
      <c r="D223" s="145" t="s">
        <v>142</v>
      </c>
      <c r="F223" s="146" t="s">
        <v>1250</v>
      </c>
      <c r="I223" s="147"/>
      <c r="L223" s="32"/>
      <c r="M223" s="148"/>
      <c r="T223" s="53"/>
      <c r="AT223" s="17" t="s">
        <v>142</v>
      </c>
      <c r="AU223" s="17" t="s">
        <v>81</v>
      </c>
    </row>
    <row r="224" spans="2:65" s="1" customFormat="1" ht="39">
      <c r="B224" s="32"/>
      <c r="D224" s="145" t="s">
        <v>1081</v>
      </c>
      <c r="F224" s="187" t="s">
        <v>1251</v>
      </c>
      <c r="I224" s="147"/>
      <c r="L224" s="32"/>
      <c r="M224" s="148"/>
      <c r="T224" s="53"/>
      <c r="AT224" s="17" t="s">
        <v>1081</v>
      </c>
      <c r="AU224" s="17" t="s">
        <v>81</v>
      </c>
    </row>
    <row r="225" spans="2:65" s="11" customFormat="1" ht="22.9" customHeight="1">
      <c r="B225" s="119"/>
      <c r="D225" s="120" t="s">
        <v>71</v>
      </c>
      <c r="E225" s="129" t="s">
        <v>787</v>
      </c>
      <c r="F225" s="129" t="s">
        <v>788</v>
      </c>
      <c r="I225" s="122"/>
      <c r="J225" s="130">
        <f>BK225</f>
        <v>0</v>
      </c>
      <c r="L225" s="119"/>
      <c r="M225" s="124"/>
      <c r="P225" s="125">
        <f>SUM(P226:P228)</f>
        <v>0</v>
      </c>
      <c r="R225" s="125">
        <f>SUM(R226:R228)</f>
        <v>0</v>
      </c>
      <c r="T225" s="126">
        <f>SUM(T226:T228)</f>
        <v>0</v>
      </c>
      <c r="AR225" s="120" t="s">
        <v>79</v>
      </c>
      <c r="AT225" s="127" t="s">
        <v>71</v>
      </c>
      <c r="AU225" s="127" t="s">
        <v>79</v>
      </c>
      <c r="AY225" s="120" t="s">
        <v>132</v>
      </c>
      <c r="BK225" s="128">
        <f>SUM(BK226:BK228)</f>
        <v>0</v>
      </c>
    </row>
    <row r="226" spans="2:65" s="1" customFormat="1" ht="16.5" customHeight="1">
      <c r="B226" s="131"/>
      <c r="C226" s="132" t="s">
        <v>416</v>
      </c>
      <c r="D226" s="132" t="s">
        <v>135</v>
      </c>
      <c r="E226" s="133" t="s">
        <v>1164</v>
      </c>
      <c r="F226" s="134" t="s">
        <v>1165</v>
      </c>
      <c r="G226" s="135" t="s">
        <v>359</v>
      </c>
      <c r="H226" s="136">
        <v>47.984000000000002</v>
      </c>
      <c r="I226" s="137"/>
      <c r="J226" s="138">
        <f>ROUND(I226*H226,2)</f>
        <v>0</v>
      </c>
      <c r="K226" s="134" t="s">
        <v>139</v>
      </c>
      <c r="L226" s="32"/>
      <c r="M226" s="139" t="s">
        <v>3</v>
      </c>
      <c r="N226" s="140" t="s">
        <v>43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152</v>
      </c>
      <c r="AT226" s="143" t="s">
        <v>135</v>
      </c>
      <c r="AU226" s="143" t="s">
        <v>81</v>
      </c>
      <c r="AY226" s="17" t="s">
        <v>132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7" t="s">
        <v>79</v>
      </c>
      <c r="BK226" s="144">
        <f>ROUND(I226*H226,2)</f>
        <v>0</v>
      </c>
      <c r="BL226" s="17" t="s">
        <v>152</v>
      </c>
      <c r="BM226" s="143" t="s">
        <v>600</v>
      </c>
    </row>
    <row r="227" spans="2:65" s="1" customFormat="1" ht="19.5">
      <c r="B227" s="32"/>
      <c r="D227" s="145" t="s">
        <v>142</v>
      </c>
      <c r="F227" s="146" t="s">
        <v>1166</v>
      </c>
      <c r="I227" s="147"/>
      <c r="L227" s="32"/>
      <c r="M227" s="148"/>
      <c r="T227" s="53"/>
      <c r="AT227" s="17" t="s">
        <v>142</v>
      </c>
      <c r="AU227" s="17" t="s">
        <v>81</v>
      </c>
    </row>
    <row r="228" spans="2:65" s="1" customFormat="1" ht="11.25">
      <c r="B228" s="32"/>
      <c r="D228" s="149" t="s">
        <v>143</v>
      </c>
      <c r="F228" s="150" t="s">
        <v>1167</v>
      </c>
      <c r="I228" s="147"/>
      <c r="L228" s="32"/>
      <c r="M228" s="148"/>
      <c r="T228" s="53"/>
      <c r="AT228" s="17" t="s">
        <v>143</v>
      </c>
      <c r="AU228" s="17" t="s">
        <v>81</v>
      </c>
    </row>
    <row r="229" spans="2:65" s="11" customFormat="1" ht="25.9" customHeight="1">
      <c r="B229" s="119"/>
      <c r="D229" s="120" t="s">
        <v>71</v>
      </c>
      <c r="E229" s="121" t="s">
        <v>129</v>
      </c>
      <c r="F229" s="121" t="s">
        <v>129</v>
      </c>
      <c r="I229" s="122"/>
      <c r="J229" s="123">
        <f>BK229</f>
        <v>0</v>
      </c>
      <c r="L229" s="119"/>
      <c r="M229" s="124"/>
      <c r="P229" s="125">
        <f>P230+P234</f>
        <v>0</v>
      </c>
      <c r="R229" s="125">
        <f>R230+R234</f>
        <v>0</v>
      </c>
      <c r="T229" s="126">
        <f>T230+T234</f>
        <v>0</v>
      </c>
      <c r="AR229" s="120" t="s">
        <v>131</v>
      </c>
      <c r="AT229" s="127" t="s">
        <v>71</v>
      </c>
      <c r="AU229" s="127" t="s">
        <v>72</v>
      </c>
      <c r="AY229" s="120" t="s">
        <v>132</v>
      </c>
      <c r="BK229" s="128">
        <f>BK230+BK234</f>
        <v>0</v>
      </c>
    </row>
    <row r="230" spans="2:65" s="11" customFormat="1" ht="22.9" customHeight="1">
      <c r="B230" s="119"/>
      <c r="D230" s="120" t="s">
        <v>71</v>
      </c>
      <c r="E230" s="129" t="s">
        <v>133</v>
      </c>
      <c r="F230" s="129" t="s">
        <v>1176</v>
      </c>
      <c r="I230" s="122"/>
      <c r="J230" s="130">
        <f>BK230</f>
        <v>0</v>
      </c>
      <c r="L230" s="119"/>
      <c r="M230" s="124"/>
      <c r="P230" s="125">
        <f>SUM(P231:P233)</f>
        <v>0</v>
      </c>
      <c r="R230" s="125">
        <f>SUM(R231:R233)</f>
        <v>0</v>
      </c>
      <c r="T230" s="126">
        <f>SUM(T231:T233)</f>
        <v>0</v>
      </c>
      <c r="AR230" s="120" t="s">
        <v>131</v>
      </c>
      <c r="AT230" s="127" t="s">
        <v>71</v>
      </c>
      <c r="AU230" s="127" t="s">
        <v>79</v>
      </c>
      <c r="AY230" s="120" t="s">
        <v>132</v>
      </c>
      <c r="BK230" s="128">
        <f>SUM(BK231:BK233)</f>
        <v>0</v>
      </c>
    </row>
    <row r="231" spans="2:65" s="1" customFormat="1" ht="16.5" customHeight="1">
      <c r="B231" s="131"/>
      <c r="C231" s="132" t="s">
        <v>422</v>
      </c>
      <c r="D231" s="132" t="s">
        <v>135</v>
      </c>
      <c r="E231" s="133" t="s">
        <v>1177</v>
      </c>
      <c r="F231" s="134" t="s">
        <v>1178</v>
      </c>
      <c r="G231" s="135" t="s">
        <v>1179</v>
      </c>
      <c r="H231" s="136">
        <v>1</v>
      </c>
      <c r="I231" s="137"/>
      <c r="J231" s="138">
        <f>ROUND(I231*H231,2)</f>
        <v>0</v>
      </c>
      <c r="K231" s="134" t="s">
        <v>1091</v>
      </c>
      <c r="L231" s="32"/>
      <c r="M231" s="139" t="s">
        <v>3</v>
      </c>
      <c r="N231" s="140" t="s">
        <v>43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152</v>
      </c>
      <c r="AT231" s="143" t="s">
        <v>135</v>
      </c>
      <c r="AU231" s="143" t="s">
        <v>81</v>
      </c>
      <c r="AY231" s="17" t="s">
        <v>132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79</v>
      </c>
      <c r="BK231" s="144">
        <f>ROUND(I231*H231,2)</f>
        <v>0</v>
      </c>
      <c r="BL231" s="17" t="s">
        <v>152</v>
      </c>
      <c r="BM231" s="143" t="s">
        <v>612</v>
      </c>
    </row>
    <row r="232" spans="2:65" s="1" customFormat="1" ht="11.25">
      <c r="B232" s="32"/>
      <c r="D232" s="145" t="s">
        <v>142</v>
      </c>
      <c r="F232" s="146" t="s">
        <v>1178</v>
      </c>
      <c r="I232" s="147"/>
      <c r="L232" s="32"/>
      <c r="M232" s="148"/>
      <c r="T232" s="53"/>
      <c r="AT232" s="17" t="s">
        <v>142</v>
      </c>
      <c r="AU232" s="17" t="s">
        <v>81</v>
      </c>
    </row>
    <row r="233" spans="2:65" s="1" customFormat="1" ht="19.5">
      <c r="B233" s="32"/>
      <c r="D233" s="145" t="s">
        <v>1081</v>
      </c>
      <c r="F233" s="187" t="s">
        <v>1180</v>
      </c>
      <c r="I233" s="147"/>
      <c r="L233" s="32"/>
      <c r="M233" s="148"/>
      <c r="T233" s="53"/>
      <c r="AT233" s="17" t="s">
        <v>1081</v>
      </c>
      <c r="AU233" s="17" t="s">
        <v>81</v>
      </c>
    </row>
    <row r="234" spans="2:65" s="11" customFormat="1" ht="22.9" customHeight="1">
      <c r="B234" s="119"/>
      <c r="D234" s="120" t="s">
        <v>71</v>
      </c>
      <c r="E234" s="129" t="s">
        <v>167</v>
      </c>
      <c r="F234" s="129" t="s">
        <v>168</v>
      </c>
      <c r="I234" s="122"/>
      <c r="J234" s="130">
        <f>BK234</f>
        <v>0</v>
      </c>
      <c r="L234" s="119"/>
      <c r="M234" s="124"/>
      <c r="P234" s="125">
        <f>SUM(P235:P237)</f>
        <v>0</v>
      </c>
      <c r="R234" s="125">
        <f>SUM(R235:R237)</f>
        <v>0</v>
      </c>
      <c r="T234" s="126">
        <f>SUM(T235:T237)</f>
        <v>0</v>
      </c>
      <c r="AR234" s="120" t="s">
        <v>131</v>
      </c>
      <c r="AT234" s="127" t="s">
        <v>71</v>
      </c>
      <c r="AU234" s="127" t="s">
        <v>79</v>
      </c>
      <c r="AY234" s="120" t="s">
        <v>132</v>
      </c>
      <c r="BK234" s="128">
        <f>SUM(BK235:BK237)</f>
        <v>0</v>
      </c>
    </row>
    <row r="235" spans="2:65" s="1" customFormat="1" ht="16.5" customHeight="1">
      <c r="B235" s="131"/>
      <c r="C235" s="132" t="s">
        <v>426</v>
      </c>
      <c r="D235" s="132" t="s">
        <v>135</v>
      </c>
      <c r="E235" s="133" t="s">
        <v>1181</v>
      </c>
      <c r="F235" s="134" t="s">
        <v>1182</v>
      </c>
      <c r="G235" s="135" t="s">
        <v>1179</v>
      </c>
      <c r="H235" s="136">
        <v>1</v>
      </c>
      <c r="I235" s="137"/>
      <c r="J235" s="138">
        <f>ROUND(I235*H235,2)</f>
        <v>0</v>
      </c>
      <c r="K235" s="134" t="s">
        <v>139</v>
      </c>
      <c r="L235" s="32"/>
      <c r="M235" s="139" t="s">
        <v>3</v>
      </c>
      <c r="N235" s="140" t="s">
        <v>43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152</v>
      </c>
      <c r="AT235" s="143" t="s">
        <v>135</v>
      </c>
      <c r="AU235" s="143" t="s">
        <v>81</v>
      </c>
      <c r="AY235" s="17" t="s">
        <v>132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7" t="s">
        <v>79</v>
      </c>
      <c r="BK235" s="144">
        <f>ROUND(I235*H235,2)</f>
        <v>0</v>
      </c>
      <c r="BL235" s="17" t="s">
        <v>152</v>
      </c>
      <c r="BM235" s="143" t="s">
        <v>624</v>
      </c>
    </row>
    <row r="236" spans="2:65" s="1" customFormat="1" ht="11.25">
      <c r="B236" s="32"/>
      <c r="D236" s="145" t="s">
        <v>142</v>
      </c>
      <c r="F236" s="146" t="s">
        <v>1182</v>
      </c>
      <c r="I236" s="147"/>
      <c r="L236" s="32"/>
      <c r="M236" s="148"/>
      <c r="T236" s="53"/>
      <c r="AT236" s="17" t="s">
        <v>142</v>
      </c>
      <c r="AU236" s="17" t="s">
        <v>81</v>
      </c>
    </row>
    <row r="237" spans="2:65" s="1" customFormat="1" ht="11.25">
      <c r="B237" s="32"/>
      <c r="D237" s="149" t="s">
        <v>143</v>
      </c>
      <c r="F237" s="150" t="s">
        <v>1183</v>
      </c>
      <c r="I237" s="147"/>
      <c r="L237" s="32"/>
      <c r="M237" s="171"/>
      <c r="N237" s="172"/>
      <c r="O237" s="172"/>
      <c r="P237" s="172"/>
      <c r="Q237" s="172"/>
      <c r="R237" s="172"/>
      <c r="S237" s="172"/>
      <c r="T237" s="173"/>
      <c r="AT237" s="17" t="s">
        <v>143</v>
      </c>
      <c r="AU237" s="17" t="s">
        <v>81</v>
      </c>
    </row>
    <row r="238" spans="2:65" s="1" customFormat="1" ht="6.95" customHeight="1">
      <c r="B238" s="41"/>
      <c r="C238" s="42"/>
      <c r="D238" s="42"/>
      <c r="E238" s="42"/>
      <c r="F238" s="42"/>
      <c r="G238" s="42"/>
      <c r="H238" s="42"/>
      <c r="I238" s="42"/>
      <c r="J238" s="42"/>
      <c r="K238" s="42"/>
      <c r="L238" s="32"/>
    </row>
  </sheetData>
  <autoFilter ref="C93:K237" xr:uid="{00000000-0009-0000-0000-000006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600-000000000000}"/>
    <hyperlink ref="F105" r:id="rId2" xr:uid="{00000000-0004-0000-0600-000001000000}"/>
    <hyperlink ref="F110" r:id="rId3" xr:uid="{00000000-0004-0000-0600-000002000000}"/>
    <hyperlink ref="F119" r:id="rId4" xr:uid="{00000000-0004-0000-0600-000003000000}"/>
    <hyperlink ref="F125" r:id="rId5" xr:uid="{00000000-0004-0000-0600-000004000000}"/>
    <hyperlink ref="F128" r:id="rId6" xr:uid="{00000000-0004-0000-0600-000005000000}"/>
    <hyperlink ref="F131" r:id="rId7" xr:uid="{00000000-0004-0000-0600-000006000000}"/>
    <hyperlink ref="F137" r:id="rId8" xr:uid="{00000000-0004-0000-0600-000007000000}"/>
    <hyperlink ref="F144" r:id="rId9" xr:uid="{00000000-0004-0000-0600-000008000000}"/>
    <hyperlink ref="F147" r:id="rId10" xr:uid="{00000000-0004-0000-0600-000009000000}"/>
    <hyperlink ref="F156" r:id="rId11" xr:uid="{00000000-0004-0000-0600-00000A000000}"/>
    <hyperlink ref="F167" r:id="rId12" xr:uid="{00000000-0004-0000-0600-00000B000000}"/>
    <hyperlink ref="F173" r:id="rId13" xr:uid="{00000000-0004-0000-0600-00000C000000}"/>
    <hyperlink ref="F177" r:id="rId14" xr:uid="{00000000-0004-0000-0600-00000D000000}"/>
    <hyperlink ref="F183" r:id="rId15" xr:uid="{00000000-0004-0000-0600-00000E000000}"/>
    <hyperlink ref="F186" r:id="rId16" xr:uid="{00000000-0004-0000-0600-00000F000000}"/>
    <hyperlink ref="F189" r:id="rId17" xr:uid="{00000000-0004-0000-0600-000010000000}"/>
    <hyperlink ref="F196" r:id="rId18" xr:uid="{00000000-0004-0000-0600-000011000000}"/>
    <hyperlink ref="F206" r:id="rId19" xr:uid="{00000000-0004-0000-0600-000012000000}"/>
    <hyperlink ref="F221" r:id="rId20" xr:uid="{00000000-0004-0000-0600-000013000000}"/>
    <hyperlink ref="F228" r:id="rId21" xr:uid="{00000000-0004-0000-0600-000014000000}"/>
    <hyperlink ref="F237" r:id="rId22" xr:uid="{00000000-0004-0000-06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8" customWidth="1"/>
    <col min="2" max="2" width="1.6640625" style="188" customWidth="1"/>
    <col min="3" max="4" width="5" style="188" customWidth="1"/>
    <col min="5" max="5" width="11.6640625" style="188" customWidth="1"/>
    <col min="6" max="6" width="9.1640625" style="188" customWidth="1"/>
    <col min="7" max="7" width="5" style="188" customWidth="1"/>
    <col min="8" max="8" width="77.83203125" style="188" customWidth="1"/>
    <col min="9" max="10" width="20" style="188" customWidth="1"/>
    <col min="11" max="11" width="1.6640625" style="188" customWidth="1"/>
  </cols>
  <sheetData>
    <row r="1" spans="2:11" customFormat="1" ht="37.5" customHeight="1"/>
    <row r="2" spans="2:11" customFormat="1" ht="7.5" customHeight="1">
      <c r="B2" s="189"/>
      <c r="C2" s="190"/>
      <c r="D2" s="190"/>
      <c r="E2" s="190"/>
      <c r="F2" s="190"/>
      <c r="G2" s="190"/>
      <c r="H2" s="190"/>
      <c r="I2" s="190"/>
      <c r="J2" s="190"/>
      <c r="K2" s="191"/>
    </row>
    <row r="3" spans="2:11" s="15" customFormat="1" ht="45" customHeight="1">
      <c r="B3" s="192"/>
      <c r="C3" s="321" t="s">
        <v>1252</v>
      </c>
      <c r="D3" s="321"/>
      <c r="E3" s="321"/>
      <c r="F3" s="321"/>
      <c r="G3" s="321"/>
      <c r="H3" s="321"/>
      <c r="I3" s="321"/>
      <c r="J3" s="321"/>
      <c r="K3" s="193"/>
    </row>
    <row r="4" spans="2:11" customFormat="1" ht="25.5" customHeight="1">
      <c r="B4" s="194"/>
      <c r="C4" s="320" t="s">
        <v>1253</v>
      </c>
      <c r="D4" s="320"/>
      <c r="E4" s="320"/>
      <c r="F4" s="320"/>
      <c r="G4" s="320"/>
      <c r="H4" s="320"/>
      <c r="I4" s="320"/>
      <c r="J4" s="320"/>
      <c r="K4" s="195"/>
    </row>
    <row r="5" spans="2:11" customFormat="1" ht="5.25" customHeight="1">
      <c r="B5" s="194"/>
      <c r="C5" s="196"/>
      <c r="D5" s="196"/>
      <c r="E5" s="196"/>
      <c r="F5" s="196"/>
      <c r="G5" s="196"/>
      <c r="H5" s="196"/>
      <c r="I5" s="196"/>
      <c r="J5" s="196"/>
      <c r="K5" s="195"/>
    </row>
    <row r="6" spans="2:11" customFormat="1" ht="15" customHeight="1">
      <c r="B6" s="194"/>
      <c r="C6" s="319" t="s">
        <v>1254</v>
      </c>
      <c r="D6" s="319"/>
      <c r="E6" s="319"/>
      <c r="F6" s="319"/>
      <c r="G6" s="319"/>
      <c r="H6" s="319"/>
      <c r="I6" s="319"/>
      <c r="J6" s="319"/>
      <c r="K6" s="195"/>
    </row>
    <row r="7" spans="2:11" customFormat="1" ht="15" customHeight="1">
      <c r="B7" s="198"/>
      <c r="C7" s="319" t="s">
        <v>1255</v>
      </c>
      <c r="D7" s="319"/>
      <c r="E7" s="319"/>
      <c r="F7" s="319"/>
      <c r="G7" s="319"/>
      <c r="H7" s="319"/>
      <c r="I7" s="319"/>
      <c r="J7" s="319"/>
      <c r="K7" s="195"/>
    </row>
    <row r="8" spans="2:11" customFormat="1" ht="12.75" customHeight="1">
      <c r="B8" s="198"/>
      <c r="C8" s="197"/>
      <c r="D8" s="197"/>
      <c r="E8" s="197"/>
      <c r="F8" s="197"/>
      <c r="G8" s="197"/>
      <c r="H8" s="197"/>
      <c r="I8" s="197"/>
      <c r="J8" s="197"/>
      <c r="K8" s="195"/>
    </row>
    <row r="9" spans="2:11" customFormat="1" ht="15" customHeight="1">
      <c r="B9" s="198"/>
      <c r="C9" s="319" t="s">
        <v>1256</v>
      </c>
      <c r="D9" s="319"/>
      <c r="E9" s="319"/>
      <c r="F9" s="319"/>
      <c r="G9" s="319"/>
      <c r="H9" s="319"/>
      <c r="I9" s="319"/>
      <c r="J9" s="319"/>
      <c r="K9" s="195"/>
    </row>
    <row r="10" spans="2:11" customFormat="1" ht="15" customHeight="1">
      <c r="B10" s="198"/>
      <c r="C10" s="197"/>
      <c r="D10" s="319" t="s">
        <v>1257</v>
      </c>
      <c r="E10" s="319"/>
      <c r="F10" s="319"/>
      <c r="G10" s="319"/>
      <c r="H10" s="319"/>
      <c r="I10" s="319"/>
      <c r="J10" s="319"/>
      <c r="K10" s="195"/>
    </row>
    <row r="11" spans="2:11" customFormat="1" ht="15" customHeight="1">
      <c r="B11" s="198"/>
      <c r="C11" s="199"/>
      <c r="D11" s="319" t="s">
        <v>1258</v>
      </c>
      <c r="E11" s="319"/>
      <c r="F11" s="319"/>
      <c r="G11" s="319"/>
      <c r="H11" s="319"/>
      <c r="I11" s="319"/>
      <c r="J11" s="319"/>
      <c r="K11" s="195"/>
    </row>
    <row r="12" spans="2:11" customFormat="1" ht="15" customHeight="1">
      <c r="B12" s="198"/>
      <c r="C12" s="199"/>
      <c r="D12" s="197"/>
      <c r="E12" s="197"/>
      <c r="F12" s="197"/>
      <c r="G12" s="197"/>
      <c r="H12" s="197"/>
      <c r="I12" s="197"/>
      <c r="J12" s="197"/>
      <c r="K12" s="195"/>
    </row>
    <row r="13" spans="2:11" customFormat="1" ht="15" customHeight="1">
      <c r="B13" s="198"/>
      <c r="C13" s="199"/>
      <c r="D13" s="200" t="s">
        <v>1259</v>
      </c>
      <c r="E13" s="197"/>
      <c r="F13" s="197"/>
      <c r="G13" s="197"/>
      <c r="H13" s="197"/>
      <c r="I13" s="197"/>
      <c r="J13" s="197"/>
      <c r="K13" s="195"/>
    </row>
    <row r="14" spans="2:11" customFormat="1" ht="12.75" customHeight="1">
      <c r="B14" s="198"/>
      <c r="C14" s="199"/>
      <c r="D14" s="199"/>
      <c r="E14" s="199"/>
      <c r="F14" s="199"/>
      <c r="G14" s="199"/>
      <c r="H14" s="199"/>
      <c r="I14" s="199"/>
      <c r="J14" s="199"/>
      <c r="K14" s="195"/>
    </row>
    <row r="15" spans="2:11" customFormat="1" ht="15" customHeight="1">
      <c r="B15" s="198"/>
      <c r="C15" s="199"/>
      <c r="D15" s="319" t="s">
        <v>1260</v>
      </c>
      <c r="E15" s="319"/>
      <c r="F15" s="319"/>
      <c r="G15" s="319"/>
      <c r="H15" s="319"/>
      <c r="I15" s="319"/>
      <c r="J15" s="319"/>
      <c r="K15" s="195"/>
    </row>
    <row r="16" spans="2:11" customFormat="1" ht="15" customHeight="1">
      <c r="B16" s="198"/>
      <c r="C16" s="199"/>
      <c r="D16" s="319" t="s">
        <v>1261</v>
      </c>
      <c r="E16" s="319"/>
      <c r="F16" s="319"/>
      <c r="G16" s="319"/>
      <c r="H16" s="319"/>
      <c r="I16" s="319"/>
      <c r="J16" s="319"/>
      <c r="K16" s="195"/>
    </row>
    <row r="17" spans="2:11" customFormat="1" ht="15" customHeight="1">
      <c r="B17" s="198"/>
      <c r="C17" s="199"/>
      <c r="D17" s="319" t="s">
        <v>1262</v>
      </c>
      <c r="E17" s="319"/>
      <c r="F17" s="319"/>
      <c r="G17" s="319"/>
      <c r="H17" s="319"/>
      <c r="I17" s="319"/>
      <c r="J17" s="319"/>
      <c r="K17" s="195"/>
    </row>
    <row r="18" spans="2:11" customFormat="1" ht="15" customHeight="1">
      <c r="B18" s="198"/>
      <c r="C18" s="199"/>
      <c r="D18" s="199"/>
      <c r="E18" s="201" t="s">
        <v>78</v>
      </c>
      <c r="F18" s="319" t="s">
        <v>1263</v>
      </c>
      <c r="G18" s="319"/>
      <c r="H18" s="319"/>
      <c r="I18" s="319"/>
      <c r="J18" s="319"/>
      <c r="K18" s="195"/>
    </row>
    <row r="19" spans="2:11" customFormat="1" ht="15" customHeight="1">
      <c r="B19" s="198"/>
      <c r="C19" s="199"/>
      <c r="D19" s="199"/>
      <c r="E19" s="201" t="s">
        <v>1264</v>
      </c>
      <c r="F19" s="319" t="s">
        <v>1265</v>
      </c>
      <c r="G19" s="319"/>
      <c r="H19" s="319"/>
      <c r="I19" s="319"/>
      <c r="J19" s="319"/>
      <c r="K19" s="195"/>
    </row>
    <row r="20" spans="2:11" customFormat="1" ht="15" customHeight="1">
      <c r="B20" s="198"/>
      <c r="C20" s="199"/>
      <c r="D20" s="199"/>
      <c r="E20" s="201" t="s">
        <v>1266</v>
      </c>
      <c r="F20" s="319" t="s">
        <v>1267</v>
      </c>
      <c r="G20" s="319"/>
      <c r="H20" s="319"/>
      <c r="I20" s="319"/>
      <c r="J20" s="319"/>
      <c r="K20" s="195"/>
    </row>
    <row r="21" spans="2:11" customFormat="1" ht="15" customHeight="1">
      <c r="B21" s="198"/>
      <c r="C21" s="199"/>
      <c r="D21" s="199"/>
      <c r="E21" s="201" t="s">
        <v>1268</v>
      </c>
      <c r="F21" s="319" t="s">
        <v>84</v>
      </c>
      <c r="G21" s="319"/>
      <c r="H21" s="319"/>
      <c r="I21" s="319"/>
      <c r="J21" s="319"/>
      <c r="K21" s="195"/>
    </row>
    <row r="22" spans="2:11" customFormat="1" ht="15" customHeight="1">
      <c r="B22" s="198"/>
      <c r="C22" s="199"/>
      <c r="D22" s="199"/>
      <c r="E22" s="201" t="s">
        <v>1269</v>
      </c>
      <c r="F22" s="319" t="s">
        <v>1270</v>
      </c>
      <c r="G22" s="319"/>
      <c r="H22" s="319"/>
      <c r="I22" s="319"/>
      <c r="J22" s="319"/>
      <c r="K22" s="195"/>
    </row>
    <row r="23" spans="2:11" customFormat="1" ht="15" customHeight="1">
      <c r="B23" s="198"/>
      <c r="C23" s="199"/>
      <c r="D23" s="199"/>
      <c r="E23" s="201" t="s">
        <v>85</v>
      </c>
      <c r="F23" s="319" t="s">
        <v>1271</v>
      </c>
      <c r="G23" s="319"/>
      <c r="H23" s="319"/>
      <c r="I23" s="319"/>
      <c r="J23" s="319"/>
      <c r="K23" s="195"/>
    </row>
    <row r="24" spans="2:11" customFormat="1" ht="12.75" customHeight="1">
      <c r="B24" s="198"/>
      <c r="C24" s="199"/>
      <c r="D24" s="199"/>
      <c r="E24" s="199"/>
      <c r="F24" s="199"/>
      <c r="G24" s="199"/>
      <c r="H24" s="199"/>
      <c r="I24" s="199"/>
      <c r="J24" s="199"/>
      <c r="K24" s="195"/>
    </row>
    <row r="25" spans="2:11" customFormat="1" ht="15" customHeight="1">
      <c r="B25" s="198"/>
      <c r="C25" s="319" t="s">
        <v>1272</v>
      </c>
      <c r="D25" s="319"/>
      <c r="E25" s="319"/>
      <c r="F25" s="319"/>
      <c r="G25" s="319"/>
      <c r="H25" s="319"/>
      <c r="I25" s="319"/>
      <c r="J25" s="319"/>
      <c r="K25" s="195"/>
    </row>
    <row r="26" spans="2:11" customFormat="1" ht="15" customHeight="1">
      <c r="B26" s="198"/>
      <c r="C26" s="319" t="s">
        <v>1273</v>
      </c>
      <c r="D26" s="319"/>
      <c r="E26" s="319"/>
      <c r="F26" s="319"/>
      <c r="G26" s="319"/>
      <c r="H26" s="319"/>
      <c r="I26" s="319"/>
      <c r="J26" s="319"/>
      <c r="K26" s="195"/>
    </row>
    <row r="27" spans="2:11" customFormat="1" ht="15" customHeight="1">
      <c r="B27" s="198"/>
      <c r="C27" s="197"/>
      <c r="D27" s="319" t="s">
        <v>1274</v>
      </c>
      <c r="E27" s="319"/>
      <c r="F27" s="319"/>
      <c r="G27" s="319"/>
      <c r="H27" s="319"/>
      <c r="I27" s="319"/>
      <c r="J27" s="319"/>
      <c r="K27" s="195"/>
    </row>
    <row r="28" spans="2:11" customFormat="1" ht="15" customHeight="1">
      <c r="B28" s="198"/>
      <c r="C28" s="199"/>
      <c r="D28" s="319" t="s">
        <v>1275</v>
      </c>
      <c r="E28" s="319"/>
      <c r="F28" s="319"/>
      <c r="G28" s="319"/>
      <c r="H28" s="319"/>
      <c r="I28" s="319"/>
      <c r="J28" s="319"/>
      <c r="K28" s="195"/>
    </row>
    <row r="29" spans="2:11" customFormat="1" ht="12.75" customHeight="1">
      <c r="B29" s="198"/>
      <c r="C29" s="199"/>
      <c r="D29" s="199"/>
      <c r="E29" s="199"/>
      <c r="F29" s="199"/>
      <c r="G29" s="199"/>
      <c r="H29" s="199"/>
      <c r="I29" s="199"/>
      <c r="J29" s="199"/>
      <c r="K29" s="195"/>
    </row>
    <row r="30" spans="2:11" customFormat="1" ht="15" customHeight="1">
      <c r="B30" s="198"/>
      <c r="C30" s="199"/>
      <c r="D30" s="319" t="s">
        <v>1276</v>
      </c>
      <c r="E30" s="319"/>
      <c r="F30" s="319"/>
      <c r="G30" s="319"/>
      <c r="H30" s="319"/>
      <c r="I30" s="319"/>
      <c r="J30" s="319"/>
      <c r="K30" s="195"/>
    </row>
    <row r="31" spans="2:11" customFormat="1" ht="15" customHeight="1">
      <c r="B31" s="198"/>
      <c r="C31" s="199"/>
      <c r="D31" s="319" t="s">
        <v>1277</v>
      </c>
      <c r="E31" s="319"/>
      <c r="F31" s="319"/>
      <c r="G31" s="319"/>
      <c r="H31" s="319"/>
      <c r="I31" s="319"/>
      <c r="J31" s="319"/>
      <c r="K31" s="195"/>
    </row>
    <row r="32" spans="2:11" customFormat="1" ht="12.75" customHeight="1">
      <c r="B32" s="198"/>
      <c r="C32" s="199"/>
      <c r="D32" s="199"/>
      <c r="E32" s="199"/>
      <c r="F32" s="199"/>
      <c r="G32" s="199"/>
      <c r="H32" s="199"/>
      <c r="I32" s="199"/>
      <c r="J32" s="199"/>
      <c r="K32" s="195"/>
    </row>
    <row r="33" spans="2:11" customFormat="1" ht="15" customHeight="1">
      <c r="B33" s="198"/>
      <c r="C33" s="199"/>
      <c r="D33" s="319" t="s">
        <v>1278</v>
      </c>
      <c r="E33" s="319"/>
      <c r="F33" s="319"/>
      <c r="G33" s="319"/>
      <c r="H33" s="319"/>
      <c r="I33" s="319"/>
      <c r="J33" s="319"/>
      <c r="K33" s="195"/>
    </row>
    <row r="34" spans="2:11" customFormat="1" ht="15" customHeight="1">
      <c r="B34" s="198"/>
      <c r="C34" s="199"/>
      <c r="D34" s="319" t="s">
        <v>1279</v>
      </c>
      <c r="E34" s="319"/>
      <c r="F34" s="319"/>
      <c r="G34" s="319"/>
      <c r="H34" s="319"/>
      <c r="I34" s="319"/>
      <c r="J34" s="319"/>
      <c r="K34" s="195"/>
    </row>
    <row r="35" spans="2:11" customFormat="1" ht="15" customHeight="1">
      <c r="B35" s="198"/>
      <c r="C35" s="199"/>
      <c r="D35" s="319" t="s">
        <v>1280</v>
      </c>
      <c r="E35" s="319"/>
      <c r="F35" s="319"/>
      <c r="G35" s="319"/>
      <c r="H35" s="319"/>
      <c r="I35" s="319"/>
      <c r="J35" s="319"/>
      <c r="K35" s="195"/>
    </row>
    <row r="36" spans="2:11" customFormat="1" ht="15" customHeight="1">
      <c r="B36" s="198"/>
      <c r="C36" s="199"/>
      <c r="D36" s="197"/>
      <c r="E36" s="200" t="s">
        <v>117</v>
      </c>
      <c r="F36" s="197"/>
      <c r="G36" s="319" t="s">
        <v>1281</v>
      </c>
      <c r="H36" s="319"/>
      <c r="I36" s="319"/>
      <c r="J36" s="319"/>
      <c r="K36" s="195"/>
    </row>
    <row r="37" spans="2:11" customFormat="1" ht="30.75" customHeight="1">
      <c r="B37" s="198"/>
      <c r="C37" s="199"/>
      <c r="D37" s="197"/>
      <c r="E37" s="200" t="s">
        <v>1282</v>
      </c>
      <c r="F37" s="197"/>
      <c r="G37" s="319" t="s">
        <v>1283</v>
      </c>
      <c r="H37" s="319"/>
      <c r="I37" s="319"/>
      <c r="J37" s="319"/>
      <c r="K37" s="195"/>
    </row>
    <row r="38" spans="2:11" customFormat="1" ht="15" customHeight="1">
      <c r="B38" s="198"/>
      <c r="C38" s="199"/>
      <c r="D38" s="197"/>
      <c r="E38" s="200" t="s">
        <v>53</v>
      </c>
      <c r="F38" s="197"/>
      <c r="G38" s="319" t="s">
        <v>1284</v>
      </c>
      <c r="H38" s="319"/>
      <c r="I38" s="319"/>
      <c r="J38" s="319"/>
      <c r="K38" s="195"/>
    </row>
    <row r="39" spans="2:11" customFormat="1" ht="15" customHeight="1">
      <c r="B39" s="198"/>
      <c r="C39" s="199"/>
      <c r="D39" s="197"/>
      <c r="E39" s="200" t="s">
        <v>54</v>
      </c>
      <c r="F39" s="197"/>
      <c r="G39" s="319" t="s">
        <v>1285</v>
      </c>
      <c r="H39" s="319"/>
      <c r="I39" s="319"/>
      <c r="J39" s="319"/>
      <c r="K39" s="195"/>
    </row>
    <row r="40" spans="2:11" customFormat="1" ht="15" customHeight="1">
      <c r="B40" s="198"/>
      <c r="C40" s="199"/>
      <c r="D40" s="197"/>
      <c r="E40" s="200" t="s">
        <v>118</v>
      </c>
      <c r="F40" s="197"/>
      <c r="G40" s="319" t="s">
        <v>1286</v>
      </c>
      <c r="H40" s="319"/>
      <c r="I40" s="319"/>
      <c r="J40" s="319"/>
      <c r="K40" s="195"/>
    </row>
    <row r="41" spans="2:11" customFormat="1" ht="15" customHeight="1">
      <c r="B41" s="198"/>
      <c r="C41" s="199"/>
      <c r="D41" s="197"/>
      <c r="E41" s="200" t="s">
        <v>119</v>
      </c>
      <c r="F41" s="197"/>
      <c r="G41" s="319" t="s">
        <v>1287</v>
      </c>
      <c r="H41" s="319"/>
      <c r="I41" s="319"/>
      <c r="J41" s="319"/>
      <c r="K41" s="195"/>
    </row>
    <row r="42" spans="2:11" customFormat="1" ht="15" customHeight="1">
      <c r="B42" s="198"/>
      <c r="C42" s="199"/>
      <c r="D42" s="197"/>
      <c r="E42" s="200" t="s">
        <v>1288</v>
      </c>
      <c r="F42" s="197"/>
      <c r="G42" s="319" t="s">
        <v>1289</v>
      </c>
      <c r="H42" s="319"/>
      <c r="I42" s="319"/>
      <c r="J42" s="319"/>
      <c r="K42" s="195"/>
    </row>
    <row r="43" spans="2:11" customFormat="1" ht="15" customHeight="1">
      <c r="B43" s="198"/>
      <c r="C43" s="199"/>
      <c r="D43" s="197"/>
      <c r="E43" s="200"/>
      <c r="F43" s="197"/>
      <c r="G43" s="319" t="s">
        <v>1290</v>
      </c>
      <c r="H43" s="319"/>
      <c r="I43" s="319"/>
      <c r="J43" s="319"/>
      <c r="K43" s="195"/>
    </row>
    <row r="44" spans="2:11" customFormat="1" ht="15" customHeight="1">
      <c r="B44" s="198"/>
      <c r="C44" s="199"/>
      <c r="D44" s="197"/>
      <c r="E44" s="200" t="s">
        <v>1291</v>
      </c>
      <c r="F44" s="197"/>
      <c r="G44" s="319" t="s">
        <v>1292</v>
      </c>
      <c r="H44" s="319"/>
      <c r="I44" s="319"/>
      <c r="J44" s="319"/>
      <c r="K44" s="195"/>
    </row>
    <row r="45" spans="2:11" customFormat="1" ht="15" customHeight="1">
      <c r="B45" s="198"/>
      <c r="C45" s="199"/>
      <c r="D45" s="197"/>
      <c r="E45" s="200" t="s">
        <v>121</v>
      </c>
      <c r="F45" s="197"/>
      <c r="G45" s="319" t="s">
        <v>1293</v>
      </c>
      <c r="H45" s="319"/>
      <c r="I45" s="319"/>
      <c r="J45" s="319"/>
      <c r="K45" s="195"/>
    </row>
    <row r="46" spans="2:11" customFormat="1" ht="12.75" customHeight="1">
      <c r="B46" s="198"/>
      <c r="C46" s="199"/>
      <c r="D46" s="197"/>
      <c r="E46" s="197"/>
      <c r="F46" s="197"/>
      <c r="G46" s="197"/>
      <c r="H46" s="197"/>
      <c r="I46" s="197"/>
      <c r="J46" s="197"/>
      <c r="K46" s="195"/>
    </row>
    <row r="47" spans="2:11" customFormat="1" ht="15" customHeight="1">
      <c r="B47" s="198"/>
      <c r="C47" s="199"/>
      <c r="D47" s="319" t="s">
        <v>1294</v>
      </c>
      <c r="E47" s="319"/>
      <c r="F47" s="319"/>
      <c r="G47" s="319"/>
      <c r="H47" s="319"/>
      <c r="I47" s="319"/>
      <c r="J47" s="319"/>
      <c r="K47" s="195"/>
    </row>
    <row r="48" spans="2:11" customFormat="1" ht="15" customHeight="1">
      <c r="B48" s="198"/>
      <c r="C48" s="199"/>
      <c r="D48" s="199"/>
      <c r="E48" s="319" t="s">
        <v>1295</v>
      </c>
      <c r="F48" s="319"/>
      <c r="G48" s="319"/>
      <c r="H48" s="319"/>
      <c r="I48" s="319"/>
      <c r="J48" s="319"/>
      <c r="K48" s="195"/>
    </row>
    <row r="49" spans="2:11" customFormat="1" ht="15" customHeight="1">
      <c r="B49" s="198"/>
      <c r="C49" s="199"/>
      <c r="D49" s="199"/>
      <c r="E49" s="319" t="s">
        <v>1296</v>
      </c>
      <c r="F49" s="319"/>
      <c r="G49" s="319"/>
      <c r="H49" s="319"/>
      <c r="I49" s="319"/>
      <c r="J49" s="319"/>
      <c r="K49" s="195"/>
    </row>
    <row r="50" spans="2:11" customFormat="1" ht="15" customHeight="1">
      <c r="B50" s="198"/>
      <c r="C50" s="199"/>
      <c r="D50" s="199"/>
      <c r="E50" s="319" t="s">
        <v>1297</v>
      </c>
      <c r="F50" s="319"/>
      <c r="G50" s="319"/>
      <c r="H50" s="319"/>
      <c r="I50" s="319"/>
      <c r="J50" s="319"/>
      <c r="K50" s="195"/>
    </row>
    <row r="51" spans="2:11" customFormat="1" ht="15" customHeight="1">
      <c r="B51" s="198"/>
      <c r="C51" s="199"/>
      <c r="D51" s="319" t="s">
        <v>1298</v>
      </c>
      <c r="E51" s="319"/>
      <c r="F51" s="319"/>
      <c r="G51" s="319"/>
      <c r="H51" s="319"/>
      <c r="I51" s="319"/>
      <c r="J51" s="319"/>
      <c r="K51" s="195"/>
    </row>
    <row r="52" spans="2:11" customFormat="1" ht="25.5" customHeight="1">
      <c r="B52" s="194"/>
      <c r="C52" s="320" t="s">
        <v>1299</v>
      </c>
      <c r="D52" s="320"/>
      <c r="E52" s="320"/>
      <c r="F52" s="320"/>
      <c r="G52" s="320"/>
      <c r="H52" s="320"/>
      <c r="I52" s="320"/>
      <c r="J52" s="320"/>
      <c r="K52" s="195"/>
    </row>
    <row r="53" spans="2:11" customFormat="1" ht="5.25" customHeight="1">
      <c r="B53" s="194"/>
      <c r="C53" s="196"/>
      <c r="D53" s="196"/>
      <c r="E53" s="196"/>
      <c r="F53" s="196"/>
      <c r="G53" s="196"/>
      <c r="H53" s="196"/>
      <c r="I53" s="196"/>
      <c r="J53" s="196"/>
      <c r="K53" s="195"/>
    </row>
    <row r="54" spans="2:11" customFormat="1" ht="15" customHeight="1">
      <c r="B54" s="194"/>
      <c r="C54" s="319" t="s">
        <v>1300</v>
      </c>
      <c r="D54" s="319"/>
      <c r="E54" s="319"/>
      <c r="F54" s="319"/>
      <c r="G54" s="319"/>
      <c r="H54" s="319"/>
      <c r="I54" s="319"/>
      <c r="J54" s="319"/>
      <c r="K54" s="195"/>
    </row>
    <row r="55" spans="2:11" customFormat="1" ht="15" customHeight="1">
      <c r="B55" s="194"/>
      <c r="C55" s="319" t="s">
        <v>1301</v>
      </c>
      <c r="D55" s="319"/>
      <c r="E55" s="319"/>
      <c r="F55" s="319"/>
      <c r="G55" s="319"/>
      <c r="H55" s="319"/>
      <c r="I55" s="319"/>
      <c r="J55" s="319"/>
      <c r="K55" s="195"/>
    </row>
    <row r="56" spans="2:11" customFormat="1" ht="12.75" customHeight="1">
      <c r="B56" s="194"/>
      <c r="C56" s="197"/>
      <c r="D56" s="197"/>
      <c r="E56" s="197"/>
      <c r="F56" s="197"/>
      <c r="G56" s="197"/>
      <c r="H56" s="197"/>
      <c r="I56" s="197"/>
      <c r="J56" s="197"/>
      <c r="K56" s="195"/>
    </row>
    <row r="57" spans="2:11" customFormat="1" ht="15" customHeight="1">
      <c r="B57" s="194"/>
      <c r="C57" s="319" t="s">
        <v>1302</v>
      </c>
      <c r="D57" s="319"/>
      <c r="E57" s="319"/>
      <c r="F57" s="319"/>
      <c r="G57" s="319"/>
      <c r="H57" s="319"/>
      <c r="I57" s="319"/>
      <c r="J57" s="319"/>
      <c r="K57" s="195"/>
    </row>
    <row r="58" spans="2:11" customFormat="1" ht="15" customHeight="1">
      <c r="B58" s="194"/>
      <c r="C58" s="199"/>
      <c r="D58" s="319" t="s">
        <v>1303</v>
      </c>
      <c r="E58" s="319"/>
      <c r="F58" s="319"/>
      <c r="G58" s="319"/>
      <c r="H58" s="319"/>
      <c r="I58" s="319"/>
      <c r="J58" s="319"/>
      <c r="K58" s="195"/>
    </row>
    <row r="59" spans="2:11" customFormat="1" ht="15" customHeight="1">
      <c r="B59" s="194"/>
      <c r="C59" s="199"/>
      <c r="D59" s="319" t="s">
        <v>1304</v>
      </c>
      <c r="E59" s="319"/>
      <c r="F59" s="319"/>
      <c r="G59" s="319"/>
      <c r="H59" s="319"/>
      <c r="I59" s="319"/>
      <c r="J59" s="319"/>
      <c r="K59" s="195"/>
    </row>
    <row r="60" spans="2:11" customFormat="1" ht="15" customHeight="1">
      <c r="B60" s="194"/>
      <c r="C60" s="199"/>
      <c r="D60" s="319" t="s">
        <v>1305</v>
      </c>
      <c r="E60" s="319"/>
      <c r="F60" s="319"/>
      <c r="G60" s="319"/>
      <c r="H60" s="319"/>
      <c r="I60" s="319"/>
      <c r="J60" s="319"/>
      <c r="K60" s="195"/>
    </row>
    <row r="61" spans="2:11" customFormat="1" ht="15" customHeight="1">
      <c r="B61" s="194"/>
      <c r="C61" s="199"/>
      <c r="D61" s="319" t="s">
        <v>1306</v>
      </c>
      <c r="E61" s="319"/>
      <c r="F61" s="319"/>
      <c r="G61" s="319"/>
      <c r="H61" s="319"/>
      <c r="I61" s="319"/>
      <c r="J61" s="319"/>
      <c r="K61" s="195"/>
    </row>
    <row r="62" spans="2:11" customFormat="1" ht="15" customHeight="1">
      <c r="B62" s="194"/>
      <c r="C62" s="199"/>
      <c r="D62" s="322" t="s">
        <v>1307</v>
      </c>
      <c r="E62" s="322"/>
      <c r="F62" s="322"/>
      <c r="G62" s="322"/>
      <c r="H62" s="322"/>
      <c r="I62" s="322"/>
      <c r="J62" s="322"/>
      <c r="K62" s="195"/>
    </row>
    <row r="63" spans="2:11" customFormat="1" ht="15" customHeight="1">
      <c r="B63" s="194"/>
      <c r="C63" s="199"/>
      <c r="D63" s="319" t="s">
        <v>1308</v>
      </c>
      <c r="E63" s="319"/>
      <c r="F63" s="319"/>
      <c r="G63" s="319"/>
      <c r="H63" s="319"/>
      <c r="I63" s="319"/>
      <c r="J63" s="319"/>
      <c r="K63" s="195"/>
    </row>
    <row r="64" spans="2:11" customFormat="1" ht="12.75" customHeight="1">
      <c r="B64" s="194"/>
      <c r="C64" s="199"/>
      <c r="D64" s="199"/>
      <c r="E64" s="202"/>
      <c r="F64" s="199"/>
      <c r="G64" s="199"/>
      <c r="H64" s="199"/>
      <c r="I64" s="199"/>
      <c r="J64" s="199"/>
      <c r="K64" s="195"/>
    </row>
    <row r="65" spans="2:11" customFormat="1" ht="15" customHeight="1">
      <c r="B65" s="194"/>
      <c r="C65" s="199"/>
      <c r="D65" s="319" t="s">
        <v>1309</v>
      </c>
      <c r="E65" s="319"/>
      <c r="F65" s="319"/>
      <c r="G65" s="319"/>
      <c r="H65" s="319"/>
      <c r="I65" s="319"/>
      <c r="J65" s="319"/>
      <c r="K65" s="195"/>
    </row>
    <row r="66" spans="2:11" customFormat="1" ht="15" customHeight="1">
      <c r="B66" s="194"/>
      <c r="C66" s="199"/>
      <c r="D66" s="322" t="s">
        <v>1310</v>
      </c>
      <c r="E66" s="322"/>
      <c r="F66" s="322"/>
      <c r="G66" s="322"/>
      <c r="H66" s="322"/>
      <c r="I66" s="322"/>
      <c r="J66" s="322"/>
      <c r="K66" s="195"/>
    </row>
    <row r="67" spans="2:11" customFormat="1" ht="15" customHeight="1">
      <c r="B67" s="194"/>
      <c r="C67" s="199"/>
      <c r="D67" s="319" t="s">
        <v>1311</v>
      </c>
      <c r="E67" s="319"/>
      <c r="F67" s="319"/>
      <c r="G67" s="319"/>
      <c r="H67" s="319"/>
      <c r="I67" s="319"/>
      <c r="J67" s="319"/>
      <c r="K67" s="195"/>
    </row>
    <row r="68" spans="2:11" customFormat="1" ht="15" customHeight="1">
      <c r="B68" s="194"/>
      <c r="C68" s="199"/>
      <c r="D68" s="319" t="s">
        <v>1312</v>
      </c>
      <c r="E68" s="319"/>
      <c r="F68" s="319"/>
      <c r="G68" s="319"/>
      <c r="H68" s="319"/>
      <c r="I68" s="319"/>
      <c r="J68" s="319"/>
      <c r="K68" s="195"/>
    </row>
    <row r="69" spans="2:11" customFormat="1" ht="15" customHeight="1">
      <c r="B69" s="194"/>
      <c r="C69" s="199"/>
      <c r="D69" s="319" t="s">
        <v>1313</v>
      </c>
      <c r="E69" s="319"/>
      <c r="F69" s="319"/>
      <c r="G69" s="319"/>
      <c r="H69" s="319"/>
      <c r="I69" s="319"/>
      <c r="J69" s="319"/>
      <c r="K69" s="195"/>
    </row>
    <row r="70" spans="2:11" customFormat="1" ht="15" customHeight="1">
      <c r="B70" s="194"/>
      <c r="C70" s="199"/>
      <c r="D70" s="319" t="s">
        <v>1314</v>
      </c>
      <c r="E70" s="319"/>
      <c r="F70" s="319"/>
      <c r="G70" s="319"/>
      <c r="H70" s="319"/>
      <c r="I70" s="319"/>
      <c r="J70" s="319"/>
      <c r="K70" s="195"/>
    </row>
    <row r="71" spans="2:11" customFormat="1" ht="12.75" customHeight="1">
      <c r="B71" s="203"/>
      <c r="C71" s="204"/>
      <c r="D71" s="204"/>
      <c r="E71" s="204"/>
      <c r="F71" s="204"/>
      <c r="G71" s="204"/>
      <c r="H71" s="204"/>
      <c r="I71" s="204"/>
      <c r="J71" s="204"/>
      <c r="K71" s="205"/>
    </row>
    <row r="72" spans="2:11" customFormat="1" ht="18.75" customHeight="1">
      <c r="B72" s="206"/>
      <c r="C72" s="206"/>
      <c r="D72" s="206"/>
      <c r="E72" s="206"/>
      <c r="F72" s="206"/>
      <c r="G72" s="206"/>
      <c r="H72" s="206"/>
      <c r="I72" s="206"/>
      <c r="J72" s="206"/>
      <c r="K72" s="207"/>
    </row>
    <row r="73" spans="2:11" customFormat="1" ht="18.75" customHeight="1">
      <c r="B73" s="207"/>
      <c r="C73" s="207"/>
      <c r="D73" s="207"/>
      <c r="E73" s="207"/>
      <c r="F73" s="207"/>
      <c r="G73" s="207"/>
      <c r="H73" s="207"/>
      <c r="I73" s="207"/>
      <c r="J73" s="207"/>
      <c r="K73" s="207"/>
    </row>
    <row r="74" spans="2:11" customFormat="1" ht="7.5" customHeight="1">
      <c r="B74" s="208"/>
      <c r="C74" s="209"/>
      <c r="D74" s="209"/>
      <c r="E74" s="209"/>
      <c r="F74" s="209"/>
      <c r="G74" s="209"/>
      <c r="H74" s="209"/>
      <c r="I74" s="209"/>
      <c r="J74" s="209"/>
      <c r="K74" s="210"/>
    </row>
    <row r="75" spans="2:11" customFormat="1" ht="45" customHeight="1">
      <c r="B75" s="211"/>
      <c r="C75" s="323" t="s">
        <v>1315</v>
      </c>
      <c r="D75" s="323"/>
      <c r="E75" s="323"/>
      <c r="F75" s="323"/>
      <c r="G75" s="323"/>
      <c r="H75" s="323"/>
      <c r="I75" s="323"/>
      <c r="J75" s="323"/>
      <c r="K75" s="212"/>
    </row>
    <row r="76" spans="2:11" customFormat="1" ht="17.25" customHeight="1">
      <c r="B76" s="211"/>
      <c r="C76" s="213" t="s">
        <v>1316</v>
      </c>
      <c r="D76" s="213"/>
      <c r="E76" s="213"/>
      <c r="F76" s="213" t="s">
        <v>1317</v>
      </c>
      <c r="G76" s="214"/>
      <c r="H76" s="213" t="s">
        <v>54</v>
      </c>
      <c r="I76" s="213" t="s">
        <v>57</v>
      </c>
      <c r="J76" s="213" t="s">
        <v>1318</v>
      </c>
      <c r="K76" s="212"/>
    </row>
    <row r="77" spans="2:11" customFormat="1" ht="17.25" customHeight="1">
      <c r="B77" s="211"/>
      <c r="C77" s="215" t="s">
        <v>1319</v>
      </c>
      <c r="D77" s="215"/>
      <c r="E77" s="215"/>
      <c r="F77" s="216" t="s">
        <v>1320</v>
      </c>
      <c r="G77" s="217"/>
      <c r="H77" s="215"/>
      <c r="I77" s="215"/>
      <c r="J77" s="215" t="s">
        <v>1321</v>
      </c>
      <c r="K77" s="212"/>
    </row>
    <row r="78" spans="2:11" customFormat="1" ht="5.25" customHeight="1">
      <c r="B78" s="211"/>
      <c r="C78" s="218"/>
      <c r="D78" s="218"/>
      <c r="E78" s="218"/>
      <c r="F78" s="218"/>
      <c r="G78" s="219"/>
      <c r="H78" s="218"/>
      <c r="I78" s="218"/>
      <c r="J78" s="218"/>
      <c r="K78" s="212"/>
    </row>
    <row r="79" spans="2:11" customFormat="1" ht="15" customHeight="1">
      <c r="B79" s="211"/>
      <c r="C79" s="200" t="s">
        <v>53</v>
      </c>
      <c r="D79" s="220"/>
      <c r="E79" s="220"/>
      <c r="F79" s="221" t="s">
        <v>1322</v>
      </c>
      <c r="G79" s="222"/>
      <c r="H79" s="200" t="s">
        <v>1323</v>
      </c>
      <c r="I79" s="200" t="s">
        <v>1324</v>
      </c>
      <c r="J79" s="200">
        <v>20</v>
      </c>
      <c r="K79" s="212"/>
    </row>
    <row r="80" spans="2:11" customFormat="1" ht="15" customHeight="1">
      <c r="B80" s="211"/>
      <c r="C80" s="200" t="s">
        <v>1325</v>
      </c>
      <c r="D80" s="200"/>
      <c r="E80" s="200"/>
      <c r="F80" s="221" t="s">
        <v>1322</v>
      </c>
      <c r="G80" s="222"/>
      <c r="H80" s="200" t="s">
        <v>1326</v>
      </c>
      <c r="I80" s="200" t="s">
        <v>1324</v>
      </c>
      <c r="J80" s="200">
        <v>120</v>
      </c>
      <c r="K80" s="212"/>
    </row>
    <row r="81" spans="2:11" customFormat="1" ht="15" customHeight="1">
      <c r="B81" s="223"/>
      <c r="C81" s="200" t="s">
        <v>1327</v>
      </c>
      <c r="D81" s="200"/>
      <c r="E81" s="200"/>
      <c r="F81" s="221" t="s">
        <v>1328</v>
      </c>
      <c r="G81" s="222"/>
      <c r="H81" s="200" t="s">
        <v>1329</v>
      </c>
      <c r="I81" s="200" t="s">
        <v>1324</v>
      </c>
      <c r="J81" s="200">
        <v>50</v>
      </c>
      <c r="K81" s="212"/>
    </row>
    <row r="82" spans="2:11" customFormat="1" ht="15" customHeight="1">
      <c r="B82" s="223"/>
      <c r="C82" s="200" t="s">
        <v>1330</v>
      </c>
      <c r="D82" s="200"/>
      <c r="E82" s="200"/>
      <c r="F82" s="221" t="s">
        <v>1322</v>
      </c>
      <c r="G82" s="222"/>
      <c r="H82" s="200" t="s">
        <v>1331</v>
      </c>
      <c r="I82" s="200" t="s">
        <v>1332</v>
      </c>
      <c r="J82" s="200"/>
      <c r="K82" s="212"/>
    </row>
    <row r="83" spans="2:11" customFormat="1" ht="15" customHeight="1">
      <c r="B83" s="223"/>
      <c r="C83" s="200" t="s">
        <v>1333</v>
      </c>
      <c r="D83" s="200"/>
      <c r="E83" s="200"/>
      <c r="F83" s="221" t="s">
        <v>1328</v>
      </c>
      <c r="G83" s="200"/>
      <c r="H83" s="200" t="s">
        <v>1334</v>
      </c>
      <c r="I83" s="200" t="s">
        <v>1324</v>
      </c>
      <c r="J83" s="200">
        <v>15</v>
      </c>
      <c r="K83" s="212"/>
    </row>
    <row r="84" spans="2:11" customFormat="1" ht="15" customHeight="1">
      <c r="B84" s="223"/>
      <c r="C84" s="200" t="s">
        <v>1335</v>
      </c>
      <c r="D84" s="200"/>
      <c r="E84" s="200"/>
      <c r="F84" s="221" t="s">
        <v>1328</v>
      </c>
      <c r="G84" s="200"/>
      <c r="H84" s="200" t="s">
        <v>1336</v>
      </c>
      <c r="I84" s="200" t="s">
        <v>1324</v>
      </c>
      <c r="J84" s="200">
        <v>15</v>
      </c>
      <c r="K84" s="212"/>
    </row>
    <row r="85" spans="2:11" customFormat="1" ht="15" customHeight="1">
      <c r="B85" s="223"/>
      <c r="C85" s="200" t="s">
        <v>1337</v>
      </c>
      <c r="D85" s="200"/>
      <c r="E85" s="200"/>
      <c r="F85" s="221" t="s">
        <v>1328</v>
      </c>
      <c r="G85" s="200"/>
      <c r="H85" s="200" t="s">
        <v>1338</v>
      </c>
      <c r="I85" s="200" t="s">
        <v>1324</v>
      </c>
      <c r="J85" s="200">
        <v>20</v>
      </c>
      <c r="K85" s="212"/>
    </row>
    <row r="86" spans="2:11" customFormat="1" ht="15" customHeight="1">
      <c r="B86" s="223"/>
      <c r="C86" s="200" t="s">
        <v>1339</v>
      </c>
      <c r="D86" s="200"/>
      <c r="E86" s="200"/>
      <c r="F86" s="221" t="s">
        <v>1328</v>
      </c>
      <c r="G86" s="200"/>
      <c r="H86" s="200" t="s">
        <v>1340</v>
      </c>
      <c r="I86" s="200" t="s">
        <v>1324</v>
      </c>
      <c r="J86" s="200">
        <v>20</v>
      </c>
      <c r="K86" s="212"/>
    </row>
    <row r="87" spans="2:11" customFormat="1" ht="15" customHeight="1">
      <c r="B87" s="223"/>
      <c r="C87" s="200" t="s">
        <v>1341</v>
      </c>
      <c r="D87" s="200"/>
      <c r="E87" s="200"/>
      <c r="F87" s="221" t="s">
        <v>1328</v>
      </c>
      <c r="G87" s="222"/>
      <c r="H87" s="200" t="s">
        <v>1342</v>
      </c>
      <c r="I87" s="200" t="s">
        <v>1324</v>
      </c>
      <c r="J87" s="200">
        <v>50</v>
      </c>
      <c r="K87" s="212"/>
    </row>
    <row r="88" spans="2:11" customFormat="1" ht="15" customHeight="1">
      <c r="B88" s="223"/>
      <c r="C88" s="200" t="s">
        <v>1343</v>
      </c>
      <c r="D88" s="200"/>
      <c r="E88" s="200"/>
      <c r="F88" s="221" t="s">
        <v>1328</v>
      </c>
      <c r="G88" s="222"/>
      <c r="H88" s="200" t="s">
        <v>1344</v>
      </c>
      <c r="I88" s="200" t="s">
        <v>1324</v>
      </c>
      <c r="J88" s="200">
        <v>20</v>
      </c>
      <c r="K88" s="212"/>
    </row>
    <row r="89" spans="2:11" customFormat="1" ht="15" customHeight="1">
      <c r="B89" s="223"/>
      <c r="C89" s="200" t="s">
        <v>1345</v>
      </c>
      <c r="D89" s="200"/>
      <c r="E89" s="200"/>
      <c r="F89" s="221" t="s">
        <v>1328</v>
      </c>
      <c r="G89" s="222"/>
      <c r="H89" s="200" t="s">
        <v>1346</v>
      </c>
      <c r="I89" s="200" t="s">
        <v>1324</v>
      </c>
      <c r="J89" s="200">
        <v>20</v>
      </c>
      <c r="K89" s="212"/>
    </row>
    <row r="90" spans="2:11" customFormat="1" ht="15" customHeight="1">
      <c r="B90" s="223"/>
      <c r="C90" s="200" t="s">
        <v>1347</v>
      </c>
      <c r="D90" s="200"/>
      <c r="E90" s="200"/>
      <c r="F90" s="221" t="s">
        <v>1328</v>
      </c>
      <c r="G90" s="222"/>
      <c r="H90" s="200" t="s">
        <v>1348</v>
      </c>
      <c r="I90" s="200" t="s">
        <v>1324</v>
      </c>
      <c r="J90" s="200">
        <v>50</v>
      </c>
      <c r="K90" s="212"/>
    </row>
    <row r="91" spans="2:11" customFormat="1" ht="15" customHeight="1">
      <c r="B91" s="223"/>
      <c r="C91" s="200" t="s">
        <v>1349</v>
      </c>
      <c r="D91" s="200"/>
      <c r="E91" s="200"/>
      <c r="F91" s="221" t="s">
        <v>1328</v>
      </c>
      <c r="G91" s="222"/>
      <c r="H91" s="200" t="s">
        <v>1349</v>
      </c>
      <c r="I91" s="200" t="s">
        <v>1324</v>
      </c>
      <c r="J91" s="200">
        <v>50</v>
      </c>
      <c r="K91" s="212"/>
    </row>
    <row r="92" spans="2:11" customFormat="1" ht="15" customHeight="1">
      <c r="B92" s="223"/>
      <c r="C92" s="200" t="s">
        <v>1350</v>
      </c>
      <c r="D92" s="200"/>
      <c r="E92" s="200"/>
      <c r="F92" s="221" t="s">
        <v>1328</v>
      </c>
      <c r="G92" s="222"/>
      <c r="H92" s="200" t="s">
        <v>1351</v>
      </c>
      <c r="I92" s="200" t="s">
        <v>1324</v>
      </c>
      <c r="J92" s="200">
        <v>255</v>
      </c>
      <c r="K92" s="212"/>
    </row>
    <row r="93" spans="2:11" customFormat="1" ht="15" customHeight="1">
      <c r="B93" s="223"/>
      <c r="C93" s="200" t="s">
        <v>1352</v>
      </c>
      <c r="D93" s="200"/>
      <c r="E93" s="200"/>
      <c r="F93" s="221" t="s">
        <v>1322</v>
      </c>
      <c r="G93" s="222"/>
      <c r="H93" s="200" t="s">
        <v>1353</v>
      </c>
      <c r="I93" s="200" t="s">
        <v>1354</v>
      </c>
      <c r="J93" s="200"/>
      <c r="K93" s="212"/>
    </row>
    <row r="94" spans="2:11" customFormat="1" ht="15" customHeight="1">
      <c r="B94" s="223"/>
      <c r="C94" s="200" t="s">
        <v>1355</v>
      </c>
      <c r="D94" s="200"/>
      <c r="E94" s="200"/>
      <c r="F94" s="221" t="s">
        <v>1322</v>
      </c>
      <c r="G94" s="222"/>
      <c r="H94" s="200" t="s">
        <v>1356</v>
      </c>
      <c r="I94" s="200" t="s">
        <v>1357</v>
      </c>
      <c r="J94" s="200"/>
      <c r="K94" s="212"/>
    </row>
    <row r="95" spans="2:11" customFormat="1" ht="15" customHeight="1">
      <c r="B95" s="223"/>
      <c r="C95" s="200" t="s">
        <v>1358</v>
      </c>
      <c r="D95" s="200"/>
      <c r="E95" s="200"/>
      <c r="F95" s="221" t="s">
        <v>1322</v>
      </c>
      <c r="G95" s="222"/>
      <c r="H95" s="200" t="s">
        <v>1358</v>
      </c>
      <c r="I95" s="200" t="s">
        <v>1357</v>
      </c>
      <c r="J95" s="200"/>
      <c r="K95" s="212"/>
    </row>
    <row r="96" spans="2:11" customFormat="1" ht="15" customHeight="1">
      <c r="B96" s="223"/>
      <c r="C96" s="200" t="s">
        <v>38</v>
      </c>
      <c r="D96" s="200"/>
      <c r="E96" s="200"/>
      <c r="F96" s="221" t="s">
        <v>1322</v>
      </c>
      <c r="G96" s="222"/>
      <c r="H96" s="200" t="s">
        <v>1359</v>
      </c>
      <c r="I96" s="200" t="s">
        <v>1357</v>
      </c>
      <c r="J96" s="200"/>
      <c r="K96" s="212"/>
    </row>
    <row r="97" spans="2:11" customFormat="1" ht="15" customHeight="1">
      <c r="B97" s="223"/>
      <c r="C97" s="200" t="s">
        <v>48</v>
      </c>
      <c r="D97" s="200"/>
      <c r="E97" s="200"/>
      <c r="F97" s="221" t="s">
        <v>1322</v>
      </c>
      <c r="G97" s="222"/>
      <c r="H97" s="200" t="s">
        <v>1360</v>
      </c>
      <c r="I97" s="200" t="s">
        <v>1357</v>
      </c>
      <c r="J97" s="200"/>
      <c r="K97" s="212"/>
    </row>
    <row r="98" spans="2:11" customFormat="1" ht="15" customHeight="1">
      <c r="B98" s="224"/>
      <c r="C98" s="225"/>
      <c r="D98" s="225"/>
      <c r="E98" s="225"/>
      <c r="F98" s="225"/>
      <c r="G98" s="225"/>
      <c r="H98" s="225"/>
      <c r="I98" s="225"/>
      <c r="J98" s="225"/>
      <c r="K98" s="226"/>
    </row>
    <row r="99" spans="2:11" customFormat="1" ht="18.75" customHeight="1">
      <c r="B99" s="227"/>
      <c r="C99" s="228"/>
      <c r="D99" s="228"/>
      <c r="E99" s="228"/>
      <c r="F99" s="228"/>
      <c r="G99" s="228"/>
      <c r="H99" s="228"/>
      <c r="I99" s="228"/>
      <c r="J99" s="228"/>
      <c r="K99" s="227"/>
    </row>
    <row r="100" spans="2:11" customFormat="1" ht="18.75" customHeight="1"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</row>
    <row r="101" spans="2:11" customFormat="1" ht="7.5" customHeight="1">
      <c r="B101" s="208"/>
      <c r="C101" s="209"/>
      <c r="D101" s="209"/>
      <c r="E101" s="209"/>
      <c r="F101" s="209"/>
      <c r="G101" s="209"/>
      <c r="H101" s="209"/>
      <c r="I101" s="209"/>
      <c r="J101" s="209"/>
      <c r="K101" s="210"/>
    </row>
    <row r="102" spans="2:11" customFormat="1" ht="45" customHeight="1">
      <c r="B102" s="211"/>
      <c r="C102" s="323" t="s">
        <v>1361</v>
      </c>
      <c r="D102" s="323"/>
      <c r="E102" s="323"/>
      <c r="F102" s="323"/>
      <c r="G102" s="323"/>
      <c r="H102" s="323"/>
      <c r="I102" s="323"/>
      <c r="J102" s="323"/>
      <c r="K102" s="212"/>
    </row>
    <row r="103" spans="2:11" customFormat="1" ht="17.25" customHeight="1">
      <c r="B103" s="211"/>
      <c r="C103" s="213" t="s">
        <v>1316</v>
      </c>
      <c r="D103" s="213"/>
      <c r="E103" s="213"/>
      <c r="F103" s="213" t="s">
        <v>1317</v>
      </c>
      <c r="G103" s="214"/>
      <c r="H103" s="213" t="s">
        <v>54</v>
      </c>
      <c r="I103" s="213" t="s">
        <v>57</v>
      </c>
      <c r="J103" s="213" t="s">
        <v>1318</v>
      </c>
      <c r="K103" s="212"/>
    </row>
    <row r="104" spans="2:11" customFormat="1" ht="17.25" customHeight="1">
      <c r="B104" s="211"/>
      <c r="C104" s="215" t="s">
        <v>1319</v>
      </c>
      <c r="D104" s="215"/>
      <c r="E104" s="215"/>
      <c r="F104" s="216" t="s">
        <v>1320</v>
      </c>
      <c r="G104" s="217"/>
      <c r="H104" s="215"/>
      <c r="I104" s="215"/>
      <c r="J104" s="215" t="s">
        <v>1321</v>
      </c>
      <c r="K104" s="212"/>
    </row>
    <row r="105" spans="2:11" customFormat="1" ht="5.25" customHeight="1">
      <c r="B105" s="211"/>
      <c r="C105" s="213"/>
      <c r="D105" s="213"/>
      <c r="E105" s="213"/>
      <c r="F105" s="213"/>
      <c r="G105" s="229"/>
      <c r="H105" s="213"/>
      <c r="I105" s="213"/>
      <c r="J105" s="213"/>
      <c r="K105" s="212"/>
    </row>
    <row r="106" spans="2:11" customFormat="1" ht="15" customHeight="1">
      <c r="B106" s="211"/>
      <c r="C106" s="200" t="s">
        <v>53</v>
      </c>
      <c r="D106" s="220"/>
      <c r="E106" s="220"/>
      <c r="F106" s="221" t="s">
        <v>1322</v>
      </c>
      <c r="G106" s="200"/>
      <c r="H106" s="200" t="s">
        <v>1362</v>
      </c>
      <c r="I106" s="200" t="s">
        <v>1324</v>
      </c>
      <c r="J106" s="200">
        <v>20</v>
      </c>
      <c r="K106" s="212"/>
    </row>
    <row r="107" spans="2:11" customFormat="1" ht="15" customHeight="1">
      <c r="B107" s="211"/>
      <c r="C107" s="200" t="s">
        <v>1325</v>
      </c>
      <c r="D107" s="200"/>
      <c r="E107" s="200"/>
      <c r="F107" s="221" t="s">
        <v>1322</v>
      </c>
      <c r="G107" s="200"/>
      <c r="H107" s="200" t="s">
        <v>1362</v>
      </c>
      <c r="I107" s="200" t="s">
        <v>1324</v>
      </c>
      <c r="J107" s="200">
        <v>120</v>
      </c>
      <c r="K107" s="212"/>
    </row>
    <row r="108" spans="2:11" customFormat="1" ht="15" customHeight="1">
      <c r="B108" s="223"/>
      <c r="C108" s="200" t="s">
        <v>1327</v>
      </c>
      <c r="D108" s="200"/>
      <c r="E108" s="200"/>
      <c r="F108" s="221" t="s">
        <v>1328</v>
      </c>
      <c r="G108" s="200"/>
      <c r="H108" s="200" t="s">
        <v>1362</v>
      </c>
      <c r="I108" s="200" t="s">
        <v>1324</v>
      </c>
      <c r="J108" s="200">
        <v>50</v>
      </c>
      <c r="K108" s="212"/>
    </row>
    <row r="109" spans="2:11" customFormat="1" ht="15" customHeight="1">
      <c r="B109" s="223"/>
      <c r="C109" s="200" t="s">
        <v>1330</v>
      </c>
      <c r="D109" s="200"/>
      <c r="E109" s="200"/>
      <c r="F109" s="221" t="s">
        <v>1322</v>
      </c>
      <c r="G109" s="200"/>
      <c r="H109" s="200" t="s">
        <v>1362</v>
      </c>
      <c r="I109" s="200" t="s">
        <v>1332</v>
      </c>
      <c r="J109" s="200"/>
      <c r="K109" s="212"/>
    </row>
    <row r="110" spans="2:11" customFormat="1" ht="15" customHeight="1">
      <c r="B110" s="223"/>
      <c r="C110" s="200" t="s">
        <v>1341</v>
      </c>
      <c r="D110" s="200"/>
      <c r="E110" s="200"/>
      <c r="F110" s="221" t="s">
        <v>1328</v>
      </c>
      <c r="G110" s="200"/>
      <c r="H110" s="200" t="s">
        <v>1362</v>
      </c>
      <c r="I110" s="200" t="s">
        <v>1324</v>
      </c>
      <c r="J110" s="200">
        <v>50</v>
      </c>
      <c r="K110" s="212"/>
    </row>
    <row r="111" spans="2:11" customFormat="1" ht="15" customHeight="1">
      <c r="B111" s="223"/>
      <c r="C111" s="200" t="s">
        <v>1349</v>
      </c>
      <c r="D111" s="200"/>
      <c r="E111" s="200"/>
      <c r="F111" s="221" t="s">
        <v>1328</v>
      </c>
      <c r="G111" s="200"/>
      <c r="H111" s="200" t="s">
        <v>1362</v>
      </c>
      <c r="I111" s="200" t="s">
        <v>1324</v>
      </c>
      <c r="J111" s="200">
        <v>50</v>
      </c>
      <c r="K111" s="212"/>
    </row>
    <row r="112" spans="2:11" customFormat="1" ht="15" customHeight="1">
      <c r="B112" s="223"/>
      <c r="C112" s="200" t="s">
        <v>1347</v>
      </c>
      <c r="D112" s="200"/>
      <c r="E112" s="200"/>
      <c r="F112" s="221" t="s">
        <v>1328</v>
      </c>
      <c r="G112" s="200"/>
      <c r="H112" s="200" t="s">
        <v>1362</v>
      </c>
      <c r="I112" s="200" t="s">
        <v>1324</v>
      </c>
      <c r="J112" s="200">
        <v>50</v>
      </c>
      <c r="K112" s="212"/>
    </row>
    <row r="113" spans="2:11" customFormat="1" ht="15" customHeight="1">
      <c r="B113" s="223"/>
      <c r="C113" s="200" t="s">
        <v>53</v>
      </c>
      <c r="D113" s="200"/>
      <c r="E113" s="200"/>
      <c r="F113" s="221" t="s">
        <v>1322</v>
      </c>
      <c r="G113" s="200"/>
      <c r="H113" s="200" t="s">
        <v>1363</v>
      </c>
      <c r="I113" s="200" t="s">
        <v>1324</v>
      </c>
      <c r="J113" s="200">
        <v>20</v>
      </c>
      <c r="K113" s="212"/>
    </row>
    <row r="114" spans="2:11" customFormat="1" ht="15" customHeight="1">
      <c r="B114" s="223"/>
      <c r="C114" s="200" t="s">
        <v>1364</v>
      </c>
      <c r="D114" s="200"/>
      <c r="E114" s="200"/>
      <c r="F114" s="221" t="s">
        <v>1322</v>
      </c>
      <c r="G114" s="200"/>
      <c r="H114" s="200" t="s">
        <v>1365</v>
      </c>
      <c r="I114" s="200" t="s">
        <v>1324</v>
      </c>
      <c r="J114" s="200">
        <v>120</v>
      </c>
      <c r="K114" s="212"/>
    </row>
    <row r="115" spans="2:11" customFormat="1" ht="15" customHeight="1">
      <c r="B115" s="223"/>
      <c r="C115" s="200" t="s">
        <v>38</v>
      </c>
      <c r="D115" s="200"/>
      <c r="E115" s="200"/>
      <c r="F115" s="221" t="s">
        <v>1322</v>
      </c>
      <c r="G115" s="200"/>
      <c r="H115" s="200" t="s">
        <v>1366</v>
      </c>
      <c r="I115" s="200" t="s">
        <v>1357</v>
      </c>
      <c r="J115" s="200"/>
      <c r="K115" s="212"/>
    </row>
    <row r="116" spans="2:11" customFormat="1" ht="15" customHeight="1">
      <c r="B116" s="223"/>
      <c r="C116" s="200" t="s">
        <v>48</v>
      </c>
      <c r="D116" s="200"/>
      <c r="E116" s="200"/>
      <c r="F116" s="221" t="s">
        <v>1322</v>
      </c>
      <c r="G116" s="200"/>
      <c r="H116" s="200" t="s">
        <v>1367</v>
      </c>
      <c r="I116" s="200" t="s">
        <v>1357</v>
      </c>
      <c r="J116" s="200"/>
      <c r="K116" s="212"/>
    </row>
    <row r="117" spans="2:11" customFormat="1" ht="15" customHeight="1">
      <c r="B117" s="223"/>
      <c r="C117" s="200" t="s">
        <v>57</v>
      </c>
      <c r="D117" s="200"/>
      <c r="E117" s="200"/>
      <c r="F117" s="221" t="s">
        <v>1322</v>
      </c>
      <c r="G117" s="200"/>
      <c r="H117" s="200" t="s">
        <v>1368</v>
      </c>
      <c r="I117" s="200" t="s">
        <v>1369</v>
      </c>
      <c r="J117" s="200"/>
      <c r="K117" s="212"/>
    </row>
    <row r="118" spans="2:11" customFormat="1" ht="15" customHeight="1">
      <c r="B118" s="224"/>
      <c r="C118" s="230"/>
      <c r="D118" s="230"/>
      <c r="E118" s="230"/>
      <c r="F118" s="230"/>
      <c r="G118" s="230"/>
      <c r="H118" s="230"/>
      <c r="I118" s="230"/>
      <c r="J118" s="230"/>
      <c r="K118" s="226"/>
    </row>
    <row r="119" spans="2:11" customFormat="1" ht="18.75" customHeight="1">
      <c r="B119" s="231"/>
      <c r="C119" s="232"/>
      <c r="D119" s="232"/>
      <c r="E119" s="232"/>
      <c r="F119" s="233"/>
      <c r="G119" s="232"/>
      <c r="H119" s="232"/>
      <c r="I119" s="232"/>
      <c r="J119" s="232"/>
      <c r="K119" s="231"/>
    </row>
    <row r="120" spans="2:11" customFormat="1" ht="18.75" customHeight="1"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</row>
    <row r="121" spans="2:11" customFormat="1" ht="7.5" customHeight="1">
      <c r="B121" s="234"/>
      <c r="C121" s="235"/>
      <c r="D121" s="235"/>
      <c r="E121" s="235"/>
      <c r="F121" s="235"/>
      <c r="G121" s="235"/>
      <c r="H121" s="235"/>
      <c r="I121" s="235"/>
      <c r="J121" s="235"/>
      <c r="K121" s="236"/>
    </row>
    <row r="122" spans="2:11" customFormat="1" ht="45" customHeight="1">
      <c r="B122" s="237"/>
      <c r="C122" s="321" t="s">
        <v>1370</v>
      </c>
      <c r="D122" s="321"/>
      <c r="E122" s="321"/>
      <c r="F122" s="321"/>
      <c r="G122" s="321"/>
      <c r="H122" s="321"/>
      <c r="I122" s="321"/>
      <c r="J122" s="321"/>
      <c r="K122" s="238"/>
    </row>
    <row r="123" spans="2:11" customFormat="1" ht="17.25" customHeight="1">
      <c r="B123" s="239"/>
      <c r="C123" s="213" t="s">
        <v>1316</v>
      </c>
      <c r="D123" s="213"/>
      <c r="E123" s="213"/>
      <c r="F123" s="213" t="s">
        <v>1317</v>
      </c>
      <c r="G123" s="214"/>
      <c r="H123" s="213" t="s">
        <v>54</v>
      </c>
      <c r="I123" s="213" t="s">
        <v>57</v>
      </c>
      <c r="J123" s="213" t="s">
        <v>1318</v>
      </c>
      <c r="K123" s="240"/>
    </row>
    <row r="124" spans="2:11" customFormat="1" ht="17.25" customHeight="1">
      <c r="B124" s="239"/>
      <c r="C124" s="215" t="s">
        <v>1319</v>
      </c>
      <c r="D124" s="215"/>
      <c r="E124" s="215"/>
      <c r="F124" s="216" t="s">
        <v>1320</v>
      </c>
      <c r="G124" s="217"/>
      <c r="H124" s="215"/>
      <c r="I124" s="215"/>
      <c r="J124" s="215" t="s">
        <v>1321</v>
      </c>
      <c r="K124" s="240"/>
    </row>
    <row r="125" spans="2:11" customFormat="1" ht="5.25" customHeight="1">
      <c r="B125" s="241"/>
      <c r="C125" s="218"/>
      <c r="D125" s="218"/>
      <c r="E125" s="218"/>
      <c r="F125" s="218"/>
      <c r="G125" s="242"/>
      <c r="H125" s="218"/>
      <c r="I125" s="218"/>
      <c r="J125" s="218"/>
      <c r="K125" s="243"/>
    </row>
    <row r="126" spans="2:11" customFormat="1" ht="15" customHeight="1">
      <c r="B126" s="241"/>
      <c r="C126" s="200" t="s">
        <v>1325</v>
      </c>
      <c r="D126" s="220"/>
      <c r="E126" s="220"/>
      <c r="F126" s="221" t="s">
        <v>1322</v>
      </c>
      <c r="G126" s="200"/>
      <c r="H126" s="200" t="s">
        <v>1362</v>
      </c>
      <c r="I126" s="200" t="s">
        <v>1324</v>
      </c>
      <c r="J126" s="200">
        <v>120</v>
      </c>
      <c r="K126" s="244"/>
    </row>
    <row r="127" spans="2:11" customFormat="1" ht="15" customHeight="1">
      <c r="B127" s="241"/>
      <c r="C127" s="200" t="s">
        <v>1371</v>
      </c>
      <c r="D127" s="200"/>
      <c r="E127" s="200"/>
      <c r="F127" s="221" t="s">
        <v>1322</v>
      </c>
      <c r="G127" s="200"/>
      <c r="H127" s="200" t="s">
        <v>1372</v>
      </c>
      <c r="I127" s="200" t="s">
        <v>1324</v>
      </c>
      <c r="J127" s="200" t="s">
        <v>1373</v>
      </c>
      <c r="K127" s="244"/>
    </row>
    <row r="128" spans="2:11" customFormat="1" ht="15" customHeight="1">
      <c r="B128" s="241"/>
      <c r="C128" s="200" t="s">
        <v>85</v>
      </c>
      <c r="D128" s="200"/>
      <c r="E128" s="200"/>
      <c r="F128" s="221" t="s">
        <v>1322</v>
      </c>
      <c r="G128" s="200"/>
      <c r="H128" s="200" t="s">
        <v>1374</v>
      </c>
      <c r="I128" s="200" t="s">
        <v>1324</v>
      </c>
      <c r="J128" s="200" t="s">
        <v>1373</v>
      </c>
      <c r="K128" s="244"/>
    </row>
    <row r="129" spans="2:11" customFormat="1" ht="15" customHeight="1">
      <c r="B129" s="241"/>
      <c r="C129" s="200" t="s">
        <v>1333</v>
      </c>
      <c r="D129" s="200"/>
      <c r="E129" s="200"/>
      <c r="F129" s="221" t="s">
        <v>1328</v>
      </c>
      <c r="G129" s="200"/>
      <c r="H129" s="200" t="s">
        <v>1334</v>
      </c>
      <c r="I129" s="200" t="s">
        <v>1324</v>
      </c>
      <c r="J129" s="200">
        <v>15</v>
      </c>
      <c r="K129" s="244"/>
    </row>
    <row r="130" spans="2:11" customFormat="1" ht="15" customHeight="1">
      <c r="B130" s="241"/>
      <c r="C130" s="200" t="s">
        <v>1335</v>
      </c>
      <c r="D130" s="200"/>
      <c r="E130" s="200"/>
      <c r="F130" s="221" t="s">
        <v>1328</v>
      </c>
      <c r="G130" s="200"/>
      <c r="H130" s="200" t="s">
        <v>1336</v>
      </c>
      <c r="I130" s="200" t="s">
        <v>1324</v>
      </c>
      <c r="J130" s="200">
        <v>15</v>
      </c>
      <c r="K130" s="244"/>
    </row>
    <row r="131" spans="2:11" customFormat="1" ht="15" customHeight="1">
      <c r="B131" s="241"/>
      <c r="C131" s="200" t="s">
        <v>1337</v>
      </c>
      <c r="D131" s="200"/>
      <c r="E131" s="200"/>
      <c r="F131" s="221" t="s">
        <v>1328</v>
      </c>
      <c r="G131" s="200"/>
      <c r="H131" s="200" t="s">
        <v>1338</v>
      </c>
      <c r="I131" s="200" t="s">
        <v>1324</v>
      </c>
      <c r="J131" s="200">
        <v>20</v>
      </c>
      <c r="K131" s="244"/>
    </row>
    <row r="132" spans="2:11" customFormat="1" ht="15" customHeight="1">
      <c r="B132" s="241"/>
      <c r="C132" s="200" t="s">
        <v>1339</v>
      </c>
      <c r="D132" s="200"/>
      <c r="E132" s="200"/>
      <c r="F132" s="221" t="s">
        <v>1328</v>
      </c>
      <c r="G132" s="200"/>
      <c r="H132" s="200" t="s">
        <v>1340</v>
      </c>
      <c r="I132" s="200" t="s">
        <v>1324</v>
      </c>
      <c r="J132" s="200">
        <v>20</v>
      </c>
      <c r="K132" s="244"/>
    </row>
    <row r="133" spans="2:11" customFormat="1" ht="15" customHeight="1">
      <c r="B133" s="241"/>
      <c r="C133" s="200" t="s">
        <v>1327</v>
      </c>
      <c r="D133" s="200"/>
      <c r="E133" s="200"/>
      <c r="F133" s="221" t="s">
        <v>1328</v>
      </c>
      <c r="G133" s="200"/>
      <c r="H133" s="200" t="s">
        <v>1362</v>
      </c>
      <c r="I133" s="200" t="s">
        <v>1324</v>
      </c>
      <c r="J133" s="200">
        <v>50</v>
      </c>
      <c r="K133" s="244"/>
    </row>
    <row r="134" spans="2:11" customFormat="1" ht="15" customHeight="1">
      <c r="B134" s="241"/>
      <c r="C134" s="200" t="s">
        <v>1341</v>
      </c>
      <c r="D134" s="200"/>
      <c r="E134" s="200"/>
      <c r="F134" s="221" t="s">
        <v>1328</v>
      </c>
      <c r="G134" s="200"/>
      <c r="H134" s="200" t="s">
        <v>1362</v>
      </c>
      <c r="I134" s="200" t="s">
        <v>1324</v>
      </c>
      <c r="J134" s="200">
        <v>50</v>
      </c>
      <c r="K134" s="244"/>
    </row>
    <row r="135" spans="2:11" customFormat="1" ht="15" customHeight="1">
      <c r="B135" s="241"/>
      <c r="C135" s="200" t="s">
        <v>1347</v>
      </c>
      <c r="D135" s="200"/>
      <c r="E135" s="200"/>
      <c r="F135" s="221" t="s">
        <v>1328</v>
      </c>
      <c r="G135" s="200"/>
      <c r="H135" s="200" t="s">
        <v>1362</v>
      </c>
      <c r="I135" s="200" t="s">
        <v>1324</v>
      </c>
      <c r="J135" s="200">
        <v>50</v>
      </c>
      <c r="K135" s="244"/>
    </row>
    <row r="136" spans="2:11" customFormat="1" ht="15" customHeight="1">
      <c r="B136" s="241"/>
      <c r="C136" s="200" t="s">
        <v>1349</v>
      </c>
      <c r="D136" s="200"/>
      <c r="E136" s="200"/>
      <c r="F136" s="221" t="s">
        <v>1328</v>
      </c>
      <c r="G136" s="200"/>
      <c r="H136" s="200" t="s">
        <v>1362</v>
      </c>
      <c r="I136" s="200" t="s">
        <v>1324</v>
      </c>
      <c r="J136" s="200">
        <v>50</v>
      </c>
      <c r="K136" s="244"/>
    </row>
    <row r="137" spans="2:11" customFormat="1" ht="15" customHeight="1">
      <c r="B137" s="241"/>
      <c r="C137" s="200" t="s">
        <v>1350</v>
      </c>
      <c r="D137" s="200"/>
      <c r="E137" s="200"/>
      <c r="F137" s="221" t="s">
        <v>1328</v>
      </c>
      <c r="G137" s="200"/>
      <c r="H137" s="200" t="s">
        <v>1375</v>
      </c>
      <c r="I137" s="200" t="s">
        <v>1324</v>
      </c>
      <c r="J137" s="200">
        <v>255</v>
      </c>
      <c r="K137" s="244"/>
    </row>
    <row r="138" spans="2:11" customFormat="1" ht="15" customHeight="1">
      <c r="B138" s="241"/>
      <c r="C138" s="200" t="s">
        <v>1352</v>
      </c>
      <c r="D138" s="200"/>
      <c r="E138" s="200"/>
      <c r="F138" s="221" t="s">
        <v>1322</v>
      </c>
      <c r="G138" s="200"/>
      <c r="H138" s="200" t="s">
        <v>1376</v>
      </c>
      <c r="I138" s="200" t="s">
        <v>1354</v>
      </c>
      <c r="J138" s="200"/>
      <c r="K138" s="244"/>
    </row>
    <row r="139" spans="2:11" customFormat="1" ht="15" customHeight="1">
      <c r="B139" s="241"/>
      <c r="C139" s="200" t="s">
        <v>1355</v>
      </c>
      <c r="D139" s="200"/>
      <c r="E139" s="200"/>
      <c r="F139" s="221" t="s">
        <v>1322</v>
      </c>
      <c r="G139" s="200"/>
      <c r="H139" s="200" t="s">
        <v>1377</v>
      </c>
      <c r="I139" s="200" t="s">
        <v>1357</v>
      </c>
      <c r="J139" s="200"/>
      <c r="K139" s="244"/>
    </row>
    <row r="140" spans="2:11" customFormat="1" ht="15" customHeight="1">
      <c r="B140" s="241"/>
      <c r="C140" s="200" t="s">
        <v>1358</v>
      </c>
      <c r="D140" s="200"/>
      <c r="E140" s="200"/>
      <c r="F140" s="221" t="s">
        <v>1322</v>
      </c>
      <c r="G140" s="200"/>
      <c r="H140" s="200" t="s">
        <v>1358</v>
      </c>
      <c r="I140" s="200" t="s">
        <v>1357</v>
      </c>
      <c r="J140" s="200"/>
      <c r="K140" s="244"/>
    </row>
    <row r="141" spans="2:11" customFormat="1" ht="15" customHeight="1">
      <c r="B141" s="241"/>
      <c r="C141" s="200" t="s">
        <v>38</v>
      </c>
      <c r="D141" s="200"/>
      <c r="E141" s="200"/>
      <c r="F141" s="221" t="s">
        <v>1322</v>
      </c>
      <c r="G141" s="200"/>
      <c r="H141" s="200" t="s">
        <v>1378</v>
      </c>
      <c r="I141" s="200" t="s">
        <v>1357</v>
      </c>
      <c r="J141" s="200"/>
      <c r="K141" s="244"/>
    </row>
    <row r="142" spans="2:11" customFormat="1" ht="15" customHeight="1">
      <c r="B142" s="241"/>
      <c r="C142" s="200" t="s">
        <v>1379</v>
      </c>
      <c r="D142" s="200"/>
      <c r="E142" s="200"/>
      <c r="F142" s="221" t="s">
        <v>1322</v>
      </c>
      <c r="G142" s="200"/>
      <c r="H142" s="200" t="s">
        <v>1380</v>
      </c>
      <c r="I142" s="200" t="s">
        <v>1357</v>
      </c>
      <c r="J142" s="200"/>
      <c r="K142" s="244"/>
    </row>
    <row r="143" spans="2:11" customFormat="1" ht="15" customHeight="1">
      <c r="B143" s="245"/>
      <c r="C143" s="246"/>
      <c r="D143" s="246"/>
      <c r="E143" s="246"/>
      <c r="F143" s="246"/>
      <c r="G143" s="246"/>
      <c r="H143" s="246"/>
      <c r="I143" s="246"/>
      <c r="J143" s="246"/>
      <c r="K143" s="247"/>
    </row>
    <row r="144" spans="2:11" customFormat="1" ht="18.75" customHeight="1">
      <c r="B144" s="232"/>
      <c r="C144" s="232"/>
      <c r="D144" s="232"/>
      <c r="E144" s="232"/>
      <c r="F144" s="233"/>
      <c r="G144" s="232"/>
      <c r="H144" s="232"/>
      <c r="I144" s="232"/>
      <c r="J144" s="232"/>
      <c r="K144" s="232"/>
    </row>
    <row r="145" spans="2:11" customFormat="1" ht="18.75" customHeight="1"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</row>
    <row r="146" spans="2:11" customFormat="1" ht="7.5" customHeight="1">
      <c r="B146" s="208"/>
      <c r="C146" s="209"/>
      <c r="D146" s="209"/>
      <c r="E146" s="209"/>
      <c r="F146" s="209"/>
      <c r="G146" s="209"/>
      <c r="H146" s="209"/>
      <c r="I146" s="209"/>
      <c r="J146" s="209"/>
      <c r="K146" s="210"/>
    </row>
    <row r="147" spans="2:11" customFormat="1" ht="45" customHeight="1">
      <c r="B147" s="211"/>
      <c r="C147" s="323" t="s">
        <v>1381</v>
      </c>
      <c r="D147" s="323"/>
      <c r="E147" s="323"/>
      <c r="F147" s="323"/>
      <c r="G147" s="323"/>
      <c r="H147" s="323"/>
      <c r="I147" s="323"/>
      <c r="J147" s="323"/>
      <c r="K147" s="212"/>
    </row>
    <row r="148" spans="2:11" customFormat="1" ht="17.25" customHeight="1">
      <c r="B148" s="211"/>
      <c r="C148" s="213" t="s">
        <v>1316</v>
      </c>
      <c r="D148" s="213"/>
      <c r="E148" s="213"/>
      <c r="F148" s="213" t="s">
        <v>1317</v>
      </c>
      <c r="G148" s="214"/>
      <c r="H148" s="213" t="s">
        <v>54</v>
      </c>
      <c r="I148" s="213" t="s">
        <v>57</v>
      </c>
      <c r="J148" s="213" t="s">
        <v>1318</v>
      </c>
      <c r="K148" s="212"/>
    </row>
    <row r="149" spans="2:11" customFormat="1" ht="17.25" customHeight="1">
      <c r="B149" s="211"/>
      <c r="C149" s="215" t="s">
        <v>1319</v>
      </c>
      <c r="D149" s="215"/>
      <c r="E149" s="215"/>
      <c r="F149" s="216" t="s">
        <v>1320</v>
      </c>
      <c r="G149" s="217"/>
      <c r="H149" s="215"/>
      <c r="I149" s="215"/>
      <c r="J149" s="215" t="s">
        <v>1321</v>
      </c>
      <c r="K149" s="212"/>
    </row>
    <row r="150" spans="2:11" customFormat="1" ht="5.25" customHeight="1">
      <c r="B150" s="223"/>
      <c r="C150" s="218"/>
      <c r="D150" s="218"/>
      <c r="E150" s="218"/>
      <c r="F150" s="218"/>
      <c r="G150" s="219"/>
      <c r="H150" s="218"/>
      <c r="I150" s="218"/>
      <c r="J150" s="218"/>
      <c r="K150" s="244"/>
    </row>
    <row r="151" spans="2:11" customFormat="1" ht="15" customHeight="1">
      <c r="B151" s="223"/>
      <c r="C151" s="248" t="s">
        <v>1325</v>
      </c>
      <c r="D151" s="200"/>
      <c r="E151" s="200"/>
      <c r="F151" s="249" t="s">
        <v>1322</v>
      </c>
      <c r="G151" s="200"/>
      <c r="H151" s="248" t="s">
        <v>1362</v>
      </c>
      <c r="I151" s="248" t="s">
        <v>1324</v>
      </c>
      <c r="J151" s="248">
        <v>120</v>
      </c>
      <c r="K151" s="244"/>
    </row>
    <row r="152" spans="2:11" customFormat="1" ht="15" customHeight="1">
      <c r="B152" s="223"/>
      <c r="C152" s="248" t="s">
        <v>1371</v>
      </c>
      <c r="D152" s="200"/>
      <c r="E152" s="200"/>
      <c r="F152" s="249" t="s">
        <v>1322</v>
      </c>
      <c r="G152" s="200"/>
      <c r="H152" s="248" t="s">
        <v>1382</v>
      </c>
      <c r="I152" s="248" t="s">
        <v>1324</v>
      </c>
      <c r="J152" s="248" t="s">
        <v>1373</v>
      </c>
      <c r="K152" s="244"/>
    </row>
    <row r="153" spans="2:11" customFormat="1" ht="15" customHeight="1">
      <c r="B153" s="223"/>
      <c r="C153" s="248" t="s">
        <v>85</v>
      </c>
      <c r="D153" s="200"/>
      <c r="E153" s="200"/>
      <c r="F153" s="249" t="s">
        <v>1322</v>
      </c>
      <c r="G153" s="200"/>
      <c r="H153" s="248" t="s">
        <v>1383</v>
      </c>
      <c r="I153" s="248" t="s">
        <v>1324</v>
      </c>
      <c r="J153" s="248" t="s">
        <v>1373</v>
      </c>
      <c r="K153" s="244"/>
    </row>
    <row r="154" spans="2:11" customFormat="1" ht="15" customHeight="1">
      <c r="B154" s="223"/>
      <c r="C154" s="248" t="s">
        <v>1327</v>
      </c>
      <c r="D154" s="200"/>
      <c r="E154" s="200"/>
      <c r="F154" s="249" t="s">
        <v>1328</v>
      </c>
      <c r="G154" s="200"/>
      <c r="H154" s="248" t="s">
        <v>1362</v>
      </c>
      <c r="I154" s="248" t="s">
        <v>1324</v>
      </c>
      <c r="J154" s="248">
        <v>50</v>
      </c>
      <c r="K154" s="244"/>
    </row>
    <row r="155" spans="2:11" customFormat="1" ht="15" customHeight="1">
      <c r="B155" s="223"/>
      <c r="C155" s="248" t="s">
        <v>1330</v>
      </c>
      <c r="D155" s="200"/>
      <c r="E155" s="200"/>
      <c r="F155" s="249" t="s">
        <v>1322</v>
      </c>
      <c r="G155" s="200"/>
      <c r="H155" s="248" t="s">
        <v>1362</v>
      </c>
      <c r="I155" s="248" t="s">
        <v>1332</v>
      </c>
      <c r="J155" s="248"/>
      <c r="K155" s="244"/>
    </row>
    <row r="156" spans="2:11" customFormat="1" ht="15" customHeight="1">
      <c r="B156" s="223"/>
      <c r="C156" s="248" t="s">
        <v>1341</v>
      </c>
      <c r="D156" s="200"/>
      <c r="E156" s="200"/>
      <c r="F156" s="249" t="s">
        <v>1328</v>
      </c>
      <c r="G156" s="200"/>
      <c r="H156" s="248" t="s">
        <v>1362</v>
      </c>
      <c r="I156" s="248" t="s">
        <v>1324</v>
      </c>
      <c r="J156" s="248">
        <v>50</v>
      </c>
      <c r="K156" s="244"/>
    </row>
    <row r="157" spans="2:11" customFormat="1" ht="15" customHeight="1">
      <c r="B157" s="223"/>
      <c r="C157" s="248" t="s">
        <v>1349</v>
      </c>
      <c r="D157" s="200"/>
      <c r="E157" s="200"/>
      <c r="F157" s="249" t="s">
        <v>1328</v>
      </c>
      <c r="G157" s="200"/>
      <c r="H157" s="248" t="s">
        <v>1362</v>
      </c>
      <c r="I157" s="248" t="s">
        <v>1324</v>
      </c>
      <c r="J157" s="248">
        <v>50</v>
      </c>
      <c r="K157" s="244"/>
    </row>
    <row r="158" spans="2:11" customFormat="1" ht="15" customHeight="1">
      <c r="B158" s="223"/>
      <c r="C158" s="248" t="s">
        <v>1347</v>
      </c>
      <c r="D158" s="200"/>
      <c r="E158" s="200"/>
      <c r="F158" s="249" t="s">
        <v>1328</v>
      </c>
      <c r="G158" s="200"/>
      <c r="H158" s="248" t="s">
        <v>1362</v>
      </c>
      <c r="I158" s="248" t="s">
        <v>1324</v>
      </c>
      <c r="J158" s="248">
        <v>50</v>
      </c>
      <c r="K158" s="244"/>
    </row>
    <row r="159" spans="2:11" customFormat="1" ht="15" customHeight="1">
      <c r="B159" s="223"/>
      <c r="C159" s="248" t="s">
        <v>108</v>
      </c>
      <c r="D159" s="200"/>
      <c r="E159" s="200"/>
      <c r="F159" s="249" t="s">
        <v>1322</v>
      </c>
      <c r="G159" s="200"/>
      <c r="H159" s="248" t="s">
        <v>1384</v>
      </c>
      <c r="I159" s="248" t="s">
        <v>1324</v>
      </c>
      <c r="J159" s="248" t="s">
        <v>1385</v>
      </c>
      <c r="K159" s="244"/>
    </row>
    <row r="160" spans="2:11" customFormat="1" ht="15" customHeight="1">
      <c r="B160" s="223"/>
      <c r="C160" s="248" t="s">
        <v>1386</v>
      </c>
      <c r="D160" s="200"/>
      <c r="E160" s="200"/>
      <c r="F160" s="249" t="s">
        <v>1322</v>
      </c>
      <c r="G160" s="200"/>
      <c r="H160" s="248" t="s">
        <v>1387</v>
      </c>
      <c r="I160" s="248" t="s">
        <v>1357</v>
      </c>
      <c r="J160" s="248"/>
      <c r="K160" s="244"/>
    </row>
    <row r="161" spans="2:11" customFormat="1" ht="15" customHeight="1">
      <c r="B161" s="250"/>
      <c r="C161" s="230"/>
      <c r="D161" s="230"/>
      <c r="E161" s="230"/>
      <c r="F161" s="230"/>
      <c r="G161" s="230"/>
      <c r="H161" s="230"/>
      <c r="I161" s="230"/>
      <c r="J161" s="230"/>
      <c r="K161" s="251"/>
    </row>
    <row r="162" spans="2:11" customFormat="1" ht="18.75" customHeight="1">
      <c r="B162" s="232"/>
      <c r="C162" s="242"/>
      <c r="D162" s="242"/>
      <c r="E162" s="242"/>
      <c r="F162" s="252"/>
      <c r="G162" s="242"/>
      <c r="H162" s="242"/>
      <c r="I162" s="242"/>
      <c r="J162" s="242"/>
      <c r="K162" s="232"/>
    </row>
    <row r="163" spans="2:11" customFormat="1" ht="18.75" customHeight="1"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</row>
    <row r="164" spans="2:11" customFormat="1" ht="7.5" customHeight="1">
      <c r="B164" s="189"/>
      <c r="C164" s="190"/>
      <c r="D164" s="190"/>
      <c r="E164" s="190"/>
      <c r="F164" s="190"/>
      <c r="G164" s="190"/>
      <c r="H164" s="190"/>
      <c r="I164" s="190"/>
      <c r="J164" s="190"/>
      <c r="K164" s="191"/>
    </row>
    <row r="165" spans="2:11" customFormat="1" ht="45" customHeight="1">
      <c r="B165" s="192"/>
      <c r="C165" s="321" t="s">
        <v>1388</v>
      </c>
      <c r="D165" s="321"/>
      <c r="E165" s="321"/>
      <c r="F165" s="321"/>
      <c r="G165" s="321"/>
      <c r="H165" s="321"/>
      <c r="I165" s="321"/>
      <c r="J165" s="321"/>
      <c r="K165" s="193"/>
    </row>
    <row r="166" spans="2:11" customFormat="1" ht="17.25" customHeight="1">
      <c r="B166" s="192"/>
      <c r="C166" s="213" t="s">
        <v>1316</v>
      </c>
      <c r="D166" s="213"/>
      <c r="E166" s="213"/>
      <c r="F166" s="213" t="s">
        <v>1317</v>
      </c>
      <c r="G166" s="253"/>
      <c r="H166" s="254" t="s">
        <v>54</v>
      </c>
      <c r="I166" s="254" t="s">
        <v>57</v>
      </c>
      <c r="J166" s="213" t="s">
        <v>1318</v>
      </c>
      <c r="K166" s="193"/>
    </row>
    <row r="167" spans="2:11" customFormat="1" ht="17.25" customHeight="1">
      <c r="B167" s="194"/>
      <c r="C167" s="215" t="s">
        <v>1319</v>
      </c>
      <c r="D167" s="215"/>
      <c r="E167" s="215"/>
      <c r="F167" s="216" t="s">
        <v>1320</v>
      </c>
      <c r="G167" s="255"/>
      <c r="H167" s="256"/>
      <c r="I167" s="256"/>
      <c r="J167" s="215" t="s">
        <v>1321</v>
      </c>
      <c r="K167" s="195"/>
    </row>
    <row r="168" spans="2:11" customFormat="1" ht="5.25" customHeight="1">
      <c r="B168" s="223"/>
      <c r="C168" s="218"/>
      <c r="D168" s="218"/>
      <c r="E168" s="218"/>
      <c r="F168" s="218"/>
      <c r="G168" s="219"/>
      <c r="H168" s="218"/>
      <c r="I168" s="218"/>
      <c r="J168" s="218"/>
      <c r="K168" s="244"/>
    </row>
    <row r="169" spans="2:11" customFormat="1" ht="15" customHeight="1">
      <c r="B169" s="223"/>
      <c r="C169" s="200" t="s">
        <v>1325</v>
      </c>
      <c r="D169" s="200"/>
      <c r="E169" s="200"/>
      <c r="F169" s="221" t="s">
        <v>1322</v>
      </c>
      <c r="G169" s="200"/>
      <c r="H169" s="200" t="s">
        <v>1362</v>
      </c>
      <c r="I169" s="200" t="s">
        <v>1324</v>
      </c>
      <c r="J169" s="200">
        <v>120</v>
      </c>
      <c r="K169" s="244"/>
    </row>
    <row r="170" spans="2:11" customFormat="1" ht="15" customHeight="1">
      <c r="B170" s="223"/>
      <c r="C170" s="200" t="s">
        <v>1371</v>
      </c>
      <c r="D170" s="200"/>
      <c r="E170" s="200"/>
      <c r="F170" s="221" t="s">
        <v>1322</v>
      </c>
      <c r="G170" s="200"/>
      <c r="H170" s="200" t="s">
        <v>1372</v>
      </c>
      <c r="I170" s="200" t="s">
        <v>1324</v>
      </c>
      <c r="J170" s="200" t="s">
        <v>1373</v>
      </c>
      <c r="K170" s="244"/>
    </row>
    <row r="171" spans="2:11" customFormat="1" ht="15" customHeight="1">
      <c r="B171" s="223"/>
      <c r="C171" s="200" t="s">
        <v>85</v>
      </c>
      <c r="D171" s="200"/>
      <c r="E171" s="200"/>
      <c r="F171" s="221" t="s">
        <v>1322</v>
      </c>
      <c r="G171" s="200"/>
      <c r="H171" s="200" t="s">
        <v>1389</v>
      </c>
      <c r="I171" s="200" t="s">
        <v>1324</v>
      </c>
      <c r="J171" s="200" t="s">
        <v>1373</v>
      </c>
      <c r="K171" s="244"/>
    </row>
    <row r="172" spans="2:11" customFormat="1" ht="15" customHeight="1">
      <c r="B172" s="223"/>
      <c r="C172" s="200" t="s">
        <v>1327</v>
      </c>
      <c r="D172" s="200"/>
      <c r="E172" s="200"/>
      <c r="F172" s="221" t="s">
        <v>1328</v>
      </c>
      <c r="G172" s="200"/>
      <c r="H172" s="200" t="s">
        <v>1389</v>
      </c>
      <c r="I172" s="200" t="s">
        <v>1324</v>
      </c>
      <c r="J172" s="200">
        <v>50</v>
      </c>
      <c r="K172" s="244"/>
    </row>
    <row r="173" spans="2:11" customFormat="1" ht="15" customHeight="1">
      <c r="B173" s="223"/>
      <c r="C173" s="200" t="s">
        <v>1330</v>
      </c>
      <c r="D173" s="200"/>
      <c r="E173" s="200"/>
      <c r="F173" s="221" t="s">
        <v>1322</v>
      </c>
      <c r="G173" s="200"/>
      <c r="H173" s="200" t="s">
        <v>1389</v>
      </c>
      <c r="I173" s="200" t="s">
        <v>1332</v>
      </c>
      <c r="J173" s="200"/>
      <c r="K173" s="244"/>
    </row>
    <row r="174" spans="2:11" customFormat="1" ht="15" customHeight="1">
      <c r="B174" s="223"/>
      <c r="C174" s="200" t="s">
        <v>1341</v>
      </c>
      <c r="D174" s="200"/>
      <c r="E174" s="200"/>
      <c r="F174" s="221" t="s">
        <v>1328</v>
      </c>
      <c r="G174" s="200"/>
      <c r="H174" s="200" t="s">
        <v>1389</v>
      </c>
      <c r="I174" s="200" t="s">
        <v>1324</v>
      </c>
      <c r="J174" s="200">
        <v>50</v>
      </c>
      <c r="K174" s="244"/>
    </row>
    <row r="175" spans="2:11" customFormat="1" ht="15" customHeight="1">
      <c r="B175" s="223"/>
      <c r="C175" s="200" t="s">
        <v>1349</v>
      </c>
      <c r="D175" s="200"/>
      <c r="E175" s="200"/>
      <c r="F175" s="221" t="s">
        <v>1328</v>
      </c>
      <c r="G175" s="200"/>
      <c r="H175" s="200" t="s">
        <v>1389</v>
      </c>
      <c r="I175" s="200" t="s">
        <v>1324</v>
      </c>
      <c r="J175" s="200">
        <v>50</v>
      </c>
      <c r="K175" s="244"/>
    </row>
    <row r="176" spans="2:11" customFormat="1" ht="15" customHeight="1">
      <c r="B176" s="223"/>
      <c r="C176" s="200" t="s">
        <v>1347</v>
      </c>
      <c r="D176" s="200"/>
      <c r="E176" s="200"/>
      <c r="F176" s="221" t="s">
        <v>1328</v>
      </c>
      <c r="G176" s="200"/>
      <c r="H176" s="200" t="s">
        <v>1389</v>
      </c>
      <c r="I176" s="200" t="s">
        <v>1324</v>
      </c>
      <c r="J176" s="200">
        <v>50</v>
      </c>
      <c r="K176" s="244"/>
    </row>
    <row r="177" spans="2:11" customFormat="1" ht="15" customHeight="1">
      <c r="B177" s="223"/>
      <c r="C177" s="200" t="s">
        <v>117</v>
      </c>
      <c r="D177" s="200"/>
      <c r="E177" s="200"/>
      <c r="F177" s="221" t="s">
        <v>1322</v>
      </c>
      <c r="G177" s="200"/>
      <c r="H177" s="200" t="s">
        <v>1390</v>
      </c>
      <c r="I177" s="200" t="s">
        <v>1391</v>
      </c>
      <c r="J177" s="200"/>
      <c r="K177" s="244"/>
    </row>
    <row r="178" spans="2:11" customFormat="1" ht="15" customHeight="1">
      <c r="B178" s="223"/>
      <c r="C178" s="200" t="s">
        <v>57</v>
      </c>
      <c r="D178" s="200"/>
      <c r="E178" s="200"/>
      <c r="F178" s="221" t="s">
        <v>1322</v>
      </c>
      <c r="G178" s="200"/>
      <c r="H178" s="200" t="s">
        <v>1392</v>
      </c>
      <c r="I178" s="200" t="s">
        <v>1393</v>
      </c>
      <c r="J178" s="200">
        <v>1</v>
      </c>
      <c r="K178" s="244"/>
    </row>
    <row r="179" spans="2:11" customFormat="1" ht="15" customHeight="1">
      <c r="B179" s="223"/>
      <c r="C179" s="200" t="s">
        <v>53</v>
      </c>
      <c r="D179" s="200"/>
      <c r="E179" s="200"/>
      <c r="F179" s="221" t="s">
        <v>1322</v>
      </c>
      <c r="G179" s="200"/>
      <c r="H179" s="200" t="s">
        <v>1394</v>
      </c>
      <c r="I179" s="200" t="s">
        <v>1324</v>
      </c>
      <c r="J179" s="200">
        <v>20</v>
      </c>
      <c r="K179" s="244"/>
    </row>
    <row r="180" spans="2:11" customFormat="1" ht="15" customHeight="1">
      <c r="B180" s="223"/>
      <c r="C180" s="200" t="s">
        <v>54</v>
      </c>
      <c r="D180" s="200"/>
      <c r="E180" s="200"/>
      <c r="F180" s="221" t="s">
        <v>1322</v>
      </c>
      <c r="G180" s="200"/>
      <c r="H180" s="200" t="s">
        <v>1395</v>
      </c>
      <c r="I180" s="200" t="s">
        <v>1324</v>
      </c>
      <c r="J180" s="200">
        <v>255</v>
      </c>
      <c r="K180" s="244"/>
    </row>
    <row r="181" spans="2:11" customFormat="1" ht="15" customHeight="1">
      <c r="B181" s="223"/>
      <c r="C181" s="200" t="s">
        <v>118</v>
      </c>
      <c r="D181" s="200"/>
      <c r="E181" s="200"/>
      <c r="F181" s="221" t="s">
        <v>1322</v>
      </c>
      <c r="G181" s="200"/>
      <c r="H181" s="200" t="s">
        <v>1286</v>
      </c>
      <c r="I181" s="200" t="s">
        <v>1324</v>
      </c>
      <c r="J181" s="200">
        <v>10</v>
      </c>
      <c r="K181" s="244"/>
    </row>
    <row r="182" spans="2:11" customFormat="1" ht="15" customHeight="1">
      <c r="B182" s="223"/>
      <c r="C182" s="200" t="s">
        <v>119</v>
      </c>
      <c r="D182" s="200"/>
      <c r="E182" s="200"/>
      <c r="F182" s="221" t="s">
        <v>1322</v>
      </c>
      <c r="G182" s="200"/>
      <c r="H182" s="200" t="s">
        <v>1396</v>
      </c>
      <c r="I182" s="200" t="s">
        <v>1357</v>
      </c>
      <c r="J182" s="200"/>
      <c r="K182" s="244"/>
    </row>
    <row r="183" spans="2:11" customFormat="1" ht="15" customHeight="1">
      <c r="B183" s="223"/>
      <c r="C183" s="200" t="s">
        <v>1397</v>
      </c>
      <c r="D183" s="200"/>
      <c r="E183" s="200"/>
      <c r="F183" s="221" t="s">
        <v>1322</v>
      </c>
      <c r="G183" s="200"/>
      <c r="H183" s="200" t="s">
        <v>1398</v>
      </c>
      <c r="I183" s="200" t="s">
        <v>1357</v>
      </c>
      <c r="J183" s="200"/>
      <c r="K183" s="244"/>
    </row>
    <row r="184" spans="2:11" customFormat="1" ht="15" customHeight="1">
      <c r="B184" s="223"/>
      <c r="C184" s="200" t="s">
        <v>1386</v>
      </c>
      <c r="D184" s="200"/>
      <c r="E184" s="200"/>
      <c r="F184" s="221" t="s">
        <v>1322</v>
      </c>
      <c r="G184" s="200"/>
      <c r="H184" s="200" t="s">
        <v>1399</v>
      </c>
      <c r="I184" s="200" t="s">
        <v>1357</v>
      </c>
      <c r="J184" s="200"/>
      <c r="K184" s="244"/>
    </row>
    <row r="185" spans="2:11" customFormat="1" ht="15" customHeight="1">
      <c r="B185" s="223"/>
      <c r="C185" s="200" t="s">
        <v>121</v>
      </c>
      <c r="D185" s="200"/>
      <c r="E185" s="200"/>
      <c r="F185" s="221" t="s">
        <v>1328</v>
      </c>
      <c r="G185" s="200"/>
      <c r="H185" s="200" t="s">
        <v>1400</v>
      </c>
      <c r="I185" s="200" t="s">
        <v>1324</v>
      </c>
      <c r="J185" s="200">
        <v>50</v>
      </c>
      <c r="K185" s="244"/>
    </row>
    <row r="186" spans="2:11" customFormat="1" ht="15" customHeight="1">
      <c r="B186" s="223"/>
      <c r="C186" s="200" t="s">
        <v>1401</v>
      </c>
      <c r="D186" s="200"/>
      <c r="E186" s="200"/>
      <c r="F186" s="221" t="s">
        <v>1328</v>
      </c>
      <c r="G186" s="200"/>
      <c r="H186" s="200" t="s">
        <v>1402</v>
      </c>
      <c r="I186" s="200" t="s">
        <v>1403</v>
      </c>
      <c r="J186" s="200"/>
      <c r="K186" s="244"/>
    </row>
    <row r="187" spans="2:11" customFormat="1" ht="15" customHeight="1">
      <c r="B187" s="223"/>
      <c r="C187" s="200" t="s">
        <v>1404</v>
      </c>
      <c r="D187" s="200"/>
      <c r="E187" s="200"/>
      <c r="F187" s="221" t="s">
        <v>1328</v>
      </c>
      <c r="G187" s="200"/>
      <c r="H187" s="200" t="s">
        <v>1405</v>
      </c>
      <c r="I187" s="200" t="s">
        <v>1403</v>
      </c>
      <c r="J187" s="200"/>
      <c r="K187" s="244"/>
    </row>
    <row r="188" spans="2:11" customFormat="1" ht="15" customHeight="1">
      <c r="B188" s="223"/>
      <c r="C188" s="200" t="s">
        <v>1406</v>
      </c>
      <c r="D188" s="200"/>
      <c r="E188" s="200"/>
      <c r="F188" s="221" t="s">
        <v>1328</v>
      </c>
      <c r="G188" s="200"/>
      <c r="H188" s="200" t="s">
        <v>1407</v>
      </c>
      <c r="I188" s="200" t="s">
        <v>1403</v>
      </c>
      <c r="J188" s="200"/>
      <c r="K188" s="244"/>
    </row>
    <row r="189" spans="2:11" customFormat="1" ht="15" customHeight="1">
      <c r="B189" s="223"/>
      <c r="C189" s="257" t="s">
        <v>1408</v>
      </c>
      <c r="D189" s="200"/>
      <c r="E189" s="200"/>
      <c r="F189" s="221" t="s">
        <v>1328</v>
      </c>
      <c r="G189" s="200"/>
      <c r="H189" s="200" t="s">
        <v>1409</v>
      </c>
      <c r="I189" s="200" t="s">
        <v>1410</v>
      </c>
      <c r="J189" s="258" t="s">
        <v>1411</v>
      </c>
      <c r="K189" s="244"/>
    </row>
    <row r="190" spans="2:11" customFormat="1" ht="15" customHeight="1">
      <c r="B190" s="259"/>
      <c r="C190" s="260" t="s">
        <v>1412</v>
      </c>
      <c r="D190" s="261"/>
      <c r="E190" s="261"/>
      <c r="F190" s="262" t="s">
        <v>1328</v>
      </c>
      <c r="G190" s="261"/>
      <c r="H190" s="261" t="s">
        <v>1413</v>
      </c>
      <c r="I190" s="261" t="s">
        <v>1410</v>
      </c>
      <c r="J190" s="263" t="s">
        <v>1411</v>
      </c>
      <c r="K190" s="264"/>
    </row>
    <row r="191" spans="2:11" customFormat="1" ht="15" customHeight="1">
      <c r="B191" s="223"/>
      <c r="C191" s="257" t="s">
        <v>42</v>
      </c>
      <c r="D191" s="200"/>
      <c r="E191" s="200"/>
      <c r="F191" s="221" t="s">
        <v>1322</v>
      </c>
      <c r="G191" s="200"/>
      <c r="H191" s="197" t="s">
        <v>1414</v>
      </c>
      <c r="I191" s="200" t="s">
        <v>1415</v>
      </c>
      <c r="J191" s="200"/>
      <c r="K191" s="244"/>
    </row>
    <row r="192" spans="2:11" customFormat="1" ht="15" customHeight="1">
      <c r="B192" s="223"/>
      <c r="C192" s="257" t="s">
        <v>1416</v>
      </c>
      <c r="D192" s="200"/>
      <c r="E192" s="200"/>
      <c r="F192" s="221" t="s">
        <v>1322</v>
      </c>
      <c r="G192" s="200"/>
      <c r="H192" s="200" t="s">
        <v>1417</v>
      </c>
      <c r="I192" s="200" t="s">
        <v>1357</v>
      </c>
      <c r="J192" s="200"/>
      <c r="K192" s="244"/>
    </row>
    <row r="193" spans="2:11" customFormat="1" ht="15" customHeight="1">
      <c r="B193" s="223"/>
      <c r="C193" s="257" t="s">
        <v>1418</v>
      </c>
      <c r="D193" s="200"/>
      <c r="E193" s="200"/>
      <c r="F193" s="221" t="s">
        <v>1322</v>
      </c>
      <c r="G193" s="200"/>
      <c r="H193" s="200" t="s">
        <v>1419</v>
      </c>
      <c r="I193" s="200" t="s">
        <v>1357</v>
      </c>
      <c r="J193" s="200"/>
      <c r="K193" s="244"/>
    </row>
    <row r="194" spans="2:11" customFormat="1" ht="15" customHeight="1">
      <c r="B194" s="223"/>
      <c r="C194" s="257" t="s">
        <v>1420</v>
      </c>
      <c r="D194" s="200"/>
      <c r="E194" s="200"/>
      <c r="F194" s="221" t="s">
        <v>1328</v>
      </c>
      <c r="G194" s="200"/>
      <c r="H194" s="200" t="s">
        <v>1421</v>
      </c>
      <c r="I194" s="200" t="s">
        <v>1357</v>
      </c>
      <c r="J194" s="200"/>
      <c r="K194" s="244"/>
    </row>
    <row r="195" spans="2:11" customFormat="1" ht="15" customHeight="1">
      <c r="B195" s="250"/>
      <c r="C195" s="265"/>
      <c r="D195" s="230"/>
      <c r="E195" s="230"/>
      <c r="F195" s="230"/>
      <c r="G195" s="230"/>
      <c r="H195" s="230"/>
      <c r="I195" s="230"/>
      <c r="J195" s="230"/>
      <c r="K195" s="251"/>
    </row>
    <row r="196" spans="2:11" customFormat="1" ht="18.75" customHeight="1">
      <c r="B196" s="232"/>
      <c r="C196" s="242"/>
      <c r="D196" s="242"/>
      <c r="E196" s="242"/>
      <c r="F196" s="252"/>
      <c r="G196" s="242"/>
      <c r="H196" s="242"/>
      <c r="I196" s="242"/>
      <c r="J196" s="242"/>
      <c r="K196" s="232"/>
    </row>
    <row r="197" spans="2:11" customFormat="1" ht="18.75" customHeight="1">
      <c r="B197" s="232"/>
      <c r="C197" s="242"/>
      <c r="D197" s="242"/>
      <c r="E197" s="242"/>
      <c r="F197" s="252"/>
      <c r="G197" s="242"/>
      <c r="H197" s="242"/>
      <c r="I197" s="242"/>
      <c r="J197" s="242"/>
      <c r="K197" s="232"/>
    </row>
    <row r="198" spans="2:11" customFormat="1" ht="18.75" customHeight="1"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</row>
    <row r="199" spans="2:11" customFormat="1" ht="13.5">
      <c r="B199" s="189"/>
      <c r="C199" s="190"/>
      <c r="D199" s="190"/>
      <c r="E199" s="190"/>
      <c r="F199" s="190"/>
      <c r="G199" s="190"/>
      <c r="H199" s="190"/>
      <c r="I199" s="190"/>
      <c r="J199" s="190"/>
      <c r="K199" s="191"/>
    </row>
    <row r="200" spans="2:11" customFormat="1" ht="21">
      <c r="B200" s="192"/>
      <c r="C200" s="321" t="s">
        <v>1422</v>
      </c>
      <c r="D200" s="321"/>
      <c r="E200" s="321"/>
      <c r="F200" s="321"/>
      <c r="G200" s="321"/>
      <c r="H200" s="321"/>
      <c r="I200" s="321"/>
      <c r="J200" s="321"/>
      <c r="K200" s="193"/>
    </row>
    <row r="201" spans="2:11" customFormat="1" ht="25.5" customHeight="1">
      <c r="B201" s="192"/>
      <c r="C201" s="266" t="s">
        <v>1423</v>
      </c>
      <c r="D201" s="266"/>
      <c r="E201" s="266"/>
      <c r="F201" s="266" t="s">
        <v>1424</v>
      </c>
      <c r="G201" s="267"/>
      <c r="H201" s="324" t="s">
        <v>1425</v>
      </c>
      <c r="I201" s="324"/>
      <c r="J201" s="324"/>
      <c r="K201" s="193"/>
    </row>
    <row r="202" spans="2:11" customFormat="1" ht="5.25" customHeight="1">
      <c r="B202" s="223"/>
      <c r="C202" s="218"/>
      <c r="D202" s="218"/>
      <c r="E202" s="218"/>
      <c r="F202" s="218"/>
      <c r="G202" s="242"/>
      <c r="H202" s="218"/>
      <c r="I202" s="218"/>
      <c r="J202" s="218"/>
      <c r="K202" s="244"/>
    </row>
    <row r="203" spans="2:11" customFormat="1" ht="15" customHeight="1">
      <c r="B203" s="223"/>
      <c r="C203" s="200" t="s">
        <v>1415</v>
      </c>
      <c r="D203" s="200"/>
      <c r="E203" s="200"/>
      <c r="F203" s="221" t="s">
        <v>43</v>
      </c>
      <c r="G203" s="200"/>
      <c r="H203" s="325" t="s">
        <v>1426</v>
      </c>
      <c r="I203" s="325"/>
      <c r="J203" s="325"/>
      <c r="K203" s="244"/>
    </row>
    <row r="204" spans="2:11" customFormat="1" ht="15" customHeight="1">
      <c r="B204" s="223"/>
      <c r="C204" s="200"/>
      <c r="D204" s="200"/>
      <c r="E204" s="200"/>
      <c r="F204" s="221" t="s">
        <v>44</v>
      </c>
      <c r="G204" s="200"/>
      <c r="H204" s="325" t="s">
        <v>1427</v>
      </c>
      <c r="I204" s="325"/>
      <c r="J204" s="325"/>
      <c r="K204" s="244"/>
    </row>
    <row r="205" spans="2:11" customFormat="1" ht="15" customHeight="1">
      <c r="B205" s="223"/>
      <c r="C205" s="200"/>
      <c r="D205" s="200"/>
      <c r="E205" s="200"/>
      <c r="F205" s="221" t="s">
        <v>47</v>
      </c>
      <c r="G205" s="200"/>
      <c r="H205" s="325" t="s">
        <v>1428</v>
      </c>
      <c r="I205" s="325"/>
      <c r="J205" s="325"/>
      <c r="K205" s="244"/>
    </row>
    <row r="206" spans="2:11" customFormat="1" ht="15" customHeight="1">
      <c r="B206" s="223"/>
      <c r="C206" s="200"/>
      <c r="D206" s="200"/>
      <c r="E206" s="200"/>
      <c r="F206" s="221" t="s">
        <v>45</v>
      </c>
      <c r="G206" s="200"/>
      <c r="H206" s="325" t="s">
        <v>1429</v>
      </c>
      <c r="I206" s="325"/>
      <c r="J206" s="325"/>
      <c r="K206" s="244"/>
    </row>
    <row r="207" spans="2:11" customFormat="1" ht="15" customHeight="1">
      <c r="B207" s="223"/>
      <c r="C207" s="200"/>
      <c r="D207" s="200"/>
      <c r="E207" s="200"/>
      <c r="F207" s="221" t="s">
        <v>46</v>
      </c>
      <c r="G207" s="200"/>
      <c r="H207" s="325" t="s">
        <v>1430</v>
      </c>
      <c r="I207" s="325"/>
      <c r="J207" s="325"/>
      <c r="K207" s="244"/>
    </row>
    <row r="208" spans="2:11" customFormat="1" ht="15" customHeight="1">
      <c r="B208" s="223"/>
      <c r="C208" s="200"/>
      <c r="D208" s="200"/>
      <c r="E208" s="200"/>
      <c r="F208" s="221"/>
      <c r="G208" s="200"/>
      <c r="H208" s="200"/>
      <c r="I208" s="200"/>
      <c r="J208" s="200"/>
      <c r="K208" s="244"/>
    </row>
    <row r="209" spans="2:11" customFormat="1" ht="15" customHeight="1">
      <c r="B209" s="223"/>
      <c r="C209" s="200" t="s">
        <v>1369</v>
      </c>
      <c r="D209" s="200"/>
      <c r="E209" s="200"/>
      <c r="F209" s="221" t="s">
        <v>78</v>
      </c>
      <c r="G209" s="200"/>
      <c r="H209" s="325" t="s">
        <v>1431</v>
      </c>
      <c r="I209" s="325"/>
      <c r="J209" s="325"/>
      <c r="K209" s="244"/>
    </row>
    <row r="210" spans="2:11" customFormat="1" ht="15" customHeight="1">
      <c r="B210" s="223"/>
      <c r="C210" s="200"/>
      <c r="D210" s="200"/>
      <c r="E210" s="200"/>
      <c r="F210" s="221" t="s">
        <v>1266</v>
      </c>
      <c r="G210" s="200"/>
      <c r="H210" s="325" t="s">
        <v>1267</v>
      </c>
      <c r="I210" s="325"/>
      <c r="J210" s="325"/>
      <c r="K210" s="244"/>
    </row>
    <row r="211" spans="2:11" customFormat="1" ht="15" customHeight="1">
      <c r="B211" s="223"/>
      <c r="C211" s="200"/>
      <c r="D211" s="200"/>
      <c r="E211" s="200"/>
      <c r="F211" s="221" t="s">
        <v>1264</v>
      </c>
      <c r="G211" s="200"/>
      <c r="H211" s="325" t="s">
        <v>1432</v>
      </c>
      <c r="I211" s="325"/>
      <c r="J211" s="325"/>
      <c r="K211" s="244"/>
    </row>
    <row r="212" spans="2:11" customFormat="1" ht="15" customHeight="1">
      <c r="B212" s="268"/>
      <c r="C212" s="200"/>
      <c r="D212" s="200"/>
      <c r="E212" s="200"/>
      <c r="F212" s="221" t="s">
        <v>1268</v>
      </c>
      <c r="G212" s="257"/>
      <c r="H212" s="326" t="s">
        <v>84</v>
      </c>
      <c r="I212" s="326"/>
      <c r="J212" s="326"/>
      <c r="K212" s="269"/>
    </row>
    <row r="213" spans="2:11" customFormat="1" ht="15" customHeight="1">
      <c r="B213" s="268"/>
      <c r="C213" s="200"/>
      <c r="D213" s="200"/>
      <c r="E213" s="200"/>
      <c r="F213" s="221" t="s">
        <v>1269</v>
      </c>
      <c r="G213" s="257"/>
      <c r="H213" s="326" t="s">
        <v>1433</v>
      </c>
      <c r="I213" s="326"/>
      <c r="J213" s="326"/>
      <c r="K213" s="269"/>
    </row>
    <row r="214" spans="2:11" customFormat="1" ht="15" customHeight="1">
      <c r="B214" s="268"/>
      <c r="C214" s="200"/>
      <c r="D214" s="200"/>
      <c r="E214" s="200"/>
      <c r="F214" s="221"/>
      <c r="G214" s="257"/>
      <c r="H214" s="248"/>
      <c r="I214" s="248"/>
      <c r="J214" s="248"/>
      <c r="K214" s="269"/>
    </row>
    <row r="215" spans="2:11" customFormat="1" ht="15" customHeight="1">
      <c r="B215" s="268"/>
      <c r="C215" s="200" t="s">
        <v>1393</v>
      </c>
      <c r="D215" s="200"/>
      <c r="E215" s="200"/>
      <c r="F215" s="221">
        <v>1</v>
      </c>
      <c r="G215" s="257"/>
      <c r="H215" s="326" t="s">
        <v>1434</v>
      </c>
      <c r="I215" s="326"/>
      <c r="J215" s="326"/>
      <c r="K215" s="269"/>
    </row>
    <row r="216" spans="2:11" customFormat="1" ht="15" customHeight="1">
      <c r="B216" s="268"/>
      <c r="C216" s="200"/>
      <c r="D216" s="200"/>
      <c r="E216" s="200"/>
      <c r="F216" s="221">
        <v>2</v>
      </c>
      <c r="G216" s="257"/>
      <c r="H216" s="326" t="s">
        <v>1435</v>
      </c>
      <c r="I216" s="326"/>
      <c r="J216" s="326"/>
      <c r="K216" s="269"/>
    </row>
    <row r="217" spans="2:11" customFormat="1" ht="15" customHeight="1">
      <c r="B217" s="268"/>
      <c r="C217" s="200"/>
      <c r="D217" s="200"/>
      <c r="E217" s="200"/>
      <c r="F217" s="221">
        <v>3</v>
      </c>
      <c r="G217" s="257"/>
      <c r="H217" s="326" t="s">
        <v>1436</v>
      </c>
      <c r="I217" s="326"/>
      <c r="J217" s="326"/>
      <c r="K217" s="269"/>
    </row>
    <row r="218" spans="2:11" customFormat="1" ht="15" customHeight="1">
      <c r="B218" s="268"/>
      <c r="C218" s="200"/>
      <c r="D218" s="200"/>
      <c r="E218" s="200"/>
      <c r="F218" s="221">
        <v>4</v>
      </c>
      <c r="G218" s="257"/>
      <c r="H218" s="326" t="s">
        <v>1437</v>
      </c>
      <c r="I218" s="326"/>
      <c r="J218" s="326"/>
      <c r="K218" s="269"/>
    </row>
    <row r="219" spans="2:11" customFormat="1" ht="12.75" customHeight="1">
      <c r="B219" s="270"/>
      <c r="C219" s="271"/>
      <c r="D219" s="271"/>
      <c r="E219" s="271"/>
      <c r="F219" s="271"/>
      <c r="G219" s="271"/>
      <c r="H219" s="271"/>
      <c r="I219" s="271"/>
      <c r="J219" s="271"/>
      <c r="K219" s="27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A1-000 - Vedlejší a ostat...</vt:lpstr>
      <vt:lpstr>A1-001 - Kácení, výsadby,...</vt:lpstr>
      <vt:lpstr>A1-002 - Následná péče 5 let</vt:lpstr>
      <vt:lpstr>A1-003 - Solární svítidla</vt:lpstr>
      <vt:lpstr>A1-004 - Areálový vodovod</vt:lpstr>
      <vt:lpstr>A1-005 - Areálová kanalizace</vt:lpstr>
      <vt:lpstr>Pokyny pro vyplnění</vt:lpstr>
      <vt:lpstr>'A1-000 - Vedlejší a ostat...'!Názvy_tisku</vt:lpstr>
      <vt:lpstr>'A1-001 - Kácení, výsadby,...'!Názvy_tisku</vt:lpstr>
      <vt:lpstr>'A1-002 - Následná péče 5 let'!Názvy_tisku</vt:lpstr>
      <vt:lpstr>'A1-003 - Solární svítidla'!Názvy_tisku</vt:lpstr>
      <vt:lpstr>'A1-004 - Areálový vodovod'!Názvy_tisku</vt:lpstr>
      <vt:lpstr>'A1-005 - Areálová kanalizace'!Názvy_tisku</vt:lpstr>
      <vt:lpstr>'Rekapitulace stavby'!Názvy_tisku</vt:lpstr>
      <vt:lpstr>'A1-000 - Vedlejší a ostat...'!Oblast_tisku</vt:lpstr>
      <vt:lpstr>'A1-001 - Kácení, výsadby,...'!Oblast_tisku</vt:lpstr>
      <vt:lpstr>'A1-002 - Následná péče 5 let'!Oblast_tisku</vt:lpstr>
      <vt:lpstr>'A1-003 - Solární svítidla'!Oblast_tisku</vt:lpstr>
      <vt:lpstr>'A1-004 - Areálový vodovod'!Oblast_tisku</vt:lpstr>
      <vt:lpstr>'A1-005 - Areálová kanalizace'!Oblast_tisku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JINDRA-NOTEBOOK\Jindra</dc:creator>
  <cp:lastModifiedBy>Stankovičová Michaela</cp:lastModifiedBy>
  <dcterms:created xsi:type="dcterms:W3CDTF">2025-10-13T08:35:06Z</dcterms:created>
  <dcterms:modified xsi:type="dcterms:W3CDTF">2025-11-12T09:58:45Z</dcterms:modified>
</cp:coreProperties>
</file>