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onedrive\Desktop\"/>
    </mc:Choice>
  </mc:AlternateContent>
  <bookViews>
    <workbookView xWindow="0" yWindow="0" windowWidth="0" windowHeight="0"/>
  </bookViews>
  <sheets>
    <sheet name="Rekapitulace stavby" sheetId="1" r:id="rId1"/>
    <sheet name="SO 10-2 - Stavebně konstr..." sheetId="2" r:id="rId2"/>
    <sheet name="SO 20-2 - Tramvajový svrš..." sheetId="3" r:id="rId3"/>
    <sheet name="Pokyny pro vyplnění" sheetId="4" r:id="rId4"/>
  </sheets>
  <definedNames>
    <definedName name="_xlnm.Print_Area" localSheetId="0">'Rekapitulace stavby'!$D$4:$AO$36,'Rekapitulace stavby'!$C$42:$AQ$58</definedName>
    <definedName name="_xlnm.Print_Titles" localSheetId="0">'Rekapitulace stavby'!$52:$52</definedName>
    <definedName name="_xlnm._FilterDatabase" localSheetId="1" hidden="1">'SO 10-2 - Stavebně konstr...'!$C$101:$K$400</definedName>
    <definedName name="_xlnm.Print_Area" localSheetId="1">'SO 10-2 - Stavebně konstr...'!$C$4:$J$41,'SO 10-2 - Stavebně konstr...'!$C$47:$J$81,'SO 10-2 - Stavebně konstr...'!$C$87:$K$400</definedName>
    <definedName name="_xlnm.Print_Titles" localSheetId="1">'SO 10-2 - Stavebně konstr...'!$101:$101</definedName>
    <definedName name="_xlnm._FilterDatabase" localSheetId="2" hidden="1">'SO 20-2 - Tramvajový svrš...'!$C$100:$K$348</definedName>
    <definedName name="_xlnm.Print_Area" localSheetId="2">'SO 20-2 - Tramvajový svrš...'!$C$4:$J$41,'SO 20-2 - Tramvajový svrš...'!$C$47:$J$80,'SO 20-2 - Tramvajový svrš...'!$C$86:$K$348</definedName>
    <definedName name="_xlnm.Print_Titles" localSheetId="2">'SO 20-2 - Tramvajový svrš...'!$100:$100</definedName>
    <definedName name="_xlnm.Print_Area" localSheetId="3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3" l="1" r="J39"/>
  <c r="J38"/>
  <c i="1" r="AY57"/>
  <c i="3" r="J37"/>
  <c i="1" r="AX57"/>
  <c i="3" r="BI343"/>
  <c r="BH343"/>
  <c r="BG343"/>
  <c r="BF343"/>
  <c r="T343"/>
  <c r="T342"/>
  <c r="R343"/>
  <c r="R342"/>
  <c r="P343"/>
  <c r="P342"/>
  <c r="BI336"/>
  <c r="BH336"/>
  <c r="BG336"/>
  <c r="BF336"/>
  <c r="T336"/>
  <c r="T335"/>
  <c r="R336"/>
  <c r="R335"/>
  <c r="P336"/>
  <c r="P335"/>
  <c r="BI329"/>
  <c r="BH329"/>
  <c r="BG329"/>
  <c r="BF329"/>
  <c r="T329"/>
  <c r="T328"/>
  <c r="R329"/>
  <c r="R328"/>
  <c r="P329"/>
  <c r="P328"/>
  <c r="BI322"/>
  <c r="BH322"/>
  <c r="BG322"/>
  <c r="BF322"/>
  <c r="T322"/>
  <c r="R322"/>
  <c r="P322"/>
  <c r="BI316"/>
  <c r="BH316"/>
  <c r="BG316"/>
  <c r="BF316"/>
  <c r="T316"/>
  <c r="R316"/>
  <c r="P316"/>
  <c r="BI311"/>
  <c r="BH311"/>
  <c r="BG311"/>
  <c r="BF311"/>
  <c r="T311"/>
  <c r="R311"/>
  <c r="P311"/>
  <c r="BI309"/>
  <c r="BH309"/>
  <c r="BG309"/>
  <c r="BF309"/>
  <c r="T309"/>
  <c r="R309"/>
  <c r="P309"/>
  <c r="BI304"/>
  <c r="BH304"/>
  <c r="BG304"/>
  <c r="BF304"/>
  <c r="T304"/>
  <c r="T303"/>
  <c r="R304"/>
  <c r="R303"/>
  <c r="P304"/>
  <c r="P303"/>
  <c r="BI300"/>
  <c r="BH300"/>
  <c r="BG300"/>
  <c r="BF300"/>
  <c r="T300"/>
  <c r="R300"/>
  <c r="P300"/>
  <c r="BI295"/>
  <c r="BH295"/>
  <c r="BG295"/>
  <c r="BF295"/>
  <c r="T295"/>
  <c r="R295"/>
  <c r="P295"/>
  <c r="BI291"/>
  <c r="BH291"/>
  <c r="BG291"/>
  <c r="BF291"/>
  <c r="T291"/>
  <c r="R291"/>
  <c r="P291"/>
  <c r="BI288"/>
  <c r="BH288"/>
  <c r="BG288"/>
  <c r="BF288"/>
  <c r="T288"/>
  <c r="R288"/>
  <c r="P288"/>
  <c r="BI283"/>
  <c r="BH283"/>
  <c r="BG283"/>
  <c r="BF283"/>
  <c r="T283"/>
  <c r="R283"/>
  <c r="P283"/>
  <c r="BI279"/>
  <c r="BH279"/>
  <c r="BG279"/>
  <c r="BF279"/>
  <c r="T279"/>
  <c r="R279"/>
  <c r="P279"/>
  <c r="BI275"/>
  <c r="BH275"/>
  <c r="BG275"/>
  <c r="BF275"/>
  <c r="T275"/>
  <c r="R275"/>
  <c r="P275"/>
  <c r="BI271"/>
  <c r="BH271"/>
  <c r="BG271"/>
  <c r="BF271"/>
  <c r="T271"/>
  <c r="R271"/>
  <c r="P271"/>
  <c r="BI263"/>
  <c r="BH263"/>
  <c r="BG263"/>
  <c r="BF263"/>
  <c r="T263"/>
  <c r="R263"/>
  <c r="P263"/>
  <c r="BI259"/>
  <c r="BH259"/>
  <c r="BG259"/>
  <c r="BF259"/>
  <c r="T259"/>
  <c r="R259"/>
  <c r="P259"/>
  <c r="BI257"/>
  <c r="BH257"/>
  <c r="BG257"/>
  <c r="BF257"/>
  <c r="T257"/>
  <c r="R257"/>
  <c r="P257"/>
  <c r="BI255"/>
  <c r="BH255"/>
  <c r="BG255"/>
  <c r="BF255"/>
  <c r="T255"/>
  <c r="R255"/>
  <c r="P255"/>
  <c r="BI250"/>
  <c r="BH250"/>
  <c r="BG250"/>
  <c r="BF250"/>
  <c r="T250"/>
  <c r="R250"/>
  <c r="P250"/>
  <c r="BI246"/>
  <c r="BH246"/>
  <c r="BG246"/>
  <c r="BF246"/>
  <c r="T246"/>
  <c r="R246"/>
  <c r="P246"/>
  <c r="BI241"/>
  <c r="BH241"/>
  <c r="BG241"/>
  <c r="BF241"/>
  <c r="T241"/>
  <c r="R241"/>
  <c r="P241"/>
  <c r="BI236"/>
  <c r="BH236"/>
  <c r="BG236"/>
  <c r="BF236"/>
  <c r="T236"/>
  <c r="R236"/>
  <c r="P236"/>
  <c r="BI230"/>
  <c r="BH230"/>
  <c r="BG230"/>
  <c r="BF230"/>
  <c r="T230"/>
  <c r="R230"/>
  <c r="P230"/>
  <c r="BI226"/>
  <c r="BH226"/>
  <c r="BG226"/>
  <c r="BF226"/>
  <c r="T226"/>
  <c r="R226"/>
  <c r="P226"/>
  <c r="BI219"/>
  <c r="BH219"/>
  <c r="BG219"/>
  <c r="BF219"/>
  <c r="T219"/>
  <c r="R219"/>
  <c r="P219"/>
  <c r="BI215"/>
  <c r="BH215"/>
  <c r="BG215"/>
  <c r="BF215"/>
  <c r="T215"/>
  <c r="R215"/>
  <c r="P215"/>
  <c r="BI210"/>
  <c r="BH210"/>
  <c r="BG210"/>
  <c r="BF210"/>
  <c r="T210"/>
  <c r="R210"/>
  <c r="P210"/>
  <c r="BI205"/>
  <c r="BH205"/>
  <c r="BG205"/>
  <c r="BF205"/>
  <c r="T205"/>
  <c r="R205"/>
  <c r="P205"/>
  <c r="BI200"/>
  <c r="BH200"/>
  <c r="BG200"/>
  <c r="BF200"/>
  <c r="T200"/>
  <c r="R200"/>
  <c r="P200"/>
  <c r="BI194"/>
  <c r="BH194"/>
  <c r="BG194"/>
  <c r="BF194"/>
  <c r="T194"/>
  <c r="R194"/>
  <c r="P194"/>
  <c r="BI192"/>
  <c r="BH192"/>
  <c r="BG192"/>
  <c r="BF192"/>
  <c r="T192"/>
  <c r="R192"/>
  <c r="P192"/>
  <c r="BI187"/>
  <c r="BH187"/>
  <c r="BG187"/>
  <c r="BF187"/>
  <c r="T187"/>
  <c r="R187"/>
  <c r="P187"/>
  <c r="BI183"/>
  <c r="BH183"/>
  <c r="BG183"/>
  <c r="BF183"/>
  <c r="T183"/>
  <c r="R183"/>
  <c r="P183"/>
  <c r="BI179"/>
  <c r="BH179"/>
  <c r="BG179"/>
  <c r="BF179"/>
  <c r="T179"/>
  <c r="R179"/>
  <c r="P179"/>
  <c r="BI175"/>
  <c r="BH175"/>
  <c r="BG175"/>
  <c r="BF175"/>
  <c r="T175"/>
  <c r="R175"/>
  <c r="P175"/>
  <c r="BI171"/>
  <c r="BH171"/>
  <c r="BG171"/>
  <c r="BF171"/>
  <c r="T171"/>
  <c r="R171"/>
  <c r="P171"/>
  <c r="BI168"/>
  <c r="BH168"/>
  <c r="BG168"/>
  <c r="BF168"/>
  <c r="T168"/>
  <c r="R168"/>
  <c r="P168"/>
  <c r="BI164"/>
  <c r="BH164"/>
  <c r="BG164"/>
  <c r="BF164"/>
  <c r="T164"/>
  <c r="R164"/>
  <c r="P164"/>
  <c r="BI160"/>
  <c r="BH160"/>
  <c r="BG160"/>
  <c r="BF160"/>
  <c r="T160"/>
  <c r="R160"/>
  <c r="P160"/>
  <c r="BI156"/>
  <c r="BH156"/>
  <c r="BG156"/>
  <c r="BF156"/>
  <c r="T156"/>
  <c r="R156"/>
  <c r="P156"/>
  <c r="BI152"/>
  <c r="BH152"/>
  <c r="BG152"/>
  <c r="BF152"/>
  <c r="T152"/>
  <c r="R152"/>
  <c r="P152"/>
  <c r="BI148"/>
  <c r="BH148"/>
  <c r="BG148"/>
  <c r="BF148"/>
  <c r="T148"/>
  <c r="R148"/>
  <c r="P148"/>
  <c r="BI142"/>
  <c r="BH142"/>
  <c r="BG142"/>
  <c r="BF142"/>
  <c r="T142"/>
  <c r="R142"/>
  <c r="P142"/>
  <c r="BI136"/>
  <c r="BH136"/>
  <c r="BG136"/>
  <c r="BF136"/>
  <c r="T136"/>
  <c r="R136"/>
  <c r="P136"/>
  <c r="BI132"/>
  <c r="BH132"/>
  <c r="BG132"/>
  <c r="BF132"/>
  <c r="T132"/>
  <c r="R132"/>
  <c r="P132"/>
  <c r="BI125"/>
  <c r="BH125"/>
  <c r="BG125"/>
  <c r="BF125"/>
  <c r="T125"/>
  <c r="R125"/>
  <c r="P125"/>
  <c r="BI121"/>
  <c r="BH121"/>
  <c r="BG121"/>
  <c r="BF121"/>
  <c r="T121"/>
  <c r="R121"/>
  <c r="P121"/>
  <c r="BI116"/>
  <c r="BH116"/>
  <c r="BG116"/>
  <c r="BF116"/>
  <c r="T116"/>
  <c r="R116"/>
  <c r="P116"/>
  <c r="BI111"/>
  <c r="BH111"/>
  <c r="BG111"/>
  <c r="BF111"/>
  <c r="T111"/>
  <c r="R111"/>
  <c r="P111"/>
  <c r="BI104"/>
  <c r="BH104"/>
  <c r="BG104"/>
  <c r="BF104"/>
  <c r="T104"/>
  <c r="T103"/>
  <c r="R104"/>
  <c r="R103"/>
  <c r="P104"/>
  <c r="P103"/>
  <c r="J98"/>
  <c r="F97"/>
  <c r="F95"/>
  <c r="E93"/>
  <c r="J59"/>
  <c r="F58"/>
  <c r="F56"/>
  <c r="E54"/>
  <c r="J23"/>
  <c r="E23"/>
  <c r="J97"/>
  <c r="J22"/>
  <c r="J20"/>
  <c r="E20"/>
  <c r="F59"/>
  <c r="J19"/>
  <c r="J14"/>
  <c r="J95"/>
  <c r="E7"/>
  <c r="E89"/>
  <c i="2" r="J39"/>
  <c r="J38"/>
  <c i="1" r="AY56"/>
  <c i="2" r="J37"/>
  <c i="1" r="AX56"/>
  <c i="2" r="BI395"/>
  <c r="BH395"/>
  <c r="BG395"/>
  <c r="BF395"/>
  <c r="T395"/>
  <c r="T394"/>
  <c r="R395"/>
  <c r="R394"/>
  <c r="P395"/>
  <c r="P394"/>
  <c r="BI388"/>
  <c r="BH388"/>
  <c r="BG388"/>
  <c r="BF388"/>
  <c r="T388"/>
  <c r="T387"/>
  <c r="R388"/>
  <c r="R387"/>
  <c r="P388"/>
  <c r="P387"/>
  <c r="BI381"/>
  <c r="BH381"/>
  <c r="BG381"/>
  <c r="BF381"/>
  <c r="T381"/>
  <c r="R381"/>
  <c r="P381"/>
  <c r="BI378"/>
  <c r="BH378"/>
  <c r="BG378"/>
  <c r="BF378"/>
  <c r="T378"/>
  <c r="R378"/>
  <c r="P378"/>
  <c r="BI371"/>
  <c r="BH371"/>
  <c r="BG371"/>
  <c r="BF371"/>
  <c r="T371"/>
  <c r="T370"/>
  <c r="R371"/>
  <c r="R370"/>
  <c r="P371"/>
  <c r="P370"/>
  <c r="BI364"/>
  <c r="BH364"/>
  <c r="BG364"/>
  <c r="BF364"/>
  <c r="T364"/>
  <c r="T357"/>
  <c r="R364"/>
  <c r="R357"/>
  <c r="P364"/>
  <c r="P357"/>
  <c r="BI358"/>
  <c r="BH358"/>
  <c r="BG358"/>
  <c r="BF358"/>
  <c r="T358"/>
  <c r="R358"/>
  <c r="P358"/>
  <c r="BI353"/>
  <c r="BH353"/>
  <c r="BG353"/>
  <c r="BF353"/>
  <c r="T353"/>
  <c r="R353"/>
  <c r="P353"/>
  <c r="BI344"/>
  <c r="BH344"/>
  <c r="BG344"/>
  <c r="BF344"/>
  <c r="T344"/>
  <c r="R344"/>
  <c r="P344"/>
  <c r="BI342"/>
  <c r="BH342"/>
  <c r="BG342"/>
  <c r="BF342"/>
  <c r="T342"/>
  <c r="R342"/>
  <c r="P342"/>
  <c r="BI335"/>
  <c r="BH335"/>
  <c r="BG335"/>
  <c r="BF335"/>
  <c r="T335"/>
  <c r="R335"/>
  <c r="P335"/>
  <c r="BI325"/>
  <c r="BH325"/>
  <c r="BG325"/>
  <c r="BF325"/>
  <c r="T325"/>
  <c r="T324"/>
  <c r="R325"/>
  <c r="R324"/>
  <c r="P325"/>
  <c r="P324"/>
  <c r="BI320"/>
  <c r="BH320"/>
  <c r="BG320"/>
  <c r="BF320"/>
  <c r="T320"/>
  <c r="T319"/>
  <c r="R320"/>
  <c r="R319"/>
  <c r="P320"/>
  <c r="P319"/>
  <c r="BI314"/>
  <c r="BH314"/>
  <c r="BG314"/>
  <c r="BF314"/>
  <c r="T314"/>
  <c r="R314"/>
  <c r="P314"/>
  <c r="BI309"/>
  <c r="BH309"/>
  <c r="BG309"/>
  <c r="BF309"/>
  <c r="T309"/>
  <c r="R309"/>
  <c r="P309"/>
  <c r="BI304"/>
  <c r="BH304"/>
  <c r="BG304"/>
  <c r="BF304"/>
  <c r="T304"/>
  <c r="R304"/>
  <c r="P304"/>
  <c r="BI300"/>
  <c r="BH300"/>
  <c r="BG300"/>
  <c r="BF300"/>
  <c r="T300"/>
  <c r="R300"/>
  <c r="P300"/>
  <c r="BI297"/>
  <c r="BH297"/>
  <c r="BG297"/>
  <c r="BF297"/>
  <c r="T297"/>
  <c r="R297"/>
  <c r="P297"/>
  <c r="BI293"/>
  <c r="BH293"/>
  <c r="BG293"/>
  <c r="BF293"/>
  <c r="T293"/>
  <c r="R293"/>
  <c r="P293"/>
  <c r="BI287"/>
  <c r="BH287"/>
  <c r="BG287"/>
  <c r="BF287"/>
  <c r="T287"/>
  <c r="R287"/>
  <c r="P287"/>
  <c r="BI280"/>
  <c r="BH280"/>
  <c r="BG280"/>
  <c r="BF280"/>
  <c r="T280"/>
  <c r="R280"/>
  <c r="P280"/>
  <c r="BI273"/>
  <c r="BH273"/>
  <c r="BG273"/>
  <c r="BF273"/>
  <c r="T273"/>
  <c r="R273"/>
  <c r="P273"/>
  <c r="BI266"/>
  <c r="BH266"/>
  <c r="BG266"/>
  <c r="BF266"/>
  <c r="T266"/>
  <c r="R266"/>
  <c r="P266"/>
  <c r="BI261"/>
  <c r="BH261"/>
  <c r="BG261"/>
  <c r="BF261"/>
  <c r="T261"/>
  <c r="R261"/>
  <c r="P261"/>
  <c r="BI254"/>
  <c r="BH254"/>
  <c r="BG254"/>
  <c r="BF254"/>
  <c r="T254"/>
  <c r="R254"/>
  <c r="P254"/>
  <c r="BI249"/>
  <c r="BH249"/>
  <c r="BG249"/>
  <c r="BF249"/>
  <c r="T249"/>
  <c r="R249"/>
  <c r="P249"/>
  <c r="BI244"/>
  <c r="BH244"/>
  <c r="BG244"/>
  <c r="BF244"/>
  <c r="T244"/>
  <c r="R244"/>
  <c r="P244"/>
  <c r="BI237"/>
  <c r="BH237"/>
  <c r="BG237"/>
  <c r="BF237"/>
  <c r="T237"/>
  <c r="R237"/>
  <c r="P237"/>
  <c r="BI230"/>
  <c r="BH230"/>
  <c r="BG230"/>
  <c r="BF230"/>
  <c r="T230"/>
  <c r="R230"/>
  <c r="P230"/>
  <c r="BI224"/>
  <c r="BH224"/>
  <c r="BG224"/>
  <c r="BF224"/>
  <c r="T224"/>
  <c r="R224"/>
  <c r="P224"/>
  <c r="BI221"/>
  <c r="BH221"/>
  <c r="BG221"/>
  <c r="BF221"/>
  <c r="T221"/>
  <c r="R221"/>
  <c r="P221"/>
  <c r="BI213"/>
  <c r="BH213"/>
  <c r="BG213"/>
  <c r="BF213"/>
  <c r="T213"/>
  <c r="R213"/>
  <c r="P213"/>
  <c r="BI205"/>
  <c r="BH205"/>
  <c r="BG205"/>
  <c r="BF205"/>
  <c r="T205"/>
  <c r="R205"/>
  <c r="P205"/>
  <c r="BI202"/>
  <c r="BH202"/>
  <c r="BG202"/>
  <c r="BF202"/>
  <c r="T202"/>
  <c r="R202"/>
  <c r="P202"/>
  <c r="BI199"/>
  <c r="BH199"/>
  <c r="BG199"/>
  <c r="BF199"/>
  <c r="T199"/>
  <c r="R199"/>
  <c r="P199"/>
  <c r="BI191"/>
  <c r="BH191"/>
  <c r="BG191"/>
  <c r="BF191"/>
  <c r="T191"/>
  <c r="R191"/>
  <c r="P191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69"/>
  <c r="BH169"/>
  <c r="BG169"/>
  <c r="BF169"/>
  <c r="T169"/>
  <c r="R169"/>
  <c r="P169"/>
  <c r="BI161"/>
  <c r="BH161"/>
  <c r="BG161"/>
  <c r="BF161"/>
  <c r="T161"/>
  <c r="R161"/>
  <c r="P161"/>
  <c r="BI155"/>
  <c r="BH155"/>
  <c r="BG155"/>
  <c r="BF155"/>
  <c r="T155"/>
  <c r="R155"/>
  <c r="P155"/>
  <c r="BI152"/>
  <c r="BH152"/>
  <c r="BG152"/>
  <c r="BF152"/>
  <c r="T152"/>
  <c r="R152"/>
  <c r="P152"/>
  <c r="BI141"/>
  <c r="BH141"/>
  <c r="BG141"/>
  <c r="BF141"/>
  <c r="T141"/>
  <c r="R141"/>
  <c r="P141"/>
  <c r="BI130"/>
  <c r="BH130"/>
  <c r="BG130"/>
  <c r="BF130"/>
  <c r="T130"/>
  <c r="R130"/>
  <c r="P130"/>
  <c r="BI123"/>
  <c r="BH123"/>
  <c r="BG123"/>
  <c r="BF123"/>
  <c r="T123"/>
  <c r="R123"/>
  <c r="P123"/>
  <c r="BI117"/>
  <c r="BH117"/>
  <c r="BG117"/>
  <c r="BF117"/>
  <c r="T117"/>
  <c r="R117"/>
  <c r="P117"/>
  <c r="BI112"/>
  <c r="BH112"/>
  <c r="BG112"/>
  <c r="BF112"/>
  <c r="T112"/>
  <c r="R112"/>
  <c r="P112"/>
  <c r="BI105"/>
  <c r="BH105"/>
  <c r="BG105"/>
  <c r="BF105"/>
  <c r="T105"/>
  <c r="R105"/>
  <c r="P105"/>
  <c r="J99"/>
  <c r="J98"/>
  <c r="F98"/>
  <c r="F96"/>
  <c r="E94"/>
  <c r="J59"/>
  <c r="J58"/>
  <c r="F58"/>
  <c r="F56"/>
  <c r="E54"/>
  <c r="J20"/>
  <c r="E20"/>
  <c r="F99"/>
  <c r="J19"/>
  <c r="J14"/>
  <c r="J96"/>
  <c r="E7"/>
  <c r="E90"/>
  <c i="1" r="L50"/>
  <c r="AM50"/>
  <c r="AM49"/>
  <c r="L49"/>
  <c r="AM47"/>
  <c r="L47"/>
  <c r="L45"/>
  <c r="L44"/>
  <c i="2" r="J344"/>
  <c r="J152"/>
  <c i="3" r="BK104"/>
  <c i="2" r="BK314"/>
  <c r="J224"/>
  <c r="J123"/>
  <c i="3" r="J152"/>
  <c i="2" r="J266"/>
  <c r="J178"/>
  <c i="3" r="BK275"/>
  <c i="2" r="BK358"/>
  <c r="J293"/>
  <c r="BK202"/>
  <c r="J141"/>
  <c i="3" r="BK192"/>
  <c r="BK183"/>
  <c i="2" r="BK388"/>
  <c r="BK344"/>
  <c r="J300"/>
  <c r="J249"/>
  <c r="J199"/>
  <c r="BK152"/>
  <c r="BK117"/>
  <c i="3" r="J156"/>
  <c r="BK230"/>
  <c r="BK283"/>
  <c i="2" r="J378"/>
  <c r="J358"/>
  <c r="BK325"/>
  <c r="J309"/>
  <c r="BK293"/>
  <c r="BK273"/>
  <c r="BK254"/>
  <c r="BK205"/>
  <c r="J180"/>
  <c r="BK123"/>
  <c i="3" r="BK263"/>
  <c r="J343"/>
  <c r="J183"/>
  <c r="BK156"/>
  <c r="J263"/>
  <c r="J336"/>
  <c r="BK168"/>
  <c r="BK255"/>
  <c i="2" r="J395"/>
  <c r="J280"/>
  <c i="1" r="AS55"/>
  <c i="3" r="J329"/>
  <c r="BK336"/>
  <c i="2" r="BK378"/>
  <c r="BK213"/>
  <c i="3" r="J200"/>
  <c r="J241"/>
  <c r="BK316"/>
  <c r="BK322"/>
  <c r="BK136"/>
  <c r="BK148"/>
  <c i="2" r="BK381"/>
  <c r="BK182"/>
  <c i="3" r="J205"/>
  <c i="2" r="BK342"/>
  <c r="BK244"/>
  <c r="J161"/>
  <c i="3" r="BK125"/>
  <c i="2" r="J325"/>
  <c r="J244"/>
  <c r="BK130"/>
  <c i="3" r="J215"/>
  <c i="2" r="J388"/>
  <c r="J304"/>
  <c r="BK249"/>
  <c r="BK155"/>
  <c i="3" r="BK210"/>
  <c r="BK116"/>
  <c i="2" r="BK335"/>
  <c r="J213"/>
  <c i="3" r="J142"/>
  <c r="J236"/>
  <c r="BK288"/>
  <c r="BK279"/>
  <c r="BK236"/>
  <c i="2" r="J342"/>
  <c r="BK141"/>
  <c i="3" r="BK329"/>
  <c r="J160"/>
  <c r="BK187"/>
  <c r="J179"/>
  <c r="BK179"/>
  <c i="2" r="BK297"/>
  <c r="J205"/>
  <c r="J117"/>
  <c r="BK395"/>
  <c r="BK300"/>
  <c r="J202"/>
  <c i="3" r="J171"/>
  <c i="2" r="J381"/>
  <c r="J287"/>
  <c r="BK199"/>
  <c r="F37"/>
  <c r="J105"/>
  <c i="3" r="J210"/>
  <c r="J279"/>
  <c r="J226"/>
  <c r="BK343"/>
  <c r="J219"/>
  <c r="BK311"/>
  <c r="J291"/>
  <c r="BK160"/>
  <c i="2" r="J314"/>
  <c r="BK230"/>
  <c i="3" r="J288"/>
  <c r="BK152"/>
  <c r="J111"/>
  <c r="J148"/>
  <c r="J192"/>
  <c i="2" r="BK237"/>
  <c i="3" r="J283"/>
  <c r="J275"/>
  <c r="J257"/>
  <c r="J300"/>
  <c r="J259"/>
  <c i="2" r="J320"/>
  <c r="J254"/>
  <c i="3" r="J164"/>
  <c i="2" r="BK364"/>
  <c r="BK261"/>
  <c i="3" r="BK246"/>
  <c r="BK111"/>
  <c i="2" r="J364"/>
  <c r="J261"/>
  <c i="3" r="J121"/>
  <c r="J168"/>
  <c r="J194"/>
  <c r="BK219"/>
  <c r="BK132"/>
  <c i="2" r="BK309"/>
  <c r="J112"/>
  <c i="3" r="J304"/>
  <c r="BK121"/>
  <c r="J104"/>
  <c r="J309"/>
  <c r="J187"/>
  <c i="2" r="J273"/>
  <c r="BK161"/>
  <c i="3" r="BK142"/>
  <c i="2" r="BK287"/>
  <c r="J182"/>
  <c i="3" r="BK300"/>
  <c i="2" r="BK353"/>
  <c r="BK304"/>
  <c r="BK221"/>
  <c r="BK112"/>
  <c i="3" r="BK241"/>
  <c i="2" r="J335"/>
  <c r="BK266"/>
  <c r="J230"/>
  <c r="BK180"/>
  <c r="BK105"/>
  <c i="3" r="BK309"/>
  <c r="BK171"/>
  <c i="2" r="BK371"/>
  <c r="BK320"/>
  <c r="BK280"/>
  <c r="J221"/>
  <c r="BK169"/>
  <c r="F38"/>
  <c r="J130"/>
  <c i="3" r="BK257"/>
  <c r="J322"/>
  <c r="BK304"/>
  <c r="BK271"/>
  <c i="2" r="J353"/>
  <c r="J169"/>
  <c i="3" r="J125"/>
  <c r="BK175"/>
  <c r="J250"/>
  <c r="J230"/>
  <c r="BK291"/>
  <c i="2" r="J371"/>
  <c r="J237"/>
  <c r="F39"/>
  <c r="BK224"/>
  <c r="BK191"/>
  <c r="J155"/>
  <c i="3" r="J316"/>
  <c r="J136"/>
  <c r="BK250"/>
  <c r="BK164"/>
  <c r="J311"/>
  <c r="J116"/>
  <c r="BK295"/>
  <c r="J132"/>
  <c r="J246"/>
  <c i="2" r="J297"/>
  <c r="BK178"/>
  <c i="3" r="BK215"/>
  <c r="BK200"/>
  <c r="BK259"/>
  <c r="BK194"/>
  <c r="J175"/>
  <c i="2" r="J191"/>
  <c i="3" r="BK226"/>
  <c r="BK205"/>
  <c r="J271"/>
  <c r="J255"/>
  <c r="J295"/>
  <c i="2" r="J36"/>
  <c l="1" r="R116"/>
  <c r="T190"/>
  <c r="P296"/>
  <c r="BK116"/>
  <c r="J116"/>
  <c r="J66"/>
  <c r="T168"/>
  <c r="T243"/>
  <c r="R334"/>
  <c r="R323"/>
  <c r="P104"/>
  <c r="BK168"/>
  <c r="J168"/>
  <c r="J67"/>
  <c r="BK243"/>
  <c r="J243"/>
  <c r="J69"/>
  <c r="T296"/>
  <c r="T334"/>
  <c r="T323"/>
  <c r="BK104"/>
  <c r="J104"/>
  <c r="J65"/>
  <c r="BK190"/>
  <c r="J190"/>
  <c r="J68"/>
  <c i="3" r="T110"/>
  <c r="P131"/>
  <c r="BK235"/>
  <c r="J235"/>
  <c r="J69"/>
  <c r="T235"/>
  <c r="R245"/>
  <c r="P287"/>
  <c r="BK308"/>
  <c r="BK307"/>
  <c r="J307"/>
  <c r="J73"/>
  <c i="2" r="T116"/>
  <c r="R190"/>
  <c r="BK296"/>
  <c r="J296"/>
  <c r="J70"/>
  <c r="P334"/>
  <c r="P323"/>
  <c r="P377"/>
  <c r="P356"/>
  <c i="3" r="BK110"/>
  <c r="J110"/>
  <c r="J66"/>
  <c r="BK131"/>
  <c r="J131"/>
  <c r="J67"/>
  <c r="BK225"/>
  <c r="J225"/>
  <c r="J68"/>
  <c r="R225"/>
  <c r="R235"/>
  <c r="P245"/>
  <c r="T287"/>
  <c r="P308"/>
  <c r="P307"/>
  <c i="2" r="P116"/>
  <c r="R168"/>
  <c r="R243"/>
  <c r="BK334"/>
  <c r="J334"/>
  <c r="J74"/>
  <c r="R377"/>
  <c r="R356"/>
  <c i="3" r="P110"/>
  <c r="P102"/>
  <c r="T131"/>
  <c r="P225"/>
  <c r="P235"/>
  <c r="T245"/>
  <c r="R287"/>
  <c r="R308"/>
  <c r="R307"/>
  <c r="R315"/>
  <c r="R314"/>
  <c i="2" r="R104"/>
  <c r="P190"/>
  <c r="T104"/>
  <c r="P168"/>
  <c r="P243"/>
  <c r="R296"/>
  <c r="BK377"/>
  <c r="J377"/>
  <c r="J78"/>
  <c r="T377"/>
  <c r="T356"/>
  <c i="3" r="R110"/>
  <c r="R131"/>
  <c r="T225"/>
  <c r="BK245"/>
  <c r="J245"/>
  <c r="J70"/>
  <c r="BK287"/>
  <c r="J287"/>
  <c r="J71"/>
  <c r="T308"/>
  <c r="T307"/>
  <c r="BK315"/>
  <c r="P315"/>
  <c r="P314"/>
  <c r="T315"/>
  <c r="T314"/>
  <c i="2" r="BK324"/>
  <c r="J324"/>
  <c r="J73"/>
  <c r="BK394"/>
  <c r="J394"/>
  <c r="J80"/>
  <c r="BK387"/>
  <c r="J387"/>
  <c r="J79"/>
  <c i="3" r="BK103"/>
  <c i="2" r="BK319"/>
  <c r="J319"/>
  <c r="J71"/>
  <c i="3" r="BK335"/>
  <c r="J335"/>
  <c r="J78"/>
  <c i="2" r="BK357"/>
  <c r="BK370"/>
  <c r="J370"/>
  <c r="J77"/>
  <c i="3" r="BK303"/>
  <c r="J303"/>
  <c r="J72"/>
  <c r="BK328"/>
  <c r="J328"/>
  <c r="J77"/>
  <c r="BK342"/>
  <c r="J342"/>
  <c r="J79"/>
  <c r="J56"/>
  <c r="BE125"/>
  <c r="BE132"/>
  <c r="BE210"/>
  <c r="BE215"/>
  <c r="BE219"/>
  <c r="BE230"/>
  <c r="BE255"/>
  <c r="BE275"/>
  <c r="E50"/>
  <c r="BE142"/>
  <c r="BE175"/>
  <c r="BE179"/>
  <c r="BE192"/>
  <c r="BE194"/>
  <c r="BE200"/>
  <c r="BE226"/>
  <c r="BE257"/>
  <c r="BE259"/>
  <c r="BE295"/>
  <c r="BE104"/>
  <c r="BE121"/>
  <c r="BE246"/>
  <c r="BE250"/>
  <c r="BE288"/>
  <c r="BE300"/>
  <c r="BE304"/>
  <c r="BE311"/>
  <c r="BE329"/>
  <c r="BE343"/>
  <c i="2" r="J357"/>
  <c r="J76"/>
  <c i="3" r="BE187"/>
  <c r="BE205"/>
  <c r="BE236"/>
  <c r="BE241"/>
  <c r="BE291"/>
  <c r="BE309"/>
  <c r="BE316"/>
  <c r="J58"/>
  <c r="BE136"/>
  <c r="BE156"/>
  <c r="BE160"/>
  <c r="BE164"/>
  <c r="BE168"/>
  <c r="BE171"/>
  <c r="BE183"/>
  <c r="BE279"/>
  <c r="BE283"/>
  <c r="F98"/>
  <c r="BE111"/>
  <c r="BE116"/>
  <c r="BE263"/>
  <c r="BE271"/>
  <c r="BE322"/>
  <c r="BE336"/>
  <c r="BE148"/>
  <c r="BE152"/>
  <c i="1" r="BC56"/>
  <c r="AW56"/>
  <c r="BD56"/>
  <c i="2" r="E50"/>
  <c r="J56"/>
  <c r="F59"/>
  <c r="BE105"/>
  <c r="BE112"/>
  <c r="BE117"/>
  <c r="BE123"/>
  <c r="BE130"/>
  <c r="BE141"/>
  <c r="BE152"/>
  <c r="BE155"/>
  <c r="BE161"/>
  <c r="BE169"/>
  <c r="BE178"/>
  <c r="BE180"/>
  <c r="BE182"/>
  <c r="BE191"/>
  <c r="BE199"/>
  <c r="BE202"/>
  <c r="BE205"/>
  <c r="BE213"/>
  <c r="BE221"/>
  <c r="BE224"/>
  <c r="BE230"/>
  <c r="BE237"/>
  <c r="BE244"/>
  <c r="BE249"/>
  <c r="BE254"/>
  <c r="BE261"/>
  <c r="BE266"/>
  <c r="BE273"/>
  <c r="BE280"/>
  <c r="BE287"/>
  <c r="BE293"/>
  <c r="BE297"/>
  <c r="BE300"/>
  <c r="BE304"/>
  <c r="BE309"/>
  <c r="BE314"/>
  <c r="BE320"/>
  <c r="BE325"/>
  <c r="BE335"/>
  <c r="BE342"/>
  <c r="BE344"/>
  <c r="BE353"/>
  <c r="BE358"/>
  <c r="BE364"/>
  <c r="BE371"/>
  <c r="BE378"/>
  <c r="BE381"/>
  <c r="BE388"/>
  <c r="BE395"/>
  <c i="1" r="BB56"/>
  <c i="2" r="F36"/>
  <c i="3" r="F36"/>
  <c i="1" r="BA57"/>
  <c i="3" r="J36"/>
  <c i="1" r="AW57"/>
  <c r="AS54"/>
  <c i="3" r="F37"/>
  <c i="1" r="BB57"/>
  <c r="BB55"/>
  <c r="AX55"/>
  <c i="3" r="F39"/>
  <c i="1" r="BD57"/>
  <c r="BD55"/>
  <c r="BD54"/>
  <c r="W33"/>
  <c i="3" r="F38"/>
  <c i="1" r="BC57"/>
  <c r="BC55"/>
  <c r="AY55"/>
  <c i="3" l="1" r="R102"/>
  <c r="R101"/>
  <c i="2" r="BK356"/>
  <c r="J356"/>
  <c r="J75"/>
  <c i="3" r="BK102"/>
  <c r="J102"/>
  <c r="J64"/>
  <c r="P101"/>
  <c i="1" r="AU57"/>
  <c i="3" r="T102"/>
  <c r="T101"/>
  <c i="1" r="BA56"/>
  <c i="2" r="T103"/>
  <c r="T102"/>
  <c i="3" r="BK314"/>
  <c r="J314"/>
  <c r="J75"/>
  <c i="2" r="P103"/>
  <c r="P102"/>
  <c i="1" r="AU56"/>
  <c i="2" r="R103"/>
  <c r="R102"/>
  <c r="BK323"/>
  <c r="J323"/>
  <c r="J72"/>
  <c i="3" r="BK101"/>
  <c r="J101"/>
  <c r="J63"/>
  <c r="J308"/>
  <c r="J74"/>
  <c r="J103"/>
  <c r="J65"/>
  <c r="J315"/>
  <c r="J76"/>
  <c i="2" r="BK103"/>
  <c r="J103"/>
  <c r="J64"/>
  <c i="1" r="BA55"/>
  <c r="AW55"/>
  <c r="BB54"/>
  <c r="W31"/>
  <c i="3" r="F35"/>
  <c i="1" r="AZ57"/>
  <c r="AU55"/>
  <c r="AU54"/>
  <c r="BC54"/>
  <c r="W32"/>
  <c i="3" r="J35"/>
  <c i="1" r="AV57"/>
  <c r="AT57"/>
  <c i="2" r="F35"/>
  <c i="1" r="AZ56"/>
  <c i="2" r="J35"/>
  <c i="1" r="AV56"/>
  <c r="AT56"/>
  <c i="2" l="1" r="BK102"/>
  <c r="J102"/>
  <c r="J63"/>
  <c i="1" r="BA54"/>
  <c r="W30"/>
  <c r="AZ55"/>
  <c r="AV55"/>
  <c r="AT55"/>
  <c i="3" r="J32"/>
  <c i="1" r="AG57"/>
  <c r="AY54"/>
  <c r="AX54"/>
  <c i="3" l="1" r="J41"/>
  <c i="1" r="AN57"/>
  <c r="AW54"/>
  <c r="AK30"/>
  <c i="2" r="J32"/>
  <c i="1" r="AG56"/>
  <c r="AG55"/>
  <c r="AG54"/>
  <c r="AK26"/>
  <c r="AZ54"/>
  <c r="W29"/>
  <c i="2" l="1" r="J41"/>
  <c i="1" r="AN56"/>
  <c r="AN55"/>
  <c r="AV54"/>
  <c r="AK29"/>
  <c r="AK35"/>
  <c l="1"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<sst xmlns="http://schemas.openxmlformats.org/spreadsheetml/2006/main">
  <si>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</si>
  <si>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</si>
  <si>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</si>
  <si>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/>
  </si>
  <si>
    <t>False</t>
  </si>
  <si>
    <t>{9d02fc52-9ad1-4c68-94f9-db9d150940cf}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</si>
  <si>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</si>
  <si>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</si>
  <si>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</si>
  <si>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</si>
  <si>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</si>
  <si>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</si>
  <si>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</si>
  <si>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</si>
  <si>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</si>
  <si>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2025/050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</si>
  <si>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</si>
  <si>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</si>
  <si>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Montážní kanály v areálech DPO III - Areál tramvaje Poruba - Zásyp montážních kanálů</t>
  </si>
  <si>
    <t>KSO:</t>
  </si>
  <si>
    <t>CC-CZ:</t>
  </si>
  <si>
    <t>Místo:</t>
  </si>
  <si>
    <t xml:space="preserve"> </t>
  </si>
  <si>
    <t>Datum:</t>
  </si>
  <si>
    <t>8. 8. 2023</t>
  </si>
  <si>
    <t>Zadavatel:</t>
  </si>
  <si>
    <t>IČ:</t>
  </si>
  <si>
    <t>Dopravní podnik Ostrava a.s.</t>
  </si>
  <si>
    <t>DIČ:</t>
  </si>
  <si>
    <t>Účastník:</t>
  </si>
  <si>
    <t>Vyplň údaj</t>
  </si>
  <si>
    <t>Projektant:</t>
  </si>
  <si>
    <t>True</t>
  </si>
  <si>
    <t>Zpracovatel:</t>
  </si>
  <si>
    <t>Jindřich Jansa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</si>
  <si>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</si>
  <si>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https://podminky.urs.cz.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</si>
  <si>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</si>
  <si>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</si>
  <si>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</si>
  <si>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</si>
  <si>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</si>
  <si>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</si>
  <si>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</si>
  <si>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</si>
  <si>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</si>
  <si>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</si>
  <si>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</si>
  <si>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</si>
  <si>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</si>
  <si>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</si>
  <si>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</si>
  <si>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</si>
  <si>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</si>
  <si>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</si>
  <si>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</si>
  <si>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</si>
  <si>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</si>
  <si>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</si>
  <si>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</si>
  <si>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</si>
  <si>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</si>
  <si>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</si>
  <si>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</si>
  <si>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</si>
  <si>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</si>
  <si>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</si>
  <si>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</si>
  <si>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</si>
  <si>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</si>
  <si>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</si>
  <si>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</si>
  <si>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</si>
  <si>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</si>
  <si>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</si>
  <si>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02</t>
  </si>
  <si>
    <t>II.ETAPA</t>
  </si>
  <si>
    <t>STA</t>
  </si>
  <si>
    <t>1</t>
  </si>
  <si>
    <t>{44e928fb-0d7e-4b7d-b3fb-86736c173f7b}</t>
  </si>
  <si>
    <t>2</t>
  </si>
  <si>
    <t>/</t>
  </si>
  <si>
    <t>SO 10-2</t>
  </si>
  <si>
    <t>Stavebně konstrukční řešení - 2.etapa</t>
  </si>
  <si>
    <t>Soupis</t>
  </si>
  <si>
    <t>{ceb4dc87-4449-4ed5-b80a-a035db4901b9}</t>
  </si>
  <si>
    <t>SO 20-2</t>
  </si>
  <si>
    <t>Tramvajový svršek - 2.etapa</t>
  </si>
  <si>
    <t>{c1b9472b-d09d-4fad-95a6-a548ef123e27}</t>
  </si>
  <si>
    <t>KRYCÍ LIST SOUPISU PRACÍ</t>
  </si>
  <si>
    <t>Objekt:</t>
  </si>
  <si>
    <t>02 - II.ETAPA</t>
  </si>
  <si>
    <t>Soupis:</t>
  </si>
  <si>
    <t>SO 10-2 - Stavebně konstrukční řešení - 2.etapa</t>
  </si>
  <si>
    <t>PROJEKT HTL s.r.o.</t>
  </si>
  <si>
    <t>Projekt HTL s.r.o.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</si>
  <si>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</si>
  <si>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</si>
  <si>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</si>
  <si>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</si>
  <si>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</si>
  <si>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</si>
  <si>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</si>
  <si>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</si>
  <si>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</si>
  <si>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</si>
  <si>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</si>
  <si>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</si>
  <si>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</si>
  <si>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762 - Konstrukce tesařské</t>
  </si>
  <si>
    <t xml:space="preserve">    767 - Konstrukce zámečnické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</si>
  <si>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</si>
  <si>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</si>
  <si>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</si>
  <si>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</si>
  <si>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</si>
  <si>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</si>
  <si>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</si>
  <si>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</si>
  <si>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</si>
  <si>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</si>
  <si>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</si>
  <si>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</si>
  <si>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</si>
  <si>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</si>
  <si>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</si>
  <si>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</si>
  <si>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</si>
  <si>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</si>
  <si>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</si>
  <si>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</si>
  <si>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</si>
  <si>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</si>
  <si>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</si>
  <si>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</si>
  <si>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174151102</t>
  </si>
  <si>
    <t>Zásyp v prostoru s omezeným pohybem stroje sypaninou se zhutněním</t>
  </si>
  <si>
    <t>m3</t>
  </si>
  <si>
    <t>CS ÚRS 2025 02</t>
  </si>
  <si>
    <t>4</t>
  </si>
  <si>
    <t>-1649725567</t>
  </si>
  <si>
    <t>PP</t>
  </si>
  <si>
    <t>Zásyp sypaninou z jakékoliv horniny strojně s uložením výkopku ve vrstvách se zhutněním v prostorách s omezeným pohybem stroje s urovnáním povrchu zásypu</t>
  </si>
  <si>
    <t>Online PSC</t>
  </si>
  <si>
    <t>https://podminky.urs.cz/item/CS_URS_2025_02/174151102</t>
  </si>
  <si>
    <t>VV</t>
  </si>
  <si>
    <t>"dle výkresu č.4, 5"</t>
  </si>
  <si>
    <t>0,75*14,3*130</t>
  </si>
  <si>
    <t>0,75*1,1*130</t>
  </si>
  <si>
    <t>Součet</t>
  </si>
  <si>
    <t>M</t>
  </si>
  <si>
    <t>58344197</t>
  </si>
  <si>
    <t>štěrkodrť frakce 0/63</t>
  </si>
  <si>
    <t>t</t>
  </si>
  <si>
    <t>8</t>
  </si>
  <si>
    <t>364879688</t>
  </si>
  <si>
    <t>1501,5*2*1,03</t>
  </si>
  <si>
    <t>Zakládání</t>
  </si>
  <si>
    <t>3</t>
  </si>
  <si>
    <t>212755216</t>
  </si>
  <si>
    <t>Trativody z drenážních trubek plastových flexibilních DN 160 mm bez lože a obsypu</t>
  </si>
  <si>
    <t>m</t>
  </si>
  <si>
    <t>287227226</t>
  </si>
  <si>
    <t>Trativody bez lože a obsypu z drenážních trubek plastových flexibilních DN 160 mm</t>
  </si>
  <si>
    <t>https://podminky.urs.cz/item/CS_URS_2025_02/212755216</t>
  </si>
  <si>
    <t>16,3*5</t>
  </si>
  <si>
    <t>274313511</t>
  </si>
  <si>
    <t>Základové pasy z betonu tř. C 12/15</t>
  </si>
  <si>
    <t>1556733287</t>
  </si>
  <si>
    <t>Základy z betonu prostého pasy betonu kamenem neprokládaného tř. C 12/15</t>
  </si>
  <si>
    <t>https://podminky.urs.cz/item/CS_URS_2025_02/274313511</t>
  </si>
  <si>
    <t>"prolití zásypu cementem"</t>
  </si>
  <si>
    <t>5</t>
  </si>
  <si>
    <t>274321511</t>
  </si>
  <si>
    <t>Základové pasy ze ŽB bez zvýšených nároků na prostředí tř. C 25/30</t>
  </si>
  <si>
    <t>-1734429913</t>
  </si>
  <si>
    <t>Základy z betonu železového (bez výztuže) pasy z betonu bez zvláštních nároků na prostředí tř. C 25/30</t>
  </si>
  <si>
    <t>https://podminky.urs.cz/item/CS_URS_2025_02/274321511</t>
  </si>
  <si>
    <t>"dle výkresu č.6"</t>
  </si>
  <si>
    <t>"základový pás pod kolejí"</t>
  </si>
  <si>
    <t>130*1,28*0,45</t>
  </si>
  <si>
    <t>"opěrná stěna"</t>
  </si>
  <si>
    <t>130*(1,28*0,3+0,4*0,3)</t>
  </si>
  <si>
    <t>"práh pod kolejí"</t>
  </si>
  <si>
    <t>130*0,45*0,28</t>
  </si>
  <si>
    <t>6</t>
  </si>
  <si>
    <t>274351121</t>
  </si>
  <si>
    <t>Zřízení bednění základových pasů rovného</t>
  </si>
  <si>
    <t>m2</t>
  </si>
  <si>
    <t>-1508216224</t>
  </si>
  <si>
    <t>Bednění základů pasů rovné zřízení</t>
  </si>
  <si>
    <t>https://podminky.urs.cz/item/CS_URS_2025_02/274351121</t>
  </si>
  <si>
    <t>130*1,28*2</t>
  </si>
  <si>
    <t>130*(1,28*2+0,4)</t>
  </si>
  <si>
    <t>130*0,28</t>
  </si>
  <si>
    <t>7</t>
  </si>
  <si>
    <t>274351122</t>
  </si>
  <si>
    <t>Odstranění bednění základových pasů rovného</t>
  </si>
  <si>
    <t>130073805</t>
  </si>
  <si>
    <t>Bednění základů pasů rovné odstranění</t>
  </si>
  <si>
    <t>https://podminky.urs.cz/item/CS_URS_2025_02/274351122</t>
  </si>
  <si>
    <t>274361821</t>
  </si>
  <si>
    <t>Výztuž základových pasů betonářskou ocelí 10 505 (R)</t>
  </si>
  <si>
    <t>1528979272</t>
  </si>
  <si>
    <t>Výztuž základů pasů z betonářské oceli 10 505 (R) nebo BSt 500</t>
  </si>
  <si>
    <t>https://podminky.urs.cz/item/CS_URS_2025_02/274361821</t>
  </si>
  <si>
    <t>8,8368</t>
  </si>
  <si>
    <t>9</t>
  </si>
  <si>
    <t>278311052</t>
  </si>
  <si>
    <t>Zálivka kotevních otvorů z betonu se zvýšenými nároky na prostředí tř. C 25/30 obj přes 0,02 do 0,10 m3</t>
  </si>
  <si>
    <t>165030658</t>
  </si>
  <si>
    <t>Zálivka kotevních otvorů z betonu se zvýšenými nároky na prostředí tř. C 25/30, při objemu jednoho otvoru přes 0,02 do 0,10 m3</t>
  </si>
  <si>
    <t>https://podminky.urs.cz/item/CS_URS_2025_02/278311052</t>
  </si>
  <si>
    <t>"dle výkresu č.5"</t>
  </si>
  <si>
    <t>"úprava u vjezdu a výjezdu"</t>
  </si>
  <si>
    <t>40*0,3*0,3*0,5</t>
  </si>
  <si>
    <t>Komunikace pozemní</t>
  </si>
  <si>
    <t>10</t>
  </si>
  <si>
    <t>564851111</t>
  </si>
  <si>
    <t>Podklad ze štěrkodrtě ŠD plochy přes 100 m2 tl 150 mm</t>
  </si>
  <si>
    <t>1970929216</t>
  </si>
  <si>
    <t>Podklad ze štěrkodrti ŠD s rozprostřením a zhutněním plochy přes 100 m2, po zhutnění tl. 150 mm</t>
  </si>
  <si>
    <t>https://podminky.urs.cz/item/CS_URS_2025_02/564851111</t>
  </si>
  <si>
    <t>"fr.0-63mm"</t>
  </si>
  <si>
    <t>"provizorní vozovka pro přístup ke stavbě"</t>
  </si>
  <si>
    <t>85*3,5</t>
  </si>
  <si>
    <t>"provizorní zpevněná plocha před halou"</t>
  </si>
  <si>
    <t>15*7</t>
  </si>
  <si>
    <t>11</t>
  </si>
  <si>
    <t>56-R1</t>
  </si>
  <si>
    <t>D+M Panelový betonový přejezd 500x400cm vč. zrušení po skončení prací, odvozu a složení v areálu DPO</t>
  </si>
  <si>
    <t>kus</t>
  </si>
  <si>
    <t>1037588158</t>
  </si>
  <si>
    <t>D+M Panelový betonový přejezd 500x400cm</t>
  </si>
  <si>
    <t>56-R2</t>
  </si>
  <si>
    <t>Zrušení provizorní vozovky a plochy vč. geotextilie, vč. odvozu a uložení v areálu DPO, vyčištění kolejí</t>
  </si>
  <si>
    <t>1525896233</t>
  </si>
  <si>
    <t>13</t>
  </si>
  <si>
    <t>919726124</t>
  </si>
  <si>
    <t>Geotextilie pro ochranu, separaci a filtraci netkaná měrná hm přes 500 do 800 g/m2</t>
  </si>
  <si>
    <t>-902317911</t>
  </si>
  <si>
    <t>Geotextilie netkaná pro ochranu, separaci nebo filtraci měrná hmotnost přes 500 do 800 g/m2</t>
  </si>
  <si>
    <t>https://podminky.urs.cz/item/CS_URS_2025_02/919726124</t>
  </si>
  <si>
    <t>85*3,5*1,15</t>
  </si>
  <si>
    <t>15*7*1,15</t>
  </si>
  <si>
    <t>Úpravy povrchů, podlahy a osazování výplní</t>
  </si>
  <si>
    <t>14</t>
  </si>
  <si>
    <t>631311234</t>
  </si>
  <si>
    <t>Mazanina tl přes 120 do 240 mm z betonu prostého se zvýšenými nároky na prostředí tř. C 25/30 XC2</t>
  </si>
  <si>
    <t>-2013577855</t>
  </si>
  <si>
    <t>Mazanina z betonu prostého se zvýšenými nároky na prostředí tl. přes 120 do 240 mm tř. C 25/30 XC2</t>
  </si>
  <si>
    <t>https://podminky.urs.cz/item/CS_URS_2025_02/631311234</t>
  </si>
  <si>
    <t>"dle výkresu č. 4, 5"</t>
  </si>
  <si>
    <t>"podlaha vč. chodníku"</t>
  </si>
  <si>
    <t>0,13*(130-3)*1,5*5</t>
  </si>
  <si>
    <t>0,17*(130*(2*4+0,7+0,2)+3*1,5*5)</t>
  </si>
  <si>
    <t>15</t>
  </si>
  <si>
    <t>631319175</t>
  </si>
  <si>
    <t>Příplatek k mazanině tl přes 120 do 240 mm za stržení povrchu spodní vrstvy před vložením výztuže</t>
  </si>
  <si>
    <t>-462474482</t>
  </si>
  <si>
    <t>Příplatek k cenám mazanin za stržení povrchu spodní vrstvy mazaniny latí před vložením výztuže nebo pletiva pro tl. obou vrstev mazaniny přes 120 do 240 mm</t>
  </si>
  <si>
    <t>https://podminky.urs.cz/item/CS_URS_2025_02/631319175</t>
  </si>
  <si>
    <t>16</t>
  </si>
  <si>
    <t>631319013</t>
  </si>
  <si>
    <t>Příplatek k mazanině tl přes 120 do 240 mm za přehlazení povrchu</t>
  </si>
  <si>
    <t>-788157431</t>
  </si>
  <si>
    <t>Příplatek k cenám mazanin za úpravu povrchu mazaniny přehlazením, mazanina tl. přes 120 do 240 mm</t>
  </si>
  <si>
    <t>https://podminky.urs.cz/item/CS_URS_2025_02/631319013</t>
  </si>
  <si>
    <t>17</t>
  </si>
  <si>
    <t>631362024</t>
  </si>
  <si>
    <t>Výztuž mazanin z kompozitních sítí D drátu 8 mm velikost ok 150 x 150 mm</t>
  </si>
  <si>
    <t>-1135421616</t>
  </si>
  <si>
    <t>Výztuž mazanin z kompozitních sítí průměr drátu 8 mm, velikost ok 150 x 150 mm</t>
  </si>
  <si>
    <t>https://podminky.urs.cz/item/CS_URS_2025_02/631362024</t>
  </si>
  <si>
    <t>((130-3)*1,5*5)*1,2</t>
  </si>
  <si>
    <t>(130*(2*4+0,7)+3*1,5*5)*1,2</t>
  </si>
  <si>
    <t>18</t>
  </si>
  <si>
    <t>633811111</t>
  </si>
  <si>
    <t>Broušení nerovností betonových podlah do 2 mm - stržení šlemu</t>
  </si>
  <si>
    <t>363014072</t>
  </si>
  <si>
    <t>Povrchová úprava betonových podlah broušení nerovností do 2 mm (stržení šlemu)</t>
  </si>
  <si>
    <t>https://podminky.urs.cz/item/CS_URS_2025_02/633811111</t>
  </si>
  <si>
    <t>"dle výkresu č. 4,5"</t>
  </si>
  <si>
    <t>(130-3)*1,5*5</t>
  </si>
  <si>
    <t>(130*(2*4+0,7)+3*1,5*5)</t>
  </si>
  <si>
    <t>19</t>
  </si>
  <si>
    <t>633831115</t>
  </si>
  <si>
    <t>Zdrsnění povrchu betonových podlah kartáčováním strojně s předchozím přehlazením</t>
  </si>
  <si>
    <t>-1381651523</t>
  </si>
  <si>
    <t>Povrchová úprava betonových podlah zdrsnění kartáčováním strojně s předchozím přehlazením</t>
  </si>
  <si>
    <t>https://podminky.urs.cz/item/CS_URS_2025_02/633831115</t>
  </si>
  <si>
    <t>20</t>
  </si>
  <si>
    <t>634661111</t>
  </si>
  <si>
    <t>Výplň dilatačních spar šířky do 5 mm v mazaninách silikonovým tmelem</t>
  </si>
  <si>
    <t>-543619721</t>
  </si>
  <si>
    <t>Výplň dilatačních spar mazanin silikonovým tmelem, šířka spáry do 5 mm</t>
  </si>
  <si>
    <t>https://podminky.urs.cz/item/CS_URS_2025_02/634661111</t>
  </si>
  <si>
    <t>16,1*44</t>
  </si>
  <si>
    <t>634663113</t>
  </si>
  <si>
    <t>Výplň dilatačních spar šířky přes 15 do 20 mm v mazaninách polyuretanovou samonivelační hmotou</t>
  </si>
  <si>
    <t>-1507119153</t>
  </si>
  <si>
    <t>Výplň dilatačních spar mazanin polyuretanovou samonivelační hmotou, šířka spáry přes 15 do 20 mm</t>
  </si>
  <si>
    <t>https://podminky.urs.cz/item/CS_URS_2025_02/634663113</t>
  </si>
  <si>
    <t>"dle TZ"</t>
  </si>
  <si>
    <t>"dilatace základových pásů"</t>
  </si>
  <si>
    <t>0,45*4</t>
  </si>
  <si>
    <t>22</t>
  </si>
  <si>
    <t>634911114</t>
  </si>
  <si>
    <t>Řezání dilatačních spár š 5 mm hl přes 50 do 80 mm v čerstvé betonové mazanině</t>
  </si>
  <si>
    <t>-1808939882</t>
  </si>
  <si>
    <t>Řezání dilatačních nebo smršťovacích spár v čerstvé betonové mazanině nebo potěru šířky do 5 mm, hloubky přes 50 do 80 mm</t>
  </si>
  <si>
    <t>https://podminky.urs.cz/item/CS_URS_2025_02/634911114</t>
  </si>
  <si>
    <t>708,4</t>
  </si>
  <si>
    <t>Ostatní konstrukce a práce, bourání</t>
  </si>
  <si>
    <t>23</t>
  </si>
  <si>
    <t>95-1</t>
  </si>
  <si>
    <t>D+M Měřící bod - závitová tyč M12 0,5m nad podlahu přivařená k propojené výztuži</t>
  </si>
  <si>
    <t>667863208</t>
  </si>
  <si>
    <t>24</t>
  </si>
  <si>
    <t>952901221</t>
  </si>
  <si>
    <t>Vyčištění budov průmyslových objektů při jakékoliv výšce podlaží</t>
  </si>
  <si>
    <t>1054712941</t>
  </si>
  <si>
    <t>Vyčištění budov nebo objektů před předáním do užívání průmyslových budov a objektů výrobních, skladovacích, garáží, dílen nebo hal apod. s nespalnou podlahou jakékoliv výšky podlaží</t>
  </si>
  <si>
    <t>https://podminky.urs.cz/item/CS_URS_2025_02/952901221</t>
  </si>
  <si>
    <t>16,1*135</t>
  </si>
  <si>
    <t>25</t>
  </si>
  <si>
    <t>953312112</t>
  </si>
  <si>
    <t>Vložky do svislých dilatačních spár z fasádních polystyrénových desek tl. přes 10 do 20 mm</t>
  </si>
  <si>
    <t>1014666702</t>
  </si>
  <si>
    <t>Vložky svislé do dilatačních spár z polystyrenových desek fasádních včetně dodání a osazení, v jakémkoliv zdivu přes 10 do 20 mm</t>
  </si>
  <si>
    <t>https://podminky.urs.cz/item/CS_URS_2025_02/953312112</t>
  </si>
  <si>
    <t>1,28*0,45*2*2+0,4*0,3*2</t>
  </si>
  <si>
    <t>26</t>
  </si>
  <si>
    <t>966008222a</t>
  </si>
  <si>
    <t>Bourání zakrytí odvodňovacího žlabu š přes 200 mm</t>
  </si>
  <si>
    <t>-615920714</t>
  </si>
  <si>
    <t>https://podminky.urs.cz/item/CS_URS_2025_02/966008222a</t>
  </si>
  <si>
    <t>"dle výkresu č.3"</t>
  </si>
  <si>
    <t>16*5</t>
  </si>
  <si>
    <t>27</t>
  </si>
  <si>
    <t>973042351</t>
  </si>
  <si>
    <t>Vysekání kapes ve zdivu z betonu pl do 0,16 m2 hl do 300 mm</t>
  </si>
  <si>
    <t>-2141690660</t>
  </si>
  <si>
    <t>Vysekání výklenků nebo kapes ve zdivu betonovém kapes, plochy do 0,16 m2, hl. do 300 mm</t>
  </si>
  <si>
    <t>https://podminky.urs.cz/item/CS_URS_2025_02/973042351</t>
  </si>
  <si>
    <t>40</t>
  </si>
  <si>
    <t>28</t>
  </si>
  <si>
    <t>976085311</t>
  </si>
  <si>
    <t>Vybourání kanalizačních rámů včetně poklopů nebo mříží pl do 0,6 m2</t>
  </si>
  <si>
    <t>607277384</t>
  </si>
  <si>
    <t>Vybourání drobných zámečnických a jiných konstrukcí kanalizačních rámů litinových, z rýhovaného plechu nebo betonových včetně poklopů nebo mříží, plochy do 0,60 m2</t>
  </si>
  <si>
    <t>https://podminky.urs.cz/item/CS_URS_2025_02/976085311</t>
  </si>
  <si>
    <t>"vybourání poklopů</t>
  </si>
  <si>
    <t>29</t>
  </si>
  <si>
    <t>985111211</t>
  </si>
  <si>
    <t>Odsekání betonu stěn tl do 80 mm</t>
  </si>
  <si>
    <t>842374316</t>
  </si>
  <si>
    <t>Odsekání vrstev betonu stěn, tloušťka odsekané vrstvy do 80 mm</t>
  </si>
  <si>
    <t>https://podminky.urs.cz/item/CS_URS_2025_02/985111211</t>
  </si>
  <si>
    <t>"dle výkresu č.4"</t>
  </si>
  <si>
    <t>"odbourání stěny na -0,47"</t>
  </si>
  <si>
    <t>130*0,3</t>
  </si>
  <si>
    <t>30</t>
  </si>
  <si>
    <t>985331213</t>
  </si>
  <si>
    <t>Dodatečné vlepování betonářské výztuže D 12 mm do chemické malty včetně vyvrtání otvoru</t>
  </si>
  <si>
    <t>704980939</t>
  </si>
  <si>
    <t>Dodatečné vlepování betonářské výztuže včetně vyvrtání a vyčištění otvoru chemickou maltou průměr výztuže 12 mm</t>
  </si>
  <si>
    <t>https://podminky.urs.cz/item/CS_URS_2025_02/985331213</t>
  </si>
  <si>
    <t>(204+102)*0,3</t>
  </si>
  <si>
    <t>31</t>
  </si>
  <si>
    <t>985331912</t>
  </si>
  <si>
    <t>Příplatek k dodatečnému vlepování betonářské výztuže za délku do 1 m jednotlivě</t>
  </si>
  <si>
    <t>327926364</t>
  </si>
  <si>
    <t>Dodatečné vlepování betonářské výztuže Příplatek k cenám za délku do 1 m jednotlivě</t>
  </si>
  <si>
    <t>https://podminky.urs.cz/item/CS_URS_2025_02/985331912</t>
  </si>
  <si>
    <t>997</t>
  </si>
  <si>
    <t>Přesun sutě</t>
  </si>
  <si>
    <t>32</t>
  </si>
  <si>
    <t>997013501</t>
  </si>
  <si>
    <t>Odvoz suti a vybouraných hmot na skládku nebo meziskládku do 1 km se složením</t>
  </si>
  <si>
    <t>-72568589</t>
  </si>
  <si>
    <t>Odvoz suti a vybouraných hmot na skládku nebo meziskládku se složením, na vzdálenost do 1 km</t>
  </si>
  <si>
    <t>https://podminky.urs.cz/item/CS_URS_2025_02/997013501</t>
  </si>
  <si>
    <t>33</t>
  </si>
  <si>
    <t>997013509</t>
  </si>
  <si>
    <t>Příplatek k odvozu suti a vybouraných hmot na skládku ZKD 1 km přes 1 km</t>
  </si>
  <si>
    <t>736392388</t>
  </si>
  <si>
    <t>Odvoz suti a vybouraných hmot na skládku nebo meziskládku se složením, na vzdálenost Příplatek k ceně za každý další započatý 1 km přes 1 km</t>
  </si>
  <si>
    <t>https://podminky.urs.cz/item/CS_URS_2025_02/997013509</t>
  </si>
  <si>
    <t>142,904*19 'Přepočtené koeficientem množství</t>
  </si>
  <si>
    <t>34</t>
  </si>
  <si>
    <t>997013602</t>
  </si>
  <si>
    <t>Poplatek za uložení na skládce (skládkovné) stavebního odpadu železobetonového kód odpadu 17 01 01</t>
  </si>
  <si>
    <t>-435067795</t>
  </si>
  <si>
    <t>Poplatek za uložení stavebního odpadu na skládce (skládkovné) z armovaného betonu zatříděného do Katalogu odpadů pod kódem 17 01 01</t>
  </si>
  <si>
    <t>https://podminky.urs.cz/item/CS_URS_2025_02/997013602</t>
  </si>
  <si>
    <t>2,96+7,332</t>
  </si>
  <si>
    <t>35</t>
  </si>
  <si>
    <t>997013631</t>
  </si>
  <si>
    <t>Poplatek za uložení na skládce (skládkovné) stavebního odpadu směsného kód odpadu 17 09 04</t>
  </si>
  <si>
    <t>771806805</t>
  </si>
  <si>
    <t>Poplatek za uložení stavebního odpadu na skládce (skládkovné) směsného stavebního a demoličního zatříděného do Katalogu odpadů pod kódem 17 09 04</t>
  </si>
  <si>
    <t>https://podminky.urs.cz/item/CS_URS_2025_02/997013631</t>
  </si>
  <si>
    <t>142,904-10,292-33,072</t>
  </si>
  <si>
    <t>36</t>
  </si>
  <si>
    <t>997013811</t>
  </si>
  <si>
    <t>Poplatek za uložení na skládce (skládkovné) stavebního odpadu dřevěného kód odpadu 17 02 01</t>
  </si>
  <si>
    <t>143425478</t>
  </si>
  <si>
    <t>Poplatek za uložení stavebního odpadu na skládce (skládkovné) dřevěného zatříděného do Katalogu odpadů pod kódem 17 02 01</t>
  </si>
  <si>
    <t>https://podminky.urs.cz/item/CS_URS_2025_02/997013811</t>
  </si>
  <si>
    <t>33,072</t>
  </si>
  <si>
    <t>998</t>
  </si>
  <si>
    <t>Přesun hmot</t>
  </si>
  <si>
    <t>37</t>
  </si>
  <si>
    <t>998021021</t>
  </si>
  <si>
    <t>Přesun hmot pro haly s nosnou kcí zděnou nebo monolitickou v do 20 m</t>
  </si>
  <si>
    <t>1488031749</t>
  </si>
  <si>
    <t>Přesun hmot pro haly občanské výstavby, výrobu a služby s nosnou svislou konstrukcí zděnou nebo betonovou monolitickou vodorovná dopravní vzdálenost do 100 m základní, pro haly výšky do 20 m</t>
  </si>
  <si>
    <t>https://podminky.urs.cz/item/CS_URS_2025_02/998021021</t>
  </si>
  <si>
    <t>PSV</t>
  </si>
  <si>
    <t>Práce a dodávky PSV</t>
  </si>
  <si>
    <t>762</t>
  </si>
  <si>
    <t>Konstrukce tesařské</t>
  </si>
  <si>
    <t>38</t>
  </si>
  <si>
    <t>762521812</t>
  </si>
  <si>
    <t>Demontáž podlah bez polštářů z prken nebo fošen tloušťky přes 32 mm</t>
  </si>
  <si>
    <t>2074696439</t>
  </si>
  <si>
    <t>Demontáž podlah bez polštářů z prken nebo fošen tl. přes 32 mm</t>
  </si>
  <si>
    <t>https://podminky.urs.cz/item/CS_URS_2025_02/762521812</t>
  </si>
  <si>
    <t>"dle výkresu č.3, 5"</t>
  </si>
  <si>
    <t>"stávající zakrytí fošnami"</t>
  </si>
  <si>
    <t>2*130*5</t>
  </si>
  <si>
    <t>"přechodové lávky"</t>
  </si>
  <si>
    <t>2*1,3*30</t>
  </si>
  <si>
    <t>767</t>
  </si>
  <si>
    <t>Konstrukce zámečnické</t>
  </si>
  <si>
    <t>39</t>
  </si>
  <si>
    <t>767995112</t>
  </si>
  <si>
    <t>Montáž atypických zámečnických konstrukcí hmotnosti přes 5 do 10 kg</t>
  </si>
  <si>
    <t>kg</t>
  </si>
  <si>
    <t>-724876396</t>
  </si>
  <si>
    <t>Montáž ostatních atypických zámečnických konstrukcí hmotnosti přes 5 do 10 kg</t>
  </si>
  <si>
    <t>https://podminky.urs.cz/item/CS_URS_2025_02/767995112</t>
  </si>
  <si>
    <t>40*10</t>
  </si>
  <si>
    <t>553-KP</t>
  </si>
  <si>
    <t>Dodávka kotevních plechů</t>
  </si>
  <si>
    <t>-1783365570</t>
  </si>
  <si>
    <t>41</t>
  </si>
  <si>
    <t>767996804</t>
  </si>
  <si>
    <t>Demontáž atypických zámečnických konstrukcí rozebráním hm jednotlivých dílů přes 250 do 500 kg</t>
  </si>
  <si>
    <t>1690249510</t>
  </si>
  <si>
    <t>Demontáž ostatních zámečnických konstrukcí rozebráním o hmotnosti jednotlivých dílů přes 250 do 500 kg</t>
  </si>
  <si>
    <t>https://podminky.urs.cz/item/CS_URS_2025_02/767996804</t>
  </si>
  <si>
    <t>"OK pod kolejemi"</t>
  </si>
  <si>
    <t>15200*5</t>
  </si>
  <si>
    <t>"vstupní schodiště do prostoru pod kolejemi"</t>
  </si>
  <si>
    <t>5*2*1500</t>
  </si>
  <si>
    <t>42</t>
  </si>
  <si>
    <t>998767101</t>
  </si>
  <si>
    <t>Přesun hmot tonážní pro zámečnické konstrukce v objektech v do 6 m</t>
  </si>
  <si>
    <t>1916280387</t>
  </si>
  <si>
    <t>Přesun hmot pro zámečnické konstrukce stanovený z hmotnosti přesunovaného materiálu vodorovná dopravní vzdálenost do 50 m základní v objektech výšky do 6 m</t>
  </si>
  <si>
    <t>https://podminky.urs.cz/item/CS_URS_2025_02/998767101</t>
  </si>
  <si>
    <t>VRN</t>
  </si>
  <si>
    <t>Vedlejší rozpočtové náklady</t>
  </si>
  <si>
    <t>VRN1</t>
  </si>
  <si>
    <t>Průzkumné, geodetické a projektové práce</t>
  </si>
  <si>
    <t>43</t>
  </si>
  <si>
    <t>012002000</t>
  </si>
  <si>
    <t>Geodetické práce</t>
  </si>
  <si>
    <t>kpl</t>
  </si>
  <si>
    <t>-196276057</t>
  </si>
  <si>
    <t>https://podminky.urs.cz/item/CS_URS_2025_02/012002000</t>
  </si>
  <si>
    <t>"náklady na vytyčení stavby"</t>
  </si>
  <si>
    <t>44</t>
  </si>
  <si>
    <t>013294000</t>
  </si>
  <si>
    <t>Ostatní dokumentace</t>
  </si>
  <si>
    <t>1458569071</t>
  </si>
  <si>
    <t>https://podminky.urs.cz/item/CS_URS_2025_02/013294000</t>
  </si>
  <si>
    <t>"dodavatelská dokumentace"</t>
  </si>
  <si>
    <t>VRN3</t>
  </si>
  <si>
    <t>Zařízení staveniště</t>
  </si>
  <si>
    <t>45</t>
  </si>
  <si>
    <t>030001000</t>
  </si>
  <si>
    <t>117036174</t>
  </si>
  <si>
    <t>https://podminky.urs.cz/item/CS_URS_2025_02/030001000</t>
  </si>
  <si>
    <t>"náklady na zařízení staveniště, spotřeby energií atd."</t>
  </si>
  <si>
    <t>VRN4</t>
  </si>
  <si>
    <t>Inženýrská činnost</t>
  </si>
  <si>
    <t>46</t>
  </si>
  <si>
    <t>041903000</t>
  </si>
  <si>
    <t>Geotechnický dozor</t>
  </si>
  <si>
    <t>1024</t>
  </si>
  <si>
    <t>-1093618637</t>
  </si>
  <si>
    <t>https://podminky.urs.cz/item/CS_URS_2025_02/041903000</t>
  </si>
  <si>
    <t>47</t>
  </si>
  <si>
    <t>043103000</t>
  </si>
  <si>
    <t>Zkoušky</t>
  </si>
  <si>
    <t>145101811</t>
  </si>
  <si>
    <t>https://podminky.urs.cz/item/CS_URS_2025_02/043103000</t>
  </si>
  <si>
    <t>"ověřovací zkoušky"</t>
  </si>
  <si>
    <t>VRN7</t>
  </si>
  <si>
    <t>Provozní vlivy</t>
  </si>
  <si>
    <t>48</t>
  </si>
  <si>
    <t>071002000</t>
  </si>
  <si>
    <t>Provoz investora, třetích osob</t>
  </si>
  <si>
    <t>-1284732482</t>
  </si>
  <si>
    <t>https://podminky.urs.cz/item/CS_URS_2025_02/071002000</t>
  </si>
  <si>
    <t>"provoz investora"</t>
  </si>
  <si>
    <t>VRN9</t>
  </si>
  <si>
    <t>Ostatní náklady</t>
  </si>
  <si>
    <t>49</t>
  </si>
  <si>
    <t>090001000</t>
  </si>
  <si>
    <t>-1909737752</t>
  </si>
  <si>
    <t>https://podminky.urs.cz/item/CS_URS_2025_02/090001000</t>
  </si>
  <si>
    <t>"dle potřeb zhotovitele"</t>
  </si>
  <si>
    <t>SO 20-2 - Tramvajový svršek - 2.etapa</t>
  </si>
  <si>
    <t xml:space="preserve"> Dopravní podnik Ostrava a.s.</t>
  </si>
  <si>
    <t xml:space="preserve">    8 - Trubní vedení</t>
  </si>
  <si>
    <t>113106192</t>
  </si>
  <si>
    <t>Rozebrání vozovek ze silničních dílců se spárami zalitými cementovou maltou strojně pl do 50 m2</t>
  </si>
  <si>
    <t>-7429916</t>
  </si>
  <si>
    <t>Rozebrání dílců vozovek a ploch s přemístěním hmot na skládku na vzdálenost do 3 m nebo s naložením na dopravní prostředek, ze silničních dílců jakýchkoliv rozměrů, s ložem z kameniva nebo živice strojně plochy jednotlivě do 50 m2 se spárami zalitými cementovou maltou</t>
  </si>
  <si>
    <t>https://podminky.urs.cz/item/CS_URS_2025_02/113106192</t>
  </si>
  <si>
    <t>"odstranění panelů mezi kolejnicemi - opatrně pro zpětnou montáž"</t>
  </si>
  <si>
    <t>2,5*1,5*10</t>
  </si>
  <si>
    <t>212752422</t>
  </si>
  <si>
    <t>Trativod z drenážních trubek korugovaných PE-HD SN 8 perforace 120° včetně lože otevřený výkop DN 150 pro liniové stavby</t>
  </si>
  <si>
    <t>-288669647</t>
  </si>
  <si>
    <t>Trativody z drenážních trubek pro liniové stavby a komunikace se zřízením štěrkového lože pod trubky a s jejich obsypem v otevřeném výkopu trubka korugovaná sendvičová PE-HD SN 8 perforace 120° DN 150</t>
  </si>
  <si>
    <t>https://podminky.urs.cz/item/CS_URS_2025_02/212752422</t>
  </si>
  <si>
    <t>5+22</t>
  </si>
  <si>
    <t>213141111</t>
  </si>
  <si>
    <t>Zřízení vrstvy z geotextilie v rovině nebo ve sklonu do 1:5 š do 3 m</t>
  </si>
  <si>
    <t>600106934</t>
  </si>
  <si>
    <t>Zřízení vrstvy z geotextilie filtrační, separační, odvodňovací, ochranné, výztužné nebo protierozní v rovině nebo ve sklonu do 1:5, šířky do 3 m</t>
  </si>
  <si>
    <t>https://podminky.urs.cz/item/CS_URS_2025_02/213141111</t>
  </si>
  <si>
    <t>14,3*130</t>
  </si>
  <si>
    <t>69311201</t>
  </si>
  <si>
    <t>geotextilie netkaná separační, ochranná, filtrační, drenážní PES(70%)+PP(30%) 400g/m2</t>
  </si>
  <si>
    <t>1590943535</t>
  </si>
  <si>
    <t>1859*1,15</t>
  </si>
  <si>
    <t>278311151</t>
  </si>
  <si>
    <t>Zálivka kotevních otvorů z betonu tř. C 20/25 obj do 0,02 m3</t>
  </si>
  <si>
    <t>746699501</t>
  </si>
  <si>
    <t>Zálivka kotevních otvorů z betonu bez zvýšených nároků na prostředí tř. C 20/25 při objemu jednoho otvoru do 0,02 m3</t>
  </si>
  <si>
    <t>https://podminky.urs.cz/item/CS_URS_2025_02/278311151</t>
  </si>
  <si>
    <t>"zálivka drážky"</t>
  </si>
  <si>
    <t>0,05*0,06*20</t>
  </si>
  <si>
    <t>5-1</t>
  </si>
  <si>
    <t>Dod+osazení ocelového plechu tl. 0,5-5 mm, 150*150 - vyrovnání nerovností betonu</t>
  </si>
  <si>
    <t>ks</t>
  </si>
  <si>
    <t>-1729479937</t>
  </si>
  <si>
    <t>130*1/0,6*2</t>
  </si>
  <si>
    <t>511536011</t>
  </si>
  <si>
    <t>Výplň mezi pražci a prahy z kameniva hrubého drceného</t>
  </si>
  <si>
    <t>236501580</t>
  </si>
  <si>
    <t>Výplň mezi pražci a kolem jejich hlav a mezi podélnými prahy a podél jejich vnějších svislých stěn v trati přímé, v oblouku nebo kolejovém rozvětvení z kameniva hrubého drceného se zhutněním</t>
  </si>
  <si>
    <t>https://podminky.urs.cz/item/CS_URS_2025_02/511536011</t>
  </si>
  <si>
    <t>"kolejové lože z kameniva hrubého drceného 32-63-B1"</t>
  </si>
  <si>
    <t>130*14,4*0,5</t>
  </si>
  <si>
    <t>521351120</t>
  </si>
  <si>
    <t>Montáž koleje stykované na pražcích betonových soustavy S49 rozdělení u</t>
  </si>
  <si>
    <t>1621391637</t>
  </si>
  <si>
    <t>https://podminky.urs.cz/item/CS_URS_2025_02/521351120</t>
  </si>
  <si>
    <t>"včetně 3x podbití"</t>
  </si>
  <si>
    <t>4*130</t>
  </si>
  <si>
    <t>59211208</t>
  </si>
  <si>
    <t>pražec z předpjatého betonu příčný, vystrojení tuhé podkladnicové vč. kompletů pro kolejnici S 49 a R 65, 2420x284x210mm</t>
  </si>
  <si>
    <t>-1694168583</t>
  </si>
  <si>
    <t>520/0,6</t>
  </si>
  <si>
    <t>31198056</t>
  </si>
  <si>
    <t>podložka polyetylenová pod podkladnici 330/170/2 (tv. T5)</t>
  </si>
  <si>
    <t>1435732287</t>
  </si>
  <si>
    <t>520/0,6*2+130/0,6*2</t>
  </si>
  <si>
    <t>31198049</t>
  </si>
  <si>
    <t>podložka pryžová pod patu kolejnice S49 183x126x6</t>
  </si>
  <si>
    <t>-952096842</t>
  </si>
  <si>
    <t>31198037</t>
  </si>
  <si>
    <t>podkladnice stříhaná děrovaná tv. S4</t>
  </si>
  <si>
    <t>1502409153</t>
  </si>
  <si>
    <t>520/0,6*2</t>
  </si>
  <si>
    <t>43765101</t>
  </si>
  <si>
    <t>kolejnice železniční širokopatní tvaru 49E1 (S49)</t>
  </si>
  <si>
    <t>-2133164325</t>
  </si>
  <si>
    <t>520*2*0,04939</t>
  </si>
  <si>
    <t>525341113a</t>
  </si>
  <si>
    <t>Demontáž koleje na betonovém prahu</t>
  </si>
  <si>
    <t>-1430467747</t>
  </si>
  <si>
    <t>130*2</t>
  </si>
  <si>
    <t>525321113a</t>
  </si>
  <si>
    <t>Demontáž koleje na ocelových rámech</t>
  </si>
  <si>
    <t>-670923441</t>
  </si>
  <si>
    <t>130*5</t>
  </si>
  <si>
    <t>545111</t>
  </si>
  <si>
    <t>Osazení kolejnic na betonový práh, osazení podkladnic, směrové vyrovnání</t>
  </si>
  <si>
    <t>-2094578214</t>
  </si>
  <si>
    <t>130*1*2</t>
  </si>
  <si>
    <t>31198041</t>
  </si>
  <si>
    <t>podkladnice řezaná plochá děrovaná tv. S4</t>
  </si>
  <si>
    <t>-1626718630</t>
  </si>
  <si>
    <t>-1985094146</t>
  </si>
  <si>
    <t>130*1*0,04939*2</t>
  </si>
  <si>
    <t>548111312</t>
  </si>
  <si>
    <t>Svařování kolejnic elektrickým obloukem soustavy S49</t>
  </si>
  <si>
    <t>-2020046089</t>
  </si>
  <si>
    <t>https://podminky.urs.cz/item/CS_URS_2025_02/548111312</t>
  </si>
  <si>
    <t>4*130*2/25+130*2/25</t>
  </si>
  <si>
    <t>31217001R</t>
  </si>
  <si>
    <t>Materiál pro svaření kolejnic S49 elektr. obloukem</t>
  </si>
  <si>
    <t>1464286932</t>
  </si>
  <si>
    <t>548132111</t>
  </si>
  <si>
    <t>Vrtání otvoru ve stojině kolejnice D od 20 do 40 mm</t>
  </si>
  <si>
    <t>1897557463</t>
  </si>
  <si>
    <t>Řezání a vrtání vyvrtání otvoru ve stojině kolejnice průměr od 20 do 40 mm</t>
  </si>
  <si>
    <t>https://podminky.urs.cz/item/CS_URS_2025_02/548132111</t>
  </si>
  <si>
    <t>"vrtání kolejnic 548930013"</t>
  </si>
  <si>
    <t>4*10</t>
  </si>
  <si>
    <t>548133111</t>
  </si>
  <si>
    <t>Řez příčný žlábkové kolejnice pilou</t>
  </si>
  <si>
    <t>653403679</t>
  </si>
  <si>
    <t>Řezání a vrtání řez příčný žlábkové kolejnice pilou</t>
  </si>
  <si>
    <t>https://podminky.urs.cz/item/CS_URS_2025_02/548133111</t>
  </si>
  <si>
    <t>48*2</t>
  </si>
  <si>
    <t>548133121</t>
  </si>
  <si>
    <t>Řez příčný žlábkové koleje plamenem</t>
  </si>
  <si>
    <t>2112008775</t>
  </si>
  <si>
    <t>Řez příčný žlábkové kolejnice plamenem</t>
  </si>
  <si>
    <t>https://podminky.urs.cz/item/CS_URS_2025_02/548133121</t>
  </si>
  <si>
    <t>130*6*2/1,5</t>
  </si>
  <si>
    <t>548141111</t>
  </si>
  <si>
    <t>Ruční broušení kolejnic všech soustav</t>
  </si>
  <si>
    <t>-1125748420</t>
  </si>
  <si>
    <t>https://podminky.urs.cz/item/CS_URS_2025_02/548141111</t>
  </si>
  <si>
    <t>10*130</t>
  </si>
  <si>
    <t>54814-R</t>
  </si>
  <si>
    <t>Očištění kolejnic všech soustav</t>
  </si>
  <si>
    <t>1819006658</t>
  </si>
  <si>
    <t>3*10*2</t>
  </si>
  <si>
    <t>584121109</t>
  </si>
  <si>
    <t>Osazení silničních dílců z ŽB do lože z kameniva těženého tl 40 mm plochy do 50 m2</t>
  </si>
  <si>
    <t>-1813007324</t>
  </si>
  <si>
    <t>Osazení silničních dílců ze železového betonu s podkladem z kameniva těženého do tl. 40 mm jakéhokoliv druhu a velikosti, na plochu jednotlivě přes 15 do 50 m2</t>
  </si>
  <si>
    <t>https://podminky.urs.cz/item/CS_URS_2025_02/584121109</t>
  </si>
  <si>
    <t>"zpětná montáž panelů mezi kolejnicemi"</t>
  </si>
  <si>
    <t>628613511-1</t>
  </si>
  <si>
    <t>Ochranný nátěr kolejnic a upevnovadel - penetrace+polyuretan</t>
  </si>
  <si>
    <t>1799430883</t>
  </si>
  <si>
    <t>10*130*0,6+ 10*130/0,6*0,3*0,15</t>
  </si>
  <si>
    <t>629995201</t>
  </si>
  <si>
    <t>Očištění vnějších ploch otryskáním sušeným křemičitým pískem</t>
  </si>
  <si>
    <t>-1900831634</t>
  </si>
  <si>
    <t>Očištění vnějších ploch tryskáním křemičitým pískem sušeným</t>
  </si>
  <si>
    <t>https://podminky.urs.cz/item/CS_URS_2025_02/629995201</t>
  </si>
  <si>
    <t>Trubní vedení</t>
  </si>
  <si>
    <t>871310320</t>
  </si>
  <si>
    <t>Montáž kanalizačního potrubí hladkého plnostěnného SN 12 z polypropylenu DN 150</t>
  </si>
  <si>
    <t>1329217034</t>
  </si>
  <si>
    <t>Montáž kanalizačního potrubí z polypropylenu PP hladkého plnostěnného SN 12 DN 150</t>
  </si>
  <si>
    <t>https://podminky.urs.cz/item/CS_URS_2025_02/871310320</t>
  </si>
  <si>
    <t>25*1,4</t>
  </si>
  <si>
    <t>28617025</t>
  </si>
  <si>
    <t>trubka kanalizační PP plnostěnná třívrstvá DN 150x1000mm SN12</t>
  </si>
  <si>
    <t>728742650</t>
  </si>
  <si>
    <t>25*1,4*1,1</t>
  </si>
  <si>
    <t>9-3</t>
  </si>
  <si>
    <t>Dod+Mont el. kabelů CHBU 50 mm2</t>
  </si>
  <si>
    <t>-862906245</t>
  </si>
  <si>
    <t>935113211</t>
  </si>
  <si>
    <t>Osazení odvodňovacího betonového žlabu s krycím roštem šířky do 210 mm</t>
  </si>
  <si>
    <t>2081429871</t>
  </si>
  <si>
    <t>Osazení odvodňovacího žlabu s krycím roštem betonového šířky do 210 mm</t>
  </si>
  <si>
    <t>https://podminky.urs.cz/item/CS_URS_2025_02/935113211</t>
  </si>
  <si>
    <t>59227113a</t>
  </si>
  <si>
    <t>žlab odvodňovací s litinovým roštem betonový š 118mm, v. 104mm se spodním odtokem</t>
  </si>
  <si>
    <t>976081390</t>
  </si>
  <si>
    <t>9-4</t>
  </si>
  <si>
    <t>Dod+montáž chrániček D41/50</t>
  </si>
  <si>
    <t>-1480415489</t>
  </si>
  <si>
    <t>9-6</t>
  </si>
  <si>
    <t>Dod + montáž Žlábkového profilu</t>
  </si>
  <si>
    <t>-979858871</t>
  </si>
  <si>
    <t>3*10</t>
  </si>
  <si>
    <t>953961115</t>
  </si>
  <si>
    <t>Kotva chemickým tmelem M 20 hl 170 mm do betonu, ŽB nebo kamene s vyvrtáním otvoru</t>
  </si>
  <si>
    <t>-50118575</t>
  </si>
  <si>
    <t>Kotva chemická s vyvrtáním otvoru do betonu, železobetonu nebo tvrdého kamene tmel, velikost M 20, hloubka 170 mm</t>
  </si>
  <si>
    <t>https://podminky.urs.cz/item/CS_URS_2025_02/953961115</t>
  </si>
  <si>
    <t>130/0,6*2*2</t>
  </si>
  <si>
    <t>Mezisoučet</t>
  </si>
  <si>
    <t>"zaokrouhlení"</t>
  </si>
  <si>
    <t>0,333</t>
  </si>
  <si>
    <t>31197008</t>
  </si>
  <si>
    <t>tyč závitová Pz 4.6 M20</t>
  </si>
  <si>
    <t>-1118488227</t>
  </si>
  <si>
    <t>867*0,4</t>
  </si>
  <si>
    <t>31111009</t>
  </si>
  <si>
    <t>matice přesná šestihranná Pz DIN 934-8 M20</t>
  </si>
  <si>
    <t>100 kus</t>
  </si>
  <si>
    <t>-2138790281</t>
  </si>
  <si>
    <t>867/100</t>
  </si>
  <si>
    <t>Komplet upevnovací</t>
  </si>
  <si>
    <t>-1009719590</t>
  </si>
  <si>
    <t>867*2</t>
  </si>
  <si>
    <t>31121015</t>
  </si>
  <si>
    <t>podložka pružná s čtvercovým průřezem DIN 7980 BZ D 20mm</t>
  </si>
  <si>
    <t>100ks</t>
  </si>
  <si>
    <t>-1827287155</t>
  </si>
  <si>
    <t>-2076331518</t>
  </si>
  <si>
    <t>1037114589</t>
  </si>
  <si>
    <t>374,815*19 'Přepočtené koeficientem množství</t>
  </si>
  <si>
    <t>-1241656154</t>
  </si>
  <si>
    <t>374,815-21,06</t>
  </si>
  <si>
    <t>997013841</t>
  </si>
  <si>
    <t>Poplatek za uložení na skládce (skládkovné) odpadu po otryskávání bez obsahu nebezpečných látek kód odpadu 12 01 17</t>
  </si>
  <si>
    <t>-2113112442</t>
  </si>
  <si>
    <t>Poplatek za uložení stavebního odpadu na skládce (skládkovné) odpadního materiálu po otryskávání bez obsahu nebezpečných látek zatříděného do Katalogu odpadů pod kódem 12 01 17</t>
  </si>
  <si>
    <t>https://podminky.urs.cz/item/CS_URS_2025_02/997013841</t>
  </si>
  <si>
    <t>998243011</t>
  </si>
  <si>
    <t>Přesun hmot pro železniční svršek městských drah</t>
  </si>
  <si>
    <t>-87145569</t>
  </si>
  <si>
    <t>Přesun hmot pro svršek kolejí nebo kolejišť pro tramvaj kromě metra jakéhokoliv rozsahu dopravní vzdálenost do 1 000 m</t>
  </si>
  <si>
    <t>https://podminky.urs.cz/item/CS_URS_2025_02/998243011</t>
  </si>
  <si>
    <t>767871110R</t>
  </si>
  <si>
    <t>Dodávka + montáž podpěrných konstrukcí - podpěry kolejnic v kanálech</t>
  </si>
  <si>
    <t>112794799</t>
  </si>
  <si>
    <t>998767201</t>
  </si>
  <si>
    <t>Přesun hmot procentní pro zámečnické konstrukce v objektech v do 6 m</t>
  </si>
  <si>
    <t>%</t>
  </si>
  <si>
    <t>CS ÚRS 2023 02</t>
  </si>
  <si>
    <t>1494216142</t>
  </si>
  <si>
    <t>Přesun hmot pro zámečnické konstrukce stanovený procentní sazbou (%) z ceny vodorovná dopravní vzdálenost do 50 m v objektech výšky do 6 m</t>
  </si>
  <si>
    <t>https://podminky.urs.cz/item/CS_URS_2023_02/998767201</t>
  </si>
  <si>
    <t>-780113027</t>
  </si>
  <si>
    <t>-667047526</t>
  </si>
  <si>
    <t>50</t>
  </si>
  <si>
    <t>-11672157</t>
  </si>
  <si>
    <t>51</t>
  </si>
  <si>
    <t>-1198995857</t>
  </si>
  <si>
    <t>52</t>
  </si>
  <si>
    <t>175671314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</si>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</sst>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3" fillId="0" borderId="0" applyNumberFormat="0" applyFill="0" applyBorder="0" applyAlignment="0" applyProtection="0"/>
  </cellStyleXfs>
  <cellXfs count="33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0" xfId="0" applyFont="1" applyAlignment="1">
      <alignment vertical="center"/>
    </xf>
    <xf numFmtId="0" fontId="0" fillId="0" borderId="4" xfId="0" applyFont="1" applyBorder="1" applyAlignment="1">
      <alignment vertical="center"/>
    </xf>
    <xf numFmtId="0" fontId="19" fillId="0" borderId="6" xfId="0" applyFont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4" fontId="19" fillId="0" borderId="6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0" fillId="0" borderId="0" xfId="0" applyNumberFormat="1" applyFont="1" applyAlignment="1">
      <alignment vertical="center"/>
    </xf>
    <xf numFmtId="0" fontId="20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left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9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8" xfId="0" applyFont="1" applyFill="1" applyBorder="1" applyAlignment="1">
      <alignment horizontal="left" vertical="center"/>
    </xf>
    <xf numFmtId="0" fontId="0" fillId="5" borderId="8" xfId="0" applyFont="1" applyFill="1" applyBorder="1" applyAlignment="1">
      <alignment vertical="center"/>
    </xf>
    <xf numFmtId="0" fontId="23" fillId="5" borderId="8" xfId="0" applyFont="1" applyFill="1" applyBorder="1" applyAlignment="1">
      <alignment horizontal="center" vertical="center"/>
    </xf>
    <xf numFmtId="0" fontId="23" fillId="5" borderId="8" xfId="0" applyFont="1" applyFill="1" applyBorder="1" applyAlignment="1">
      <alignment horizontal="right" vertical="center"/>
    </xf>
    <xf numFmtId="0" fontId="23" fillId="5" borderId="9" xfId="0" applyFont="1" applyFill="1" applyBorder="1" applyAlignment="1">
      <alignment horizontal="center" vertical="center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5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vertical="center"/>
    </xf>
    <xf numFmtId="4" fontId="28" fillId="0" borderId="0" xfId="0" applyNumberFormat="1" applyFont="1" applyAlignment="1">
      <alignment horizontal="right" vertical="center"/>
    </xf>
    <xf numFmtId="4" fontId="28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5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166" fontId="29" fillId="0" borderId="0" xfId="0" applyNumberFormat="1" applyFont="1" applyBorder="1" applyAlignment="1">
      <alignment vertical="center"/>
    </xf>
    <xf numFmtId="4" fontId="29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0" fontId="31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4" fontId="1" fillId="0" borderId="15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6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166" fontId="1" fillId="0" borderId="21" xfId="0" applyNumberFormat="1" applyFont="1" applyBorder="1" applyAlignment="1">
      <alignment vertical="center"/>
    </xf>
    <xf numFmtId="4" fontId="1" fillId="0" borderId="22" xfId="0" applyNumberFormat="1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7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right" vertical="center"/>
    </xf>
    <xf numFmtId="0" fontId="4" fillId="5" borderId="8" xfId="0" applyFont="1" applyFill="1" applyBorder="1" applyAlignment="1">
      <alignment horizontal="center" vertical="center"/>
    </xf>
    <xf numFmtId="4" fontId="4" fillId="5" borderId="8" xfId="0" applyNumberFormat="1" applyFont="1" applyFill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23" fillId="5" borderId="19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/>
    <xf numFmtId="166" fontId="34" fillId="0" borderId="13" xfId="0" applyNumberFormat="1" applyFont="1" applyBorder="1" applyAlignment="1"/>
    <xf numFmtId="166" fontId="34" fillId="0" borderId="14" xfId="0" applyNumberFormat="1" applyFont="1" applyBorder="1" applyAlignment="1"/>
    <xf numFmtId="4" fontId="35" fillId="0" borderId="0" xfId="0" applyNumberFormat="1" applyFont="1" applyAlignment="1">
      <alignment vertical="center"/>
    </xf>
    <xf numFmtId="0" fontId="8" fillId="0" borderId="4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5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6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4" xfId="0" applyFont="1" applyBorder="1" applyAlignment="1" applyProtection="1">
      <alignment vertical="center"/>
      <protection locked="0"/>
    </xf>
    <xf numFmtId="0" fontId="23" fillId="0" borderId="23" xfId="0" applyFont="1" applyBorder="1" applyAlignment="1" applyProtection="1">
      <alignment horizontal="center" vertical="center"/>
      <protection locked="0"/>
    </xf>
    <xf numFmtId="49" fontId="23" fillId="0" borderId="23" xfId="0" applyNumberFormat="1" applyFont="1" applyBorder="1" applyAlignment="1" applyProtection="1">
      <alignment horizontal="left" vertical="center" wrapText="1"/>
      <protection locked="0"/>
    </xf>
    <xf numFmtId="0" fontId="23" fillId="0" borderId="23" xfId="0" applyFont="1" applyBorder="1" applyAlignment="1" applyProtection="1">
      <alignment horizontal="left" vertical="center" wrapText="1"/>
      <protection locked="0"/>
    </xf>
    <xf numFmtId="0" fontId="23" fillId="0" borderId="23" xfId="0" applyFont="1" applyBorder="1" applyAlignment="1" applyProtection="1">
      <alignment horizontal="center" vertical="center" wrapText="1"/>
      <protection locked="0"/>
    </xf>
    <xf numFmtId="167" fontId="23" fillId="0" borderId="23" xfId="0" applyNumberFormat="1" applyFont="1" applyBorder="1" applyAlignment="1" applyProtection="1">
      <alignment vertical="center"/>
      <protection locked="0"/>
    </xf>
    <xf numFmtId="4" fontId="23" fillId="3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  <protection locked="0"/>
    </xf>
    <xf numFmtId="0" fontId="24" fillId="3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>
      <alignment horizontal="center" vertical="center"/>
    </xf>
    <xf numFmtId="166" fontId="24" fillId="0" borderId="0" xfId="0" applyNumberFormat="1" applyFont="1" applyBorder="1" applyAlignment="1">
      <alignment vertical="center"/>
    </xf>
    <xf numFmtId="166" fontId="24" fillId="0" borderId="16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6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8" fillId="0" borderId="0" xfId="0" applyFont="1" applyAlignment="1">
      <alignment horizontal="left" vertical="center"/>
    </xf>
    <xf numFmtId="0" fontId="39" fillId="0" borderId="0" xfId="1" applyFont="1" applyAlignment="1">
      <alignment vertical="center" wrapText="1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40" fillId="0" borderId="23" xfId="0" applyFont="1" applyBorder="1" applyAlignment="1" applyProtection="1">
      <alignment horizontal="center" vertical="center"/>
      <protection locked="0"/>
    </xf>
    <xf numFmtId="49" fontId="40" fillId="0" borderId="23" xfId="0" applyNumberFormat="1" applyFont="1" applyBorder="1" applyAlignment="1" applyProtection="1">
      <alignment horizontal="left" vertical="center" wrapText="1"/>
      <protection locked="0"/>
    </xf>
    <xf numFmtId="0" fontId="40" fillId="0" borderId="23" xfId="0" applyFont="1" applyBorder="1" applyAlignment="1" applyProtection="1">
      <alignment horizontal="left" vertical="center" wrapText="1"/>
      <protection locked="0"/>
    </xf>
    <xf numFmtId="0" fontId="40" fillId="0" borderId="23" xfId="0" applyFont="1" applyBorder="1" applyAlignment="1" applyProtection="1">
      <alignment horizontal="center" vertical="center" wrapText="1"/>
      <protection locked="0"/>
    </xf>
    <xf numFmtId="167" fontId="40" fillId="0" borderId="23" xfId="0" applyNumberFormat="1" applyFont="1" applyBorder="1" applyAlignment="1" applyProtection="1">
      <alignment vertical="center"/>
      <protection locked="0"/>
    </xf>
    <xf numFmtId="4" fontId="40" fillId="3" borderId="23" xfId="0" applyNumberFormat="1" applyFont="1" applyFill="1" applyBorder="1" applyAlignment="1" applyProtection="1">
      <alignment vertical="center"/>
      <protection locked="0"/>
    </xf>
    <xf numFmtId="4" fontId="40" fillId="0" borderId="23" xfId="0" applyNumberFormat="1" applyFont="1" applyBorder="1" applyAlignment="1" applyProtection="1">
      <alignment vertical="center"/>
      <protection locked="0"/>
    </xf>
    <xf numFmtId="0" fontId="41" fillId="0" borderId="4" xfId="0" applyFont="1" applyBorder="1" applyAlignment="1">
      <alignment vertical="center"/>
    </xf>
    <xf numFmtId="0" fontId="40" fillId="3" borderId="15" xfId="0" applyFont="1" applyFill="1" applyBorder="1" applyAlignment="1" applyProtection="1">
      <alignment horizontal="left" vertical="center"/>
      <protection locked="0"/>
    </xf>
    <xf numFmtId="0" fontId="40" fillId="0" borderId="0" xfId="0" applyFont="1" applyBorder="1" applyAlignment="1">
      <alignment horizontal="center"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5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167" fontId="23" fillId="3" borderId="23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vertical="top"/>
    </xf>
    <xf numFmtId="0" fontId="42" fillId="0" borderId="24" xfId="0" applyFont="1" applyBorder="1" applyAlignment="1">
      <alignment vertical="center" wrapText="1"/>
    </xf>
    <xf numFmtId="0" fontId="42" fillId="0" borderId="25" xfId="0" applyFont="1" applyBorder="1" applyAlignment="1">
      <alignment vertical="center" wrapText="1"/>
    </xf>
    <xf numFmtId="0" fontId="42" fillId="0" borderId="26" xfId="0" applyFont="1" applyBorder="1" applyAlignment="1">
      <alignment vertical="center" wrapText="1"/>
    </xf>
    <xf numFmtId="0" fontId="42" fillId="0" borderId="27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2" fillId="0" borderId="28" xfId="0" applyFont="1" applyBorder="1" applyAlignment="1">
      <alignment horizontal="center" vertical="center" wrapText="1"/>
    </xf>
    <xf numFmtId="0" fontId="42" fillId="0" borderId="27" xfId="0" applyFont="1" applyBorder="1" applyAlignment="1">
      <alignment vertical="center" wrapText="1"/>
    </xf>
    <xf numFmtId="0" fontId="44" fillId="0" borderId="29" xfId="0" applyFont="1" applyBorder="1" applyAlignment="1">
      <alignment horizontal="left" wrapText="1"/>
    </xf>
    <xf numFmtId="0" fontId="42" fillId="0" borderId="28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6" fillId="0" borderId="27" xfId="0" applyFont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vertical="center"/>
    </xf>
    <xf numFmtId="49" fontId="45" fillId="0" borderId="1" xfId="0" applyNumberFormat="1" applyFont="1" applyBorder="1" applyAlignment="1">
      <alignment horizontal="left" vertical="center" wrapText="1"/>
    </xf>
    <xf numFmtId="49" fontId="45" fillId="0" borderId="1" xfId="0" applyNumberFormat="1" applyFont="1" applyBorder="1" applyAlignment="1">
      <alignment vertical="center" wrapText="1"/>
    </xf>
    <xf numFmtId="0" fontId="42" fillId="0" borderId="30" xfId="0" applyFont="1" applyBorder="1" applyAlignment="1">
      <alignment vertical="center" wrapText="1"/>
    </xf>
    <xf numFmtId="0" fontId="47" fillId="0" borderId="29" xfId="0" applyFont="1" applyBorder="1" applyAlignment="1">
      <alignment vertical="center" wrapText="1"/>
    </xf>
    <xf numFmtId="0" fontId="42" fillId="0" borderId="31" xfId="0" applyFont="1" applyBorder="1" applyAlignment="1">
      <alignment vertical="center" wrapText="1"/>
    </xf>
    <xf numFmtId="0" fontId="42" fillId="0" borderId="1" xfId="0" applyFont="1" applyBorder="1" applyAlignment="1">
      <alignment vertical="top"/>
    </xf>
    <xf numFmtId="0" fontId="42" fillId="0" borderId="0" xfId="0" applyFont="1" applyAlignment="1">
      <alignment vertical="top"/>
    </xf>
    <xf numFmtId="0" fontId="42" fillId="0" borderId="24" xfId="0" applyFont="1" applyBorder="1" applyAlignment="1">
      <alignment horizontal="left" vertical="center"/>
    </xf>
    <xf numFmtId="0" fontId="42" fillId="0" borderId="25" xfId="0" applyFont="1" applyBorder="1" applyAlignment="1">
      <alignment horizontal="left" vertical="center"/>
    </xf>
    <xf numFmtId="0" fontId="42" fillId="0" borderId="26" xfId="0" applyFont="1" applyBorder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2" fillId="0" borderId="28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4" fillId="0" borderId="29" xfId="0" applyFont="1" applyBorder="1" applyAlignment="1">
      <alignment horizontal="center" vertical="center"/>
    </xf>
    <xf numFmtId="0" fontId="48" fillId="0" borderId="29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46" fillId="0" borderId="27" xfId="0" applyFont="1" applyBorder="1" applyAlignment="1">
      <alignment horizontal="left" vertical="center"/>
    </xf>
    <xf numFmtId="0" fontId="45" fillId="0" borderId="1" xfId="0" applyFont="1" applyFill="1" applyBorder="1" applyAlignment="1">
      <alignment horizontal="left" vertical="center"/>
    </xf>
    <xf numFmtId="0" fontId="45" fillId="0" borderId="1" xfId="0" applyFont="1" applyFill="1" applyBorder="1" applyAlignment="1">
      <alignment horizontal="center" vertical="center"/>
    </xf>
    <xf numFmtId="0" fontId="42" fillId="0" borderId="30" xfId="0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left" vertical="center" wrapText="1"/>
    </xf>
    <xf numFmtId="0" fontId="42" fillId="0" borderId="25" xfId="0" applyFont="1" applyBorder="1" applyAlignment="1">
      <alignment horizontal="left" vertical="center" wrapText="1"/>
    </xf>
    <xf numFmtId="0" fontId="42" fillId="0" borderId="26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8" fillId="0" borderId="27" xfId="0" applyFont="1" applyBorder="1" applyAlignment="1">
      <alignment horizontal="left" vertical="center" wrapText="1"/>
    </xf>
    <xf numFmtId="0" fontId="48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/>
    </xf>
    <xf numFmtId="0" fontId="46" fillId="0" borderId="28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/>
    </xf>
    <xf numFmtId="0" fontId="46" fillId="0" borderId="30" xfId="0" applyFont="1" applyBorder="1" applyAlignment="1">
      <alignment horizontal="left" vertical="center" wrapText="1"/>
    </xf>
    <xf numFmtId="0" fontId="46" fillId="0" borderId="29" xfId="0" applyFont="1" applyBorder="1" applyAlignment="1">
      <alignment horizontal="left" vertical="center" wrapText="1"/>
    </xf>
    <xf numFmtId="0" fontId="46" fillId="0" borderId="3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top"/>
    </xf>
    <xf numFmtId="0" fontId="45" fillId="0" borderId="1" xfId="0" applyFont="1" applyBorder="1" applyAlignment="1">
      <alignment horizontal="center" vertical="top"/>
    </xf>
    <xf numFmtId="0" fontId="46" fillId="0" borderId="30" xfId="0" applyFont="1" applyBorder="1" applyAlignment="1">
      <alignment horizontal="left" vertical="center"/>
    </xf>
    <xf numFmtId="0" fontId="46" fillId="0" borderId="3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44" fillId="0" borderId="1" xfId="0" applyFont="1" applyBorder="1" applyAlignment="1">
      <alignment vertical="center"/>
    </xf>
    <xf numFmtId="0" fontId="48" fillId="0" borderId="29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5" fillId="0" borderId="1" xfId="0" applyFont="1" applyBorder="1" applyAlignment="1">
      <alignment vertical="top"/>
    </xf>
    <xf numFmtId="49" fontId="45" fillId="0" borderId="1" xfId="0" applyNumberFormat="1" applyFont="1" applyBorder="1" applyAlignment="1">
      <alignment horizontal="left" vertical="center"/>
    </xf>
    <xf numFmtId="0" fontId="51" fillId="0" borderId="27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vertical="top"/>
    </xf>
    <xf numFmtId="0" fontId="52" fillId="0" borderId="1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horizontal="center" vertical="center"/>
    </xf>
    <xf numFmtId="49" fontId="52" fillId="0" borderId="1" xfId="0" applyNumberFormat="1" applyFont="1" applyBorder="1" applyAlignment="1" applyProtection="1">
      <alignment horizontal="left" vertical="center"/>
    </xf>
    <xf numFmtId="0" fontId="51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4" fillId="0" borderId="29" xfId="0" applyFont="1" applyBorder="1" applyAlignment="1">
      <alignment horizontal="left"/>
    </xf>
    <xf numFmtId="0" fontId="48" fillId="0" borderId="29" xfId="0" applyFont="1" applyBorder="1" applyAlignment="1"/>
    <xf numFmtId="0" fontId="42" fillId="0" borderId="27" xfId="0" applyFont="1" applyBorder="1" applyAlignment="1">
      <alignment vertical="top"/>
    </xf>
    <xf numFmtId="0" fontId="42" fillId="0" borderId="28" xfId="0" applyFont="1" applyBorder="1" applyAlignment="1">
      <alignment vertical="top"/>
    </xf>
    <xf numFmtId="0" fontId="42" fillId="0" borderId="30" xfId="0" applyFont="1" applyBorder="1" applyAlignment="1">
      <alignment vertical="top"/>
    </xf>
    <xf numFmtId="0" fontId="42" fillId="0" borderId="29" xfId="0" applyFont="1" applyBorder="1" applyAlignment="1">
      <alignment vertical="top"/>
    </xf>
    <xf numFmtId="0" fontId="42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74151102" TargetMode="External" /><Relationship Id="rId2" Type="http://schemas.openxmlformats.org/officeDocument/2006/relationships/hyperlink" Target="https://podminky.urs.cz/item/CS_URS_2025_02/212755216" TargetMode="External" /><Relationship Id="rId3" Type="http://schemas.openxmlformats.org/officeDocument/2006/relationships/hyperlink" Target="https://podminky.urs.cz/item/CS_URS_2025_02/274313511" TargetMode="External" /><Relationship Id="rId4" Type="http://schemas.openxmlformats.org/officeDocument/2006/relationships/hyperlink" Target="https://podminky.urs.cz/item/CS_URS_2025_02/274321511" TargetMode="External" /><Relationship Id="rId5" Type="http://schemas.openxmlformats.org/officeDocument/2006/relationships/hyperlink" Target="https://podminky.urs.cz/item/CS_URS_2025_02/274351121" TargetMode="External" /><Relationship Id="rId6" Type="http://schemas.openxmlformats.org/officeDocument/2006/relationships/hyperlink" Target="https://podminky.urs.cz/item/CS_URS_2025_02/274351122" TargetMode="External" /><Relationship Id="rId7" Type="http://schemas.openxmlformats.org/officeDocument/2006/relationships/hyperlink" Target="https://podminky.urs.cz/item/CS_URS_2025_02/274361821" TargetMode="External" /><Relationship Id="rId8" Type="http://schemas.openxmlformats.org/officeDocument/2006/relationships/hyperlink" Target="https://podminky.urs.cz/item/CS_URS_2025_02/278311052" TargetMode="External" /><Relationship Id="rId9" Type="http://schemas.openxmlformats.org/officeDocument/2006/relationships/hyperlink" Target="https://podminky.urs.cz/item/CS_URS_2025_02/564851111" TargetMode="External" /><Relationship Id="rId10" Type="http://schemas.openxmlformats.org/officeDocument/2006/relationships/hyperlink" Target="https://podminky.urs.cz/item/CS_URS_2025_02/919726124" TargetMode="External" /><Relationship Id="rId11" Type="http://schemas.openxmlformats.org/officeDocument/2006/relationships/hyperlink" Target="https://podminky.urs.cz/item/CS_URS_2025_02/631311234" TargetMode="External" /><Relationship Id="rId12" Type="http://schemas.openxmlformats.org/officeDocument/2006/relationships/hyperlink" Target="https://podminky.urs.cz/item/CS_URS_2025_02/631319175" TargetMode="External" /><Relationship Id="rId13" Type="http://schemas.openxmlformats.org/officeDocument/2006/relationships/hyperlink" Target="https://podminky.urs.cz/item/CS_URS_2025_02/631319013" TargetMode="External" /><Relationship Id="rId14" Type="http://schemas.openxmlformats.org/officeDocument/2006/relationships/hyperlink" Target="https://podminky.urs.cz/item/CS_URS_2025_02/631362024" TargetMode="External" /><Relationship Id="rId15" Type="http://schemas.openxmlformats.org/officeDocument/2006/relationships/hyperlink" Target="https://podminky.urs.cz/item/CS_URS_2025_02/633811111" TargetMode="External" /><Relationship Id="rId16" Type="http://schemas.openxmlformats.org/officeDocument/2006/relationships/hyperlink" Target="https://podminky.urs.cz/item/CS_URS_2025_02/633831115" TargetMode="External" /><Relationship Id="rId17" Type="http://schemas.openxmlformats.org/officeDocument/2006/relationships/hyperlink" Target="https://podminky.urs.cz/item/CS_URS_2025_02/634661111" TargetMode="External" /><Relationship Id="rId18" Type="http://schemas.openxmlformats.org/officeDocument/2006/relationships/hyperlink" Target="https://podminky.urs.cz/item/CS_URS_2025_02/634663113" TargetMode="External" /><Relationship Id="rId19" Type="http://schemas.openxmlformats.org/officeDocument/2006/relationships/hyperlink" Target="https://podminky.urs.cz/item/CS_URS_2025_02/634911114" TargetMode="External" /><Relationship Id="rId20" Type="http://schemas.openxmlformats.org/officeDocument/2006/relationships/hyperlink" Target="https://podminky.urs.cz/item/CS_URS_2025_02/952901221" TargetMode="External" /><Relationship Id="rId21" Type="http://schemas.openxmlformats.org/officeDocument/2006/relationships/hyperlink" Target="https://podminky.urs.cz/item/CS_URS_2025_02/953312112" TargetMode="External" /><Relationship Id="rId22" Type="http://schemas.openxmlformats.org/officeDocument/2006/relationships/hyperlink" Target="https://podminky.urs.cz/item/CS_URS_2025_02/966008222a" TargetMode="External" /><Relationship Id="rId23" Type="http://schemas.openxmlformats.org/officeDocument/2006/relationships/hyperlink" Target="https://podminky.urs.cz/item/CS_URS_2025_02/973042351" TargetMode="External" /><Relationship Id="rId24" Type="http://schemas.openxmlformats.org/officeDocument/2006/relationships/hyperlink" Target="https://podminky.urs.cz/item/CS_URS_2025_02/976085311" TargetMode="External" /><Relationship Id="rId25" Type="http://schemas.openxmlformats.org/officeDocument/2006/relationships/hyperlink" Target="https://podminky.urs.cz/item/CS_URS_2025_02/985111211" TargetMode="External" /><Relationship Id="rId26" Type="http://schemas.openxmlformats.org/officeDocument/2006/relationships/hyperlink" Target="https://podminky.urs.cz/item/CS_URS_2025_02/985331213" TargetMode="External" /><Relationship Id="rId27" Type="http://schemas.openxmlformats.org/officeDocument/2006/relationships/hyperlink" Target="https://podminky.urs.cz/item/CS_URS_2025_02/985331912" TargetMode="External" /><Relationship Id="rId28" Type="http://schemas.openxmlformats.org/officeDocument/2006/relationships/hyperlink" Target="https://podminky.urs.cz/item/CS_URS_2025_02/997013501" TargetMode="External" /><Relationship Id="rId29" Type="http://schemas.openxmlformats.org/officeDocument/2006/relationships/hyperlink" Target="https://podminky.urs.cz/item/CS_URS_2025_02/997013509" TargetMode="External" /><Relationship Id="rId30" Type="http://schemas.openxmlformats.org/officeDocument/2006/relationships/hyperlink" Target="https://podminky.urs.cz/item/CS_URS_2025_02/997013602" TargetMode="External" /><Relationship Id="rId31" Type="http://schemas.openxmlformats.org/officeDocument/2006/relationships/hyperlink" Target="https://podminky.urs.cz/item/CS_URS_2025_02/997013631" TargetMode="External" /><Relationship Id="rId32" Type="http://schemas.openxmlformats.org/officeDocument/2006/relationships/hyperlink" Target="https://podminky.urs.cz/item/CS_URS_2025_02/997013811" TargetMode="External" /><Relationship Id="rId33" Type="http://schemas.openxmlformats.org/officeDocument/2006/relationships/hyperlink" Target="https://podminky.urs.cz/item/CS_URS_2025_02/998021021" TargetMode="External" /><Relationship Id="rId34" Type="http://schemas.openxmlformats.org/officeDocument/2006/relationships/hyperlink" Target="https://podminky.urs.cz/item/CS_URS_2025_02/762521812" TargetMode="External" /><Relationship Id="rId35" Type="http://schemas.openxmlformats.org/officeDocument/2006/relationships/hyperlink" Target="https://podminky.urs.cz/item/CS_URS_2025_02/767995112" TargetMode="External" /><Relationship Id="rId36" Type="http://schemas.openxmlformats.org/officeDocument/2006/relationships/hyperlink" Target="https://podminky.urs.cz/item/CS_URS_2025_02/767996804" TargetMode="External" /><Relationship Id="rId37" Type="http://schemas.openxmlformats.org/officeDocument/2006/relationships/hyperlink" Target="https://podminky.urs.cz/item/CS_URS_2025_02/998767101" TargetMode="External" /><Relationship Id="rId38" Type="http://schemas.openxmlformats.org/officeDocument/2006/relationships/hyperlink" Target="https://podminky.urs.cz/item/CS_URS_2025_02/012002000" TargetMode="External" /><Relationship Id="rId39" Type="http://schemas.openxmlformats.org/officeDocument/2006/relationships/hyperlink" Target="https://podminky.urs.cz/item/CS_URS_2025_02/013294000" TargetMode="External" /><Relationship Id="rId40" Type="http://schemas.openxmlformats.org/officeDocument/2006/relationships/hyperlink" Target="https://podminky.urs.cz/item/CS_URS_2025_02/030001000" TargetMode="External" /><Relationship Id="rId41" Type="http://schemas.openxmlformats.org/officeDocument/2006/relationships/hyperlink" Target="https://podminky.urs.cz/item/CS_URS_2025_02/041903000" TargetMode="External" /><Relationship Id="rId42" Type="http://schemas.openxmlformats.org/officeDocument/2006/relationships/hyperlink" Target="https://podminky.urs.cz/item/CS_URS_2025_02/043103000" TargetMode="External" /><Relationship Id="rId43" Type="http://schemas.openxmlformats.org/officeDocument/2006/relationships/hyperlink" Target="https://podminky.urs.cz/item/CS_URS_2025_02/071002000" TargetMode="External" /><Relationship Id="rId44" Type="http://schemas.openxmlformats.org/officeDocument/2006/relationships/hyperlink" Target="https://podminky.urs.cz/item/CS_URS_2025_02/090001000" TargetMode="External" /><Relationship Id="rId45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3106192" TargetMode="External" /><Relationship Id="rId2" Type="http://schemas.openxmlformats.org/officeDocument/2006/relationships/hyperlink" Target="https://podminky.urs.cz/item/CS_URS_2025_02/212752422" TargetMode="External" /><Relationship Id="rId3" Type="http://schemas.openxmlformats.org/officeDocument/2006/relationships/hyperlink" Target="https://podminky.urs.cz/item/CS_URS_2025_02/213141111" TargetMode="External" /><Relationship Id="rId4" Type="http://schemas.openxmlformats.org/officeDocument/2006/relationships/hyperlink" Target="https://podminky.urs.cz/item/CS_URS_2025_02/278311151" TargetMode="External" /><Relationship Id="rId5" Type="http://schemas.openxmlformats.org/officeDocument/2006/relationships/hyperlink" Target="https://podminky.urs.cz/item/CS_URS_2025_02/511536011" TargetMode="External" /><Relationship Id="rId6" Type="http://schemas.openxmlformats.org/officeDocument/2006/relationships/hyperlink" Target="https://podminky.urs.cz/item/CS_URS_2025_02/521351120" TargetMode="External" /><Relationship Id="rId7" Type="http://schemas.openxmlformats.org/officeDocument/2006/relationships/hyperlink" Target="https://podminky.urs.cz/item/CS_URS_2025_02/548111312" TargetMode="External" /><Relationship Id="rId8" Type="http://schemas.openxmlformats.org/officeDocument/2006/relationships/hyperlink" Target="https://podminky.urs.cz/item/CS_URS_2025_02/548132111" TargetMode="External" /><Relationship Id="rId9" Type="http://schemas.openxmlformats.org/officeDocument/2006/relationships/hyperlink" Target="https://podminky.urs.cz/item/CS_URS_2025_02/548133111" TargetMode="External" /><Relationship Id="rId10" Type="http://schemas.openxmlformats.org/officeDocument/2006/relationships/hyperlink" Target="https://podminky.urs.cz/item/CS_URS_2025_02/548133121" TargetMode="External" /><Relationship Id="rId11" Type="http://schemas.openxmlformats.org/officeDocument/2006/relationships/hyperlink" Target="https://podminky.urs.cz/item/CS_URS_2025_02/548141111" TargetMode="External" /><Relationship Id="rId12" Type="http://schemas.openxmlformats.org/officeDocument/2006/relationships/hyperlink" Target="https://podminky.urs.cz/item/CS_URS_2025_02/584121109" TargetMode="External" /><Relationship Id="rId13" Type="http://schemas.openxmlformats.org/officeDocument/2006/relationships/hyperlink" Target="https://podminky.urs.cz/item/CS_URS_2025_02/629995201" TargetMode="External" /><Relationship Id="rId14" Type="http://schemas.openxmlformats.org/officeDocument/2006/relationships/hyperlink" Target="https://podminky.urs.cz/item/CS_URS_2025_02/871310320" TargetMode="External" /><Relationship Id="rId15" Type="http://schemas.openxmlformats.org/officeDocument/2006/relationships/hyperlink" Target="https://podminky.urs.cz/item/CS_URS_2025_02/935113211" TargetMode="External" /><Relationship Id="rId16" Type="http://schemas.openxmlformats.org/officeDocument/2006/relationships/hyperlink" Target="https://podminky.urs.cz/item/CS_URS_2025_02/953961115" TargetMode="External" /><Relationship Id="rId17" Type="http://schemas.openxmlformats.org/officeDocument/2006/relationships/hyperlink" Target="https://podminky.urs.cz/item/CS_URS_2025_02/997013501" TargetMode="External" /><Relationship Id="rId18" Type="http://schemas.openxmlformats.org/officeDocument/2006/relationships/hyperlink" Target="https://podminky.urs.cz/item/CS_URS_2025_02/997013509" TargetMode="External" /><Relationship Id="rId19" Type="http://schemas.openxmlformats.org/officeDocument/2006/relationships/hyperlink" Target="https://podminky.urs.cz/item/CS_URS_2025_02/997013602" TargetMode="External" /><Relationship Id="rId20" Type="http://schemas.openxmlformats.org/officeDocument/2006/relationships/hyperlink" Target="https://podminky.urs.cz/item/CS_URS_2025_02/997013841" TargetMode="External" /><Relationship Id="rId21" Type="http://schemas.openxmlformats.org/officeDocument/2006/relationships/hyperlink" Target="https://podminky.urs.cz/item/CS_URS_2025_02/998243011" TargetMode="External" /><Relationship Id="rId22" Type="http://schemas.openxmlformats.org/officeDocument/2006/relationships/hyperlink" Target="https://podminky.urs.cz/item/CS_URS_2023_02/998767201" TargetMode="External" /><Relationship Id="rId23" Type="http://schemas.openxmlformats.org/officeDocument/2006/relationships/hyperlink" Target="https://podminky.urs.cz/item/CS_URS_2025_02/012002000" TargetMode="External" /><Relationship Id="rId24" Type="http://schemas.openxmlformats.org/officeDocument/2006/relationships/hyperlink" Target="https://podminky.urs.cz/item/CS_URS_2025_02/013294000" TargetMode="External" /><Relationship Id="rId25" Type="http://schemas.openxmlformats.org/officeDocument/2006/relationships/hyperlink" Target="https://podminky.urs.cz/item/CS_URS_2025_02/030001000" TargetMode="External" /><Relationship Id="rId26" Type="http://schemas.openxmlformats.org/officeDocument/2006/relationships/hyperlink" Target="https://podminky.urs.cz/item/CS_URS_2025_02/071002000" TargetMode="External" /><Relationship Id="rId27" Type="http://schemas.openxmlformats.org/officeDocument/2006/relationships/hyperlink" Target="https://podminky.urs.cz/item/CS_URS_2025_02/090001000" TargetMode="External" /><Relationship Id="rId28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20" t="s">
        <v>6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1" t="s">
        <v>7</v>
      </c>
      <c r="BT2" s="21" t="s">
        <v>8</v>
      </c>
    </row>
    <row r="3" s="1" customFormat="1" ht="6.96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4"/>
      <c r="BS3" s="21" t="s">
        <v>7</v>
      </c>
      <c r="BT3" s="21" t="s">
        <v>9</v>
      </c>
    </row>
    <row r="4" s="1" customFormat="1" ht="24.96" customHeight="1">
      <c r="B4" s="24"/>
      <c r="D4" s="25" t="s">
        <v>10</v>
      </c>
      <c r="AR4" s="24"/>
      <c r="AS4" s="26" t="s">
        <v>11</v>
      </c>
      <c r="BE4" s="27" t="s">
        <v>12</v>
      </c>
      <c r="BS4" s="21" t="s">
        <v>13</v>
      </c>
    </row>
    <row r="5" s="1" customFormat="1" ht="12" customHeight="1">
      <c r="B5" s="24"/>
      <c r="D5" s="28" t="s">
        <v>14</v>
      </c>
      <c r="K5" s="29" t="s">
        <v>15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24"/>
      <c r="BE5" s="30" t="s">
        <v>16</v>
      </c>
      <c r="BS5" s="21" t="s">
        <v>7</v>
      </c>
    </row>
    <row r="6" s="1" customFormat="1" ht="36.96" customHeight="1">
      <c r="B6" s="24"/>
      <c r="D6" s="31" t="s">
        <v>17</v>
      </c>
      <c r="K6" s="32" t="s">
        <v>18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24"/>
      <c r="BE6" s="33"/>
      <c r="BS6" s="21" t="s">
        <v>7</v>
      </c>
    </row>
    <row r="7" s="1" customFormat="1" ht="12" customHeight="1">
      <c r="B7" s="24"/>
      <c r="D7" s="34" t="s">
        <v>19</v>
      </c>
      <c r="K7" s="29" t="s">
        <v>3</v>
      </c>
      <c r="AK7" s="34" t="s">
        <v>20</v>
      </c>
      <c r="AN7" s="29" t="s">
        <v>3</v>
      </c>
      <c r="AR7" s="24"/>
      <c r="BE7" s="33"/>
      <c r="BS7" s="21" t="s">
        <v>7</v>
      </c>
    </row>
    <row r="8" s="1" customFormat="1" ht="12" customHeight="1">
      <c r="B8" s="24"/>
      <c r="D8" s="34" t="s">
        <v>21</v>
      </c>
      <c r="K8" s="29" t="s">
        <v>22</v>
      </c>
      <c r="AK8" s="34" t="s">
        <v>23</v>
      </c>
      <c r="AN8" s="35" t="s">
        <v>24</v>
      </c>
      <c r="AR8" s="24"/>
      <c r="BE8" s="33"/>
      <c r="BS8" s="21" t="s">
        <v>7</v>
      </c>
    </row>
    <row r="9" s="1" customFormat="1" ht="14.4" customHeight="1">
      <c r="B9" s="24"/>
      <c r="AR9" s="24"/>
      <c r="BE9" s="33"/>
      <c r="BS9" s="21" t="s">
        <v>7</v>
      </c>
    </row>
    <row r="10" s="1" customFormat="1" ht="12" customHeight="1">
      <c r="B10" s="24"/>
      <c r="D10" s="34" t="s">
        <v>25</v>
      </c>
      <c r="AK10" s="34" t="s">
        <v>26</v>
      </c>
      <c r="AN10" s="29" t="s">
        <v>3</v>
      </c>
      <c r="AR10" s="24"/>
      <c r="BE10" s="33"/>
      <c r="BS10" s="21" t="s">
        <v>7</v>
      </c>
    </row>
    <row r="11" s="1" customFormat="1" ht="18.48" customHeight="1">
      <c r="B11" s="24"/>
      <c r="E11" s="29" t="s">
        <v>27</v>
      </c>
      <c r="AK11" s="34" t="s">
        <v>28</v>
      </c>
      <c r="AN11" s="29" t="s">
        <v>3</v>
      </c>
      <c r="AR11" s="24"/>
      <c r="BE11" s="33"/>
      <c r="BS11" s="21" t="s">
        <v>7</v>
      </c>
    </row>
    <row r="12" s="1" customFormat="1" ht="6.96" customHeight="1">
      <c r="B12" s="24"/>
      <c r="AR12" s="24"/>
      <c r="BE12" s="33"/>
      <c r="BS12" s="21" t="s">
        <v>7</v>
      </c>
    </row>
    <row r="13" s="1" customFormat="1" ht="12" customHeight="1">
      <c r="B13" s="24"/>
      <c r="D13" s="34" t="s">
        <v>29</v>
      </c>
      <c r="AK13" s="34" t="s">
        <v>26</v>
      </c>
      <c r="AN13" s="36" t="s">
        <v>30</v>
      </c>
      <c r="AR13" s="24"/>
      <c r="BE13" s="33"/>
      <c r="BS13" s="21" t="s">
        <v>7</v>
      </c>
    </row>
    <row r="14">
      <c r="B14" s="24"/>
      <c r="E14" s="36" t="s">
        <v>30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28</v>
      </c>
      <c r="AN14" s="36" t="s">
        <v>30</v>
      </c>
      <c r="AR14" s="24"/>
      <c r="BE14" s="33"/>
      <c r="BS14" s="21" t="s">
        <v>7</v>
      </c>
    </row>
    <row r="15" s="1" customFormat="1" ht="6.96" customHeight="1">
      <c r="B15" s="24"/>
      <c r="AR15" s="24"/>
      <c r="BE15" s="33"/>
      <c r="BS15" s="21" t="s">
        <v>4</v>
      </c>
    </row>
    <row r="16" s="1" customFormat="1" ht="12" customHeight="1">
      <c r="B16" s="24"/>
      <c r="D16" s="34" t="s">
        <v>31</v>
      </c>
      <c r="AK16" s="34" t="s">
        <v>26</v>
      </c>
      <c r="AN16" s="29" t="s">
        <v>3</v>
      </c>
      <c r="AR16" s="24"/>
      <c r="BE16" s="33"/>
      <c r="BS16" s="21" t="s">
        <v>4</v>
      </c>
    </row>
    <row r="17" s="1" customFormat="1" ht="18.48" customHeight="1">
      <c r="B17" s="24"/>
      <c r="E17" s="29" t="s">
        <v>22</v>
      </c>
      <c r="AK17" s="34" t="s">
        <v>28</v>
      </c>
      <c r="AN17" s="29" t="s">
        <v>3</v>
      </c>
      <c r="AR17" s="24"/>
      <c r="BE17" s="33"/>
      <c r="BS17" s="21" t="s">
        <v>32</v>
      </c>
    </row>
    <row r="18" s="1" customFormat="1" ht="6.96" customHeight="1">
      <c r="B18" s="24"/>
      <c r="AR18" s="24"/>
      <c r="BE18" s="33"/>
      <c r="BS18" s="21" t="s">
        <v>7</v>
      </c>
    </row>
    <row r="19" s="1" customFormat="1" ht="12" customHeight="1">
      <c r="B19" s="24"/>
      <c r="D19" s="34" t="s">
        <v>33</v>
      </c>
      <c r="AK19" s="34" t="s">
        <v>26</v>
      </c>
      <c r="AN19" s="29" t="s">
        <v>3</v>
      </c>
      <c r="AR19" s="24"/>
      <c r="BE19" s="33"/>
      <c r="BS19" s="21" t="s">
        <v>7</v>
      </c>
    </row>
    <row r="20" s="1" customFormat="1" ht="18.48" customHeight="1">
      <c r="B20" s="24"/>
      <c r="E20" s="29" t="s">
        <v>34</v>
      </c>
      <c r="AK20" s="34" t="s">
        <v>28</v>
      </c>
      <c r="AN20" s="29" t="s">
        <v>3</v>
      </c>
      <c r="AR20" s="24"/>
      <c r="BE20" s="33"/>
      <c r="BS20" s="21" t="s">
        <v>32</v>
      </c>
    </row>
    <row r="21" s="1" customFormat="1" ht="6.96" customHeight="1">
      <c r="B21" s="24"/>
      <c r="AR21" s="24"/>
      <c r="BE21" s="33"/>
    </row>
    <row r="22" s="1" customFormat="1" ht="12" customHeight="1">
      <c r="B22" s="24"/>
      <c r="D22" s="34" t="s">
        <v>35</v>
      </c>
      <c r="AR22" s="24"/>
      <c r="BE22" s="33"/>
    </row>
    <row r="23" s="1" customFormat="1" ht="47.25" customHeight="1">
      <c r="B23" s="24"/>
      <c r="E23" s="38" t="s">
        <v>36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R23" s="24"/>
      <c r="BE23" s="33"/>
    </row>
    <row r="24" s="1" customFormat="1" ht="6.96" customHeight="1">
      <c r="B24" s="24"/>
      <c r="AR24" s="24"/>
      <c r="BE24" s="33"/>
    </row>
    <row r="25" s="1" customFormat="1" ht="6.96" customHeight="1">
      <c r="B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R25" s="24"/>
      <c r="BE25" s="33"/>
    </row>
    <row r="26" s="2" customFormat="1" ht="25.92" customHeight="1">
      <c r="A26" s="40"/>
      <c r="B26" s="41"/>
      <c r="C26" s="40"/>
      <c r="D26" s="42" t="s">
        <v>37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0"/>
      <c r="AQ26" s="40"/>
      <c r="AR26" s="41"/>
      <c r="BE26" s="33"/>
    </row>
    <row r="27" s="2" customFormat="1" ht="6.96" customHeight="1">
      <c r="A27" s="40"/>
      <c r="B27" s="41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1"/>
      <c r="BE27" s="33"/>
    </row>
    <row r="28" s="2" customFormat="1">
      <c r="A28" s="40"/>
      <c r="B28" s="41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38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39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40</v>
      </c>
      <c r="AL28" s="45"/>
      <c r="AM28" s="45"/>
      <c r="AN28" s="45"/>
      <c r="AO28" s="45"/>
      <c r="AP28" s="40"/>
      <c r="AQ28" s="40"/>
      <c r="AR28" s="41"/>
      <c r="BE28" s="33"/>
    </row>
    <row r="29" s="3" customFormat="1" ht="14.4" customHeight="1">
      <c r="A29" s="3"/>
      <c r="B29" s="46"/>
      <c r="C29" s="3"/>
      <c r="D29" s="34" t="s">
        <v>41</v>
      </c>
      <c r="E29" s="3"/>
      <c r="F29" s="34" t="s">
        <v>42</v>
      </c>
      <c r="G29" s="3"/>
      <c r="H29" s="3"/>
      <c r="I29" s="3"/>
      <c r="J29" s="3"/>
      <c r="K29" s="3"/>
      <c r="L29" s="47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8">
        <f>ROUND(AZ54,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8">
        <f>ROUND(AV54, 2)</f>
        <v>0</v>
      </c>
      <c r="AL29" s="3"/>
      <c r="AM29" s="3"/>
      <c r="AN29" s="3"/>
      <c r="AO29" s="3"/>
      <c r="AP29" s="3"/>
      <c r="AQ29" s="3"/>
      <c r="AR29" s="46"/>
      <c r="BE29" s="49"/>
    </row>
    <row r="30" s="3" customFormat="1" ht="14.4" customHeight="1">
      <c r="A30" s="3"/>
      <c r="B30" s="46"/>
      <c r="C30" s="3"/>
      <c r="D30" s="3"/>
      <c r="E30" s="3"/>
      <c r="F30" s="34" t="s">
        <v>43</v>
      </c>
      <c r="G30" s="3"/>
      <c r="H30" s="3"/>
      <c r="I30" s="3"/>
      <c r="J30" s="3"/>
      <c r="K30" s="3"/>
      <c r="L30" s="47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8">
        <f>ROUND(BA54,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8">
        <f>ROUND(AW54, 2)</f>
        <v>0</v>
      </c>
      <c r="AL30" s="3"/>
      <c r="AM30" s="3"/>
      <c r="AN30" s="3"/>
      <c r="AO30" s="3"/>
      <c r="AP30" s="3"/>
      <c r="AQ30" s="3"/>
      <c r="AR30" s="46"/>
      <c r="BE30" s="49"/>
    </row>
    <row r="31" hidden="1" s="3" customFormat="1" ht="14.4" customHeight="1">
      <c r="A31" s="3"/>
      <c r="B31" s="46"/>
      <c r="C31" s="3"/>
      <c r="D31" s="3"/>
      <c r="E31" s="3"/>
      <c r="F31" s="34" t="s">
        <v>44</v>
      </c>
      <c r="G31" s="3"/>
      <c r="H31" s="3"/>
      <c r="I31" s="3"/>
      <c r="J31" s="3"/>
      <c r="K31" s="3"/>
      <c r="L31" s="47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8">
        <f>ROUND(BB54,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8">
        <v>0</v>
      </c>
      <c r="AL31" s="3"/>
      <c r="AM31" s="3"/>
      <c r="AN31" s="3"/>
      <c r="AO31" s="3"/>
      <c r="AP31" s="3"/>
      <c r="AQ31" s="3"/>
      <c r="AR31" s="46"/>
      <c r="BE31" s="49"/>
    </row>
    <row r="32" hidden="1" s="3" customFormat="1" ht="14.4" customHeight="1">
      <c r="A32" s="3"/>
      <c r="B32" s="46"/>
      <c r="C32" s="3"/>
      <c r="D32" s="3"/>
      <c r="E32" s="3"/>
      <c r="F32" s="34" t="s">
        <v>45</v>
      </c>
      <c r="G32" s="3"/>
      <c r="H32" s="3"/>
      <c r="I32" s="3"/>
      <c r="J32" s="3"/>
      <c r="K32" s="3"/>
      <c r="L32" s="47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8">
        <f>ROUND(BC54,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8">
        <v>0</v>
      </c>
      <c r="AL32" s="3"/>
      <c r="AM32" s="3"/>
      <c r="AN32" s="3"/>
      <c r="AO32" s="3"/>
      <c r="AP32" s="3"/>
      <c r="AQ32" s="3"/>
      <c r="AR32" s="46"/>
      <c r="BE32" s="49"/>
    </row>
    <row r="33" hidden="1" s="3" customFormat="1" ht="14.4" customHeight="1">
      <c r="A33" s="3"/>
      <c r="B33" s="46"/>
      <c r="C33" s="3"/>
      <c r="D33" s="3"/>
      <c r="E33" s="3"/>
      <c r="F33" s="34" t="s">
        <v>46</v>
      </c>
      <c r="G33" s="3"/>
      <c r="H33" s="3"/>
      <c r="I33" s="3"/>
      <c r="J33" s="3"/>
      <c r="K33" s="3"/>
      <c r="L33" s="47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8">
        <f>ROUND(BD54,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8">
        <v>0</v>
      </c>
      <c r="AL33" s="3"/>
      <c r="AM33" s="3"/>
      <c r="AN33" s="3"/>
      <c r="AO33" s="3"/>
      <c r="AP33" s="3"/>
      <c r="AQ33" s="3"/>
      <c r="AR33" s="46"/>
      <c r="BE33" s="3"/>
    </row>
    <row r="34" s="2" customFormat="1" ht="6.96" customHeight="1">
      <c r="A34" s="40"/>
      <c r="B34" s="41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1"/>
      <c r="BE34" s="40"/>
    </row>
    <row r="35" s="2" customFormat="1" ht="25.92" customHeight="1">
      <c r="A35" s="40"/>
      <c r="B35" s="41"/>
      <c r="C35" s="50"/>
      <c r="D35" s="51" t="s">
        <v>47</v>
      </c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3" t="s">
        <v>48</v>
      </c>
      <c r="U35" s="52"/>
      <c r="V35" s="52"/>
      <c r="W35" s="52"/>
      <c r="X35" s="54" t="s">
        <v>49</v>
      </c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5">
        <f>SUM(AK26:AK33)</f>
        <v>0</v>
      </c>
      <c r="AL35" s="52"/>
      <c r="AM35" s="52"/>
      <c r="AN35" s="52"/>
      <c r="AO35" s="56"/>
      <c r="AP35" s="50"/>
      <c r="AQ35" s="50"/>
      <c r="AR35" s="41"/>
      <c r="BE35" s="40"/>
    </row>
    <row r="36" s="2" customFormat="1" ht="6.96" customHeight="1">
      <c r="A36" s="40"/>
      <c r="B36" s="41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1"/>
      <c r="BE36" s="40"/>
    </row>
    <row r="37" s="2" customFormat="1" ht="6.96" customHeight="1">
      <c r="A37" s="40"/>
      <c r="B37" s="57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41"/>
      <c r="BE37" s="40"/>
    </row>
    <row r="41" s="2" customFormat="1" ht="6.96" customHeight="1">
      <c r="A41" s="40"/>
      <c r="B41" s="59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41"/>
      <c r="BE41" s="40"/>
    </row>
    <row r="42" s="2" customFormat="1" ht="24.96" customHeight="1">
      <c r="A42" s="40"/>
      <c r="B42" s="41"/>
      <c r="C42" s="25" t="s">
        <v>50</v>
      </c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1"/>
      <c r="BE42" s="40"/>
    </row>
    <row r="43" s="2" customFormat="1" ht="6.96" customHeight="1">
      <c r="A43" s="40"/>
      <c r="B43" s="41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1"/>
      <c r="BE43" s="40"/>
    </row>
    <row r="44" s="4" customFormat="1" ht="12" customHeight="1">
      <c r="A44" s="4"/>
      <c r="B44" s="61"/>
      <c r="C44" s="34" t="s">
        <v>14</v>
      </c>
      <c r="D44" s="4"/>
      <c r="E44" s="4"/>
      <c r="F44" s="4"/>
      <c r="G44" s="4"/>
      <c r="H44" s="4"/>
      <c r="I44" s="4"/>
      <c r="J44" s="4"/>
      <c r="K44" s="4"/>
      <c r="L44" s="4" t="str">
        <f>K5</f>
        <v>2025/050</v>
      </c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61"/>
      <c r="BE44" s="4"/>
    </row>
    <row r="45" s="5" customFormat="1" ht="36.96" customHeight="1">
      <c r="A45" s="5"/>
      <c r="B45" s="62"/>
      <c r="C45" s="63" t="s">
        <v>17</v>
      </c>
      <c r="D45" s="5"/>
      <c r="E45" s="5"/>
      <c r="F45" s="5"/>
      <c r="G45" s="5"/>
      <c r="H45" s="5"/>
      <c r="I45" s="5"/>
      <c r="J45" s="5"/>
      <c r="K45" s="5"/>
      <c r="L45" s="64" t="str">
        <f>K6</f>
        <v>Montážní kanály v areálech DPO III - Areál tramvaje Poruba - Zásyp montážních kanálů</v>
      </c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62"/>
      <c r="BE45" s="5"/>
    </row>
    <row r="46" s="2" customFormat="1" ht="6.96" customHeight="1">
      <c r="A46" s="40"/>
      <c r="B46" s="41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1"/>
      <c r="BE46" s="40"/>
    </row>
    <row r="47" s="2" customFormat="1" ht="12" customHeight="1">
      <c r="A47" s="40"/>
      <c r="B47" s="41"/>
      <c r="C47" s="34" t="s">
        <v>21</v>
      </c>
      <c r="D47" s="40"/>
      <c r="E47" s="40"/>
      <c r="F47" s="40"/>
      <c r="G47" s="40"/>
      <c r="H47" s="40"/>
      <c r="I47" s="40"/>
      <c r="J47" s="40"/>
      <c r="K47" s="40"/>
      <c r="L47" s="65" t="str">
        <f>IF(K8="","",K8)</f>
        <v xml:space="preserve"> 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34" t="s">
        <v>23</v>
      </c>
      <c r="AJ47" s="40"/>
      <c r="AK47" s="40"/>
      <c r="AL47" s="40"/>
      <c r="AM47" s="66" t="str">
        <f>IF(AN8= "","",AN8)</f>
        <v>8. 8. 2023</v>
      </c>
      <c r="AN47" s="66"/>
      <c r="AO47" s="40"/>
      <c r="AP47" s="40"/>
      <c r="AQ47" s="40"/>
      <c r="AR47" s="41"/>
      <c r="BE47" s="40"/>
    </row>
    <row r="48" s="2" customFormat="1" ht="6.96" customHeight="1">
      <c r="A48" s="40"/>
      <c r="B48" s="41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1"/>
      <c r="BE48" s="40"/>
    </row>
    <row r="49" s="2" customFormat="1" ht="15.15" customHeight="1">
      <c r="A49" s="40"/>
      <c r="B49" s="41"/>
      <c r="C49" s="34" t="s">
        <v>25</v>
      </c>
      <c r="D49" s="40"/>
      <c r="E49" s="40"/>
      <c r="F49" s="40"/>
      <c r="G49" s="40"/>
      <c r="H49" s="40"/>
      <c r="I49" s="40"/>
      <c r="J49" s="40"/>
      <c r="K49" s="40"/>
      <c r="L49" s="4" t="str">
        <f>IF(E11= "","",E11)</f>
        <v>Dopravní podnik Ostrava a.s.</v>
      </c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34" t="s">
        <v>31</v>
      </c>
      <c r="AJ49" s="40"/>
      <c r="AK49" s="40"/>
      <c r="AL49" s="40"/>
      <c r="AM49" s="67" t="str">
        <f>IF(E17="","",E17)</f>
        <v xml:space="preserve"> </v>
      </c>
      <c r="AN49" s="4"/>
      <c r="AO49" s="4"/>
      <c r="AP49" s="4"/>
      <c r="AQ49" s="40"/>
      <c r="AR49" s="41"/>
      <c r="AS49" s="68" t="s">
        <v>51</v>
      </c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1"/>
      <c r="BE49" s="40"/>
    </row>
    <row r="50" s="2" customFormat="1" ht="15.15" customHeight="1">
      <c r="A50" s="40"/>
      <c r="B50" s="41"/>
      <c r="C50" s="34" t="s">
        <v>29</v>
      </c>
      <c r="D50" s="40"/>
      <c r="E50" s="40"/>
      <c r="F50" s="40"/>
      <c r="G50" s="40"/>
      <c r="H50" s="40"/>
      <c r="I50" s="40"/>
      <c r="J50" s="40"/>
      <c r="K50" s="40"/>
      <c r="L50" s="4" t="str">
        <f>IF(E14= "Vyplň údaj","",E14)</f>
        <v/>
      </c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34" t="s">
        <v>33</v>
      </c>
      <c r="AJ50" s="40"/>
      <c r="AK50" s="40"/>
      <c r="AL50" s="40"/>
      <c r="AM50" s="67" t="str">
        <f>IF(E20="","",E20)</f>
        <v>Jindřich Jansa</v>
      </c>
      <c r="AN50" s="4"/>
      <c r="AO50" s="4"/>
      <c r="AP50" s="4"/>
      <c r="AQ50" s="40"/>
      <c r="AR50" s="41"/>
      <c r="AS50" s="72"/>
      <c r="AT50" s="73"/>
      <c r="AU50" s="74"/>
      <c r="AV50" s="74"/>
      <c r="AW50" s="74"/>
      <c r="AX50" s="74"/>
      <c r="AY50" s="74"/>
      <c r="AZ50" s="74"/>
      <c r="BA50" s="74"/>
      <c r="BB50" s="74"/>
      <c r="BC50" s="74"/>
      <c r="BD50" s="75"/>
      <c r="BE50" s="40"/>
    </row>
    <row r="51" s="2" customFormat="1" ht="10.8" customHeight="1">
      <c r="A51" s="40"/>
      <c r="B51" s="41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1"/>
      <c r="AS51" s="72"/>
      <c r="AT51" s="73"/>
      <c r="AU51" s="74"/>
      <c r="AV51" s="74"/>
      <c r="AW51" s="74"/>
      <c r="AX51" s="74"/>
      <c r="AY51" s="74"/>
      <c r="AZ51" s="74"/>
      <c r="BA51" s="74"/>
      <c r="BB51" s="74"/>
      <c r="BC51" s="74"/>
      <c r="BD51" s="75"/>
      <c r="BE51" s="40"/>
    </row>
    <row r="52" s="2" customFormat="1" ht="29.28" customHeight="1">
      <c r="A52" s="40"/>
      <c r="B52" s="41"/>
      <c r="C52" s="76" t="s">
        <v>52</v>
      </c>
      <c r="D52" s="77"/>
      <c r="E52" s="77"/>
      <c r="F52" s="77"/>
      <c r="G52" s="77"/>
      <c r="H52" s="78"/>
      <c r="I52" s="79" t="s">
        <v>53</v>
      </c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80" t="s">
        <v>54</v>
      </c>
      <c r="AH52" s="77"/>
      <c r="AI52" s="77"/>
      <c r="AJ52" s="77"/>
      <c r="AK52" s="77"/>
      <c r="AL52" s="77"/>
      <c r="AM52" s="77"/>
      <c r="AN52" s="79" t="s">
        <v>55</v>
      </c>
      <c r="AO52" s="77"/>
      <c r="AP52" s="77"/>
      <c r="AQ52" s="81" t="s">
        <v>56</v>
      </c>
      <c r="AR52" s="41"/>
      <c r="AS52" s="82" t="s">
        <v>57</v>
      </c>
      <c r="AT52" s="83" t="s">
        <v>58</v>
      </c>
      <c r="AU52" s="83" t="s">
        <v>59</v>
      </c>
      <c r="AV52" s="83" t="s">
        <v>60</v>
      </c>
      <c r="AW52" s="83" t="s">
        <v>61</v>
      </c>
      <c r="AX52" s="83" t="s">
        <v>62</v>
      </c>
      <c r="AY52" s="83" t="s">
        <v>63</v>
      </c>
      <c r="AZ52" s="83" t="s">
        <v>64</v>
      </c>
      <c r="BA52" s="83" t="s">
        <v>65</v>
      </c>
      <c r="BB52" s="83" t="s">
        <v>66</v>
      </c>
      <c r="BC52" s="83" t="s">
        <v>67</v>
      </c>
      <c r="BD52" s="84" t="s">
        <v>68</v>
      </c>
      <c r="BE52" s="40"/>
    </row>
    <row r="53" s="2" customFormat="1" ht="10.8" customHeight="1">
      <c r="A53" s="40"/>
      <c r="B53" s="41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1"/>
      <c r="AS53" s="85"/>
      <c r="AT53" s="86"/>
      <c r="AU53" s="86"/>
      <c r="AV53" s="86"/>
      <c r="AW53" s="86"/>
      <c r="AX53" s="86"/>
      <c r="AY53" s="86"/>
      <c r="AZ53" s="86"/>
      <c r="BA53" s="86"/>
      <c r="BB53" s="86"/>
      <c r="BC53" s="86"/>
      <c r="BD53" s="87"/>
      <c r="BE53" s="40"/>
    </row>
    <row r="54" s="6" customFormat="1" ht="32.4" customHeight="1">
      <c r="A54" s="6"/>
      <c r="B54" s="88"/>
      <c r="C54" s="89" t="s">
        <v>69</v>
      </c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1">
        <f>ROUND(AG55,2)</f>
        <v>0</v>
      </c>
      <c r="AH54" s="91"/>
      <c r="AI54" s="91"/>
      <c r="AJ54" s="91"/>
      <c r="AK54" s="91"/>
      <c r="AL54" s="91"/>
      <c r="AM54" s="91"/>
      <c r="AN54" s="92">
        <f>SUM(AG54,AT54)</f>
        <v>0</v>
      </c>
      <c r="AO54" s="92"/>
      <c r="AP54" s="92"/>
      <c r="AQ54" s="93" t="s">
        <v>3</v>
      </c>
      <c r="AR54" s="88"/>
      <c r="AS54" s="94">
        <f>ROUND(AS55,2)</f>
        <v>0</v>
      </c>
      <c r="AT54" s="95">
        <f>ROUND(SUM(AV54:AW54),2)</f>
        <v>0</v>
      </c>
      <c r="AU54" s="96">
        <f>ROUND(AU55,5)</f>
        <v>0</v>
      </c>
      <c r="AV54" s="95">
        <f>ROUND(AZ54*L29,2)</f>
        <v>0</v>
      </c>
      <c r="AW54" s="95">
        <f>ROUND(BA54*L30,2)</f>
        <v>0</v>
      </c>
      <c r="AX54" s="95">
        <f>ROUND(BB54*L29,2)</f>
        <v>0</v>
      </c>
      <c r="AY54" s="95">
        <f>ROUND(BC54*L30,2)</f>
        <v>0</v>
      </c>
      <c r="AZ54" s="95">
        <f>ROUND(AZ55,2)</f>
        <v>0</v>
      </c>
      <c r="BA54" s="95">
        <f>ROUND(BA55,2)</f>
        <v>0</v>
      </c>
      <c r="BB54" s="95">
        <f>ROUND(BB55,2)</f>
        <v>0</v>
      </c>
      <c r="BC54" s="95">
        <f>ROUND(BC55,2)</f>
        <v>0</v>
      </c>
      <c r="BD54" s="97">
        <f>ROUND(BD55,2)</f>
        <v>0</v>
      </c>
      <c r="BE54" s="6"/>
      <c r="BS54" s="98" t="s">
        <v>70</v>
      </c>
      <c r="BT54" s="98" t="s">
        <v>71</v>
      </c>
      <c r="BU54" s="99" t="s">
        <v>72</v>
      </c>
      <c r="BV54" s="98" t="s">
        <v>73</v>
      </c>
      <c r="BW54" s="98" t="s">
        <v>5</v>
      </c>
      <c r="BX54" s="98" t="s">
        <v>74</v>
      </c>
      <c r="CL54" s="98" t="s">
        <v>3</v>
      </c>
    </row>
    <row r="55" s="7" customFormat="1" ht="16.5" customHeight="1">
      <c r="A55" s="7"/>
      <c r="B55" s="100"/>
      <c r="C55" s="101"/>
      <c r="D55" s="102" t="s">
        <v>75</v>
      </c>
      <c r="E55" s="102"/>
      <c r="F55" s="102"/>
      <c r="G55" s="102"/>
      <c r="H55" s="102"/>
      <c r="I55" s="103"/>
      <c r="J55" s="102" t="s">
        <v>76</v>
      </c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2"/>
      <c r="AB55" s="102"/>
      <c r="AC55" s="102"/>
      <c r="AD55" s="102"/>
      <c r="AE55" s="102"/>
      <c r="AF55" s="102"/>
      <c r="AG55" s="104">
        <f>ROUND(SUM(AG56:AG57),2)</f>
        <v>0</v>
      </c>
      <c r="AH55" s="103"/>
      <c r="AI55" s="103"/>
      <c r="AJ55" s="103"/>
      <c r="AK55" s="103"/>
      <c r="AL55" s="103"/>
      <c r="AM55" s="103"/>
      <c r="AN55" s="105">
        <f>SUM(AG55,AT55)</f>
        <v>0</v>
      </c>
      <c r="AO55" s="103"/>
      <c r="AP55" s="103"/>
      <c r="AQ55" s="106" t="s">
        <v>77</v>
      </c>
      <c r="AR55" s="100"/>
      <c r="AS55" s="107">
        <f>ROUND(SUM(AS56:AS57),2)</f>
        <v>0</v>
      </c>
      <c r="AT55" s="108">
        <f>ROUND(SUM(AV55:AW55),2)</f>
        <v>0</v>
      </c>
      <c r="AU55" s="109">
        <f>ROUND(SUM(AU56:AU57),5)</f>
        <v>0</v>
      </c>
      <c r="AV55" s="108">
        <f>ROUND(AZ55*L29,2)</f>
        <v>0</v>
      </c>
      <c r="AW55" s="108">
        <f>ROUND(BA55*L30,2)</f>
        <v>0</v>
      </c>
      <c r="AX55" s="108">
        <f>ROUND(BB55*L29,2)</f>
        <v>0</v>
      </c>
      <c r="AY55" s="108">
        <f>ROUND(BC55*L30,2)</f>
        <v>0</v>
      </c>
      <c r="AZ55" s="108">
        <f>ROUND(SUM(AZ56:AZ57),2)</f>
        <v>0</v>
      </c>
      <c r="BA55" s="108">
        <f>ROUND(SUM(BA56:BA57),2)</f>
        <v>0</v>
      </c>
      <c r="BB55" s="108">
        <f>ROUND(SUM(BB56:BB57),2)</f>
        <v>0</v>
      </c>
      <c r="BC55" s="108">
        <f>ROUND(SUM(BC56:BC57),2)</f>
        <v>0</v>
      </c>
      <c r="BD55" s="110">
        <f>ROUND(SUM(BD56:BD57),2)</f>
        <v>0</v>
      </c>
      <c r="BE55" s="7"/>
      <c r="BS55" s="111" t="s">
        <v>70</v>
      </c>
      <c r="BT55" s="111" t="s">
        <v>78</v>
      </c>
      <c r="BU55" s="111" t="s">
        <v>72</v>
      </c>
      <c r="BV55" s="111" t="s">
        <v>73</v>
      </c>
      <c r="BW55" s="111" t="s">
        <v>79</v>
      </c>
      <c r="BX55" s="111" t="s">
        <v>5</v>
      </c>
      <c r="CL55" s="111" t="s">
        <v>3</v>
      </c>
      <c r="CM55" s="111" t="s">
        <v>80</v>
      </c>
    </row>
    <row r="56" s="4" customFormat="1" ht="16.5" customHeight="1">
      <c r="A56" s="112" t="s">
        <v>81</v>
      </c>
      <c r="B56" s="61"/>
      <c r="C56" s="10"/>
      <c r="D56" s="10"/>
      <c r="E56" s="113" t="s">
        <v>82</v>
      </c>
      <c r="F56" s="113"/>
      <c r="G56" s="113"/>
      <c r="H56" s="113"/>
      <c r="I56" s="113"/>
      <c r="J56" s="10"/>
      <c r="K56" s="113" t="s">
        <v>83</v>
      </c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E56" s="113"/>
      <c r="AF56" s="113"/>
      <c r="AG56" s="114">
        <f>'SO 10-2 - Stavebně konstr...'!J32</f>
        <v>0</v>
      </c>
      <c r="AH56" s="10"/>
      <c r="AI56" s="10"/>
      <c r="AJ56" s="10"/>
      <c r="AK56" s="10"/>
      <c r="AL56" s="10"/>
      <c r="AM56" s="10"/>
      <c r="AN56" s="114">
        <f>SUM(AG56,AT56)</f>
        <v>0</v>
      </c>
      <c r="AO56" s="10"/>
      <c r="AP56" s="10"/>
      <c r="AQ56" s="115" t="s">
        <v>84</v>
      </c>
      <c r="AR56" s="61"/>
      <c r="AS56" s="116">
        <v>0</v>
      </c>
      <c r="AT56" s="117">
        <f>ROUND(SUM(AV56:AW56),2)</f>
        <v>0</v>
      </c>
      <c r="AU56" s="118">
        <f>'SO 10-2 - Stavebně konstr...'!P102</f>
        <v>0</v>
      </c>
      <c r="AV56" s="117">
        <f>'SO 10-2 - Stavebně konstr...'!J35</f>
        <v>0</v>
      </c>
      <c r="AW56" s="117">
        <f>'SO 10-2 - Stavebně konstr...'!J36</f>
        <v>0</v>
      </c>
      <c r="AX56" s="117">
        <f>'SO 10-2 - Stavebně konstr...'!J37</f>
        <v>0</v>
      </c>
      <c r="AY56" s="117">
        <f>'SO 10-2 - Stavebně konstr...'!J38</f>
        <v>0</v>
      </c>
      <c r="AZ56" s="117">
        <f>'SO 10-2 - Stavebně konstr...'!F35</f>
        <v>0</v>
      </c>
      <c r="BA56" s="117">
        <f>'SO 10-2 - Stavebně konstr...'!F36</f>
        <v>0</v>
      </c>
      <c r="BB56" s="117">
        <f>'SO 10-2 - Stavebně konstr...'!F37</f>
        <v>0</v>
      </c>
      <c r="BC56" s="117">
        <f>'SO 10-2 - Stavebně konstr...'!F38</f>
        <v>0</v>
      </c>
      <c r="BD56" s="119">
        <f>'SO 10-2 - Stavebně konstr...'!F39</f>
        <v>0</v>
      </c>
      <c r="BE56" s="4"/>
      <c r="BT56" s="29" t="s">
        <v>80</v>
      </c>
      <c r="BV56" s="29" t="s">
        <v>73</v>
      </c>
      <c r="BW56" s="29" t="s">
        <v>85</v>
      </c>
      <c r="BX56" s="29" t="s">
        <v>79</v>
      </c>
      <c r="CL56" s="29" t="s">
        <v>22</v>
      </c>
    </row>
    <row r="57" s="4" customFormat="1" ht="16.5" customHeight="1">
      <c r="A57" s="112" t="s">
        <v>81</v>
      </c>
      <c r="B57" s="61"/>
      <c r="C57" s="10"/>
      <c r="D57" s="10"/>
      <c r="E57" s="113" t="s">
        <v>86</v>
      </c>
      <c r="F57" s="113"/>
      <c r="G57" s="113"/>
      <c r="H57" s="113"/>
      <c r="I57" s="113"/>
      <c r="J57" s="10"/>
      <c r="K57" s="113" t="s">
        <v>87</v>
      </c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3"/>
      <c r="AB57" s="113"/>
      <c r="AC57" s="113"/>
      <c r="AD57" s="113"/>
      <c r="AE57" s="113"/>
      <c r="AF57" s="113"/>
      <c r="AG57" s="114">
        <f>'SO 20-2 - Tramvajový svrš...'!J32</f>
        <v>0</v>
      </c>
      <c r="AH57" s="10"/>
      <c r="AI57" s="10"/>
      <c r="AJ57" s="10"/>
      <c r="AK57" s="10"/>
      <c r="AL57" s="10"/>
      <c r="AM57" s="10"/>
      <c r="AN57" s="114">
        <f>SUM(AG57,AT57)</f>
        <v>0</v>
      </c>
      <c r="AO57" s="10"/>
      <c r="AP57" s="10"/>
      <c r="AQ57" s="115" t="s">
        <v>84</v>
      </c>
      <c r="AR57" s="61"/>
      <c r="AS57" s="120">
        <v>0</v>
      </c>
      <c r="AT57" s="121">
        <f>ROUND(SUM(AV57:AW57),2)</f>
        <v>0</v>
      </c>
      <c r="AU57" s="122">
        <f>'SO 20-2 - Tramvajový svrš...'!P101</f>
        <v>0</v>
      </c>
      <c r="AV57" s="121">
        <f>'SO 20-2 - Tramvajový svrš...'!J35</f>
        <v>0</v>
      </c>
      <c r="AW57" s="121">
        <f>'SO 20-2 - Tramvajový svrš...'!J36</f>
        <v>0</v>
      </c>
      <c r="AX57" s="121">
        <f>'SO 20-2 - Tramvajový svrš...'!J37</f>
        <v>0</v>
      </c>
      <c r="AY57" s="121">
        <f>'SO 20-2 - Tramvajový svrš...'!J38</f>
        <v>0</v>
      </c>
      <c r="AZ57" s="121">
        <f>'SO 20-2 - Tramvajový svrš...'!F35</f>
        <v>0</v>
      </c>
      <c r="BA57" s="121">
        <f>'SO 20-2 - Tramvajový svrš...'!F36</f>
        <v>0</v>
      </c>
      <c r="BB57" s="121">
        <f>'SO 20-2 - Tramvajový svrš...'!F37</f>
        <v>0</v>
      </c>
      <c r="BC57" s="121">
        <f>'SO 20-2 - Tramvajový svrš...'!F38</f>
        <v>0</v>
      </c>
      <c r="BD57" s="123">
        <f>'SO 20-2 - Tramvajový svrš...'!F39</f>
        <v>0</v>
      </c>
      <c r="BE57" s="4"/>
      <c r="BT57" s="29" t="s">
        <v>80</v>
      </c>
      <c r="BV57" s="29" t="s">
        <v>73</v>
      </c>
      <c r="BW57" s="29" t="s">
        <v>88</v>
      </c>
      <c r="BX57" s="29" t="s">
        <v>79</v>
      </c>
      <c r="CL57" s="29" t="s">
        <v>22</v>
      </c>
    </row>
    <row r="58" s="2" customFormat="1" ht="30" customHeight="1">
      <c r="A58" s="40"/>
      <c r="B58" s="41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1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="2" customFormat="1" ht="6.96" customHeight="1">
      <c r="A59" s="40"/>
      <c r="B59" s="57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41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</sheetData>
  <mergeCells count="50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E56:I56"/>
    <mergeCell ref="K56:AF56"/>
    <mergeCell ref="AN57:AP57"/>
    <mergeCell ref="AG57:AM57"/>
    <mergeCell ref="E57:I57"/>
    <mergeCell ref="K57:AF57"/>
    <mergeCell ref="AG54:AM54"/>
    <mergeCell ref="AN54:AP54"/>
    <mergeCell ref="AR2:BE2"/>
  </mergeCells>
  <hyperlinks>
    <hyperlink ref="A56" location="'SO 10-2 - Stavebně konstr...'!C2" display="/"/>
    <hyperlink ref="A57" location="'SO 20-2 - Tramvajový svrš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20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1" t="s">
        <v>85</v>
      </c>
    </row>
    <row r="3" s="1" customFormat="1" ht="6.96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4"/>
      <c r="AT3" s="21" t="s">
        <v>80</v>
      </c>
    </row>
    <row r="4" s="1" customFormat="1" ht="24.96" customHeight="1">
      <c r="B4" s="24"/>
      <c r="D4" s="25" t="s">
        <v>89</v>
      </c>
      <c r="L4" s="24"/>
      <c r="M4" s="124" t="s">
        <v>11</v>
      </c>
      <c r="AT4" s="21" t="s">
        <v>4</v>
      </c>
    </row>
    <row r="5" s="1" customFormat="1" ht="6.96" customHeight="1">
      <c r="B5" s="24"/>
      <c r="L5" s="24"/>
    </row>
    <row r="6" s="1" customFormat="1" ht="12" customHeight="1">
      <c r="B6" s="24"/>
      <c r="D6" s="34" t="s">
        <v>17</v>
      </c>
      <c r="L6" s="24"/>
    </row>
    <row r="7" s="1" customFormat="1" ht="16.5" customHeight="1">
      <c r="B7" s="24"/>
      <c r="E7" s="125" t="str">
        <f>'Rekapitulace stavby'!K6</f>
        <v>Montážní kanály v areálech DPO III - Areál tramvaje Poruba - Zásyp montážních kanálů</v>
      </c>
      <c r="F7" s="34"/>
      <c r="G7" s="34"/>
      <c r="H7" s="34"/>
      <c r="L7" s="24"/>
    </row>
    <row r="8" s="1" customFormat="1" ht="12" customHeight="1">
      <c r="B8" s="24"/>
      <c r="D8" s="34" t="s">
        <v>90</v>
      </c>
      <c r="L8" s="24"/>
    </row>
    <row r="9" s="2" customFormat="1" ht="16.5" customHeight="1">
      <c r="A9" s="40"/>
      <c r="B9" s="41"/>
      <c r="C9" s="40"/>
      <c r="D9" s="40"/>
      <c r="E9" s="125" t="s">
        <v>91</v>
      </c>
      <c r="F9" s="40"/>
      <c r="G9" s="40"/>
      <c r="H9" s="40"/>
      <c r="I9" s="40"/>
      <c r="J9" s="40"/>
      <c r="K9" s="40"/>
      <c r="L9" s="12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1"/>
      <c r="C10" s="40"/>
      <c r="D10" s="34" t="s">
        <v>92</v>
      </c>
      <c r="E10" s="40"/>
      <c r="F10" s="40"/>
      <c r="G10" s="40"/>
      <c r="H10" s="40"/>
      <c r="I10" s="40"/>
      <c r="J10" s="40"/>
      <c r="K10" s="40"/>
      <c r="L10" s="12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1"/>
      <c r="C11" s="40"/>
      <c r="D11" s="40"/>
      <c r="E11" s="64" t="s">
        <v>93</v>
      </c>
      <c r="F11" s="40"/>
      <c r="G11" s="40"/>
      <c r="H11" s="40"/>
      <c r="I11" s="40"/>
      <c r="J11" s="40"/>
      <c r="K11" s="40"/>
      <c r="L11" s="12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1"/>
      <c r="C12" s="40"/>
      <c r="D12" s="40"/>
      <c r="E12" s="40"/>
      <c r="F12" s="40"/>
      <c r="G12" s="40"/>
      <c r="H12" s="40"/>
      <c r="I12" s="40"/>
      <c r="J12" s="40"/>
      <c r="K12" s="40"/>
      <c r="L12" s="12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1"/>
      <c r="C13" s="40"/>
      <c r="D13" s="34" t="s">
        <v>19</v>
      </c>
      <c r="E13" s="40"/>
      <c r="F13" s="29" t="s">
        <v>22</v>
      </c>
      <c r="G13" s="40"/>
      <c r="H13" s="40"/>
      <c r="I13" s="34" t="s">
        <v>20</v>
      </c>
      <c r="J13" s="29" t="s">
        <v>3</v>
      </c>
      <c r="K13" s="40"/>
      <c r="L13" s="12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1"/>
      <c r="C14" s="40"/>
      <c r="D14" s="34" t="s">
        <v>21</v>
      </c>
      <c r="E14" s="40"/>
      <c r="F14" s="29" t="s">
        <v>22</v>
      </c>
      <c r="G14" s="40"/>
      <c r="H14" s="40"/>
      <c r="I14" s="34" t="s">
        <v>23</v>
      </c>
      <c r="J14" s="66" t="str">
        <f>'Rekapitulace stavby'!AN8</f>
        <v>8. 8. 2023</v>
      </c>
      <c r="K14" s="40"/>
      <c r="L14" s="12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1"/>
      <c r="C15" s="40"/>
      <c r="D15" s="40"/>
      <c r="E15" s="40"/>
      <c r="F15" s="40"/>
      <c r="G15" s="40"/>
      <c r="H15" s="40"/>
      <c r="I15" s="40"/>
      <c r="J15" s="40"/>
      <c r="K15" s="40"/>
      <c r="L15" s="12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1"/>
      <c r="C16" s="40"/>
      <c r="D16" s="34" t="s">
        <v>25</v>
      </c>
      <c r="E16" s="40"/>
      <c r="F16" s="40"/>
      <c r="G16" s="40"/>
      <c r="H16" s="40"/>
      <c r="I16" s="34" t="s">
        <v>26</v>
      </c>
      <c r="J16" s="29" t="s">
        <v>3</v>
      </c>
      <c r="K16" s="40"/>
      <c r="L16" s="12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1"/>
      <c r="C17" s="40"/>
      <c r="D17" s="40"/>
      <c r="E17" s="29" t="s">
        <v>27</v>
      </c>
      <c r="F17" s="40"/>
      <c r="G17" s="40"/>
      <c r="H17" s="40"/>
      <c r="I17" s="34" t="s">
        <v>28</v>
      </c>
      <c r="J17" s="29" t="s">
        <v>3</v>
      </c>
      <c r="K17" s="40"/>
      <c r="L17" s="12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1"/>
      <c r="C18" s="40"/>
      <c r="D18" s="40"/>
      <c r="E18" s="40"/>
      <c r="F18" s="40"/>
      <c r="G18" s="40"/>
      <c r="H18" s="40"/>
      <c r="I18" s="40"/>
      <c r="J18" s="40"/>
      <c r="K18" s="40"/>
      <c r="L18" s="12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1"/>
      <c r="C19" s="40"/>
      <c r="D19" s="34" t="s">
        <v>29</v>
      </c>
      <c r="E19" s="40"/>
      <c r="F19" s="40"/>
      <c r="G19" s="40"/>
      <c r="H19" s="40"/>
      <c r="I19" s="34" t="s">
        <v>26</v>
      </c>
      <c r="J19" s="35" t="str">
        <f>'Rekapitulace stavby'!AN13</f>
        <v>Vyplň údaj</v>
      </c>
      <c r="K19" s="40"/>
      <c r="L19" s="12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1"/>
      <c r="C20" s="40"/>
      <c r="D20" s="40"/>
      <c r="E20" s="35" t="str">
        <f>'Rekapitulace stavby'!E14</f>
        <v>Vyplň údaj</v>
      </c>
      <c r="F20" s="29"/>
      <c r="G20" s="29"/>
      <c r="H20" s="29"/>
      <c r="I20" s="34" t="s">
        <v>28</v>
      </c>
      <c r="J20" s="35" t="str">
        <f>'Rekapitulace stavby'!AN14</f>
        <v>Vyplň údaj</v>
      </c>
      <c r="K20" s="40"/>
      <c r="L20" s="12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1"/>
      <c r="C21" s="40"/>
      <c r="D21" s="40"/>
      <c r="E21" s="40"/>
      <c r="F21" s="40"/>
      <c r="G21" s="40"/>
      <c r="H21" s="40"/>
      <c r="I21" s="40"/>
      <c r="J21" s="40"/>
      <c r="K21" s="40"/>
      <c r="L21" s="12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1"/>
      <c r="C22" s="40"/>
      <c r="D22" s="34" t="s">
        <v>31</v>
      </c>
      <c r="E22" s="40"/>
      <c r="F22" s="40"/>
      <c r="G22" s="40"/>
      <c r="H22" s="40"/>
      <c r="I22" s="34" t="s">
        <v>26</v>
      </c>
      <c r="J22" s="29" t="s">
        <v>3</v>
      </c>
      <c r="K22" s="40"/>
      <c r="L22" s="12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1"/>
      <c r="C23" s="40"/>
      <c r="D23" s="40"/>
      <c r="E23" s="29" t="s">
        <v>94</v>
      </c>
      <c r="F23" s="40"/>
      <c r="G23" s="40"/>
      <c r="H23" s="40"/>
      <c r="I23" s="34" t="s">
        <v>28</v>
      </c>
      <c r="J23" s="29" t="s">
        <v>3</v>
      </c>
      <c r="K23" s="40"/>
      <c r="L23" s="12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1"/>
      <c r="C24" s="40"/>
      <c r="D24" s="40"/>
      <c r="E24" s="40"/>
      <c r="F24" s="40"/>
      <c r="G24" s="40"/>
      <c r="H24" s="40"/>
      <c r="I24" s="40"/>
      <c r="J24" s="40"/>
      <c r="K24" s="40"/>
      <c r="L24" s="12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1"/>
      <c r="C25" s="40"/>
      <c r="D25" s="34" t="s">
        <v>33</v>
      </c>
      <c r="E25" s="40"/>
      <c r="F25" s="40"/>
      <c r="G25" s="40"/>
      <c r="H25" s="40"/>
      <c r="I25" s="34" t="s">
        <v>26</v>
      </c>
      <c r="J25" s="29" t="s">
        <v>3</v>
      </c>
      <c r="K25" s="40"/>
      <c r="L25" s="12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1"/>
      <c r="C26" s="40"/>
      <c r="D26" s="40"/>
      <c r="E26" s="29" t="s">
        <v>95</v>
      </c>
      <c r="F26" s="40"/>
      <c r="G26" s="40"/>
      <c r="H26" s="40"/>
      <c r="I26" s="34" t="s">
        <v>28</v>
      </c>
      <c r="J26" s="29" t="s">
        <v>3</v>
      </c>
      <c r="K26" s="40"/>
      <c r="L26" s="12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1"/>
      <c r="C27" s="40"/>
      <c r="D27" s="40"/>
      <c r="E27" s="40"/>
      <c r="F27" s="40"/>
      <c r="G27" s="40"/>
      <c r="H27" s="40"/>
      <c r="I27" s="40"/>
      <c r="J27" s="40"/>
      <c r="K27" s="40"/>
      <c r="L27" s="12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1"/>
      <c r="C28" s="40"/>
      <c r="D28" s="34" t="s">
        <v>35</v>
      </c>
      <c r="E28" s="40"/>
      <c r="F28" s="40"/>
      <c r="G28" s="40"/>
      <c r="H28" s="40"/>
      <c r="I28" s="40"/>
      <c r="J28" s="40"/>
      <c r="K28" s="40"/>
      <c r="L28" s="12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27"/>
      <c r="B29" s="128"/>
      <c r="C29" s="127"/>
      <c r="D29" s="127"/>
      <c r="E29" s="38" t="s">
        <v>3</v>
      </c>
      <c r="F29" s="38"/>
      <c r="G29" s="38"/>
      <c r="H29" s="38"/>
      <c r="I29" s="127"/>
      <c r="J29" s="127"/>
      <c r="K29" s="127"/>
      <c r="L29" s="129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</row>
    <row r="30" s="2" customFormat="1" ht="6.96" customHeight="1">
      <c r="A30" s="40"/>
      <c r="B30" s="41"/>
      <c r="C30" s="40"/>
      <c r="D30" s="40"/>
      <c r="E30" s="40"/>
      <c r="F30" s="40"/>
      <c r="G30" s="40"/>
      <c r="H30" s="40"/>
      <c r="I30" s="40"/>
      <c r="J30" s="40"/>
      <c r="K30" s="40"/>
      <c r="L30" s="12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1"/>
      <c r="C31" s="40"/>
      <c r="D31" s="86"/>
      <c r="E31" s="86"/>
      <c r="F31" s="86"/>
      <c r="G31" s="86"/>
      <c r="H31" s="86"/>
      <c r="I31" s="86"/>
      <c r="J31" s="86"/>
      <c r="K31" s="86"/>
      <c r="L31" s="12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1"/>
      <c r="C32" s="40"/>
      <c r="D32" s="130" t="s">
        <v>37</v>
      </c>
      <c r="E32" s="40"/>
      <c r="F32" s="40"/>
      <c r="G32" s="40"/>
      <c r="H32" s="40"/>
      <c r="I32" s="40"/>
      <c r="J32" s="92">
        <f>ROUND(J102, 2)</f>
        <v>0</v>
      </c>
      <c r="K32" s="40"/>
      <c r="L32" s="12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1"/>
      <c r="C33" s="40"/>
      <c r="D33" s="86"/>
      <c r="E33" s="86"/>
      <c r="F33" s="86"/>
      <c r="G33" s="86"/>
      <c r="H33" s="86"/>
      <c r="I33" s="86"/>
      <c r="J33" s="86"/>
      <c r="K33" s="86"/>
      <c r="L33" s="12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1"/>
      <c r="C34" s="40"/>
      <c r="D34" s="40"/>
      <c r="E34" s="40"/>
      <c r="F34" s="45" t="s">
        <v>39</v>
      </c>
      <c r="G34" s="40"/>
      <c r="H34" s="40"/>
      <c r="I34" s="45" t="s">
        <v>38</v>
      </c>
      <c r="J34" s="45" t="s">
        <v>40</v>
      </c>
      <c r="K34" s="40"/>
      <c r="L34" s="12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1"/>
      <c r="C35" s="40"/>
      <c r="D35" s="131" t="s">
        <v>41</v>
      </c>
      <c r="E35" s="34" t="s">
        <v>42</v>
      </c>
      <c r="F35" s="132">
        <f>ROUND((SUM(BE102:BE400)),  2)</f>
        <v>0</v>
      </c>
      <c r="G35" s="40"/>
      <c r="H35" s="40"/>
      <c r="I35" s="133">
        <v>0.20999999999999999</v>
      </c>
      <c r="J35" s="132">
        <f>ROUND(((SUM(BE102:BE400))*I35),  2)</f>
        <v>0</v>
      </c>
      <c r="K35" s="40"/>
      <c r="L35" s="12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1"/>
      <c r="C36" s="40"/>
      <c r="D36" s="40"/>
      <c r="E36" s="34" t="s">
        <v>43</v>
      </c>
      <c r="F36" s="132">
        <f>ROUND((SUM(BF102:BF400)),  2)</f>
        <v>0</v>
      </c>
      <c r="G36" s="40"/>
      <c r="H36" s="40"/>
      <c r="I36" s="133">
        <v>0.12</v>
      </c>
      <c r="J36" s="132">
        <f>ROUND(((SUM(BF102:BF400))*I36),  2)</f>
        <v>0</v>
      </c>
      <c r="K36" s="40"/>
      <c r="L36" s="12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1"/>
      <c r="C37" s="40"/>
      <c r="D37" s="40"/>
      <c r="E37" s="34" t="s">
        <v>44</v>
      </c>
      <c r="F37" s="132">
        <f>ROUND((SUM(BG102:BG400)),  2)</f>
        <v>0</v>
      </c>
      <c r="G37" s="40"/>
      <c r="H37" s="40"/>
      <c r="I37" s="133">
        <v>0.20999999999999999</v>
      </c>
      <c r="J37" s="132">
        <f>0</f>
        <v>0</v>
      </c>
      <c r="K37" s="40"/>
      <c r="L37" s="12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1"/>
      <c r="C38" s="40"/>
      <c r="D38" s="40"/>
      <c r="E38" s="34" t="s">
        <v>45</v>
      </c>
      <c r="F38" s="132">
        <f>ROUND((SUM(BH102:BH400)),  2)</f>
        <v>0</v>
      </c>
      <c r="G38" s="40"/>
      <c r="H38" s="40"/>
      <c r="I38" s="133">
        <v>0.12</v>
      </c>
      <c r="J38" s="132">
        <f>0</f>
        <v>0</v>
      </c>
      <c r="K38" s="40"/>
      <c r="L38" s="12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1"/>
      <c r="C39" s="40"/>
      <c r="D39" s="40"/>
      <c r="E39" s="34" t="s">
        <v>46</v>
      </c>
      <c r="F39" s="132">
        <f>ROUND((SUM(BI102:BI400)),  2)</f>
        <v>0</v>
      </c>
      <c r="G39" s="40"/>
      <c r="H39" s="40"/>
      <c r="I39" s="133">
        <v>0</v>
      </c>
      <c r="J39" s="132">
        <f>0</f>
        <v>0</v>
      </c>
      <c r="K39" s="40"/>
      <c r="L39" s="12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1"/>
      <c r="C40" s="40"/>
      <c r="D40" s="40"/>
      <c r="E40" s="40"/>
      <c r="F40" s="40"/>
      <c r="G40" s="40"/>
      <c r="H40" s="40"/>
      <c r="I40" s="40"/>
      <c r="J40" s="40"/>
      <c r="K40" s="40"/>
      <c r="L40" s="12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1"/>
      <c r="C41" s="134"/>
      <c r="D41" s="135" t="s">
        <v>47</v>
      </c>
      <c r="E41" s="78"/>
      <c r="F41" s="78"/>
      <c r="G41" s="136" t="s">
        <v>48</v>
      </c>
      <c r="H41" s="137" t="s">
        <v>49</v>
      </c>
      <c r="I41" s="78"/>
      <c r="J41" s="138">
        <f>SUM(J32:J39)</f>
        <v>0</v>
      </c>
      <c r="K41" s="139"/>
      <c r="L41" s="12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57"/>
      <c r="C42" s="58"/>
      <c r="D42" s="58"/>
      <c r="E42" s="58"/>
      <c r="F42" s="58"/>
      <c r="G42" s="58"/>
      <c r="H42" s="58"/>
      <c r="I42" s="58"/>
      <c r="J42" s="58"/>
      <c r="K42" s="58"/>
      <c r="L42" s="12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59"/>
      <c r="C46" s="60"/>
      <c r="D46" s="60"/>
      <c r="E46" s="60"/>
      <c r="F46" s="60"/>
      <c r="G46" s="60"/>
      <c r="H46" s="60"/>
      <c r="I46" s="60"/>
      <c r="J46" s="60"/>
      <c r="K46" s="60"/>
      <c r="L46" s="12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96</v>
      </c>
      <c r="D47" s="40"/>
      <c r="E47" s="40"/>
      <c r="F47" s="40"/>
      <c r="G47" s="40"/>
      <c r="H47" s="40"/>
      <c r="I47" s="40"/>
      <c r="J47" s="40"/>
      <c r="K47" s="40"/>
      <c r="L47" s="12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0"/>
      <c r="D48" s="40"/>
      <c r="E48" s="40"/>
      <c r="F48" s="40"/>
      <c r="G48" s="40"/>
      <c r="H48" s="40"/>
      <c r="I48" s="40"/>
      <c r="J48" s="40"/>
      <c r="K48" s="40"/>
      <c r="L48" s="12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17</v>
      </c>
      <c r="D49" s="40"/>
      <c r="E49" s="40"/>
      <c r="F49" s="40"/>
      <c r="G49" s="40"/>
      <c r="H49" s="40"/>
      <c r="I49" s="40"/>
      <c r="J49" s="40"/>
      <c r="K49" s="40"/>
      <c r="L49" s="12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0"/>
      <c r="D50" s="40"/>
      <c r="E50" s="125" t="str">
        <f>E7</f>
        <v>Montážní kanály v areálech DPO III - Areál tramvaje Poruba - Zásyp montážních kanálů</v>
      </c>
      <c r="F50" s="34"/>
      <c r="G50" s="34"/>
      <c r="H50" s="34"/>
      <c r="I50" s="40"/>
      <c r="J50" s="40"/>
      <c r="K50" s="40"/>
      <c r="L50" s="12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4"/>
      <c r="C51" s="34" t="s">
        <v>90</v>
      </c>
      <c r="L51" s="24"/>
    </row>
    <row r="52" s="2" customFormat="1" ht="16.5" customHeight="1">
      <c r="A52" s="40"/>
      <c r="B52" s="41"/>
      <c r="C52" s="40"/>
      <c r="D52" s="40"/>
      <c r="E52" s="125" t="s">
        <v>91</v>
      </c>
      <c r="F52" s="40"/>
      <c r="G52" s="40"/>
      <c r="H52" s="40"/>
      <c r="I52" s="40"/>
      <c r="J52" s="40"/>
      <c r="K52" s="40"/>
      <c r="L52" s="12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92</v>
      </c>
      <c r="D53" s="40"/>
      <c r="E53" s="40"/>
      <c r="F53" s="40"/>
      <c r="G53" s="40"/>
      <c r="H53" s="40"/>
      <c r="I53" s="40"/>
      <c r="J53" s="40"/>
      <c r="K53" s="40"/>
      <c r="L53" s="12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0"/>
      <c r="D54" s="40"/>
      <c r="E54" s="64" t="str">
        <f>E11</f>
        <v>SO 10-2 - Stavebně konstrukční řešení - 2.etapa</v>
      </c>
      <c r="F54" s="40"/>
      <c r="G54" s="40"/>
      <c r="H54" s="40"/>
      <c r="I54" s="40"/>
      <c r="J54" s="40"/>
      <c r="K54" s="40"/>
      <c r="L54" s="12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0"/>
      <c r="D55" s="40"/>
      <c r="E55" s="40"/>
      <c r="F55" s="40"/>
      <c r="G55" s="40"/>
      <c r="H55" s="40"/>
      <c r="I55" s="40"/>
      <c r="J55" s="40"/>
      <c r="K55" s="40"/>
      <c r="L55" s="12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0"/>
      <c r="E56" s="40"/>
      <c r="F56" s="29" t="str">
        <f>F14</f>
        <v xml:space="preserve"> </v>
      </c>
      <c r="G56" s="40"/>
      <c r="H56" s="40"/>
      <c r="I56" s="34" t="s">
        <v>23</v>
      </c>
      <c r="J56" s="66" t="str">
        <f>IF(J14="","",J14)</f>
        <v>8. 8. 2023</v>
      </c>
      <c r="K56" s="40"/>
      <c r="L56" s="12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0"/>
      <c r="D57" s="40"/>
      <c r="E57" s="40"/>
      <c r="F57" s="40"/>
      <c r="G57" s="40"/>
      <c r="H57" s="40"/>
      <c r="I57" s="40"/>
      <c r="J57" s="40"/>
      <c r="K57" s="40"/>
      <c r="L57" s="12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0"/>
      <c r="E58" s="40"/>
      <c r="F58" s="29" t="str">
        <f>E17</f>
        <v>Dopravní podnik Ostrava a.s.</v>
      </c>
      <c r="G58" s="40"/>
      <c r="H58" s="40"/>
      <c r="I58" s="34" t="s">
        <v>31</v>
      </c>
      <c r="J58" s="38" t="str">
        <f>E23</f>
        <v>PROJEKT HTL s.r.o.</v>
      </c>
      <c r="K58" s="40"/>
      <c r="L58" s="12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29</v>
      </c>
      <c r="D59" s="40"/>
      <c r="E59" s="40"/>
      <c r="F59" s="29" t="str">
        <f>IF(E20="","",E20)</f>
        <v>Vyplň údaj</v>
      </c>
      <c r="G59" s="40"/>
      <c r="H59" s="40"/>
      <c r="I59" s="34" t="s">
        <v>33</v>
      </c>
      <c r="J59" s="38" t="str">
        <f>E26</f>
        <v>Projekt HTL s.r.o.</v>
      </c>
      <c r="K59" s="40"/>
      <c r="L59" s="12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0"/>
      <c r="D60" s="40"/>
      <c r="E60" s="40"/>
      <c r="F60" s="40"/>
      <c r="G60" s="40"/>
      <c r="H60" s="40"/>
      <c r="I60" s="40"/>
      <c r="J60" s="40"/>
      <c r="K60" s="40"/>
      <c r="L60" s="12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40" t="s">
        <v>97</v>
      </c>
      <c r="D61" s="134"/>
      <c r="E61" s="134"/>
      <c r="F61" s="134"/>
      <c r="G61" s="134"/>
      <c r="H61" s="134"/>
      <c r="I61" s="134"/>
      <c r="J61" s="141" t="s">
        <v>98</v>
      </c>
      <c r="K61" s="134"/>
      <c r="L61" s="12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0"/>
      <c r="D62" s="40"/>
      <c r="E62" s="40"/>
      <c r="F62" s="40"/>
      <c r="G62" s="40"/>
      <c r="H62" s="40"/>
      <c r="I62" s="40"/>
      <c r="J62" s="40"/>
      <c r="K62" s="40"/>
      <c r="L62" s="12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42" t="s">
        <v>69</v>
      </c>
      <c r="D63" s="40"/>
      <c r="E63" s="40"/>
      <c r="F63" s="40"/>
      <c r="G63" s="40"/>
      <c r="H63" s="40"/>
      <c r="I63" s="40"/>
      <c r="J63" s="92">
        <f>J102</f>
        <v>0</v>
      </c>
      <c r="K63" s="40"/>
      <c r="L63" s="12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21" t="s">
        <v>99</v>
      </c>
    </row>
    <row r="64" s="9" customFormat="1" ht="24.96" customHeight="1">
      <c r="A64" s="9"/>
      <c r="B64" s="143"/>
      <c r="C64" s="9"/>
      <c r="D64" s="144" t="s">
        <v>100</v>
      </c>
      <c r="E64" s="145"/>
      <c r="F64" s="145"/>
      <c r="G64" s="145"/>
      <c r="H64" s="145"/>
      <c r="I64" s="145"/>
      <c r="J64" s="146">
        <f>J103</f>
        <v>0</v>
      </c>
      <c r="K64" s="9"/>
      <c r="L64" s="143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47"/>
      <c r="C65" s="10"/>
      <c r="D65" s="148" t="s">
        <v>101</v>
      </c>
      <c r="E65" s="149"/>
      <c r="F65" s="149"/>
      <c r="G65" s="149"/>
      <c r="H65" s="149"/>
      <c r="I65" s="149"/>
      <c r="J65" s="150">
        <f>J104</f>
        <v>0</v>
      </c>
      <c r="K65" s="10"/>
      <c r="L65" s="14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47"/>
      <c r="C66" s="10"/>
      <c r="D66" s="148" t="s">
        <v>102</v>
      </c>
      <c r="E66" s="149"/>
      <c r="F66" s="149"/>
      <c r="G66" s="149"/>
      <c r="H66" s="149"/>
      <c r="I66" s="149"/>
      <c r="J66" s="150">
        <f>J116</f>
        <v>0</v>
      </c>
      <c r="K66" s="10"/>
      <c r="L66" s="14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47"/>
      <c r="C67" s="10"/>
      <c r="D67" s="148" t="s">
        <v>103</v>
      </c>
      <c r="E67" s="149"/>
      <c r="F67" s="149"/>
      <c r="G67" s="149"/>
      <c r="H67" s="149"/>
      <c r="I67" s="149"/>
      <c r="J67" s="150">
        <f>J168</f>
        <v>0</v>
      </c>
      <c r="K67" s="10"/>
      <c r="L67" s="14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47"/>
      <c r="C68" s="10"/>
      <c r="D68" s="148" t="s">
        <v>104</v>
      </c>
      <c r="E68" s="149"/>
      <c r="F68" s="149"/>
      <c r="G68" s="149"/>
      <c r="H68" s="149"/>
      <c r="I68" s="149"/>
      <c r="J68" s="150">
        <f>J190</f>
        <v>0</v>
      </c>
      <c r="K68" s="10"/>
      <c r="L68" s="14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47"/>
      <c r="C69" s="10"/>
      <c r="D69" s="148" t="s">
        <v>105</v>
      </c>
      <c r="E69" s="149"/>
      <c r="F69" s="149"/>
      <c r="G69" s="149"/>
      <c r="H69" s="149"/>
      <c r="I69" s="149"/>
      <c r="J69" s="150">
        <f>J243</f>
        <v>0</v>
      </c>
      <c r="K69" s="10"/>
      <c r="L69" s="14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47"/>
      <c r="C70" s="10"/>
      <c r="D70" s="148" t="s">
        <v>106</v>
      </c>
      <c r="E70" s="149"/>
      <c r="F70" s="149"/>
      <c r="G70" s="149"/>
      <c r="H70" s="149"/>
      <c r="I70" s="149"/>
      <c r="J70" s="150">
        <f>J296</f>
        <v>0</v>
      </c>
      <c r="K70" s="10"/>
      <c r="L70" s="14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47"/>
      <c r="C71" s="10"/>
      <c r="D71" s="148" t="s">
        <v>107</v>
      </c>
      <c r="E71" s="149"/>
      <c r="F71" s="149"/>
      <c r="G71" s="149"/>
      <c r="H71" s="149"/>
      <c r="I71" s="149"/>
      <c r="J71" s="150">
        <f>J319</f>
        <v>0</v>
      </c>
      <c r="K71" s="10"/>
      <c r="L71" s="147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9" customFormat="1" ht="24.96" customHeight="1">
      <c r="A72" s="9"/>
      <c r="B72" s="143"/>
      <c r="C72" s="9"/>
      <c r="D72" s="144" t="s">
        <v>108</v>
      </c>
      <c r="E72" s="145"/>
      <c r="F72" s="145"/>
      <c r="G72" s="145"/>
      <c r="H72" s="145"/>
      <c r="I72" s="145"/>
      <c r="J72" s="146">
        <f>J323</f>
        <v>0</v>
      </c>
      <c r="K72" s="9"/>
      <c r="L72" s="143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10" customFormat="1" ht="19.92" customHeight="1">
      <c r="A73" s="10"/>
      <c r="B73" s="147"/>
      <c r="C73" s="10"/>
      <c r="D73" s="148" t="s">
        <v>109</v>
      </c>
      <c r="E73" s="149"/>
      <c r="F73" s="149"/>
      <c r="G73" s="149"/>
      <c r="H73" s="149"/>
      <c r="I73" s="149"/>
      <c r="J73" s="150">
        <f>J324</f>
        <v>0</v>
      </c>
      <c r="K73" s="10"/>
      <c r="L73" s="147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47"/>
      <c r="C74" s="10"/>
      <c r="D74" s="148" t="s">
        <v>110</v>
      </c>
      <c r="E74" s="149"/>
      <c r="F74" s="149"/>
      <c r="G74" s="149"/>
      <c r="H74" s="149"/>
      <c r="I74" s="149"/>
      <c r="J74" s="150">
        <f>J334</f>
        <v>0</v>
      </c>
      <c r="K74" s="10"/>
      <c r="L74" s="147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9" customFormat="1" ht="24.96" customHeight="1">
      <c r="A75" s="9"/>
      <c r="B75" s="143"/>
      <c r="C75" s="9"/>
      <c r="D75" s="144" t="s">
        <v>111</v>
      </c>
      <c r="E75" s="145"/>
      <c r="F75" s="145"/>
      <c r="G75" s="145"/>
      <c r="H75" s="145"/>
      <c r="I75" s="145"/>
      <c r="J75" s="146">
        <f>J356</f>
        <v>0</v>
      </c>
      <c r="K75" s="9"/>
      <c r="L75" s="143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</row>
    <row r="76" s="10" customFormat="1" ht="19.92" customHeight="1">
      <c r="A76" s="10"/>
      <c r="B76" s="147"/>
      <c r="C76" s="10"/>
      <c r="D76" s="148" t="s">
        <v>112</v>
      </c>
      <c r="E76" s="149"/>
      <c r="F76" s="149"/>
      <c r="G76" s="149"/>
      <c r="H76" s="149"/>
      <c r="I76" s="149"/>
      <c r="J76" s="150">
        <f>J357</f>
        <v>0</v>
      </c>
      <c r="K76" s="10"/>
      <c r="L76" s="147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47"/>
      <c r="C77" s="10"/>
      <c r="D77" s="148" t="s">
        <v>113</v>
      </c>
      <c r="E77" s="149"/>
      <c r="F77" s="149"/>
      <c r="G77" s="149"/>
      <c r="H77" s="149"/>
      <c r="I77" s="149"/>
      <c r="J77" s="150">
        <f>J370</f>
        <v>0</v>
      </c>
      <c r="K77" s="10"/>
      <c r="L77" s="147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47"/>
      <c r="C78" s="10"/>
      <c r="D78" s="148" t="s">
        <v>114</v>
      </c>
      <c r="E78" s="149"/>
      <c r="F78" s="149"/>
      <c r="G78" s="149"/>
      <c r="H78" s="149"/>
      <c r="I78" s="149"/>
      <c r="J78" s="150">
        <f>J377</f>
        <v>0</v>
      </c>
      <c r="K78" s="10"/>
      <c r="L78" s="147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47"/>
      <c r="C79" s="10"/>
      <c r="D79" s="148" t="s">
        <v>115</v>
      </c>
      <c r="E79" s="149"/>
      <c r="F79" s="149"/>
      <c r="G79" s="149"/>
      <c r="H79" s="149"/>
      <c r="I79" s="149"/>
      <c r="J79" s="150">
        <f>J387</f>
        <v>0</v>
      </c>
      <c r="K79" s="10"/>
      <c r="L79" s="147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47"/>
      <c r="C80" s="10"/>
      <c r="D80" s="148" t="s">
        <v>116</v>
      </c>
      <c r="E80" s="149"/>
      <c r="F80" s="149"/>
      <c r="G80" s="149"/>
      <c r="H80" s="149"/>
      <c r="I80" s="149"/>
      <c r="J80" s="150">
        <f>J394</f>
        <v>0</v>
      </c>
      <c r="K80" s="10"/>
      <c r="L80" s="147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2" customFormat="1" ht="21.84" customHeight="1">
      <c r="A81" s="40"/>
      <c r="B81" s="41"/>
      <c r="C81" s="40"/>
      <c r="D81" s="40"/>
      <c r="E81" s="40"/>
      <c r="F81" s="40"/>
      <c r="G81" s="40"/>
      <c r="H81" s="40"/>
      <c r="I81" s="40"/>
      <c r="J81" s="40"/>
      <c r="K81" s="40"/>
      <c r="L81" s="12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57"/>
      <c r="C82" s="58"/>
      <c r="D82" s="58"/>
      <c r="E82" s="58"/>
      <c r="F82" s="58"/>
      <c r="G82" s="58"/>
      <c r="H82" s="58"/>
      <c r="I82" s="58"/>
      <c r="J82" s="58"/>
      <c r="K82" s="58"/>
      <c r="L82" s="12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6" s="2" customFormat="1" ht="6.96" customHeight="1">
      <c r="A86" s="40"/>
      <c r="B86" s="59"/>
      <c r="C86" s="60"/>
      <c r="D86" s="60"/>
      <c r="E86" s="60"/>
      <c r="F86" s="60"/>
      <c r="G86" s="60"/>
      <c r="H86" s="60"/>
      <c r="I86" s="60"/>
      <c r="J86" s="60"/>
      <c r="K86" s="60"/>
      <c r="L86" s="12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24.96" customHeight="1">
      <c r="A87" s="40"/>
      <c r="B87" s="41"/>
      <c r="C87" s="25" t="s">
        <v>117</v>
      </c>
      <c r="D87" s="40"/>
      <c r="E87" s="40"/>
      <c r="F87" s="40"/>
      <c r="G87" s="40"/>
      <c r="H87" s="40"/>
      <c r="I87" s="40"/>
      <c r="J87" s="40"/>
      <c r="K87" s="40"/>
      <c r="L87" s="12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41"/>
      <c r="C88" s="40"/>
      <c r="D88" s="40"/>
      <c r="E88" s="40"/>
      <c r="F88" s="40"/>
      <c r="G88" s="40"/>
      <c r="H88" s="40"/>
      <c r="I88" s="40"/>
      <c r="J88" s="40"/>
      <c r="K88" s="40"/>
      <c r="L88" s="12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2" customHeight="1">
      <c r="A89" s="40"/>
      <c r="B89" s="41"/>
      <c r="C89" s="34" t="s">
        <v>17</v>
      </c>
      <c r="D89" s="40"/>
      <c r="E89" s="40"/>
      <c r="F89" s="40"/>
      <c r="G89" s="40"/>
      <c r="H89" s="40"/>
      <c r="I89" s="40"/>
      <c r="J89" s="40"/>
      <c r="K89" s="40"/>
      <c r="L89" s="12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6.5" customHeight="1">
      <c r="A90" s="40"/>
      <c r="B90" s="41"/>
      <c r="C90" s="40"/>
      <c r="D90" s="40"/>
      <c r="E90" s="125" t="str">
        <f>E7</f>
        <v>Montážní kanály v areálech DPO III - Areál tramvaje Poruba - Zásyp montážních kanálů</v>
      </c>
      <c r="F90" s="34"/>
      <c r="G90" s="34"/>
      <c r="H90" s="34"/>
      <c r="I90" s="40"/>
      <c r="J90" s="40"/>
      <c r="K90" s="40"/>
      <c r="L90" s="12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1" customFormat="1" ht="12" customHeight="1">
      <c r="B91" s="24"/>
      <c r="C91" s="34" t="s">
        <v>90</v>
      </c>
      <c r="L91" s="24"/>
    </row>
    <row r="92" s="2" customFormat="1" ht="16.5" customHeight="1">
      <c r="A92" s="40"/>
      <c r="B92" s="41"/>
      <c r="C92" s="40"/>
      <c r="D92" s="40"/>
      <c r="E92" s="125" t="s">
        <v>91</v>
      </c>
      <c r="F92" s="40"/>
      <c r="G92" s="40"/>
      <c r="H92" s="40"/>
      <c r="I92" s="40"/>
      <c r="J92" s="40"/>
      <c r="K92" s="40"/>
      <c r="L92" s="126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2" customHeight="1">
      <c r="A93" s="40"/>
      <c r="B93" s="41"/>
      <c r="C93" s="34" t="s">
        <v>92</v>
      </c>
      <c r="D93" s="40"/>
      <c r="E93" s="40"/>
      <c r="F93" s="40"/>
      <c r="G93" s="40"/>
      <c r="H93" s="40"/>
      <c r="I93" s="40"/>
      <c r="J93" s="40"/>
      <c r="K93" s="40"/>
      <c r="L93" s="126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6.5" customHeight="1">
      <c r="A94" s="40"/>
      <c r="B94" s="41"/>
      <c r="C94" s="40"/>
      <c r="D94" s="40"/>
      <c r="E94" s="64" t="str">
        <f>E11</f>
        <v>SO 10-2 - Stavebně konstrukční řešení - 2.etapa</v>
      </c>
      <c r="F94" s="40"/>
      <c r="G94" s="40"/>
      <c r="H94" s="40"/>
      <c r="I94" s="40"/>
      <c r="J94" s="40"/>
      <c r="K94" s="40"/>
      <c r="L94" s="126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6.96" customHeight="1">
      <c r="A95" s="40"/>
      <c r="B95" s="41"/>
      <c r="C95" s="40"/>
      <c r="D95" s="40"/>
      <c r="E95" s="40"/>
      <c r="F95" s="40"/>
      <c r="G95" s="40"/>
      <c r="H95" s="40"/>
      <c r="I95" s="40"/>
      <c r="J95" s="40"/>
      <c r="K95" s="40"/>
      <c r="L95" s="126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12" customHeight="1">
      <c r="A96" s="40"/>
      <c r="B96" s="41"/>
      <c r="C96" s="34" t="s">
        <v>21</v>
      </c>
      <c r="D96" s="40"/>
      <c r="E96" s="40"/>
      <c r="F96" s="29" t="str">
        <f>F14</f>
        <v xml:space="preserve"> </v>
      </c>
      <c r="G96" s="40"/>
      <c r="H96" s="40"/>
      <c r="I96" s="34" t="s">
        <v>23</v>
      </c>
      <c r="J96" s="66" t="str">
        <f>IF(J14="","",J14)</f>
        <v>8. 8. 2023</v>
      </c>
      <c r="K96" s="40"/>
      <c r="L96" s="126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6.96" customHeight="1">
      <c r="A97" s="40"/>
      <c r="B97" s="41"/>
      <c r="C97" s="40"/>
      <c r="D97" s="40"/>
      <c r="E97" s="40"/>
      <c r="F97" s="40"/>
      <c r="G97" s="40"/>
      <c r="H97" s="40"/>
      <c r="I97" s="40"/>
      <c r="J97" s="40"/>
      <c r="K97" s="40"/>
      <c r="L97" s="126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2" customFormat="1" ht="15.15" customHeight="1">
      <c r="A98" s="40"/>
      <c r="B98" s="41"/>
      <c r="C98" s="34" t="s">
        <v>25</v>
      </c>
      <c r="D98" s="40"/>
      <c r="E98" s="40"/>
      <c r="F98" s="29" t="str">
        <f>E17</f>
        <v>Dopravní podnik Ostrava a.s.</v>
      </c>
      <c r="G98" s="40"/>
      <c r="H98" s="40"/>
      <c r="I98" s="34" t="s">
        <v>31</v>
      </c>
      <c r="J98" s="38" t="str">
        <f>E23</f>
        <v>PROJEKT HTL s.r.o.</v>
      </c>
      <c r="K98" s="40"/>
      <c r="L98" s="126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</row>
    <row r="99" s="2" customFormat="1" ht="15.15" customHeight="1">
      <c r="A99" s="40"/>
      <c r="B99" s="41"/>
      <c r="C99" s="34" t="s">
        <v>29</v>
      </c>
      <c r="D99" s="40"/>
      <c r="E99" s="40"/>
      <c r="F99" s="29" t="str">
        <f>IF(E20="","",E20)</f>
        <v>Vyplň údaj</v>
      </c>
      <c r="G99" s="40"/>
      <c r="H99" s="40"/>
      <c r="I99" s="34" t="s">
        <v>33</v>
      </c>
      <c r="J99" s="38" t="str">
        <f>E26</f>
        <v>Projekt HTL s.r.o.</v>
      </c>
      <c r="K99" s="40"/>
      <c r="L99" s="126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</row>
    <row r="100" s="2" customFormat="1" ht="10.32" customHeight="1">
      <c r="A100" s="40"/>
      <c r="B100" s="41"/>
      <c r="C100" s="40"/>
      <c r="D100" s="40"/>
      <c r="E100" s="40"/>
      <c r="F100" s="40"/>
      <c r="G100" s="40"/>
      <c r="H100" s="40"/>
      <c r="I100" s="40"/>
      <c r="J100" s="40"/>
      <c r="K100" s="40"/>
      <c r="L100" s="126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</row>
    <row r="101" s="11" customFormat="1" ht="29.28" customHeight="1">
      <c r="A101" s="151"/>
      <c r="B101" s="152"/>
      <c r="C101" s="153" t="s">
        <v>118</v>
      </c>
      <c r="D101" s="154" t="s">
        <v>56</v>
      </c>
      <c r="E101" s="154" t="s">
        <v>52</v>
      </c>
      <c r="F101" s="154" t="s">
        <v>53</v>
      </c>
      <c r="G101" s="154" t="s">
        <v>119</v>
      </c>
      <c r="H101" s="154" t="s">
        <v>120</v>
      </c>
      <c r="I101" s="154" t="s">
        <v>121</v>
      </c>
      <c r="J101" s="154" t="s">
        <v>98</v>
      </c>
      <c r="K101" s="155" t="s">
        <v>122</v>
      </c>
      <c r="L101" s="156"/>
      <c r="M101" s="82" t="s">
        <v>3</v>
      </c>
      <c r="N101" s="83" t="s">
        <v>41</v>
      </c>
      <c r="O101" s="83" t="s">
        <v>123</v>
      </c>
      <c r="P101" s="83" t="s">
        <v>124</v>
      </c>
      <c r="Q101" s="83" t="s">
        <v>125</v>
      </c>
      <c r="R101" s="83" t="s">
        <v>126</v>
      </c>
      <c r="S101" s="83" t="s">
        <v>127</v>
      </c>
      <c r="T101" s="84" t="s">
        <v>128</v>
      </c>
      <c r="U101" s="151"/>
      <c r="V101" s="151"/>
      <c r="W101" s="151"/>
      <c r="X101" s="151"/>
      <c r="Y101" s="151"/>
      <c r="Z101" s="151"/>
      <c r="AA101" s="151"/>
      <c r="AB101" s="151"/>
      <c r="AC101" s="151"/>
      <c r="AD101" s="151"/>
      <c r="AE101" s="151"/>
    </row>
    <row r="102" s="2" customFormat="1" ht="22.8" customHeight="1">
      <c r="A102" s="40"/>
      <c r="B102" s="41"/>
      <c r="C102" s="89" t="s">
        <v>129</v>
      </c>
      <c r="D102" s="40"/>
      <c r="E102" s="40"/>
      <c r="F102" s="40"/>
      <c r="G102" s="40"/>
      <c r="H102" s="40"/>
      <c r="I102" s="40"/>
      <c r="J102" s="157">
        <f>BK102</f>
        <v>0</v>
      </c>
      <c r="K102" s="40"/>
      <c r="L102" s="41"/>
      <c r="M102" s="85"/>
      <c r="N102" s="70"/>
      <c r="O102" s="86"/>
      <c r="P102" s="158">
        <f>P103+P323+P356</f>
        <v>0</v>
      </c>
      <c r="Q102" s="86"/>
      <c r="R102" s="158">
        <f>R103+R323+R356</f>
        <v>4564.2699616</v>
      </c>
      <c r="S102" s="86"/>
      <c r="T102" s="159">
        <f>T103+T323+T356</f>
        <v>142.904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21" t="s">
        <v>70</v>
      </c>
      <c r="AU102" s="21" t="s">
        <v>99</v>
      </c>
      <c r="BK102" s="160">
        <f>BK103+BK323+BK356</f>
        <v>0</v>
      </c>
    </row>
    <row r="103" s="12" customFormat="1" ht="25.92" customHeight="1">
      <c r="A103" s="12"/>
      <c r="B103" s="161"/>
      <c r="C103" s="12"/>
      <c r="D103" s="162" t="s">
        <v>70</v>
      </c>
      <c r="E103" s="163" t="s">
        <v>130</v>
      </c>
      <c r="F103" s="163" t="s">
        <v>131</v>
      </c>
      <c r="G103" s="12"/>
      <c r="H103" s="12"/>
      <c r="I103" s="164"/>
      <c r="J103" s="165">
        <f>BK103</f>
        <v>0</v>
      </c>
      <c r="K103" s="12"/>
      <c r="L103" s="161"/>
      <c r="M103" s="166"/>
      <c r="N103" s="167"/>
      <c r="O103" s="167"/>
      <c r="P103" s="168">
        <f>P104+P116+P168+P190+P243+P296+P319</f>
        <v>0</v>
      </c>
      <c r="Q103" s="167"/>
      <c r="R103" s="168">
        <f>R104+R116+R168+R190+R243+R296+R319</f>
        <v>4563.8459616</v>
      </c>
      <c r="S103" s="167"/>
      <c r="T103" s="169">
        <f>T104+T116+T168+T190+T243+T296+T319</f>
        <v>18.832000000000001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162" t="s">
        <v>78</v>
      </c>
      <c r="AT103" s="170" t="s">
        <v>70</v>
      </c>
      <c r="AU103" s="170" t="s">
        <v>71</v>
      </c>
      <c r="AY103" s="162" t="s">
        <v>132</v>
      </c>
      <c r="BK103" s="171">
        <f>BK104+BK116+BK168+BK190+BK243+BK296+BK319</f>
        <v>0</v>
      </c>
    </row>
    <row r="104" s="12" customFormat="1" ht="22.8" customHeight="1">
      <c r="A104" s="12"/>
      <c r="B104" s="161"/>
      <c r="C104" s="12"/>
      <c r="D104" s="162" t="s">
        <v>70</v>
      </c>
      <c r="E104" s="172" t="s">
        <v>78</v>
      </c>
      <c r="F104" s="172" t="s">
        <v>133</v>
      </c>
      <c r="G104" s="12"/>
      <c r="H104" s="12"/>
      <c r="I104" s="164"/>
      <c r="J104" s="173">
        <f>BK104</f>
        <v>0</v>
      </c>
      <c r="K104" s="12"/>
      <c r="L104" s="161"/>
      <c r="M104" s="166"/>
      <c r="N104" s="167"/>
      <c r="O104" s="167"/>
      <c r="P104" s="168">
        <f>SUM(P105:P115)</f>
        <v>0</v>
      </c>
      <c r="Q104" s="167"/>
      <c r="R104" s="168">
        <f>SUM(R105:R115)</f>
        <v>3093.0900000000001</v>
      </c>
      <c r="S104" s="167"/>
      <c r="T104" s="169">
        <f>SUM(T105:T115)</f>
        <v>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162" t="s">
        <v>78</v>
      </c>
      <c r="AT104" s="170" t="s">
        <v>70</v>
      </c>
      <c r="AU104" s="170" t="s">
        <v>78</v>
      </c>
      <c r="AY104" s="162" t="s">
        <v>132</v>
      </c>
      <c r="BK104" s="171">
        <f>SUM(BK105:BK115)</f>
        <v>0</v>
      </c>
    </row>
    <row r="105" s="2" customFormat="1" ht="16.5" customHeight="1">
      <c r="A105" s="40"/>
      <c r="B105" s="174"/>
      <c r="C105" s="175" t="s">
        <v>78</v>
      </c>
      <c r="D105" s="175" t="s">
        <v>134</v>
      </c>
      <c r="E105" s="176" t="s">
        <v>135</v>
      </c>
      <c r="F105" s="177" t="s">
        <v>136</v>
      </c>
      <c r="G105" s="178" t="s">
        <v>137</v>
      </c>
      <c r="H105" s="179">
        <v>1501.5</v>
      </c>
      <c r="I105" s="180"/>
      <c r="J105" s="181">
        <f>ROUND(I105*H105,2)</f>
        <v>0</v>
      </c>
      <c r="K105" s="177" t="s">
        <v>138</v>
      </c>
      <c r="L105" s="41"/>
      <c r="M105" s="182" t="s">
        <v>3</v>
      </c>
      <c r="N105" s="183" t="s">
        <v>42</v>
      </c>
      <c r="O105" s="74"/>
      <c r="P105" s="184">
        <f>O105*H105</f>
        <v>0</v>
      </c>
      <c r="Q105" s="184">
        <v>0</v>
      </c>
      <c r="R105" s="184">
        <f>Q105*H105</f>
        <v>0</v>
      </c>
      <c r="S105" s="184">
        <v>0</v>
      </c>
      <c r="T105" s="185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186" t="s">
        <v>139</v>
      </c>
      <c r="AT105" s="186" t="s">
        <v>134</v>
      </c>
      <c r="AU105" s="186" t="s">
        <v>80</v>
      </c>
      <c r="AY105" s="21" t="s">
        <v>132</v>
      </c>
      <c r="BE105" s="187">
        <f>IF(N105="základní",J105,0)</f>
        <v>0</v>
      </c>
      <c r="BF105" s="187">
        <f>IF(N105="snížená",J105,0)</f>
        <v>0</v>
      </c>
      <c r="BG105" s="187">
        <f>IF(N105="zákl. přenesená",J105,0)</f>
        <v>0</v>
      </c>
      <c r="BH105" s="187">
        <f>IF(N105="sníž. přenesená",J105,0)</f>
        <v>0</v>
      </c>
      <c r="BI105" s="187">
        <f>IF(N105="nulová",J105,0)</f>
        <v>0</v>
      </c>
      <c r="BJ105" s="21" t="s">
        <v>78</v>
      </c>
      <c r="BK105" s="187">
        <f>ROUND(I105*H105,2)</f>
        <v>0</v>
      </c>
      <c r="BL105" s="21" t="s">
        <v>139</v>
      </c>
      <c r="BM105" s="186" t="s">
        <v>140</v>
      </c>
    </row>
    <row r="106" s="2" customFormat="1">
      <c r="A106" s="40"/>
      <c r="B106" s="41"/>
      <c r="C106" s="40"/>
      <c r="D106" s="188" t="s">
        <v>141</v>
      </c>
      <c r="E106" s="40"/>
      <c r="F106" s="189" t="s">
        <v>142</v>
      </c>
      <c r="G106" s="40"/>
      <c r="H106" s="40"/>
      <c r="I106" s="190"/>
      <c r="J106" s="40"/>
      <c r="K106" s="40"/>
      <c r="L106" s="41"/>
      <c r="M106" s="191"/>
      <c r="N106" s="192"/>
      <c r="O106" s="74"/>
      <c r="P106" s="74"/>
      <c r="Q106" s="74"/>
      <c r="R106" s="74"/>
      <c r="S106" s="74"/>
      <c r="T106" s="75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21" t="s">
        <v>141</v>
      </c>
      <c r="AU106" s="21" t="s">
        <v>80</v>
      </c>
    </row>
    <row r="107" s="2" customFormat="1">
      <c r="A107" s="40"/>
      <c r="B107" s="41"/>
      <c r="C107" s="40"/>
      <c r="D107" s="193" t="s">
        <v>143</v>
      </c>
      <c r="E107" s="40"/>
      <c r="F107" s="194" t="s">
        <v>144</v>
      </c>
      <c r="G107" s="40"/>
      <c r="H107" s="40"/>
      <c r="I107" s="190"/>
      <c r="J107" s="40"/>
      <c r="K107" s="40"/>
      <c r="L107" s="41"/>
      <c r="M107" s="191"/>
      <c r="N107" s="192"/>
      <c r="O107" s="74"/>
      <c r="P107" s="74"/>
      <c r="Q107" s="74"/>
      <c r="R107" s="74"/>
      <c r="S107" s="74"/>
      <c r="T107" s="75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21" t="s">
        <v>143</v>
      </c>
      <c r="AU107" s="21" t="s">
        <v>80</v>
      </c>
    </row>
    <row r="108" s="13" customFormat="1">
      <c r="A108" s="13"/>
      <c r="B108" s="195"/>
      <c r="C108" s="13"/>
      <c r="D108" s="188" t="s">
        <v>145</v>
      </c>
      <c r="E108" s="196" t="s">
        <v>3</v>
      </c>
      <c r="F108" s="197" t="s">
        <v>146</v>
      </c>
      <c r="G108" s="13"/>
      <c r="H108" s="196" t="s">
        <v>3</v>
      </c>
      <c r="I108" s="198"/>
      <c r="J108" s="13"/>
      <c r="K108" s="13"/>
      <c r="L108" s="195"/>
      <c r="M108" s="199"/>
      <c r="N108" s="200"/>
      <c r="O108" s="200"/>
      <c r="P108" s="200"/>
      <c r="Q108" s="200"/>
      <c r="R108" s="200"/>
      <c r="S108" s="200"/>
      <c r="T108" s="201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196" t="s">
        <v>145</v>
      </c>
      <c r="AU108" s="196" t="s">
        <v>80</v>
      </c>
      <c r="AV108" s="13" t="s">
        <v>78</v>
      </c>
      <c r="AW108" s="13" t="s">
        <v>32</v>
      </c>
      <c r="AX108" s="13" t="s">
        <v>71</v>
      </c>
      <c r="AY108" s="196" t="s">
        <v>132</v>
      </c>
    </row>
    <row r="109" s="14" customFormat="1">
      <c r="A109" s="14"/>
      <c r="B109" s="202"/>
      <c r="C109" s="14"/>
      <c r="D109" s="188" t="s">
        <v>145</v>
      </c>
      <c r="E109" s="203" t="s">
        <v>3</v>
      </c>
      <c r="F109" s="204" t="s">
        <v>147</v>
      </c>
      <c r="G109" s="14"/>
      <c r="H109" s="205">
        <v>1394.25</v>
      </c>
      <c r="I109" s="206"/>
      <c r="J109" s="14"/>
      <c r="K109" s="14"/>
      <c r="L109" s="202"/>
      <c r="M109" s="207"/>
      <c r="N109" s="208"/>
      <c r="O109" s="208"/>
      <c r="P109" s="208"/>
      <c r="Q109" s="208"/>
      <c r="R109" s="208"/>
      <c r="S109" s="208"/>
      <c r="T109" s="209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03" t="s">
        <v>145</v>
      </c>
      <c r="AU109" s="203" t="s">
        <v>80</v>
      </c>
      <c r="AV109" s="14" t="s">
        <v>80</v>
      </c>
      <c r="AW109" s="14" t="s">
        <v>32</v>
      </c>
      <c r="AX109" s="14" t="s">
        <v>71</v>
      </c>
      <c r="AY109" s="203" t="s">
        <v>132</v>
      </c>
    </row>
    <row r="110" s="14" customFormat="1">
      <c r="A110" s="14"/>
      <c r="B110" s="202"/>
      <c r="C110" s="14"/>
      <c r="D110" s="188" t="s">
        <v>145</v>
      </c>
      <c r="E110" s="203" t="s">
        <v>3</v>
      </c>
      <c r="F110" s="204" t="s">
        <v>148</v>
      </c>
      <c r="G110" s="14"/>
      <c r="H110" s="205">
        <v>107.25</v>
      </c>
      <c r="I110" s="206"/>
      <c r="J110" s="14"/>
      <c r="K110" s="14"/>
      <c r="L110" s="202"/>
      <c r="M110" s="207"/>
      <c r="N110" s="208"/>
      <c r="O110" s="208"/>
      <c r="P110" s="208"/>
      <c r="Q110" s="208"/>
      <c r="R110" s="208"/>
      <c r="S110" s="208"/>
      <c r="T110" s="209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03" t="s">
        <v>145</v>
      </c>
      <c r="AU110" s="203" t="s">
        <v>80</v>
      </c>
      <c r="AV110" s="14" t="s">
        <v>80</v>
      </c>
      <c r="AW110" s="14" t="s">
        <v>32</v>
      </c>
      <c r="AX110" s="14" t="s">
        <v>71</v>
      </c>
      <c r="AY110" s="203" t="s">
        <v>132</v>
      </c>
    </row>
    <row r="111" s="15" customFormat="1">
      <c r="A111" s="15"/>
      <c r="B111" s="210"/>
      <c r="C111" s="15"/>
      <c r="D111" s="188" t="s">
        <v>145</v>
      </c>
      <c r="E111" s="211" t="s">
        <v>3</v>
      </c>
      <c r="F111" s="212" t="s">
        <v>149</v>
      </c>
      <c r="G111" s="15"/>
      <c r="H111" s="213">
        <v>1501.5</v>
      </c>
      <c r="I111" s="214"/>
      <c r="J111" s="15"/>
      <c r="K111" s="15"/>
      <c r="L111" s="210"/>
      <c r="M111" s="215"/>
      <c r="N111" s="216"/>
      <c r="O111" s="216"/>
      <c r="P111" s="216"/>
      <c r="Q111" s="216"/>
      <c r="R111" s="216"/>
      <c r="S111" s="216"/>
      <c r="T111" s="217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T111" s="211" t="s">
        <v>145</v>
      </c>
      <c r="AU111" s="211" t="s">
        <v>80</v>
      </c>
      <c r="AV111" s="15" t="s">
        <v>139</v>
      </c>
      <c r="AW111" s="15" t="s">
        <v>32</v>
      </c>
      <c r="AX111" s="15" t="s">
        <v>78</v>
      </c>
      <c r="AY111" s="211" t="s">
        <v>132</v>
      </c>
    </row>
    <row r="112" s="2" customFormat="1" ht="16.5" customHeight="1">
      <c r="A112" s="40"/>
      <c r="B112" s="174"/>
      <c r="C112" s="218" t="s">
        <v>80</v>
      </c>
      <c r="D112" s="218" t="s">
        <v>150</v>
      </c>
      <c r="E112" s="219" t="s">
        <v>151</v>
      </c>
      <c r="F112" s="220" t="s">
        <v>152</v>
      </c>
      <c r="G112" s="221" t="s">
        <v>153</v>
      </c>
      <c r="H112" s="222">
        <v>3093.0900000000001</v>
      </c>
      <c r="I112" s="223"/>
      <c r="J112" s="224">
        <f>ROUND(I112*H112,2)</f>
        <v>0</v>
      </c>
      <c r="K112" s="220" t="s">
        <v>138</v>
      </c>
      <c r="L112" s="225"/>
      <c r="M112" s="226" t="s">
        <v>3</v>
      </c>
      <c r="N112" s="227" t="s">
        <v>42</v>
      </c>
      <c r="O112" s="74"/>
      <c r="P112" s="184">
        <f>O112*H112</f>
        <v>0</v>
      </c>
      <c r="Q112" s="184">
        <v>1</v>
      </c>
      <c r="R112" s="184">
        <f>Q112*H112</f>
        <v>3093.0900000000001</v>
      </c>
      <c r="S112" s="184">
        <v>0</v>
      </c>
      <c r="T112" s="185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186" t="s">
        <v>154</v>
      </c>
      <c r="AT112" s="186" t="s">
        <v>150</v>
      </c>
      <c r="AU112" s="186" t="s">
        <v>80</v>
      </c>
      <c r="AY112" s="21" t="s">
        <v>132</v>
      </c>
      <c r="BE112" s="187">
        <f>IF(N112="základní",J112,0)</f>
        <v>0</v>
      </c>
      <c r="BF112" s="187">
        <f>IF(N112="snížená",J112,0)</f>
        <v>0</v>
      </c>
      <c r="BG112" s="187">
        <f>IF(N112="zákl. přenesená",J112,0)</f>
        <v>0</v>
      </c>
      <c r="BH112" s="187">
        <f>IF(N112="sníž. přenesená",J112,0)</f>
        <v>0</v>
      </c>
      <c r="BI112" s="187">
        <f>IF(N112="nulová",J112,0)</f>
        <v>0</v>
      </c>
      <c r="BJ112" s="21" t="s">
        <v>78</v>
      </c>
      <c r="BK112" s="187">
        <f>ROUND(I112*H112,2)</f>
        <v>0</v>
      </c>
      <c r="BL112" s="21" t="s">
        <v>139</v>
      </c>
      <c r="BM112" s="186" t="s">
        <v>155</v>
      </c>
    </row>
    <row r="113" s="2" customFormat="1">
      <c r="A113" s="40"/>
      <c r="B113" s="41"/>
      <c r="C113" s="40"/>
      <c r="D113" s="188" t="s">
        <v>141</v>
      </c>
      <c r="E113" s="40"/>
      <c r="F113" s="189" t="s">
        <v>152</v>
      </c>
      <c r="G113" s="40"/>
      <c r="H113" s="40"/>
      <c r="I113" s="190"/>
      <c r="J113" s="40"/>
      <c r="K113" s="40"/>
      <c r="L113" s="41"/>
      <c r="M113" s="191"/>
      <c r="N113" s="192"/>
      <c r="O113" s="74"/>
      <c r="P113" s="74"/>
      <c r="Q113" s="74"/>
      <c r="R113" s="74"/>
      <c r="S113" s="74"/>
      <c r="T113" s="75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21" t="s">
        <v>141</v>
      </c>
      <c r="AU113" s="21" t="s">
        <v>80</v>
      </c>
    </row>
    <row r="114" s="14" customFormat="1">
      <c r="A114" s="14"/>
      <c r="B114" s="202"/>
      <c r="C114" s="14"/>
      <c r="D114" s="188" t="s">
        <v>145</v>
      </c>
      <c r="E114" s="203" t="s">
        <v>3</v>
      </c>
      <c r="F114" s="204" t="s">
        <v>156</v>
      </c>
      <c r="G114" s="14"/>
      <c r="H114" s="205">
        <v>3093.0900000000001</v>
      </c>
      <c r="I114" s="206"/>
      <c r="J114" s="14"/>
      <c r="K114" s="14"/>
      <c r="L114" s="202"/>
      <c r="M114" s="207"/>
      <c r="N114" s="208"/>
      <c r="O114" s="208"/>
      <c r="P114" s="208"/>
      <c r="Q114" s="208"/>
      <c r="R114" s="208"/>
      <c r="S114" s="208"/>
      <c r="T114" s="209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03" t="s">
        <v>145</v>
      </c>
      <c r="AU114" s="203" t="s">
        <v>80</v>
      </c>
      <c r="AV114" s="14" t="s">
        <v>80</v>
      </c>
      <c r="AW114" s="14" t="s">
        <v>32</v>
      </c>
      <c r="AX114" s="14" t="s">
        <v>71</v>
      </c>
      <c r="AY114" s="203" t="s">
        <v>132</v>
      </c>
    </row>
    <row r="115" s="15" customFormat="1">
      <c r="A115" s="15"/>
      <c r="B115" s="210"/>
      <c r="C115" s="15"/>
      <c r="D115" s="188" t="s">
        <v>145</v>
      </c>
      <c r="E115" s="211" t="s">
        <v>3</v>
      </c>
      <c r="F115" s="212" t="s">
        <v>149</v>
      </c>
      <c r="G115" s="15"/>
      <c r="H115" s="213">
        <v>3093.0900000000001</v>
      </c>
      <c r="I115" s="214"/>
      <c r="J115" s="15"/>
      <c r="K115" s="15"/>
      <c r="L115" s="210"/>
      <c r="M115" s="215"/>
      <c r="N115" s="216"/>
      <c r="O115" s="216"/>
      <c r="P115" s="216"/>
      <c r="Q115" s="216"/>
      <c r="R115" s="216"/>
      <c r="S115" s="216"/>
      <c r="T115" s="217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T115" s="211" t="s">
        <v>145</v>
      </c>
      <c r="AU115" s="211" t="s">
        <v>80</v>
      </c>
      <c r="AV115" s="15" t="s">
        <v>139</v>
      </c>
      <c r="AW115" s="15" t="s">
        <v>32</v>
      </c>
      <c r="AX115" s="15" t="s">
        <v>78</v>
      </c>
      <c r="AY115" s="211" t="s">
        <v>132</v>
      </c>
    </row>
    <row r="116" s="12" customFormat="1" ht="22.8" customHeight="1">
      <c r="A116" s="12"/>
      <c r="B116" s="161"/>
      <c r="C116" s="12"/>
      <c r="D116" s="162" t="s">
        <v>70</v>
      </c>
      <c r="E116" s="172" t="s">
        <v>80</v>
      </c>
      <c r="F116" s="172" t="s">
        <v>157</v>
      </c>
      <c r="G116" s="12"/>
      <c r="H116" s="12"/>
      <c r="I116" s="164"/>
      <c r="J116" s="173">
        <f>BK116</f>
        <v>0</v>
      </c>
      <c r="K116" s="12"/>
      <c r="L116" s="161"/>
      <c r="M116" s="166"/>
      <c r="N116" s="167"/>
      <c r="O116" s="167"/>
      <c r="P116" s="168">
        <f>SUM(P117:P167)</f>
        <v>0</v>
      </c>
      <c r="Q116" s="167"/>
      <c r="R116" s="168">
        <f>SUM(R117:R167)</f>
        <v>655.02643854000007</v>
      </c>
      <c r="S116" s="167"/>
      <c r="T116" s="169">
        <f>SUM(T117:T167)</f>
        <v>0</v>
      </c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R116" s="162" t="s">
        <v>78</v>
      </c>
      <c r="AT116" s="170" t="s">
        <v>70</v>
      </c>
      <c r="AU116" s="170" t="s">
        <v>78</v>
      </c>
      <c r="AY116" s="162" t="s">
        <v>132</v>
      </c>
      <c r="BK116" s="171">
        <f>SUM(BK117:BK167)</f>
        <v>0</v>
      </c>
    </row>
    <row r="117" s="2" customFormat="1" ht="16.5" customHeight="1">
      <c r="A117" s="40"/>
      <c r="B117" s="174"/>
      <c r="C117" s="175" t="s">
        <v>158</v>
      </c>
      <c r="D117" s="175" t="s">
        <v>134</v>
      </c>
      <c r="E117" s="176" t="s">
        <v>159</v>
      </c>
      <c r="F117" s="177" t="s">
        <v>160</v>
      </c>
      <c r="G117" s="178" t="s">
        <v>161</v>
      </c>
      <c r="H117" s="179">
        <v>81.5</v>
      </c>
      <c r="I117" s="180"/>
      <c r="J117" s="181">
        <f>ROUND(I117*H117,2)</f>
        <v>0</v>
      </c>
      <c r="K117" s="177" t="s">
        <v>138</v>
      </c>
      <c r="L117" s="41"/>
      <c r="M117" s="182" t="s">
        <v>3</v>
      </c>
      <c r="N117" s="183" t="s">
        <v>42</v>
      </c>
      <c r="O117" s="74"/>
      <c r="P117" s="184">
        <f>O117*H117</f>
        <v>0</v>
      </c>
      <c r="Q117" s="184">
        <v>0.00116</v>
      </c>
      <c r="R117" s="184">
        <f>Q117*H117</f>
        <v>0.094539999999999999</v>
      </c>
      <c r="S117" s="184">
        <v>0</v>
      </c>
      <c r="T117" s="185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186" t="s">
        <v>139</v>
      </c>
      <c r="AT117" s="186" t="s">
        <v>134</v>
      </c>
      <c r="AU117" s="186" t="s">
        <v>80</v>
      </c>
      <c r="AY117" s="21" t="s">
        <v>132</v>
      </c>
      <c r="BE117" s="187">
        <f>IF(N117="základní",J117,0)</f>
        <v>0</v>
      </c>
      <c r="BF117" s="187">
        <f>IF(N117="snížená",J117,0)</f>
        <v>0</v>
      </c>
      <c r="BG117" s="187">
        <f>IF(N117="zákl. přenesená",J117,0)</f>
        <v>0</v>
      </c>
      <c r="BH117" s="187">
        <f>IF(N117="sníž. přenesená",J117,0)</f>
        <v>0</v>
      </c>
      <c r="BI117" s="187">
        <f>IF(N117="nulová",J117,0)</f>
        <v>0</v>
      </c>
      <c r="BJ117" s="21" t="s">
        <v>78</v>
      </c>
      <c r="BK117" s="187">
        <f>ROUND(I117*H117,2)</f>
        <v>0</v>
      </c>
      <c r="BL117" s="21" t="s">
        <v>139</v>
      </c>
      <c r="BM117" s="186" t="s">
        <v>162</v>
      </c>
    </row>
    <row r="118" s="2" customFormat="1">
      <c r="A118" s="40"/>
      <c r="B118" s="41"/>
      <c r="C118" s="40"/>
      <c r="D118" s="188" t="s">
        <v>141</v>
      </c>
      <c r="E118" s="40"/>
      <c r="F118" s="189" t="s">
        <v>163</v>
      </c>
      <c r="G118" s="40"/>
      <c r="H118" s="40"/>
      <c r="I118" s="190"/>
      <c r="J118" s="40"/>
      <c r="K118" s="40"/>
      <c r="L118" s="41"/>
      <c r="M118" s="191"/>
      <c r="N118" s="192"/>
      <c r="O118" s="74"/>
      <c r="P118" s="74"/>
      <c r="Q118" s="74"/>
      <c r="R118" s="74"/>
      <c r="S118" s="74"/>
      <c r="T118" s="75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21" t="s">
        <v>141</v>
      </c>
      <c r="AU118" s="21" t="s">
        <v>80</v>
      </c>
    </row>
    <row r="119" s="2" customFormat="1">
      <c r="A119" s="40"/>
      <c r="B119" s="41"/>
      <c r="C119" s="40"/>
      <c r="D119" s="193" t="s">
        <v>143</v>
      </c>
      <c r="E119" s="40"/>
      <c r="F119" s="194" t="s">
        <v>164</v>
      </c>
      <c r="G119" s="40"/>
      <c r="H119" s="40"/>
      <c r="I119" s="190"/>
      <c r="J119" s="40"/>
      <c r="K119" s="40"/>
      <c r="L119" s="41"/>
      <c r="M119" s="191"/>
      <c r="N119" s="192"/>
      <c r="O119" s="74"/>
      <c r="P119" s="74"/>
      <c r="Q119" s="74"/>
      <c r="R119" s="74"/>
      <c r="S119" s="74"/>
      <c r="T119" s="75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21" t="s">
        <v>143</v>
      </c>
      <c r="AU119" s="21" t="s">
        <v>80</v>
      </c>
    </row>
    <row r="120" s="13" customFormat="1">
      <c r="A120" s="13"/>
      <c r="B120" s="195"/>
      <c r="C120" s="13"/>
      <c r="D120" s="188" t="s">
        <v>145</v>
      </c>
      <c r="E120" s="196" t="s">
        <v>3</v>
      </c>
      <c r="F120" s="197" t="s">
        <v>146</v>
      </c>
      <c r="G120" s="13"/>
      <c r="H120" s="196" t="s">
        <v>3</v>
      </c>
      <c r="I120" s="198"/>
      <c r="J120" s="13"/>
      <c r="K120" s="13"/>
      <c r="L120" s="195"/>
      <c r="M120" s="199"/>
      <c r="N120" s="200"/>
      <c r="O120" s="200"/>
      <c r="P120" s="200"/>
      <c r="Q120" s="200"/>
      <c r="R120" s="200"/>
      <c r="S120" s="200"/>
      <c r="T120" s="201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196" t="s">
        <v>145</v>
      </c>
      <c r="AU120" s="196" t="s">
        <v>80</v>
      </c>
      <c r="AV120" s="13" t="s">
        <v>78</v>
      </c>
      <c r="AW120" s="13" t="s">
        <v>32</v>
      </c>
      <c r="AX120" s="13" t="s">
        <v>71</v>
      </c>
      <c r="AY120" s="196" t="s">
        <v>132</v>
      </c>
    </row>
    <row r="121" s="14" customFormat="1">
      <c r="A121" s="14"/>
      <c r="B121" s="202"/>
      <c r="C121" s="14"/>
      <c r="D121" s="188" t="s">
        <v>145</v>
      </c>
      <c r="E121" s="203" t="s">
        <v>3</v>
      </c>
      <c r="F121" s="204" t="s">
        <v>165</v>
      </c>
      <c r="G121" s="14"/>
      <c r="H121" s="205">
        <v>81.5</v>
      </c>
      <c r="I121" s="206"/>
      <c r="J121" s="14"/>
      <c r="K121" s="14"/>
      <c r="L121" s="202"/>
      <c r="M121" s="207"/>
      <c r="N121" s="208"/>
      <c r="O121" s="208"/>
      <c r="P121" s="208"/>
      <c r="Q121" s="208"/>
      <c r="R121" s="208"/>
      <c r="S121" s="208"/>
      <c r="T121" s="209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03" t="s">
        <v>145</v>
      </c>
      <c r="AU121" s="203" t="s">
        <v>80</v>
      </c>
      <c r="AV121" s="14" t="s">
        <v>80</v>
      </c>
      <c r="AW121" s="14" t="s">
        <v>32</v>
      </c>
      <c r="AX121" s="14" t="s">
        <v>71</v>
      </c>
      <c r="AY121" s="203" t="s">
        <v>132</v>
      </c>
    </row>
    <row r="122" s="15" customFormat="1">
      <c r="A122" s="15"/>
      <c r="B122" s="210"/>
      <c r="C122" s="15"/>
      <c r="D122" s="188" t="s">
        <v>145</v>
      </c>
      <c r="E122" s="211" t="s">
        <v>3</v>
      </c>
      <c r="F122" s="212" t="s">
        <v>149</v>
      </c>
      <c r="G122" s="15"/>
      <c r="H122" s="213">
        <v>81.5</v>
      </c>
      <c r="I122" s="214"/>
      <c r="J122" s="15"/>
      <c r="K122" s="15"/>
      <c r="L122" s="210"/>
      <c r="M122" s="215"/>
      <c r="N122" s="216"/>
      <c r="O122" s="216"/>
      <c r="P122" s="216"/>
      <c r="Q122" s="216"/>
      <c r="R122" s="216"/>
      <c r="S122" s="216"/>
      <c r="T122" s="217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T122" s="211" t="s">
        <v>145</v>
      </c>
      <c r="AU122" s="211" t="s">
        <v>80</v>
      </c>
      <c r="AV122" s="15" t="s">
        <v>139</v>
      </c>
      <c r="AW122" s="15" t="s">
        <v>32</v>
      </c>
      <c r="AX122" s="15" t="s">
        <v>78</v>
      </c>
      <c r="AY122" s="211" t="s">
        <v>132</v>
      </c>
    </row>
    <row r="123" s="2" customFormat="1" ht="16.5" customHeight="1">
      <c r="A123" s="40"/>
      <c r="B123" s="174"/>
      <c r="C123" s="175" t="s">
        <v>139</v>
      </c>
      <c r="D123" s="175" t="s">
        <v>134</v>
      </c>
      <c r="E123" s="176" t="s">
        <v>166</v>
      </c>
      <c r="F123" s="177" t="s">
        <v>167</v>
      </c>
      <c r="G123" s="178" t="s">
        <v>137</v>
      </c>
      <c r="H123" s="179">
        <v>107.25</v>
      </c>
      <c r="I123" s="180"/>
      <c r="J123" s="181">
        <f>ROUND(I123*H123,2)</f>
        <v>0</v>
      </c>
      <c r="K123" s="177" t="s">
        <v>138</v>
      </c>
      <c r="L123" s="41"/>
      <c r="M123" s="182" t="s">
        <v>3</v>
      </c>
      <c r="N123" s="183" t="s">
        <v>42</v>
      </c>
      <c r="O123" s="74"/>
      <c r="P123" s="184">
        <f>O123*H123</f>
        <v>0</v>
      </c>
      <c r="Q123" s="184">
        <v>2.3010199999999998</v>
      </c>
      <c r="R123" s="184">
        <f>Q123*H123</f>
        <v>246.78439499999999</v>
      </c>
      <c r="S123" s="184">
        <v>0</v>
      </c>
      <c r="T123" s="185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186" t="s">
        <v>139</v>
      </c>
      <c r="AT123" s="186" t="s">
        <v>134</v>
      </c>
      <c r="AU123" s="186" t="s">
        <v>80</v>
      </c>
      <c r="AY123" s="21" t="s">
        <v>132</v>
      </c>
      <c r="BE123" s="187">
        <f>IF(N123="základní",J123,0)</f>
        <v>0</v>
      </c>
      <c r="BF123" s="187">
        <f>IF(N123="snížená",J123,0)</f>
        <v>0</v>
      </c>
      <c r="BG123" s="187">
        <f>IF(N123="zákl. přenesená",J123,0)</f>
        <v>0</v>
      </c>
      <c r="BH123" s="187">
        <f>IF(N123="sníž. přenesená",J123,0)</f>
        <v>0</v>
      </c>
      <c r="BI123" s="187">
        <f>IF(N123="nulová",J123,0)</f>
        <v>0</v>
      </c>
      <c r="BJ123" s="21" t="s">
        <v>78</v>
      </c>
      <c r="BK123" s="187">
        <f>ROUND(I123*H123,2)</f>
        <v>0</v>
      </c>
      <c r="BL123" s="21" t="s">
        <v>139</v>
      </c>
      <c r="BM123" s="186" t="s">
        <v>168</v>
      </c>
    </row>
    <row r="124" s="2" customFormat="1">
      <c r="A124" s="40"/>
      <c r="B124" s="41"/>
      <c r="C124" s="40"/>
      <c r="D124" s="188" t="s">
        <v>141</v>
      </c>
      <c r="E124" s="40"/>
      <c r="F124" s="189" t="s">
        <v>169</v>
      </c>
      <c r="G124" s="40"/>
      <c r="H124" s="40"/>
      <c r="I124" s="190"/>
      <c r="J124" s="40"/>
      <c r="K124" s="40"/>
      <c r="L124" s="41"/>
      <c r="M124" s="191"/>
      <c r="N124" s="192"/>
      <c r="O124" s="74"/>
      <c r="P124" s="74"/>
      <c r="Q124" s="74"/>
      <c r="R124" s="74"/>
      <c r="S124" s="74"/>
      <c r="T124" s="75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21" t="s">
        <v>141</v>
      </c>
      <c r="AU124" s="21" t="s">
        <v>80</v>
      </c>
    </row>
    <row r="125" s="2" customFormat="1">
      <c r="A125" s="40"/>
      <c r="B125" s="41"/>
      <c r="C125" s="40"/>
      <c r="D125" s="193" t="s">
        <v>143</v>
      </c>
      <c r="E125" s="40"/>
      <c r="F125" s="194" t="s">
        <v>170</v>
      </c>
      <c r="G125" s="40"/>
      <c r="H125" s="40"/>
      <c r="I125" s="190"/>
      <c r="J125" s="40"/>
      <c r="K125" s="40"/>
      <c r="L125" s="41"/>
      <c r="M125" s="191"/>
      <c r="N125" s="192"/>
      <c r="O125" s="74"/>
      <c r="P125" s="74"/>
      <c r="Q125" s="74"/>
      <c r="R125" s="74"/>
      <c r="S125" s="74"/>
      <c r="T125" s="75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21" t="s">
        <v>143</v>
      </c>
      <c r="AU125" s="21" t="s">
        <v>80</v>
      </c>
    </row>
    <row r="126" s="13" customFormat="1">
      <c r="A126" s="13"/>
      <c r="B126" s="195"/>
      <c r="C126" s="13"/>
      <c r="D126" s="188" t="s">
        <v>145</v>
      </c>
      <c r="E126" s="196" t="s">
        <v>3</v>
      </c>
      <c r="F126" s="197" t="s">
        <v>146</v>
      </c>
      <c r="G126" s="13"/>
      <c r="H126" s="196" t="s">
        <v>3</v>
      </c>
      <c r="I126" s="198"/>
      <c r="J126" s="13"/>
      <c r="K126" s="13"/>
      <c r="L126" s="195"/>
      <c r="M126" s="199"/>
      <c r="N126" s="200"/>
      <c r="O126" s="200"/>
      <c r="P126" s="200"/>
      <c r="Q126" s="200"/>
      <c r="R126" s="200"/>
      <c r="S126" s="200"/>
      <c r="T126" s="201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196" t="s">
        <v>145</v>
      </c>
      <c r="AU126" s="196" t="s">
        <v>80</v>
      </c>
      <c r="AV126" s="13" t="s">
        <v>78</v>
      </c>
      <c r="AW126" s="13" t="s">
        <v>32</v>
      </c>
      <c r="AX126" s="13" t="s">
        <v>71</v>
      </c>
      <c r="AY126" s="196" t="s">
        <v>132</v>
      </c>
    </row>
    <row r="127" s="13" customFormat="1">
      <c r="A127" s="13"/>
      <c r="B127" s="195"/>
      <c r="C127" s="13"/>
      <c r="D127" s="188" t="s">
        <v>145</v>
      </c>
      <c r="E127" s="196" t="s">
        <v>3</v>
      </c>
      <c r="F127" s="197" t="s">
        <v>171</v>
      </c>
      <c r="G127" s="13"/>
      <c r="H127" s="196" t="s">
        <v>3</v>
      </c>
      <c r="I127" s="198"/>
      <c r="J127" s="13"/>
      <c r="K127" s="13"/>
      <c r="L127" s="195"/>
      <c r="M127" s="199"/>
      <c r="N127" s="200"/>
      <c r="O127" s="200"/>
      <c r="P127" s="200"/>
      <c r="Q127" s="200"/>
      <c r="R127" s="200"/>
      <c r="S127" s="200"/>
      <c r="T127" s="201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196" t="s">
        <v>145</v>
      </c>
      <c r="AU127" s="196" t="s">
        <v>80</v>
      </c>
      <c r="AV127" s="13" t="s">
        <v>78</v>
      </c>
      <c r="AW127" s="13" t="s">
        <v>32</v>
      </c>
      <c r="AX127" s="13" t="s">
        <v>71</v>
      </c>
      <c r="AY127" s="196" t="s">
        <v>132</v>
      </c>
    </row>
    <row r="128" s="14" customFormat="1">
      <c r="A128" s="14"/>
      <c r="B128" s="202"/>
      <c r="C128" s="14"/>
      <c r="D128" s="188" t="s">
        <v>145</v>
      </c>
      <c r="E128" s="203" t="s">
        <v>3</v>
      </c>
      <c r="F128" s="204" t="s">
        <v>148</v>
      </c>
      <c r="G128" s="14"/>
      <c r="H128" s="205">
        <v>107.25</v>
      </c>
      <c r="I128" s="206"/>
      <c r="J128" s="14"/>
      <c r="K128" s="14"/>
      <c r="L128" s="202"/>
      <c r="M128" s="207"/>
      <c r="N128" s="208"/>
      <c r="O128" s="208"/>
      <c r="P128" s="208"/>
      <c r="Q128" s="208"/>
      <c r="R128" s="208"/>
      <c r="S128" s="208"/>
      <c r="T128" s="209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03" t="s">
        <v>145</v>
      </c>
      <c r="AU128" s="203" t="s">
        <v>80</v>
      </c>
      <c r="AV128" s="14" t="s">
        <v>80</v>
      </c>
      <c r="AW128" s="14" t="s">
        <v>32</v>
      </c>
      <c r="AX128" s="14" t="s">
        <v>71</v>
      </c>
      <c r="AY128" s="203" t="s">
        <v>132</v>
      </c>
    </row>
    <row r="129" s="15" customFormat="1">
      <c r="A129" s="15"/>
      <c r="B129" s="210"/>
      <c r="C129" s="15"/>
      <c r="D129" s="188" t="s">
        <v>145</v>
      </c>
      <c r="E129" s="211" t="s">
        <v>3</v>
      </c>
      <c r="F129" s="212" t="s">
        <v>149</v>
      </c>
      <c r="G129" s="15"/>
      <c r="H129" s="213">
        <v>107.25</v>
      </c>
      <c r="I129" s="214"/>
      <c r="J129" s="15"/>
      <c r="K129" s="15"/>
      <c r="L129" s="210"/>
      <c r="M129" s="215"/>
      <c r="N129" s="216"/>
      <c r="O129" s="216"/>
      <c r="P129" s="216"/>
      <c r="Q129" s="216"/>
      <c r="R129" s="216"/>
      <c r="S129" s="216"/>
      <c r="T129" s="217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11" t="s">
        <v>145</v>
      </c>
      <c r="AU129" s="211" t="s">
        <v>80</v>
      </c>
      <c r="AV129" s="15" t="s">
        <v>139</v>
      </c>
      <c r="AW129" s="15" t="s">
        <v>32</v>
      </c>
      <c r="AX129" s="15" t="s">
        <v>78</v>
      </c>
      <c r="AY129" s="211" t="s">
        <v>132</v>
      </c>
    </row>
    <row r="130" s="2" customFormat="1" ht="16.5" customHeight="1">
      <c r="A130" s="40"/>
      <c r="B130" s="174"/>
      <c r="C130" s="175" t="s">
        <v>172</v>
      </c>
      <c r="D130" s="175" t="s">
        <v>134</v>
      </c>
      <c r="E130" s="176" t="s">
        <v>173</v>
      </c>
      <c r="F130" s="177" t="s">
        <v>174</v>
      </c>
      <c r="G130" s="178" t="s">
        <v>137</v>
      </c>
      <c r="H130" s="179">
        <v>156.78</v>
      </c>
      <c r="I130" s="180"/>
      <c r="J130" s="181">
        <f>ROUND(I130*H130,2)</f>
        <v>0</v>
      </c>
      <c r="K130" s="177" t="s">
        <v>138</v>
      </c>
      <c r="L130" s="41"/>
      <c r="M130" s="182" t="s">
        <v>3</v>
      </c>
      <c r="N130" s="183" t="s">
        <v>42</v>
      </c>
      <c r="O130" s="74"/>
      <c r="P130" s="184">
        <f>O130*H130</f>
        <v>0</v>
      </c>
      <c r="Q130" s="184">
        <v>2.5018699999999998</v>
      </c>
      <c r="R130" s="184">
        <f>Q130*H130</f>
        <v>392.24317859999996</v>
      </c>
      <c r="S130" s="184">
        <v>0</v>
      </c>
      <c r="T130" s="185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186" t="s">
        <v>139</v>
      </c>
      <c r="AT130" s="186" t="s">
        <v>134</v>
      </c>
      <c r="AU130" s="186" t="s">
        <v>80</v>
      </c>
      <c r="AY130" s="21" t="s">
        <v>132</v>
      </c>
      <c r="BE130" s="187">
        <f>IF(N130="základní",J130,0)</f>
        <v>0</v>
      </c>
      <c r="BF130" s="187">
        <f>IF(N130="snížená",J130,0)</f>
        <v>0</v>
      </c>
      <c r="BG130" s="187">
        <f>IF(N130="zákl. přenesená",J130,0)</f>
        <v>0</v>
      </c>
      <c r="BH130" s="187">
        <f>IF(N130="sníž. přenesená",J130,0)</f>
        <v>0</v>
      </c>
      <c r="BI130" s="187">
        <f>IF(N130="nulová",J130,0)</f>
        <v>0</v>
      </c>
      <c r="BJ130" s="21" t="s">
        <v>78</v>
      </c>
      <c r="BK130" s="187">
        <f>ROUND(I130*H130,2)</f>
        <v>0</v>
      </c>
      <c r="BL130" s="21" t="s">
        <v>139</v>
      </c>
      <c r="BM130" s="186" t="s">
        <v>175</v>
      </c>
    </row>
    <row r="131" s="2" customFormat="1">
      <c r="A131" s="40"/>
      <c r="B131" s="41"/>
      <c r="C131" s="40"/>
      <c r="D131" s="188" t="s">
        <v>141</v>
      </c>
      <c r="E131" s="40"/>
      <c r="F131" s="189" t="s">
        <v>176</v>
      </c>
      <c r="G131" s="40"/>
      <c r="H131" s="40"/>
      <c r="I131" s="190"/>
      <c r="J131" s="40"/>
      <c r="K131" s="40"/>
      <c r="L131" s="41"/>
      <c r="M131" s="191"/>
      <c r="N131" s="192"/>
      <c r="O131" s="74"/>
      <c r="P131" s="74"/>
      <c r="Q131" s="74"/>
      <c r="R131" s="74"/>
      <c r="S131" s="74"/>
      <c r="T131" s="75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21" t="s">
        <v>141</v>
      </c>
      <c r="AU131" s="21" t="s">
        <v>80</v>
      </c>
    </row>
    <row r="132" s="2" customFormat="1">
      <c r="A132" s="40"/>
      <c r="B132" s="41"/>
      <c r="C132" s="40"/>
      <c r="D132" s="193" t="s">
        <v>143</v>
      </c>
      <c r="E132" s="40"/>
      <c r="F132" s="194" t="s">
        <v>177</v>
      </c>
      <c r="G132" s="40"/>
      <c r="H132" s="40"/>
      <c r="I132" s="190"/>
      <c r="J132" s="40"/>
      <c r="K132" s="40"/>
      <c r="L132" s="41"/>
      <c r="M132" s="191"/>
      <c r="N132" s="192"/>
      <c r="O132" s="74"/>
      <c r="P132" s="74"/>
      <c r="Q132" s="74"/>
      <c r="R132" s="74"/>
      <c r="S132" s="74"/>
      <c r="T132" s="75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21" t="s">
        <v>143</v>
      </c>
      <c r="AU132" s="21" t="s">
        <v>80</v>
      </c>
    </row>
    <row r="133" s="13" customFormat="1">
      <c r="A133" s="13"/>
      <c r="B133" s="195"/>
      <c r="C133" s="13"/>
      <c r="D133" s="188" t="s">
        <v>145</v>
      </c>
      <c r="E133" s="196" t="s">
        <v>3</v>
      </c>
      <c r="F133" s="197" t="s">
        <v>178</v>
      </c>
      <c r="G133" s="13"/>
      <c r="H133" s="196" t="s">
        <v>3</v>
      </c>
      <c r="I133" s="198"/>
      <c r="J133" s="13"/>
      <c r="K133" s="13"/>
      <c r="L133" s="195"/>
      <c r="M133" s="199"/>
      <c r="N133" s="200"/>
      <c r="O133" s="200"/>
      <c r="P133" s="200"/>
      <c r="Q133" s="200"/>
      <c r="R133" s="200"/>
      <c r="S133" s="200"/>
      <c r="T133" s="201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196" t="s">
        <v>145</v>
      </c>
      <c r="AU133" s="196" t="s">
        <v>80</v>
      </c>
      <c r="AV133" s="13" t="s">
        <v>78</v>
      </c>
      <c r="AW133" s="13" t="s">
        <v>32</v>
      </c>
      <c r="AX133" s="13" t="s">
        <v>71</v>
      </c>
      <c r="AY133" s="196" t="s">
        <v>132</v>
      </c>
    </row>
    <row r="134" s="13" customFormat="1">
      <c r="A134" s="13"/>
      <c r="B134" s="195"/>
      <c r="C134" s="13"/>
      <c r="D134" s="188" t="s">
        <v>145</v>
      </c>
      <c r="E134" s="196" t="s">
        <v>3</v>
      </c>
      <c r="F134" s="197" t="s">
        <v>179</v>
      </c>
      <c r="G134" s="13"/>
      <c r="H134" s="196" t="s">
        <v>3</v>
      </c>
      <c r="I134" s="198"/>
      <c r="J134" s="13"/>
      <c r="K134" s="13"/>
      <c r="L134" s="195"/>
      <c r="M134" s="199"/>
      <c r="N134" s="200"/>
      <c r="O134" s="200"/>
      <c r="P134" s="200"/>
      <c r="Q134" s="200"/>
      <c r="R134" s="200"/>
      <c r="S134" s="200"/>
      <c r="T134" s="201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196" t="s">
        <v>145</v>
      </c>
      <c r="AU134" s="196" t="s">
        <v>80</v>
      </c>
      <c r="AV134" s="13" t="s">
        <v>78</v>
      </c>
      <c r="AW134" s="13" t="s">
        <v>32</v>
      </c>
      <c r="AX134" s="13" t="s">
        <v>71</v>
      </c>
      <c r="AY134" s="196" t="s">
        <v>132</v>
      </c>
    </row>
    <row r="135" s="14" customFormat="1">
      <c r="A135" s="14"/>
      <c r="B135" s="202"/>
      <c r="C135" s="14"/>
      <c r="D135" s="188" t="s">
        <v>145</v>
      </c>
      <c r="E135" s="203" t="s">
        <v>3</v>
      </c>
      <c r="F135" s="204" t="s">
        <v>180</v>
      </c>
      <c r="G135" s="14"/>
      <c r="H135" s="205">
        <v>74.879999999999995</v>
      </c>
      <c r="I135" s="206"/>
      <c r="J135" s="14"/>
      <c r="K135" s="14"/>
      <c r="L135" s="202"/>
      <c r="M135" s="207"/>
      <c r="N135" s="208"/>
      <c r="O135" s="208"/>
      <c r="P135" s="208"/>
      <c r="Q135" s="208"/>
      <c r="R135" s="208"/>
      <c r="S135" s="208"/>
      <c r="T135" s="209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03" t="s">
        <v>145</v>
      </c>
      <c r="AU135" s="203" t="s">
        <v>80</v>
      </c>
      <c r="AV135" s="14" t="s">
        <v>80</v>
      </c>
      <c r="AW135" s="14" t="s">
        <v>32</v>
      </c>
      <c r="AX135" s="14" t="s">
        <v>71</v>
      </c>
      <c r="AY135" s="203" t="s">
        <v>132</v>
      </c>
    </row>
    <row r="136" s="13" customFormat="1">
      <c r="A136" s="13"/>
      <c r="B136" s="195"/>
      <c r="C136" s="13"/>
      <c r="D136" s="188" t="s">
        <v>145</v>
      </c>
      <c r="E136" s="196" t="s">
        <v>3</v>
      </c>
      <c r="F136" s="197" t="s">
        <v>181</v>
      </c>
      <c r="G136" s="13"/>
      <c r="H136" s="196" t="s">
        <v>3</v>
      </c>
      <c r="I136" s="198"/>
      <c r="J136" s="13"/>
      <c r="K136" s="13"/>
      <c r="L136" s="195"/>
      <c r="M136" s="199"/>
      <c r="N136" s="200"/>
      <c r="O136" s="200"/>
      <c r="P136" s="200"/>
      <c r="Q136" s="200"/>
      <c r="R136" s="200"/>
      <c r="S136" s="200"/>
      <c r="T136" s="201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196" t="s">
        <v>145</v>
      </c>
      <c r="AU136" s="196" t="s">
        <v>80</v>
      </c>
      <c r="AV136" s="13" t="s">
        <v>78</v>
      </c>
      <c r="AW136" s="13" t="s">
        <v>32</v>
      </c>
      <c r="AX136" s="13" t="s">
        <v>71</v>
      </c>
      <c r="AY136" s="196" t="s">
        <v>132</v>
      </c>
    </row>
    <row r="137" s="14" customFormat="1">
      <c r="A137" s="14"/>
      <c r="B137" s="202"/>
      <c r="C137" s="14"/>
      <c r="D137" s="188" t="s">
        <v>145</v>
      </c>
      <c r="E137" s="203" t="s">
        <v>3</v>
      </c>
      <c r="F137" s="204" t="s">
        <v>182</v>
      </c>
      <c r="G137" s="14"/>
      <c r="H137" s="205">
        <v>65.519999999999996</v>
      </c>
      <c r="I137" s="206"/>
      <c r="J137" s="14"/>
      <c r="K137" s="14"/>
      <c r="L137" s="202"/>
      <c r="M137" s="207"/>
      <c r="N137" s="208"/>
      <c r="O137" s="208"/>
      <c r="P137" s="208"/>
      <c r="Q137" s="208"/>
      <c r="R137" s="208"/>
      <c r="S137" s="208"/>
      <c r="T137" s="209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03" t="s">
        <v>145</v>
      </c>
      <c r="AU137" s="203" t="s">
        <v>80</v>
      </c>
      <c r="AV137" s="14" t="s">
        <v>80</v>
      </c>
      <c r="AW137" s="14" t="s">
        <v>32</v>
      </c>
      <c r="AX137" s="14" t="s">
        <v>71</v>
      </c>
      <c r="AY137" s="203" t="s">
        <v>132</v>
      </c>
    </row>
    <row r="138" s="13" customFormat="1">
      <c r="A138" s="13"/>
      <c r="B138" s="195"/>
      <c r="C138" s="13"/>
      <c r="D138" s="188" t="s">
        <v>145</v>
      </c>
      <c r="E138" s="196" t="s">
        <v>3</v>
      </c>
      <c r="F138" s="197" t="s">
        <v>183</v>
      </c>
      <c r="G138" s="13"/>
      <c r="H138" s="196" t="s">
        <v>3</v>
      </c>
      <c r="I138" s="198"/>
      <c r="J138" s="13"/>
      <c r="K138" s="13"/>
      <c r="L138" s="195"/>
      <c r="M138" s="199"/>
      <c r="N138" s="200"/>
      <c r="O138" s="200"/>
      <c r="P138" s="200"/>
      <c r="Q138" s="200"/>
      <c r="R138" s="200"/>
      <c r="S138" s="200"/>
      <c r="T138" s="201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196" t="s">
        <v>145</v>
      </c>
      <c r="AU138" s="196" t="s">
        <v>80</v>
      </c>
      <c r="AV138" s="13" t="s">
        <v>78</v>
      </c>
      <c r="AW138" s="13" t="s">
        <v>32</v>
      </c>
      <c r="AX138" s="13" t="s">
        <v>71</v>
      </c>
      <c r="AY138" s="196" t="s">
        <v>132</v>
      </c>
    </row>
    <row r="139" s="14" customFormat="1">
      <c r="A139" s="14"/>
      <c r="B139" s="202"/>
      <c r="C139" s="14"/>
      <c r="D139" s="188" t="s">
        <v>145</v>
      </c>
      <c r="E139" s="203" t="s">
        <v>3</v>
      </c>
      <c r="F139" s="204" t="s">
        <v>184</v>
      </c>
      <c r="G139" s="14"/>
      <c r="H139" s="205">
        <v>16.379999999999999</v>
      </c>
      <c r="I139" s="206"/>
      <c r="J139" s="14"/>
      <c r="K139" s="14"/>
      <c r="L139" s="202"/>
      <c r="M139" s="207"/>
      <c r="N139" s="208"/>
      <c r="O139" s="208"/>
      <c r="P139" s="208"/>
      <c r="Q139" s="208"/>
      <c r="R139" s="208"/>
      <c r="S139" s="208"/>
      <c r="T139" s="209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03" t="s">
        <v>145</v>
      </c>
      <c r="AU139" s="203" t="s">
        <v>80</v>
      </c>
      <c r="AV139" s="14" t="s">
        <v>80</v>
      </c>
      <c r="AW139" s="14" t="s">
        <v>32</v>
      </c>
      <c r="AX139" s="14" t="s">
        <v>71</v>
      </c>
      <c r="AY139" s="203" t="s">
        <v>132</v>
      </c>
    </row>
    <row r="140" s="15" customFormat="1">
      <c r="A140" s="15"/>
      <c r="B140" s="210"/>
      <c r="C140" s="15"/>
      <c r="D140" s="188" t="s">
        <v>145</v>
      </c>
      <c r="E140" s="211" t="s">
        <v>3</v>
      </c>
      <c r="F140" s="212" t="s">
        <v>149</v>
      </c>
      <c r="G140" s="15"/>
      <c r="H140" s="213">
        <v>156.78</v>
      </c>
      <c r="I140" s="214"/>
      <c r="J140" s="15"/>
      <c r="K140" s="15"/>
      <c r="L140" s="210"/>
      <c r="M140" s="215"/>
      <c r="N140" s="216"/>
      <c r="O140" s="216"/>
      <c r="P140" s="216"/>
      <c r="Q140" s="216"/>
      <c r="R140" s="216"/>
      <c r="S140" s="216"/>
      <c r="T140" s="217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11" t="s">
        <v>145</v>
      </c>
      <c r="AU140" s="211" t="s">
        <v>80</v>
      </c>
      <c r="AV140" s="15" t="s">
        <v>139</v>
      </c>
      <c r="AW140" s="15" t="s">
        <v>32</v>
      </c>
      <c r="AX140" s="15" t="s">
        <v>78</v>
      </c>
      <c r="AY140" s="211" t="s">
        <v>132</v>
      </c>
    </row>
    <row r="141" s="2" customFormat="1" ht="16.5" customHeight="1">
      <c r="A141" s="40"/>
      <c r="B141" s="174"/>
      <c r="C141" s="175" t="s">
        <v>185</v>
      </c>
      <c r="D141" s="175" t="s">
        <v>134</v>
      </c>
      <c r="E141" s="176" t="s">
        <v>186</v>
      </c>
      <c r="F141" s="177" t="s">
        <v>187</v>
      </c>
      <c r="G141" s="178" t="s">
        <v>188</v>
      </c>
      <c r="H141" s="179">
        <v>754</v>
      </c>
      <c r="I141" s="180"/>
      <c r="J141" s="181">
        <f>ROUND(I141*H141,2)</f>
        <v>0</v>
      </c>
      <c r="K141" s="177" t="s">
        <v>138</v>
      </c>
      <c r="L141" s="41"/>
      <c r="M141" s="182" t="s">
        <v>3</v>
      </c>
      <c r="N141" s="183" t="s">
        <v>42</v>
      </c>
      <c r="O141" s="74"/>
      <c r="P141" s="184">
        <f>O141*H141</f>
        <v>0</v>
      </c>
      <c r="Q141" s="184">
        <v>0.0026900000000000001</v>
      </c>
      <c r="R141" s="184">
        <f>Q141*H141</f>
        <v>2.02826</v>
      </c>
      <c r="S141" s="184">
        <v>0</v>
      </c>
      <c r="T141" s="185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186" t="s">
        <v>139</v>
      </c>
      <c r="AT141" s="186" t="s">
        <v>134</v>
      </c>
      <c r="AU141" s="186" t="s">
        <v>80</v>
      </c>
      <c r="AY141" s="21" t="s">
        <v>132</v>
      </c>
      <c r="BE141" s="187">
        <f>IF(N141="základní",J141,0)</f>
        <v>0</v>
      </c>
      <c r="BF141" s="187">
        <f>IF(N141="snížená",J141,0)</f>
        <v>0</v>
      </c>
      <c r="BG141" s="187">
        <f>IF(N141="zákl. přenesená",J141,0)</f>
        <v>0</v>
      </c>
      <c r="BH141" s="187">
        <f>IF(N141="sníž. přenesená",J141,0)</f>
        <v>0</v>
      </c>
      <c r="BI141" s="187">
        <f>IF(N141="nulová",J141,0)</f>
        <v>0</v>
      </c>
      <c r="BJ141" s="21" t="s">
        <v>78</v>
      </c>
      <c r="BK141" s="187">
        <f>ROUND(I141*H141,2)</f>
        <v>0</v>
      </c>
      <c r="BL141" s="21" t="s">
        <v>139</v>
      </c>
      <c r="BM141" s="186" t="s">
        <v>189</v>
      </c>
    </row>
    <row r="142" s="2" customFormat="1">
      <c r="A142" s="40"/>
      <c r="B142" s="41"/>
      <c r="C142" s="40"/>
      <c r="D142" s="188" t="s">
        <v>141</v>
      </c>
      <c r="E142" s="40"/>
      <c r="F142" s="189" t="s">
        <v>190</v>
      </c>
      <c r="G142" s="40"/>
      <c r="H142" s="40"/>
      <c r="I142" s="190"/>
      <c r="J142" s="40"/>
      <c r="K142" s="40"/>
      <c r="L142" s="41"/>
      <c r="M142" s="191"/>
      <c r="N142" s="192"/>
      <c r="O142" s="74"/>
      <c r="P142" s="74"/>
      <c r="Q142" s="74"/>
      <c r="R142" s="74"/>
      <c r="S142" s="74"/>
      <c r="T142" s="75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21" t="s">
        <v>141</v>
      </c>
      <c r="AU142" s="21" t="s">
        <v>80</v>
      </c>
    </row>
    <row r="143" s="2" customFormat="1">
      <c r="A143" s="40"/>
      <c r="B143" s="41"/>
      <c r="C143" s="40"/>
      <c r="D143" s="193" t="s">
        <v>143</v>
      </c>
      <c r="E143" s="40"/>
      <c r="F143" s="194" t="s">
        <v>191</v>
      </c>
      <c r="G143" s="40"/>
      <c r="H143" s="40"/>
      <c r="I143" s="190"/>
      <c r="J143" s="40"/>
      <c r="K143" s="40"/>
      <c r="L143" s="41"/>
      <c r="M143" s="191"/>
      <c r="N143" s="192"/>
      <c r="O143" s="74"/>
      <c r="P143" s="74"/>
      <c r="Q143" s="74"/>
      <c r="R143" s="74"/>
      <c r="S143" s="74"/>
      <c r="T143" s="75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21" t="s">
        <v>143</v>
      </c>
      <c r="AU143" s="21" t="s">
        <v>80</v>
      </c>
    </row>
    <row r="144" s="13" customFormat="1">
      <c r="A144" s="13"/>
      <c r="B144" s="195"/>
      <c r="C144" s="13"/>
      <c r="D144" s="188" t="s">
        <v>145</v>
      </c>
      <c r="E144" s="196" t="s">
        <v>3</v>
      </c>
      <c r="F144" s="197" t="s">
        <v>178</v>
      </c>
      <c r="G144" s="13"/>
      <c r="H144" s="196" t="s">
        <v>3</v>
      </c>
      <c r="I144" s="198"/>
      <c r="J144" s="13"/>
      <c r="K144" s="13"/>
      <c r="L144" s="195"/>
      <c r="M144" s="199"/>
      <c r="N144" s="200"/>
      <c r="O144" s="200"/>
      <c r="P144" s="200"/>
      <c r="Q144" s="200"/>
      <c r="R144" s="200"/>
      <c r="S144" s="200"/>
      <c r="T144" s="201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196" t="s">
        <v>145</v>
      </c>
      <c r="AU144" s="196" t="s">
        <v>80</v>
      </c>
      <c r="AV144" s="13" t="s">
        <v>78</v>
      </c>
      <c r="AW144" s="13" t="s">
        <v>32</v>
      </c>
      <c r="AX144" s="13" t="s">
        <v>71</v>
      </c>
      <c r="AY144" s="196" t="s">
        <v>132</v>
      </c>
    </row>
    <row r="145" s="13" customFormat="1">
      <c r="A145" s="13"/>
      <c r="B145" s="195"/>
      <c r="C145" s="13"/>
      <c r="D145" s="188" t="s">
        <v>145</v>
      </c>
      <c r="E145" s="196" t="s">
        <v>3</v>
      </c>
      <c r="F145" s="197" t="s">
        <v>179</v>
      </c>
      <c r="G145" s="13"/>
      <c r="H145" s="196" t="s">
        <v>3</v>
      </c>
      <c r="I145" s="198"/>
      <c r="J145" s="13"/>
      <c r="K145" s="13"/>
      <c r="L145" s="195"/>
      <c r="M145" s="199"/>
      <c r="N145" s="200"/>
      <c r="O145" s="200"/>
      <c r="P145" s="200"/>
      <c r="Q145" s="200"/>
      <c r="R145" s="200"/>
      <c r="S145" s="200"/>
      <c r="T145" s="201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196" t="s">
        <v>145</v>
      </c>
      <c r="AU145" s="196" t="s">
        <v>80</v>
      </c>
      <c r="AV145" s="13" t="s">
        <v>78</v>
      </c>
      <c r="AW145" s="13" t="s">
        <v>32</v>
      </c>
      <c r="AX145" s="13" t="s">
        <v>71</v>
      </c>
      <c r="AY145" s="196" t="s">
        <v>132</v>
      </c>
    </row>
    <row r="146" s="14" customFormat="1">
      <c r="A146" s="14"/>
      <c r="B146" s="202"/>
      <c r="C146" s="14"/>
      <c r="D146" s="188" t="s">
        <v>145</v>
      </c>
      <c r="E146" s="203" t="s">
        <v>3</v>
      </c>
      <c r="F146" s="204" t="s">
        <v>192</v>
      </c>
      <c r="G146" s="14"/>
      <c r="H146" s="205">
        <v>332.80000000000001</v>
      </c>
      <c r="I146" s="206"/>
      <c r="J146" s="14"/>
      <c r="K146" s="14"/>
      <c r="L146" s="202"/>
      <c r="M146" s="207"/>
      <c r="N146" s="208"/>
      <c r="O146" s="208"/>
      <c r="P146" s="208"/>
      <c r="Q146" s="208"/>
      <c r="R146" s="208"/>
      <c r="S146" s="208"/>
      <c r="T146" s="209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03" t="s">
        <v>145</v>
      </c>
      <c r="AU146" s="203" t="s">
        <v>80</v>
      </c>
      <c r="AV146" s="14" t="s">
        <v>80</v>
      </c>
      <c r="AW146" s="14" t="s">
        <v>32</v>
      </c>
      <c r="AX146" s="14" t="s">
        <v>71</v>
      </c>
      <c r="AY146" s="203" t="s">
        <v>132</v>
      </c>
    </row>
    <row r="147" s="13" customFormat="1">
      <c r="A147" s="13"/>
      <c r="B147" s="195"/>
      <c r="C147" s="13"/>
      <c r="D147" s="188" t="s">
        <v>145</v>
      </c>
      <c r="E147" s="196" t="s">
        <v>3</v>
      </c>
      <c r="F147" s="197" t="s">
        <v>181</v>
      </c>
      <c r="G147" s="13"/>
      <c r="H147" s="196" t="s">
        <v>3</v>
      </c>
      <c r="I147" s="198"/>
      <c r="J147" s="13"/>
      <c r="K147" s="13"/>
      <c r="L147" s="195"/>
      <c r="M147" s="199"/>
      <c r="N147" s="200"/>
      <c r="O147" s="200"/>
      <c r="P147" s="200"/>
      <c r="Q147" s="200"/>
      <c r="R147" s="200"/>
      <c r="S147" s="200"/>
      <c r="T147" s="201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196" t="s">
        <v>145</v>
      </c>
      <c r="AU147" s="196" t="s">
        <v>80</v>
      </c>
      <c r="AV147" s="13" t="s">
        <v>78</v>
      </c>
      <c r="AW147" s="13" t="s">
        <v>32</v>
      </c>
      <c r="AX147" s="13" t="s">
        <v>71</v>
      </c>
      <c r="AY147" s="196" t="s">
        <v>132</v>
      </c>
    </row>
    <row r="148" s="14" customFormat="1">
      <c r="A148" s="14"/>
      <c r="B148" s="202"/>
      <c r="C148" s="14"/>
      <c r="D148" s="188" t="s">
        <v>145</v>
      </c>
      <c r="E148" s="203" t="s">
        <v>3</v>
      </c>
      <c r="F148" s="204" t="s">
        <v>193</v>
      </c>
      <c r="G148" s="14"/>
      <c r="H148" s="205">
        <v>384.80000000000001</v>
      </c>
      <c r="I148" s="206"/>
      <c r="J148" s="14"/>
      <c r="K148" s="14"/>
      <c r="L148" s="202"/>
      <c r="M148" s="207"/>
      <c r="N148" s="208"/>
      <c r="O148" s="208"/>
      <c r="P148" s="208"/>
      <c r="Q148" s="208"/>
      <c r="R148" s="208"/>
      <c r="S148" s="208"/>
      <c r="T148" s="209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03" t="s">
        <v>145</v>
      </c>
      <c r="AU148" s="203" t="s">
        <v>80</v>
      </c>
      <c r="AV148" s="14" t="s">
        <v>80</v>
      </c>
      <c r="AW148" s="14" t="s">
        <v>32</v>
      </c>
      <c r="AX148" s="14" t="s">
        <v>71</v>
      </c>
      <c r="AY148" s="203" t="s">
        <v>132</v>
      </c>
    </row>
    <row r="149" s="13" customFormat="1">
      <c r="A149" s="13"/>
      <c r="B149" s="195"/>
      <c r="C149" s="13"/>
      <c r="D149" s="188" t="s">
        <v>145</v>
      </c>
      <c r="E149" s="196" t="s">
        <v>3</v>
      </c>
      <c r="F149" s="197" t="s">
        <v>183</v>
      </c>
      <c r="G149" s="13"/>
      <c r="H149" s="196" t="s">
        <v>3</v>
      </c>
      <c r="I149" s="198"/>
      <c r="J149" s="13"/>
      <c r="K149" s="13"/>
      <c r="L149" s="195"/>
      <c r="M149" s="199"/>
      <c r="N149" s="200"/>
      <c r="O149" s="200"/>
      <c r="P149" s="200"/>
      <c r="Q149" s="200"/>
      <c r="R149" s="200"/>
      <c r="S149" s="200"/>
      <c r="T149" s="201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196" t="s">
        <v>145</v>
      </c>
      <c r="AU149" s="196" t="s">
        <v>80</v>
      </c>
      <c r="AV149" s="13" t="s">
        <v>78</v>
      </c>
      <c r="AW149" s="13" t="s">
        <v>32</v>
      </c>
      <c r="AX149" s="13" t="s">
        <v>71</v>
      </c>
      <c r="AY149" s="196" t="s">
        <v>132</v>
      </c>
    </row>
    <row r="150" s="14" customFormat="1">
      <c r="A150" s="14"/>
      <c r="B150" s="202"/>
      <c r="C150" s="14"/>
      <c r="D150" s="188" t="s">
        <v>145</v>
      </c>
      <c r="E150" s="203" t="s">
        <v>3</v>
      </c>
      <c r="F150" s="204" t="s">
        <v>194</v>
      </c>
      <c r="G150" s="14"/>
      <c r="H150" s="205">
        <v>36.399999999999999</v>
      </c>
      <c r="I150" s="206"/>
      <c r="J150" s="14"/>
      <c r="K150" s="14"/>
      <c r="L150" s="202"/>
      <c r="M150" s="207"/>
      <c r="N150" s="208"/>
      <c r="O150" s="208"/>
      <c r="P150" s="208"/>
      <c r="Q150" s="208"/>
      <c r="R150" s="208"/>
      <c r="S150" s="208"/>
      <c r="T150" s="209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03" t="s">
        <v>145</v>
      </c>
      <c r="AU150" s="203" t="s">
        <v>80</v>
      </c>
      <c r="AV150" s="14" t="s">
        <v>80</v>
      </c>
      <c r="AW150" s="14" t="s">
        <v>32</v>
      </c>
      <c r="AX150" s="14" t="s">
        <v>71</v>
      </c>
      <c r="AY150" s="203" t="s">
        <v>132</v>
      </c>
    </row>
    <row r="151" s="15" customFormat="1">
      <c r="A151" s="15"/>
      <c r="B151" s="210"/>
      <c r="C151" s="15"/>
      <c r="D151" s="188" t="s">
        <v>145</v>
      </c>
      <c r="E151" s="211" t="s">
        <v>3</v>
      </c>
      <c r="F151" s="212" t="s">
        <v>149</v>
      </c>
      <c r="G151" s="15"/>
      <c r="H151" s="213">
        <v>754</v>
      </c>
      <c r="I151" s="214"/>
      <c r="J151" s="15"/>
      <c r="K151" s="15"/>
      <c r="L151" s="210"/>
      <c r="M151" s="215"/>
      <c r="N151" s="216"/>
      <c r="O151" s="216"/>
      <c r="P151" s="216"/>
      <c r="Q151" s="216"/>
      <c r="R151" s="216"/>
      <c r="S151" s="216"/>
      <c r="T151" s="217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11" t="s">
        <v>145</v>
      </c>
      <c r="AU151" s="211" t="s">
        <v>80</v>
      </c>
      <c r="AV151" s="15" t="s">
        <v>139</v>
      </c>
      <c r="AW151" s="15" t="s">
        <v>32</v>
      </c>
      <c r="AX151" s="15" t="s">
        <v>78</v>
      </c>
      <c r="AY151" s="211" t="s">
        <v>132</v>
      </c>
    </row>
    <row r="152" s="2" customFormat="1" ht="16.5" customHeight="1">
      <c r="A152" s="40"/>
      <c r="B152" s="174"/>
      <c r="C152" s="175" t="s">
        <v>195</v>
      </c>
      <c r="D152" s="175" t="s">
        <v>134</v>
      </c>
      <c r="E152" s="176" t="s">
        <v>196</v>
      </c>
      <c r="F152" s="177" t="s">
        <v>197</v>
      </c>
      <c r="G152" s="178" t="s">
        <v>188</v>
      </c>
      <c r="H152" s="179">
        <v>754</v>
      </c>
      <c r="I152" s="180"/>
      <c r="J152" s="181">
        <f>ROUND(I152*H152,2)</f>
        <v>0</v>
      </c>
      <c r="K152" s="177" t="s">
        <v>138</v>
      </c>
      <c r="L152" s="41"/>
      <c r="M152" s="182" t="s">
        <v>3</v>
      </c>
      <c r="N152" s="183" t="s">
        <v>42</v>
      </c>
      <c r="O152" s="74"/>
      <c r="P152" s="184">
        <f>O152*H152</f>
        <v>0</v>
      </c>
      <c r="Q152" s="184">
        <v>0</v>
      </c>
      <c r="R152" s="184">
        <f>Q152*H152</f>
        <v>0</v>
      </c>
      <c r="S152" s="184">
        <v>0</v>
      </c>
      <c r="T152" s="185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186" t="s">
        <v>139</v>
      </c>
      <c r="AT152" s="186" t="s">
        <v>134</v>
      </c>
      <c r="AU152" s="186" t="s">
        <v>80</v>
      </c>
      <c r="AY152" s="21" t="s">
        <v>132</v>
      </c>
      <c r="BE152" s="187">
        <f>IF(N152="základní",J152,0)</f>
        <v>0</v>
      </c>
      <c r="BF152" s="187">
        <f>IF(N152="snížená",J152,0)</f>
        <v>0</v>
      </c>
      <c r="BG152" s="187">
        <f>IF(N152="zákl. přenesená",J152,0)</f>
        <v>0</v>
      </c>
      <c r="BH152" s="187">
        <f>IF(N152="sníž. přenesená",J152,0)</f>
        <v>0</v>
      </c>
      <c r="BI152" s="187">
        <f>IF(N152="nulová",J152,0)</f>
        <v>0</v>
      </c>
      <c r="BJ152" s="21" t="s">
        <v>78</v>
      </c>
      <c r="BK152" s="187">
        <f>ROUND(I152*H152,2)</f>
        <v>0</v>
      </c>
      <c r="BL152" s="21" t="s">
        <v>139</v>
      </c>
      <c r="BM152" s="186" t="s">
        <v>198</v>
      </c>
    </row>
    <row r="153" s="2" customFormat="1">
      <c r="A153" s="40"/>
      <c r="B153" s="41"/>
      <c r="C153" s="40"/>
      <c r="D153" s="188" t="s">
        <v>141</v>
      </c>
      <c r="E153" s="40"/>
      <c r="F153" s="189" t="s">
        <v>199</v>
      </c>
      <c r="G153" s="40"/>
      <c r="H153" s="40"/>
      <c r="I153" s="190"/>
      <c r="J153" s="40"/>
      <c r="K153" s="40"/>
      <c r="L153" s="41"/>
      <c r="M153" s="191"/>
      <c r="N153" s="192"/>
      <c r="O153" s="74"/>
      <c r="P153" s="74"/>
      <c r="Q153" s="74"/>
      <c r="R153" s="74"/>
      <c r="S153" s="74"/>
      <c r="T153" s="75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21" t="s">
        <v>141</v>
      </c>
      <c r="AU153" s="21" t="s">
        <v>80</v>
      </c>
    </row>
    <row r="154" s="2" customFormat="1">
      <c r="A154" s="40"/>
      <c r="B154" s="41"/>
      <c r="C154" s="40"/>
      <c r="D154" s="193" t="s">
        <v>143</v>
      </c>
      <c r="E154" s="40"/>
      <c r="F154" s="194" t="s">
        <v>200</v>
      </c>
      <c r="G154" s="40"/>
      <c r="H154" s="40"/>
      <c r="I154" s="190"/>
      <c r="J154" s="40"/>
      <c r="K154" s="40"/>
      <c r="L154" s="41"/>
      <c r="M154" s="191"/>
      <c r="N154" s="192"/>
      <c r="O154" s="74"/>
      <c r="P154" s="74"/>
      <c r="Q154" s="74"/>
      <c r="R154" s="74"/>
      <c r="S154" s="74"/>
      <c r="T154" s="75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21" t="s">
        <v>143</v>
      </c>
      <c r="AU154" s="21" t="s">
        <v>80</v>
      </c>
    </row>
    <row r="155" s="2" customFormat="1" ht="16.5" customHeight="1">
      <c r="A155" s="40"/>
      <c r="B155" s="174"/>
      <c r="C155" s="175" t="s">
        <v>154</v>
      </c>
      <c r="D155" s="175" t="s">
        <v>134</v>
      </c>
      <c r="E155" s="176" t="s">
        <v>201</v>
      </c>
      <c r="F155" s="177" t="s">
        <v>202</v>
      </c>
      <c r="G155" s="178" t="s">
        <v>153</v>
      </c>
      <c r="H155" s="179">
        <v>8.8369999999999997</v>
      </c>
      <c r="I155" s="180"/>
      <c r="J155" s="181">
        <f>ROUND(I155*H155,2)</f>
        <v>0</v>
      </c>
      <c r="K155" s="177" t="s">
        <v>138</v>
      </c>
      <c r="L155" s="41"/>
      <c r="M155" s="182" t="s">
        <v>3</v>
      </c>
      <c r="N155" s="183" t="s">
        <v>42</v>
      </c>
      <c r="O155" s="74"/>
      <c r="P155" s="184">
        <f>O155*H155</f>
        <v>0</v>
      </c>
      <c r="Q155" s="184">
        <v>1.0606199999999999</v>
      </c>
      <c r="R155" s="184">
        <f>Q155*H155</f>
        <v>9.3726989399999994</v>
      </c>
      <c r="S155" s="184">
        <v>0</v>
      </c>
      <c r="T155" s="185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186" t="s">
        <v>139</v>
      </c>
      <c r="AT155" s="186" t="s">
        <v>134</v>
      </c>
      <c r="AU155" s="186" t="s">
        <v>80</v>
      </c>
      <c r="AY155" s="21" t="s">
        <v>132</v>
      </c>
      <c r="BE155" s="187">
        <f>IF(N155="základní",J155,0)</f>
        <v>0</v>
      </c>
      <c r="BF155" s="187">
        <f>IF(N155="snížená",J155,0)</f>
        <v>0</v>
      </c>
      <c r="BG155" s="187">
        <f>IF(N155="zákl. přenesená",J155,0)</f>
        <v>0</v>
      </c>
      <c r="BH155" s="187">
        <f>IF(N155="sníž. přenesená",J155,0)</f>
        <v>0</v>
      </c>
      <c r="BI155" s="187">
        <f>IF(N155="nulová",J155,0)</f>
        <v>0</v>
      </c>
      <c r="BJ155" s="21" t="s">
        <v>78</v>
      </c>
      <c r="BK155" s="187">
        <f>ROUND(I155*H155,2)</f>
        <v>0</v>
      </c>
      <c r="BL155" s="21" t="s">
        <v>139</v>
      </c>
      <c r="BM155" s="186" t="s">
        <v>203</v>
      </c>
    </row>
    <row r="156" s="2" customFormat="1">
      <c r="A156" s="40"/>
      <c r="B156" s="41"/>
      <c r="C156" s="40"/>
      <c r="D156" s="188" t="s">
        <v>141</v>
      </c>
      <c r="E156" s="40"/>
      <c r="F156" s="189" t="s">
        <v>204</v>
      </c>
      <c r="G156" s="40"/>
      <c r="H156" s="40"/>
      <c r="I156" s="190"/>
      <c r="J156" s="40"/>
      <c r="K156" s="40"/>
      <c r="L156" s="41"/>
      <c r="M156" s="191"/>
      <c r="N156" s="192"/>
      <c r="O156" s="74"/>
      <c r="P156" s="74"/>
      <c r="Q156" s="74"/>
      <c r="R156" s="74"/>
      <c r="S156" s="74"/>
      <c r="T156" s="75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21" t="s">
        <v>141</v>
      </c>
      <c r="AU156" s="21" t="s">
        <v>80</v>
      </c>
    </row>
    <row r="157" s="2" customFormat="1">
      <c r="A157" s="40"/>
      <c r="B157" s="41"/>
      <c r="C157" s="40"/>
      <c r="D157" s="193" t="s">
        <v>143</v>
      </c>
      <c r="E157" s="40"/>
      <c r="F157" s="194" t="s">
        <v>205</v>
      </c>
      <c r="G157" s="40"/>
      <c r="H157" s="40"/>
      <c r="I157" s="190"/>
      <c r="J157" s="40"/>
      <c r="K157" s="40"/>
      <c r="L157" s="41"/>
      <c r="M157" s="191"/>
      <c r="N157" s="192"/>
      <c r="O157" s="74"/>
      <c r="P157" s="74"/>
      <c r="Q157" s="74"/>
      <c r="R157" s="74"/>
      <c r="S157" s="74"/>
      <c r="T157" s="75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21" t="s">
        <v>143</v>
      </c>
      <c r="AU157" s="21" t="s">
        <v>80</v>
      </c>
    </row>
    <row r="158" s="13" customFormat="1">
      <c r="A158" s="13"/>
      <c r="B158" s="195"/>
      <c r="C158" s="13"/>
      <c r="D158" s="188" t="s">
        <v>145</v>
      </c>
      <c r="E158" s="196" t="s">
        <v>3</v>
      </c>
      <c r="F158" s="197" t="s">
        <v>178</v>
      </c>
      <c r="G158" s="13"/>
      <c r="H158" s="196" t="s">
        <v>3</v>
      </c>
      <c r="I158" s="198"/>
      <c r="J158" s="13"/>
      <c r="K158" s="13"/>
      <c r="L158" s="195"/>
      <c r="M158" s="199"/>
      <c r="N158" s="200"/>
      <c r="O158" s="200"/>
      <c r="P158" s="200"/>
      <c r="Q158" s="200"/>
      <c r="R158" s="200"/>
      <c r="S158" s="200"/>
      <c r="T158" s="201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196" t="s">
        <v>145</v>
      </c>
      <c r="AU158" s="196" t="s">
        <v>80</v>
      </c>
      <c r="AV158" s="13" t="s">
        <v>78</v>
      </c>
      <c r="AW158" s="13" t="s">
        <v>32</v>
      </c>
      <c r="AX158" s="13" t="s">
        <v>71</v>
      </c>
      <c r="AY158" s="196" t="s">
        <v>132</v>
      </c>
    </row>
    <row r="159" s="14" customFormat="1">
      <c r="A159" s="14"/>
      <c r="B159" s="202"/>
      <c r="C159" s="14"/>
      <c r="D159" s="188" t="s">
        <v>145</v>
      </c>
      <c r="E159" s="203" t="s">
        <v>3</v>
      </c>
      <c r="F159" s="204" t="s">
        <v>206</v>
      </c>
      <c r="G159" s="14"/>
      <c r="H159" s="205">
        <v>8.8369999999999997</v>
      </c>
      <c r="I159" s="206"/>
      <c r="J159" s="14"/>
      <c r="K159" s="14"/>
      <c r="L159" s="202"/>
      <c r="M159" s="207"/>
      <c r="N159" s="208"/>
      <c r="O159" s="208"/>
      <c r="P159" s="208"/>
      <c r="Q159" s="208"/>
      <c r="R159" s="208"/>
      <c r="S159" s="208"/>
      <c r="T159" s="209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03" t="s">
        <v>145</v>
      </c>
      <c r="AU159" s="203" t="s">
        <v>80</v>
      </c>
      <c r="AV159" s="14" t="s">
        <v>80</v>
      </c>
      <c r="AW159" s="14" t="s">
        <v>32</v>
      </c>
      <c r="AX159" s="14" t="s">
        <v>71</v>
      </c>
      <c r="AY159" s="203" t="s">
        <v>132</v>
      </c>
    </row>
    <row r="160" s="15" customFormat="1">
      <c r="A160" s="15"/>
      <c r="B160" s="210"/>
      <c r="C160" s="15"/>
      <c r="D160" s="188" t="s">
        <v>145</v>
      </c>
      <c r="E160" s="211" t="s">
        <v>3</v>
      </c>
      <c r="F160" s="212" t="s">
        <v>149</v>
      </c>
      <c r="G160" s="15"/>
      <c r="H160" s="213">
        <v>8.8369999999999997</v>
      </c>
      <c r="I160" s="214"/>
      <c r="J160" s="15"/>
      <c r="K160" s="15"/>
      <c r="L160" s="210"/>
      <c r="M160" s="215"/>
      <c r="N160" s="216"/>
      <c r="O160" s="216"/>
      <c r="P160" s="216"/>
      <c r="Q160" s="216"/>
      <c r="R160" s="216"/>
      <c r="S160" s="216"/>
      <c r="T160" s="217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11" t="s">
        <v>145</v>
      </c>
      <c r="AU160" s="211" t="s">
        <v>80</v>
      </c>
      <c r="AV160" s="15" t="s">
        <v>139</v>
      </c>
      <c r="AW160" s="15" t="s">
        <v>32</v>
      </c>
      <c r="AX160" s="15" t="s">
        <v>78</v>
      </c>
      <c r="AY160" s="211" t="s">
        <v>132</v>
      </c>
    </row>
    <row r="161" s="2" customFormat="1" ht="21.75" customHeight="1">
      <c r="A161" s="40"/>
      <c r="B161" s="174"/>
      <c r="C161" s="175" t="s">
        <v>207</v>
      </c>
      <c r="D161" s="175" t="s">
        <v>134</v>
      </c>
      <c r="E161" s="176" t="s">
        <v>208</v>
      </c>
      <c r="F161" s="177" t="s">
        <v>209</v>
      </c>
      <c r="G161" s="178" t="s">
        <v>137</v>
      </c>
      <c r="H161" s="179">
        <v>1.8</v>
      </c>
      <c r="I161" s="180"/>
      <c r="J161" s="181">
        <f>ROUND(I161*H161,2)</f>
        <v>0</v>
      </c>
      <c r="K161" s="177" t="s">
        <v>138</v>
      </c>
      <c r="L161" s="41"/>
      <c r="M161" s="182" t="s">
        <v>3</v>
      </c>
      <c r="N161" s="183" t="s">
        <v>42</v>
      </c>
      <c r="O161" s="74"/>
      <c r="P161" s="184">
        <f>O161*H161</f>
        <v>0</v>
      </c>
      <c r="Q161" s="184">
        <v>2.5018699999999998</v>
      </c>
      <c r="R161" s="184">
        <f>Q161*H161</f>
        <v>4.5033659999999998</v>
      </c>
      <c r="S161" s="184">
        <v>0</v>
      </c>
      <c r="T161" s="185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186" t="s">
        <v>139</v>
      </c>
      <c r="AT161" s="186" t="s">
        <v>134</v>
      </c>
      <c r="AU161" s="186" t="s">
        <v>80</v>
      </c>
      <c r="AY161" s="21" t="s">
        <v>132</v>
      </c>
      <c r="BE161" s="187">
        <f>IF(N161="základní",J161,0)</f>
        <v>0</v>
      </c>
      <c r="BF161" s="187">
        <f>IF(N161="snížená",J161,0)</f>
        <v>0</v>
      </c>
      <c r="BG161" s="187">
        <f>IF(N161="zákl. přenesená",J161,0)</f>
        <v>0</v>
      </c>
      <c r="BH161" s="187">
        <f>IF(N161="sníž. přenesená",J161,0)</f>
        <v>0</v>
      </c>
      <c r="BI161" s="187">
        <f>IF(N161="nulová",J161,0)</f>
        <v>0</v>
      </c>
      <c r="BJ161" s="21" t="s">
        <v>78</v>
      </c>
      <c r="BK161" s="187">
        <f>ROUND(I161*H161,2)</f>
        <v>0</v>
      </c>
      <c r="BL161" s="21" t="s">
        <v>139</v>
      </c>
      <c r="BM161" s="186" t="s">
        <v>210</v>
      </c>
    </row>
    <row r="162" s="2" customFormat="1">
      <c r="A162" s="40"/>
      <c r="B162" s="41"/>
      <c r="C162" s="40"/>
      <c r="D162" s="188" t="s">
        <v>141</v>
      </c>
      <c r="E162" s="40"/>
      <c r="F162" s="189" t="s">
        <v>211</v>
      </c>
      <c r="G162" s="40"/>
      <c r="H162" s="40"/>
      <c r="I162" s="190"/>
      <c r="J162" s="40"/>
      <c r="K162" s="40"/>
      <c r="L162" s="41"/>
      <c r="M162" s="191"/>
      <c r="N162" s="192"/>
      <c r="O162" s="74"/>
      <c r="P162" s="74"/>
      <c r="Q162" s="74"/>
      <c r="R162" s="74"/>
      <c r="S162" s="74"/>
      <c r="T162" s="75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21" t="s">
        <v>141</v>
      </c>
      <c r="AU162" s="21" t="s">
        <v>80</v>
      </c>
    </row>
    <row r="163" s="2" customFormat="1">
      <c r="A163" s="40"/>
      <c r="B163" s="41"/>
      <c r="C163" s="40"/>
      <c r="D163" s="193" t="s">
        <v>143</v>
      </c>
      <c r="E163" s="40"/>
      <c r="F163" s="194" t="s">
        <v>212</v>
      </c>
      <c r="G163" s="40"/>
      <c r="H163" s="40"/>
      <c r="I163" s="190"/>
      <c r="J163" s="40"/>
      <c r="K163" s="40"/>
      <c r="L163" s="41"/>
      <c r="M163" s="191"/>
      <c r="N163" s="192"/>
      <c r="O163" s="74"/>
      <c r="P163" s="74"/>
      <c r="Q163" s="74"/>
      <c r="R163" s="74"/>
      <c r="S163" s="74"/>
      <c r="T163" s="75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21" t="s">
        <v>143</v>
      </c>
      <c r="AU163" s="21" t="s">
        <v>80</v>
      </c>
    </row>
    <row r="164" s="13" customFormat="1">
      <c r="A164" s="13"/>
      <c r="B164" s="195"/>
      <c r="C164" s="13"/>
      <c r="D164" s="188" t="s">
        <v>145</v>
      </c>
      <c r="E164" s="196" t="s">
        <v>3</v>
      </c>
      <c r="F164" s="197" t="s">
        <v>213</v>
      </c>
      <c r="G164" s="13"/>
      <c r="H164" s="196" t="s">
        <v>3</v>
      </c>
      <c r="I164" s="198"/>
      <c r="J164" s="13"/>
      <c r="K164" s="13"/>
      <c r="L164" s="195"/>
      <c r="M164" s="199"/>
      <c r="N164" s="200"/>
      <c r="O164" s="200"/>
      <c r="P164" s="200"/>
      <c r="Q164" s="200"/>
      <c r="R164" s="200"/>
      <c r="S164" s="200"/>
      <c r="T164" s="201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196" t="s">
        <v>145</v>
      </c>
      <c r="AU164" s="196" t="s">
        <v>80</v>
      </c>
      <c r="AV164" s="13" t="s">
        <v>78</v>
      </c>
      <c r="AW164" s="13" t="s">
        <v>32</v>
      </c>
      <c r="AX164" s="13" t="s">
        <v>71</v>
      </c>
      <c r="AY164" s="196" t="s">
        <v>132</v>
      </c>
    </row>
    <row r="165" s="13" customFormat="1">
      <c r="A165" s="13"/>
      <c r="B165" s="195"/>
      <c r="C165" s="13"/>
      <c r="D165" s="188" t="s">
        <v>145</v>
      </c>
      <c r="E165" s="196" t="s">
        <v>3</v>
      </c>
      <c r="F165" s="197" t="s">
        <v>214</v>
      </c>
      <c r="G165" s="13"/>
      <c r="H165" s="196" t="s">
        <v>3</v>
      </c>
      <c r="I165" s="198"/>
      <c r="J165" s="13"/>
      <c r="K165" s="13"/>
      <c r="L165" s="195"/>
      <c r="M165" s="199"/>
      <c r="N165" s="200"/>
      <c r="O165" s="200"/>
      <c r="P165" s="200"/>
      <c r="Q165" s="200"/>
      <c r="R165" s="200"/>
      <c r="S165" s="200"/>
      <c r="T165" s="201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196" t="s">
        <v>145</v>
      </c>
      <c r="AU165" s="196" t="s">
        <v>80</v>
      </c>
      <c r="AV165" s="13" t="s">
        <v>78</v>
      </c>
      <c r="AW165" s="13" t="s">
        <v>32</v>
      </c>
      <c r="AX165" s="13" t="s">
        <v>71</v>
      </c>
      <c r="AY165" s="196" t="s">
        <v>132</v>
      </c>
    </row>
    <row r="166" s="14" customFormat="1">
      <c r="A166" s="14"/>
      <c r="B166" s="202"/>
      <c r="C166" s="14"/>
      <c r="D166" s="188" t="s">
        <v>145</v>
      </c>
      <c r="E166" s="203" t="s">
        <v>3</v>
      </c>
      <c r="F166" s="204" t="s">
        <v>215</v>
      </c>
      <c r="G166" s="14"/>
      <c r="H166" s="205">
        <v>1.8</v>
      </c>
      <c r="I166" s="206"/>
      <c r="J166" s="14"/>
      <c r="K166" s="14"/>
      <c r="L166" s="202"/>
      <c r="M166" s="207"/>
      <c r="N166" s="208"/>
      <c r="O166" s="208"/>
      <c r="P166" s="208"/>
      <c r="Q166" s="208"/>
      <c r="R166" s="208"/>
      <c r="S166" s="208"/>
      <c r="T166" s="209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03" t="s">
        <v>145</v>
      </c>
      <c r="AU166" s="203" t="s">
        <v>80</v>
      </c>
      <c r="AV166" s="14" t="s">
        <v>80</v>
      </c>
      <c r="AW166" s="14" t="s">
        <v>32</v>
      </c>
      <c r="AX166" s="14" t="s">
        <v>71</v>
      </c>
      <c r="AY166" s="203" t="s">
        <v>132</v>
      </c>
    </row>
    <row r="167" s="15" customFormat="1">
      <c r="A167" s="15"/>
      <c r="B167" s="210"/>
      <c r="C167" s="15"/>
      <c r="D167" s="188" t="s">
        <v>145</v>
      </c>
      <c r="E167" s="211" t="s">
        <v>3</v>
      </c>
      <c r="F167" s="212" t="s">
        <v>149</v>
      </c>
      <c r="G167" s="15"/>
      <c r="H167" s="213">
        <v>1.8</v>
      </c>
      <c r="I167" s="214"/>
      <c r="J167" s="15"/>
      <c r="K167" s="15"/>
      <c r="L167" s="210"/>
      <c r="M167" s="215"/>
      <c r="N167" s="216"/>
      <c r="O167" s="216"/>
      <c r="P167" s="216"/>
      <c r="Q167" s="216"/>
      <c r="R167" s="216"/>
      <c r="S167" s="216"/>
      <c r="T167" s="217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11" t="s">
        <v>145</v>
      </c>
      <c r="AU167" s="211" t="s">
        <v>80</v>
      </c>
      <c r="AV167" s="15" t="s">
        <v>139</v>
      </c>
      <c r="AW167" s="15" t="s">
        <v>32</v>
      </c>
      <c r="AX167" s="15" t="s">
        <v>78</v>
      </c>
      <c r="AY167" s="211" t="s">
        <v>132</v>
      </c>
    </row>
    <row r="168" s="12" customFormat="1" ht="22.8" customHeight="1">
      <c r="A168" s="12"/>
      <c r="B168" s="161"/>
      <c r="C168" s="12"/>
      <c r="D168" s="162" t="s">
        <v>70</v>
      </c>
      <c r="E168" s="172" t="s">
        <v>172</v>
      </c>
      <c r="F168" s="172" t="s">
        <v>216</v>
      </c>
      <c r="G168" s="12"/>
      <c r="H168" s="12"/>
      <c r="I168" s="164"/>
      <c r="J168" s="173">
        <f>BK168</f>
        <v>0</v>
      </c>
      <c r="K168" s="12"/>
      <c r="L168" s="161"/>
      <c r="M168" s="166"/>
      <c r="N168" s="167"/>
      <c r="O168" s="167"/>
      <c r="P168" s="168">
        <f>SUM(P169:P189)</f>
        <v>0</v>
      </c>
      <c r="Q168" s="167"/>
      <c r="R168" s="168">
        <f>SUM(R169:R189)</f>
        <v>0.47213250000000001</v>
      </c>
      <c r="S168" s="167"/>
      <c r="T168" s="169">
        <f>SUM(T169:T189)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162" t="s">
        <v>78</v>
      </c>
      <c r="AT168" s="170" t="s">
        <v>70</v>
      </c>
      <c r="AU168" s="170" t="s">
        <v>78</v>
      </c>
      <c r="AY168" s="162" t="s">
        <v>132</v>
      </c>
      <c r="BK168" s="171">
        <f>SUM(BK169:BK189)</f>
        <v>0</v>
      </c>
    </row>
    <row r="169" s="2" customFormat="1" ht="16.5" customHeight="1">
      <c r="A169" s="40"/>
      <c r="B169" s="174"/>
      <c r="C169" s="175" t="s">
        <v>217</v>
      </c>
      <c r="D169" s="175" t="s">
        <v>134</v>
      </c>
      <c r="E169" s="176" t="s">
        <v>218</v>
      </c>
      <c r="F169" s="177" t="s">
        <v>219</v>
      </c>
      <c r="G169" s="178" t="s">
        <v>188</v>
      </c>
      <c r="H169" s="179">
        <v>402.5</v>
      </c>
      <c r="I169" s="180"/>
      <c r="J169" s="181">
        <f>ROUND(I169*H169,2)</f>
        <v>0</v>
      </c>
      <c r="K169" s="177" t="s">
        <v>138</v>
      </c>
      <c r="L169" s="41"/>
      <c r="M169" s="182" t="s">
        <v>3</v>
      </c>
      <c r="N169" s="183" t="s">
        <v>42</v>
      </c>
      <c r="O169" s="74"/>
      <c r="P169" s="184">
        <f>O169*H169</f>
        <v>0</v>
      </c>
      <c r="Q169" s="184">
        <v>0</v>
      </c>
      <c r="R169" s="184">
        <f>Q169*H169</f>
        <v>0</v>
      </c>
      <c r="S169" s="184">
        <v>0</v>
      </c>
      <c r="T169" s="185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186" t="s">
        <v>139</v>
      </c>
      <c r="AT169" s="186" t="s">
        <v>134</v>
      </c>
      <c r="AU169" s="186" t="s">
        <v>80</v>
      </c>
      <c r="AY169" s="21" t="s">
        <v>132</v>
      </c>
      <c r="BE169" s="187">
        <f>IF(N169="základní",J169,0)</f>
        <v>0</v>
      </c>
      <c r="BF169" s="187">
        <f>IF(N169="snížená",J169,0)</f>
        <v>0</v>
      </c>
      <c r="BG169" s="187">
        <f>IF(N169="zákl. přenesená",J169,0)</f>
        <v>0</v>
      </c>
      <c r="BH169" s="187">
        <f>IF(N169="sníž. přenesená",J169,0)</f>
        <v>0</v>
      </c>
      <c r="BI169" s="187">
        <f>IF(N169="nulová",J169,0)</f>
        <v>0</v>
      </c>
      <c r="BJ169" s="21" t="s">
        <v>78</v>
      </c>
      <c r="BK169" s="187">
        <f>ROUND(I169*H169,2)</f>
        <v>0</v>
      </c>
      <c r="BL169" s="21" t="s">
        <v>139</v>
      </c>
      <c r="BM169" s="186" t="s">
        <v>220</v>
      </c>
    </row>
    <row r="170" s="2" customFormat="1">
      <c r="A170" s="40"/>
      <c r="B170" s="41"/>
      <c r="C170" s="40"/>
      <c r="D170" s="188" t="s">
        <v>141</v>
      </c>
      <c r="E170" s="40"/>
      <c r="F170" s="189" t="s">
        <v>221</v>
      </c>
      <c r="G170" s="40"/>
      <c r="H170" s="40"/>
      <c r="I170" s="190"/>
      <c r="J170" s="40"/>
      <c r="K170" s="40"/>
      <c r="L170" s="41"/>
      <c r="M170" s="191"/>
      <c r="N170" s="192"/>
      <c r="O170" s="74"/>
      <c r="P170" s="74"/>
      <c r="Q170" s="74"/>
      <c r="R170" s="74"/>
      <c r="S170" s="74"/>
      <c r="T170" s="75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21" t="s">
        <v>141</v>
      </c>
      <c r="AU170" s="21" t="s">
        <v>80</v>
      </c>
    </row>
    <row r="171" s="2" customFormat="1">
      <c r="A171" s="40"/>
      <c r="B171" s="41"/>
      <c r="C171" s="40"/>
      <c r="D171" s="193" t="s">
        <v>143</v>
      </c>
      <c r="E171" s="40"/>
      <c r="F171" s="194" t="s">
        <v>222</v>
      </c>
      <c r="G171" s="40"/>
      <c r="H171" s="40"/>
      <c r="I171" s="190"/>
      <c r="J171" s="40"/>
      <c r="K171" s="40"/>
      <c r="L171" s="41"/>
      <c r="M171" s="191"/>
      <c r="N171" s="192"/>
      <c r="O171" s="74"/>
      <c r="P171" s="74"/>
      <c r="Q171" s="74"/>
      <c r="R171" s="74"/>
      <c r="S171" s="74"/>
      <c r="T171" s="75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21" t="s">
        <v>143</v>
      </c>
      <c r="AU171" s="21" t="s">
        <v>80</v>
      </c>
    </row>
    <row r="172" s="13" customFormat="1">
      <c r="A172" s="13"/>
      <c r="B172" s="195"/>
      <c r="C172" s="13"/>
      <c r="D172" s="188" t="s">
        <v>145</v>
      </c>
      <c r="E172" s="196" t="s">
        <v>3</v>
      </c>
      <c r="F172" s="197" t="s">
        <v>223</v>
      </c>
      <c r="G172" s="13"/>
      <c r="H172" s="196" t="s">
        <v>3</v>
      </c>
      <c r="I172" s="198"/>
      <c r="J172" s="13"/>
      <c r="K172" s="13"/>
      <c r="L172" s="195"/>
      <c r="M172" s="199"/>
      <c r="N172" s="200"/>
      <c r="O172" s="200"/>
      <c r="P172" s="200"/>
      <c r="Q172" s="200"/>
      <c r="R172" s="200"/>
      <c r="S172" s="200"/>
      <c r="T172" s="201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196" t="s">
        <v>145</v>
      </c>
      <c r="AU172" s="196" t="s">
        <v>80</v>
      </c>
      <c r="AV172" s="13" t="s">
        <v>78</v>
      </c>
      <c r="AW172" s="13" t="s">
        <v>32</v>
      </c>
      <c r="AX172" s="13" t="s">
        <v>71</v>
      </c>
      <c r="AY172" s="196" t="s">
        <v>132</v>
      </c>
    </row>
    <row r="173" s="13" customFormat="1">
      <c r="A173" s="13"/>
      <c r="B173" s="195"/>
      <c r="C173" s="13"/>
      <c r="D173" s="188" t="s">
        <v>145</v>
      </c>
      <c r="E173" s="196" t="s">
        <v>3</v>
      </c>
      <c r="F173" s="197" t="s">
        <v>224</v>
      </c>
      <c r="G173" s="13"/>
      <c r="H173" s="196" t="s">
        <v>3</v>
      </c>
      <c r="I173" s="198"/>
      <c r="J173" s="13"/>
      <c r="K173" s="13"/>
      <c r="L173" s="195"/>
      <c r="M173" s="199"/>
      <c r="N173" s="200"/>
      <c r="O173" s="200"/>
      <c r="P173" s="200"/>
      <c r="Q173" s="200"/>
      <c r="R173" s="200"/>
      <c r="S173" s="200"/>
      <c r="T173" s="201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196" t="s">
        <v>145</v>
      </c>
      <c r="AU173" s="196" t="s">
        <v>80</v>
      </c>
      <c r="AV173" s="13" t="s">
        <v>78</v>
      </c>
      <c r="AW173" s="13" t="s">
        <v>32</v>
      </c>
      <c r="AX173" s="13" t="s">
        <v>71</v>
      </c>
      <c r="AY173" s="196" t="s">
        <v>132</v>
      </c>
    </row>
    <row r="174" s="14" customFormat="1">
      <c r="A174" s="14"/>
      <c r="B174" s="202"/>
      <c r="C174" s="14"/>
      <c r="D174" s="188" t="s">
        <v>145</v>
      </c>
      <c r="E174" s="203" t="s">
        <v>3</v>
      </c>
      <c r="F174" s="204" t="s">
        <v>225</v>
      </c>
      <c r="G174" s="14"/>
      <c r="H174" s="205">
        <v>297.5</v>
      </c>
      <c r="I174" s="206"/>
      <c r="J174" s="14"/>
      <c r="K174" s="14"/>
      <c r="L174" s="202"/>
      <c r="M174" s="207"/>
      <c r="N174" s="208"/>
      <c r="O174" s="208"/>
      <c r="P174" s="208"/>
      <c r="Q174" s="208"/>
      <c r="R174" s="208"/>
      <c r="S174" s="208"/>
      <c r="T174" s="209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03" t="s">
        <v>145</v>
      </c>
      <c r="AU174" s="203" t="s">
        <v>80</v>
      </c>
      <c r="AV174" s="14" t="s">
        <v>80</v>
      </c>
      <c r="AW174" s="14" t="s">
        <v>32</v>
      </c>
      <c r="AX174" s="14" t="s">
        <v>71</v>
      </c>
      <c r="AY174" s="203" t="s">
        <v>132</v>
      </c>
    </row>
    <row r="175" s="13" customFormat="1">
      <c r="A175" s="13"/>
      <c r="B175" s="195"/>
      <c r="C175" s="13"/>
      <c r="D175" s="188" t="s">
        <v>145</v>
      </c>
      <c r="E175" s="196" t="s">
        <v>3</v>
      </c>
      <c r="F175" s="197" t="s">
        <v>226</v>
      </c>
      <c r="G175" s="13"/>
      <c r="H175" s="196" t="s">
        <v>3</v>
      </c>
      <c r="I175" s="198"/>
      <c r="J175" s="13"/>
      <c r="K175" s="13"/>
      <c r="L175" s="195"/>
      <c r="M175" s="199"/>
      <c r="N175" s="200"/>
      <c r="O175" s="200"/>
      <c r="P175" s="200"/>
      <c r="Q175" s="200"/>
      <c r="R175" s="200"/>
      <c r="S175" s="200"/>
      <c r="T175" s="201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196" t="s">
        <v>145</v>
      </c>
      <c r="AU175" s="196" t="s">
        <v>80</v>
      </c>
      <c r="AV175" s="13" t="s">
        <v>78</v>
      </c>
      <c r="AW175" s="13" t="s">
        <v>32</v>
      </c>
      <c r="AX175" s="13" t="s">
        <v>71</v>
      </c>
      <c r="AY175" s="196" t="s">
        <v>132</v>
      </c>
    </row>
    <row r="176" s="14" customFormat="1">
      <c r="A176" s="14"/>
      <c r="B176" s="202"/>
      <c r="C176" s="14"/>
      <c r="D176" s="188" t="s">
        <v>145</v>
      </c>
      <c r="E176" s="203" t="s">
        <v>3</v>
      </c>
      <c r="F176" s="204" t="s">
        <v>227</v>
      </c>
      <c r="G176" s="14"/>
      <c r="H176" s="205">
        <v>105</v>
      </c>
      <c r="I176" s="206"/>
      <c r="J176" s="14"/>
      <c r="K176" s="14"/>
      <c r="L176" s="202"/>
      <c r="M176" s="207"/>
      <c r="N176" s="208"/>
      <c r="O176" s="208"/>
      <c r="P176" s="208"/>
      <c r="Q176" s="208"/>
      <c r="R176" s="208"/>
      <c r="S176" s="208"/>
      <c r="T176" s="209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03" t="s">
        <v>145</v>
      </c>
      <c r="AU176" s="203" t="s">
        <v>80</v>
      </c>
      <c r="AV176" s="14" t="s">
        <v>80</v>
      </c>
      <c r="AW176" s="14" t="s">
        <v>32</v>
      </c>
      <c r="AX176" s="14" t="s">
        <v>71</v>
      </c>
      <c r="AY176" s="203" t="s">
        <v>132</v>
      </c>
    </row>
    <row r="177" s="15" customFormat="1">
      <c r="A177" s="15"/>
      <c r="B177" s="210"/>
      <c r="C177" s="15"/>
      <c r="D177" s="188" t="s">
        <v>145</v>
      </c>
      <c r="E177" s="211" t="s">
        <v>3</v>
      </c>
      <c r="F177" s="212" t="s">
        <v>149</v>
      </c>
      <c r="G177" s="15"/>
      <c r="H177" s="213">
        <v>402.5</v>
      </c>
      <c r="I177" s="214"/>
      <c r="J177" s="15"/>
      <c r="K177" s="15"/>
      <c r="L177" s="210"/>
      <c r="M177" s="215"/>
      <c r="N177" s="216"/>
      <c r="O177" s="216"/>
      <c r="P177" s="216"/>
      <c r="Q177" s="216"/>
      <c r="R177" s="216"/>
      <c r="S177" s="216"/>
      <c r="T177" s="217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11" t="s">
        <v>145</v>
      </c>
      <c r="AU177" s="211" t="s">
        <v>80</v>
      </c>
      <c r="AV177" s="15" t="s">
        <v>139</v>
      </c>
      <c r="AW177" s="15" t="s">
        <v>32</v>
      </c>
      <c r="AX177" s="15" t="s">
        <v>78</v>
      </c>
      <c r="AY177" s="211" t="s">
        <v>132</v>
      </c>
    </row>
    <row r="178" s="2" customFormat="1" ht="21.75" customHeight="1">
      <c r="A178" s="40"/>
      <c r="B178" s="174"/>
      <c r="C178" s="175" t="s">
        <v>228</v>
      </c>
      <c r="D178" s="175" t="s">
        <v>134</v>
      </c>
      <c r="E178" s="176" t="s">
        <v>229</v>
      </c>
      <c r="F178" s="177" t="s">
        <v>230</v>
      </c>
      <c r="G178" s="178" t="s">
        <v>231</v>
      </c>
      <c r="H178" s="179">
        <v>2</v>
      </c>
      <c r="I178" s="180"/>
      <c r="J178" s="181">
        <f>ROUND(I178*H178,2)</f>
        <v>0</v>
      </c>
      <c r="K178" s="177" t="s">
        <v>3</v>
      </c>
      <c r="L178" s="41"/>
      <c r="M178" s="182" t="s">
        <v>3</v>
      </c>
      <c r="N178" s="183" t="s">
        <v>42</v>
      </c>
      <c r="O178" s="74"/>
      <c r="P178" s="184">
        <f>O178*H178</f>
        <v>0</v>
      </c>
      <c r="Q178" s="184">
        <v>0</v>
      </c>
      <c r="R178" s="184">
        <f>Q178*H178</f>
        <v>0</v>
      </c>
      <c r="S178" s="184">
        <v>0</v>
      </c>
      <c r="T178" s="185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186" t="s">
        <v>139</v>
      </c>
      <c r="AT178" s="186" t="s">
        <v>134</v>
      </c>
      <c r="AU178" s="186" t="s">
        <v>80</v>
      </c>
      <c r="AY178" s="21" t="s">
        <v>132</v>
      </c>
      <c r="BE178" s="187">
        <f>IF(N178="základní",J178,0)</f>
        <v>0</v>
      </c>
      <c r="BF178" s="187">
        <f>IF(N178="snížená",J178,0)</f>
        <v>0</v>
      </c>
      <c r="BG178" s="187">
        <f>IF(N178="zákl. přenesená",J178,0)</f>
        <v>0</v>
      </c>
      <c r="BH178" s="187">
        <f>IF(N178="sníž. přenesená",J178,0)</f>
        <v>0</v>
      </c>
      <c r="BI178" s="187">
        <f>IF(N178="nulová",J178,0)</f>
        <v>0</v>
      </c>
      <c r="BJ178" s="21" t="s">
        <v>78</v>
      </c>
      <c r="BK178" s="187">
        <f>ROUND(I178*H178,2)</f>
        <v>0</v>
      </c>
      <c r="BL178" s="21" t="s">
        <v>139</v>
      </c>
      <c r="BM178" s="186" t="s">
        <v>232</v>
      </c>
    </row>
    <row r="179" s="2" customFormat="1">
      <c r="A179" s="40"/>
      <c r="B179" s="41"/>
      <c r="C179" s="40"/>
      <c r="D179" s="188" t="s">
        <v>141</v>
      </c>
      <c r="E179" s="40"/>
      <c r="F179" s="189" t="s">
        <v>233</v>
      </c>
      <c r="G179" s="40"/>
      <c r="H179" s="40"/>
      <c r="I179" s="190"/>
      <c r="J179" s="40"/>
      <c r="K179" s="40"/>
      <c r="L179" s="41"/>
      <c r="M179" s="191"/>
      <c r="N179" s="192"/>
      <c r="O179" s="74"/>
      <c r="P179" s="74"/>
      <c r="Q179" s="74"/>
      <c r="R179" s="74"/>
      <c r="S179" s="74"/>
      <c r="T179" s="75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21" t="s">
        <v>141</v>
      </c>
      <c r="AU179" s="21" t="s">
        <v>80</v>
      </c>
    </row>
    <row r="180" s="2" customFormat="1" ht="21.75" customHeight="1">
      <c r="A180" s="40"/>
      <c r="B180" s="174"/>
      <c r="C180" s="175" t="s">
        <v>9</v>
      </c>
      <c r="D180" s="175" t="s">
        <v>134</v>
      </c>
      <c r="E180" s="176" t="s">
        <v>234</v>
      </c>
      <c r="F180" s="177" t="s">
        <v>235</v>
      </c>
      <c r="G180" s="178" t="s">
        <v>188</v>
      </c>
      <c r="H180" s="179">
        <v>402.5</v>
      </c>
      <c r="I180" s="180"/>
      <c r="J180" s="181">
        <f>ROUND(I180*H180,2)</f>
        <v>0</v>
      </c>
      <c r="K180" s="177" t="s">
        <v>3</v>
      </c>
      <c r="L180" s="41"/>
      <c r="M180" s="182" t="s">
        <v>3</v>
      </c>
      <c r="N180" s="183" t="s">
        <v>42</v>
      </c>
      <c r="O180" s="74"/>
      <c r="P180" s="184">
        <f>O180*H180</f>
        <v>0</v>
      </c>
      <c r="Q180" s="184">
        <v>0</v>
      </c>
      <c r="R180" s="184">
        <f>Q180*H180</f>
        <v>0</v>
      </c>
      <c r="S180" s="184">
        <v>0</v>
      </c>
      <c r="T180" s="185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186" t="s">
        <v>139</v>
      </c>
      <c r="AT180" s="186" t="s">
        <v>134</v>
      </c>
      <c r="AU180" s="186" t="s">
        <v>80</v>
      </c>
      <c r="AY180" s="21" t="s">
        <v>132</v>
      </c>
      <c r="BE180" s="187">
        <f>IF(N180="základní",J180,0)</f>
        <v>0</v>
      </c>
      <c r="BF180" s="187">
        <f>IF(N180="snížená",J180,0)</f>
        <v>0</v>
      </c>
      <c r="BG180" s="187">
        <f>IF(N180="zákl. přenesená",J180,0)</f>
        <v>0</v>
      </c>
      <c r="BH180" s="187">
        <f>IF(N180="sníž. přenesená",J180,0)</f>
        <v>0</v>
      </c>
      <c r="BI180" s="187">
        <f>IF(N180="nulová",J180,0)</f>
        <v>0</v>
      </c>
      <c r="BJ180" s="21" t="s">
        <v>78</v>
      </c>
      <c r="BK180" s="187">
        <f>ROUND(I180*H180,2)</f>
        <v>0</v>
      </c>
      <c r="BL180" s="21" t="s">
        <v>139</v>
      </c>
      <c r="BM180" s="186" t="s">
        <v>236</v>
      </c>
    </row>
    <row r="181" s="2" customFormat="1">
      <c r="A181" s="40"/>
      <c r="B181" s="41"/>
      <c r="C181" s="40"/>
      <c r="D181" s="188" t="s">
        <v>141</v>
      </c>
      <c r="E181" s="40"/>
      <c r="F181" s="189" t="s">
        <v>235</v>
      </c>
      <c r="G181" s="40"/>
      <c r="H181" s="40"/>
      <c r="I181" s="190"/>
      <c r="J181" s="40"/>
      <c r="K181" s="40"/>
      <c r="L181" s="41"/>
      <c r="M181" s="191"/>
      <c r="N181" s="192"/>
      <c r="O181" s="74"/>
      <c r="P181" s="74"/>
      <c r="Q181" s="74"/>
      <c r="R181" s="74"/>
      <c r="S181" s="74"/>
      <c r="T181" s="75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21" t="s">
        <v>141</v>
      </c>
      <c r="AU181" s="21" t="s">
        <v>80</v>
      </c>
    </row>
    <row r="182" s="2" customFormat="1" ht="16.5" customHeight="1">
      <c r="A182" s="40"/>
      <c r="B182" s="174"/>
      <c r="C182" s="175" t="s">
        <v>237</v>
      </c>
      <c r="D182" s="175" t="s">
        <v>134</v>
      </c>
      <c r="E182" s="176" t="s">
        <v>238</v>
      </c>
      <c r="F182" s="177" t="s">
        <v>239</v>
      </c>
      <c r="G182" s="178" t="s">
        <v>188</v>
      </c>
      <c r="H182" s="179">
        <v>462.875</v>
      </c>
      <c r="I182" s="180"/>
      <c r="J182" s="181">
        <f>ROUND(I182*H182,2)</f>
        <v>0</v>
      </c>
      <c r="K182" s="177" t="s">
        <v>138</v>
      </c>
      <c r="L182" s="41"/>
      <c r="M182" s="182" t="s">
        <v>3</v>
      </c>
      <c r="N182" s="183" t="s">
        <v>42</v>
      </c>
      <c r="O182" s="74"/>
      <c r="P182" s="184">
        <f>O182*H182</f>
        <v>0</v>
      </c>
      <c r="Q182" s="184">
        <v>0.0010200000000000001</v>
      </c>
      <c r="R182" s="184">
        <f>Q182*H182</f>
        <v>0.47213250000000001</v>
      </c>
      <c r="S182" s="184">
        <v>0</v>
      </c>
      <c r="T182" s="185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186" t="s">
        <v>139</v>
      </c>
      <c r="AT182" s="186" t="s">
        <v>134</v>
      </c>
      <c r="AU182" s="186" t="s">
        <v>80</v>
      </c>
      <c r="AY182" s="21" t="s">
        <v>132</v>
      </c>
      <c r="BE182" s="187">
        <f>IF(N182="základní",J182,0)</f>
        <v>0</v>
      </c>
      <c r="BF182" s="187">
        <f>IF(N182="snížená",J182,0)</f>
        <v>0</v>
      </c>
      <c r="BG182" s="187">
        <f>IF(N182="zákl. přenesená",J182,0)</f>
        <v>0</v>
      </c>
      <c r="BH182" s="187">
        <f>IF(N182="sníž. přenesená",J182,0)</f>
        <v>0</v>
      </c>
      <c r="BI182" s="187">
        <f>IF(N182="nulová",J182,0)</f>
        <v>0</v>
      </c>
      <c r="BJ182" s="21" t="s">
        <v>78</v>
      </c>
      <c r="BK182" s="187">
        <f>ROUND(I182*H182,2)</f>
        <v>0</v>
      </c>
      <c r="BL182" s="21" t="s">
        <v>139</v>
      </c>
      <c r="BM182" s="186" t="s">
        <v>240</v>
      </c>
    </row>
    <row r="183" s="2" customFormat="1">
      <c r="A183" s="40"/>
      <c r="B183" s="41"/>
      <c r="C183" s="40"/>
      <c r="D183" s="188" t="s">
        <v>141</v>
      </c>
      <c r="E183" s="40"/>
      <c r="F183" s="189" t="s">
        <v>241</v>
      </c>
      <c r="G183" s="40"/>
      <c r="H183" s="40"/>
      <c r="I183" s="190"/>
      <c r="J183" s="40"/>
      <c r="K183" s="40"/>
      <c r="L183" s="41"/>
      <c r="M183" s="191"/>
      <c r="N183" s="192"/>
      <c r="O183" s="74"/>
      <c r="P183" s="74"/>
      <c r="Q183" s="74"/>
      <c r="R183" s="74"/>
      <c r="S183" s="74"/>
      <c r="T183" s="75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21" t="s">
        <v>141</v>
      </c>
      <c r="AU183" s="21" t="s">
        <v>80</v>
      </c>
    </row>
    <row r="184" s="2" customFormat="1">
      <c r="A184" s="40"/>
      <c r="B184" s="41"/>
      <c r="C184" s="40"/>
      <c r="D184" s="193" t="s">
        <v>143</v>
      </c>
      <c r="E184" s="40"/>
      <c r="F184" s="194" t="s">
        <v>242</v>
      </c>
      <c r="G184" s="40"/>
      <c r="H184" s="40"/>
      <c r="I184" s="190"/>
      <c r="J184" s="40"/>
      <c r="K184" s="40"/>
      <c r="L184" s="41"/>
      <c r="M184" s="191"/>
      <c r="N184" s="192"/>
      <c r="O184" s="74"/>
      <c r="P184" s="74"/>
      <c r="Q184" s="74"/>
      <c r="R184" s="74"/>
      <c r="S184" s="74"/>
      <c r="T184" s="75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21" t="s">
        <v>143</v>
      </c>
      <c r="AU184" s="21" t="s">
        <v>80</v>
      </c>
    </row>
    <row r="185" s="13" customFormat="1">
      <c r="A185" s="13"/>
      <c r="B185" s="195"/>
      <c r="C185" s="13"/>
      <c r="D185" s="188" t="s">
        <v>145</v>
      </c>
      <c r="E185" s="196" t="s">
        <v>3</v>
      </c>
      <c r="F185" s="197" t="s">
        <v>224</v>
      </c>
      <c r="G185" s="13"/>
      <c r="H185" s="196" t="s">
        <v>3</v>
      </c>
      <c r="I185" s="198"/>
      <c r="J185" s="13"/>
      <c r="K185" s="13"/>
      <c r="L185" s="195"/>
      <c r="M185" s="199"/>
      <c r="N185" s="200"/>
      <c r="O185" s="200"/>
      <c r="P185" s="200"/>
      <c r="Q185" s="200"/>
      <c r="R185" s="200"/>
      <c r="S185" s="200"/>
      <c r="T185" s="201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196" t="s">
        <v>145</v>
      </c>
      <c r="AU185" s="196" t="s">
        <v>80</v>
      </c>
      <c r="AV185" s="13" t="s">
        <v>78</v>
      </c>
      <c r="AW185" s="13" t="s">
        <v>32</v>
      </c>
      <c r="AX185" s="13" t="s">
        <v>71</v>
      </c>
      <c r="AY185" s="196" t="s">
        <v>132</v>
      </c>
    </row>
    <row r="186" s="14" customFormat="1">
      <c r="A186" s="14"/>
      <c r="B186" s="202"/>
      <c r="C186" s="14"/>
      <c r="D186" s="188" t="s">
        <v>145</v>
      </c>
      <c r="E186" s="203" t="s">
        <v>3</v>
      </c>
      <c r="F186" s="204" t="s">
        <v>243</v>
      </c>
      <c r="G186" s="14"/>
      <c r="H186" s="205">
        <v>342.125</v>
      </c>
      <c r="I186" s="206"/>
      <c r="J186" s="14"/>
      <c r="K186" s="14"/>
      <c r="L186" s="202"/>
      <c r="M186" s="207"/>
      <c r="N186" s="208"/>
      <c r="O186" s="208"/>
      <c r="P186" s="208"/>
      <c r="Q186" s="208"/>
      <c r="R186" s="208"/>
      <c r="S186" s="208"/>
      <c r="T186" s="209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03" t="s">
        <v>145</v>
      </c>
      <c r="AU186" s="203" t="s">
        <v>80</v>
      </c>
      <c r="AV186" s="14" t="s">
        <v>80</v>
      </c>
      <c r="AW186" s="14" t="s">
        <v>32</v>
      </c>
      <c r="AX186" s="14" t="s">
        <v>71</v>
      </c>
      <c r="AY186" s="203" t="s">
        <v>132</v>
      </c>
    </row>
    <row r="187" s="13" customFormat="1">
      <c r="A187" s="13"/>
      <c r="B187" s="195"/>
      <c r="C187" s="13"/>
      <c r="D187" s="188" t="s">
        <v>145</v>
      </c>
      <c r="E187" s="196" t="s">
        <v>3</v>
      </c>
      <c r="F187" s="197" t="s">
        <v>226</v>
      </c>
      <c r="G187" s="13"/>
      <c r="H187" s="196" t="s">
        <v>3</v>
      </c>
      <c r="I187" s="198"/>
      <c r="J187" s="13"/>
      <c r="K187" s="13"/>
      <c r="L187" s="195"/>
      <c r="M187" s="199"/>
      <c r="N187" s="200"/>
      <c r="O187" s="200"/>
      <c r="P187" s="200"/>
      <c r="Q187" s="200"/>
      <c r="R187" s="200"/>
      <c r="S187" s="200"/>
      <c r="T187" s="201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196" t="s">
        <v>145</v>
      </c>
      <c r="AU187" s="196" t="s">
        <v>80</v>
      </c>
      <c r="AV187" s="13" t="s">
        <v>78</v>
      </c>
      <c r="AW187" s="13" t="s">
        <v>32</v>
      </c>
      <c r="AX187" s="13" t="s">
        <v>71</v>
      </c>
      <c r="AY187" s="196" t="s">
        <v>132</v>
      </c>
    </row>
    <row r="188" s="14" customFormat="1">
      <c r="A188" s="14"/>
      <c r="B188" s="202"/>
      <c r="C188" s="14"/>
      <c r="D188" s="188" t="s">
        <v>145</v>
      </c>
      <c r="E188" s="203" t="s">
        <v>3</v>
      </c>
      <c r="F188" s="204" t="s">
        <v>244</v>
      </c>
      <c r="G188" s="14"/>
      <c r="H188" s="205">
        <v>120.75</v>
      </c>
      <c r="I188" s="206"/>
      <c r="J188" s="14"/>
      <c r="K188" s="14"/>
      <c r="L188" s="202"/>
      <c r="M188" s="207"/>
      <c r="N188" s="208"/>
      <c r="O188" s="208"/>
      <c r="P188" s="208"/>
      <c r="Q188" s="208"/>
      <c r="R188" s="208"/>
      <c r="S188" s="208"/>
      <c r="T188" s="209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03" t="s">
        <v>145</v>
      </c>
      <c r="AU188" s="203" t="s">
        <v>80</v>
      </c>
      <c r="AV188" s="14" t="s">
        <v>80</v>
      </c>
      <c r="AW188" s="14" t="s">
        <v>32</v>
      </c>
      <c r="AX188" s="14" t="s">
        <v>71</v>
      </c>
      <c r="AY188" s="203" t="s">
        <v>132</v>
      </c>
    </row>
    <row r="189" s="15" customFormat="1">
      <c r="A189" s="15"/>
      <c r="B189" s="210"/>
      <c r="C189" s="15"/>
      <c r="D189" s="188" t="s">
        <v>145</v>
      </c>
      <c r="E189" s="211" t="s">
        <v>3</v>
      </c>
      <c r="F189" s="212" t="s">
        <v>149</v>
      </c>
      <c r="G189" s="15"/>
      <c r="H189" s="213">
        <v>462.875</v>
      </c>
      <c r="I189" s="214"/>
      <c r="J189" s="15"/>
      <c r="K189" s="15"/>
      <c r="L189" s="210"/>
      <c r="M189" s="215"/>
      <c r="N189" s="216"/>
      <c r="O189" s="216"/>
      <c r="P189" s="216"/>
      <c r="Q189" s="216"/>
      <c r="R189" s="216"/>
      <c r="S189" s="216"/>
      <c r="T189" s="217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T189" s="211" t="s">
        <v>145</v>
      </c>
      <c r="AU189" s="211" t="s">
        <v>80</v>
      </c>
      <c r="AV189" s="15" t="s">
        <v>139</v>
      </c>
      <c r="AW189" s="15" t="s">
        <v>32</v>
      </c>
      <c r="AX189" s="15" t="s">
        <v>78</v>
      </c>
      <c r="AY189" s="211" t="s">
        <v>132</v>
      </c>
    </row>
    <row r="190" s="12" customFormat="1" ht="22.8" customHeight="1">
      <c r="A190" s="12"/>
      <c r="B190" s="161"/>
      <c r="C190" s="12"/>
      <c r="D190" s="162" t="s">
        <v>70</v>
      </c>
      <c r="E190" s="172" t="s">
        <v>185</v>
      </c>
      <c r="F190" s="172" t="s">
        <v>245</v>
      </c>
      <c r="G190" s="12"/>
      <c r="H190" s="12"/>
      <c r="I190" s="164"/>
      <c r="J190" s="173">
        <f>BK190</f>
        <v>0</v>
      </c>
      <c r="K190" s="12"/>
      <c r="L190" s="161"/>
      <c r="M190" s="166"/>
      <c r="N190" s="167"/>
      <c r="O190" s="167"/>
      <c r="P190" s="168">
        <f>SUM(P191:P242)</f>
        <v>0</v>
      </c>
      <c r="Q190" s="167"/>
      <c r="R190" s="168">
        <f>SUM(R191:R242)</f>
        <v>815.15197379999995</v>
      </c>
      <c r="S190" s="167"/>
      <c r="T190" s="169">
        <f>SUM(T191:T242)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162" t="s">
        <v>78</v>
      </c>
      <c r="AT190" s="170" t="s">
        <v>70</v>
      </c>
      <c r="AU190" s="170" t="s">
        <v>78</v>
      </c>
      <c r="AY190" s="162" t="s">
        <v>132</v>
      </c>
      <c r="BK190" s="171">
        <f>SUM(BK191:BK242)</f>
        <v>0</v>
      </c>
    </row>
    <row r="191" s="2" customFormat="1" ht="21.75" customHeight="1">
      <c r="A191" s="40"/>
      <c r="B191" s="174"/>
      <c r="C191" s="175" t="s">
        <v>246</v>
      </c>
      <c r="D191" s="175" t="s">
        <v>134</v>
      </c>
      <c r="E191" s="176" t="s">
        <v>247</v>
      </c>
      <c r="F191" s="177" t="s">
        <v>248</v>
      </c>
      <c r="G191" s="178" t="s">
        <v>137</v>
      </c>
      <c r="H191" s="179">
        <v>324.33999999999997</v>
      </c>
      <c r="I191" s="180"/>
      <c r="J191" s="181">
        <f>ROUND(I191*H191,2)</f>
        <v>0</v>
      </c>
      <c r="K191" s="177" t="s">
        <v>138</v>
      </c>
      <c r="L191" s="41"/>
      <c r="M191" s="182" t="s">
        <v>3</v>
      </c>
      <c r="N191" s="183" t="s">
        <v>42</v>
      </c>
      <c r="O191" s="74"/>
      <c r="P191" s="184">
        <f>O191*H191</f>
        <v>0</v>
      </c>
      <c r="Q191" s="184">
        <v>2.5018699999999998</v>
      </c>
      <c r="R191" s="184">
        <f>Q191*H191</f>
        <v>811.45651579999992</v>
      </c>
      <c r="S191" s="184">
        <v>0</v>
      </c>
      <c r="T191" s="185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186" t="s">
        <v>139</v>
      </c>
      <c r="AT191" s="186" t="s">
        <v>134</v>
      </c>
      <c r="AU191" s="186" t="s">
        <v>80</v>
      </c>
      <c r="AY191" s="21" t="s">
        <v>132</v>
      </c>
      <c r="BE191" s="187">
        <f>IF(N191="základní",J191,0)</f>
        <v>0</v>
      </c>
      <c r="BF191" s="187">
        <f>IF(N191="snížená",J191,0)</f>
        <v>0</v>
      </c>
      <c r="BG191" s="187">
        <f>IF(N191="zákl. přenesená",J191,0)</f>
        <v>0</v>
      </c>
      <c r="BH191" s="187">
        <f>IF(N191="sníž. přenesená",J191,0)</f>
        <v>0</v>
      </c>
      <c r="BI191" s="187">
        <f>IF(N191="nulová",J191,0)</f>
        <v>0</v>
      </c>
      <c r="BJ191" s="21" t="s">
        <v>78</v>
      </c>
      <c r="BK191" s="187">
        <f>ROUND(I191*H191,2)</f>
        <v>0</v>
      </c>
      <c r="BL191" s="21" t="s">
        <v>139</v>
      </c>
      <c r="BM191" s="186" t="s">
        <v>249</v>
      </c>
    </row>
    <row r="192" s="2" customFormat="1">
      <c r="A192" s="40"/>
      <c r="B192" s="41"/>
      <c r="C192" s="40"/>
      <c r="D192" s="188" t="s">
        <v>141</v>
      </c>
      <c r="E192" s="40"/>
      <c r="F192" s="189" t="s">
        <v>250</v>
      </c>
      <c r="G192" s="40"/>
      <c r="H192" s="40"/>
      <c r="I192" s="190"/>
      <c r="J192" s="40"/>
      <c r="K192" s="40"/>
      <c r="L192" s="41"/>
      <c r="M192" s="191"/>
      <c r="N192" s="192"/>
      <c r="O192" s="74"/>
      <c r="P192" s="74"/>
      <c r="Q192" s="74"/>
      <c r="R192" s="74"/>
      <c r="S192" s="74"/>
      <c r="T192" s="75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T192" s="21" t="s">
        <v>141</v>
      </c>
      <c r="AU192" s="21" t="s">
        <v>80</v>
      </c>
    </row>
    <row r="193" s="2" customFormat="1">
      <c r="A193" s="40"/>
      <c r="B193" s="41"/>
      <c r="C193" s="40"/>
      <c r="D193" s="193" t="s">
        <v>143</v>
      </c>
      <c r="E193" s="40"/>
      <c r="F193" s="194" t="s">
        <v>251</v>
      </c>
      <c r="G193" s="40"/>
      <c r="H193" s="40"/>
      <c r="I193" s="190"/>
      <c r="J193" s="40"/>
      <c r="K193" s="40"/>
      <c r="L193" s="41"/>
      <c r="M193" s="191"/>
      <c r="N193" s="192"/>
      <c r="O193" s="74"/>
      <c r="P193" s="74"/>
      <c r="Q193" s="74"/>
      <c r="R193" s="74"/>
      <c r="S193" s="74"/>
      <c r="T193" s="75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21" t="s">
        <v>143</v>
      </c>
      <c r="AU193" s="21" t="s">
        <v>80</v>
      </c>
    </row>
    <row r="194" s="13" customFormat="1">
      <c r="A194" s="13"/>
      <c r="B194" s="195"/>
      <c r="C194" s="13"/>
      <c r="D194" s="188" t="s">
        <v>145</v>
      </c>
      <c r="E194" s="196" t="s">
        <v>3</v>
      </c>
      <c r="F194" s="197" t="s">
        <v>252</v>
      </c>
      <c r="G194" s="13"/>
      <c r="H194" s="196" t="s">
        <v>3</v>
      </c>
      <c r="I194" s="198"/>
      <c r="J194" s="13"/>
      <c r="K194" s="13"/>
      <c r="L194" s="195"/>
      <c r="M194" s="199"/>
      <c r="N194" s="200"/>
      <c r="O194" s="200"/>
      <c r="P194" s="200"/>
      <c r="Q194" s="200"/>
      <c r="R194" s="200"/>
      <c r="S194" s="200"/>
      <c r="T194" s="201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196" t="s">
        <v>145</v>
      </c>
      <c r="AU194" s="196" t="s">
        <v>80</v>
      </c>
      <c r="AV194" s="13" t="s">
        <v>78</v>
      </c>
      <c r="AW194" s="13" t="s">
        <v>32</v>
      </c>
      <c r="AX194" s="13" t="s">
        <v>71</v>
      </c>
      <c r="AY194" s="196" t="s">
        <v>132</v>
      </c>
    </row>
    <row r="195" s="13" customFormat="1">
      <c r="A195" s="13"/>
      <c r="B195" s="195"/>
      <c r="C195" s="13"/>
      <c r="D195" s="188" t="s">
        <v>145</v>
      </c>
      <c r="E195" s="196" t="s">
        <v>3</v>
      </c>
      <c r="F195" s="197" t="s">
        <v>253</v>
      </c>
      <c r="G195" s="13"/>
      <c r="H195" s="196" t="s">
        <v>3</v>
      </c>
      <c r="I195" s="198"/>
      <c r="J195" s="13"/>
      <c r="K195" s="13"/>
      <c r="L195" s="195"/>
      <c r="M195" s="199"/>
      <c r="N195" s="200"/>
      <c r="O195" s="200"/>
      <c r="P195" s="200"/>
      <c r="Q195" s="200"/>
      <c r="R195" s="200"/>
      <c r="S195" s="200"/>
      <c r="T195" s="201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196" t="s">
        <v>145</v>
      </c>
      <c r="AU195" s="196" t="s">
        <v>80</v>
      </c>
      <c r="AV195" s="13" t="s">
        <v>78</v>
      </c>
      <c r="AW195" s="13" t="s">
        <v>32</v>
      </c>
      <c r="AX195" s="13" t="s">
        <v>71</v>
      </c>
      <c r="AY195" s="196" t="s">
        <v>132</v>
      </c>
    </row>
    <row r="196" s="14" customFormat="1">
      <c r="A196" s="14"/>
      <c r="B196" s="202"/>
      <c r="C196" s="14"/>
      <c r="D196" s="188" t="s">
        <v>145</v>
      </c>
      <c r="E196" s="203" t="s">
        <v>3</v>
      </c>
      <c r="F196" s="204" t="s">
        <v>254</v>
      </c>
      <c r="G196" s="14"/>
      <c r="H196" s="205">
        <v>123.825</v>
      </c>
      <c r="I196" s="206"/>
      <c r="J196" s="14"/>
      <c r="K196" s="14"/>
      <c r="L196" s="202"/>
      <c r="M196" s="207"/>
      <c r="N196" s="208"/>
      <c r="O196" s="208"/>
      <c r="P196" s="208"/>
      <c r="Q196" s="208"/>
      <c r="R196" s="208"/>
      <c r="S196" s="208"/>
      <c r="T196" s="209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03" t="s">
        <v>145</v>
      </c>
      <c r="AU196" s="203" t="s">
        <v>80</v>
      </c>
      <c r="AV196" s="14" t="s">
        <v>80</v>
      </c>
      <c r="AW196" s="14" t="s">
        <v>32</v>
      </c>
      <c r="AX196" s="14" t="s">
        <v>71</v>
      </c>
      <c r="AY196" s="203" t="s">
        <v>132</v>
      </c>
    </row>
    <row r="197" s="14" customFormat="1">
      <c r="A197" s="14"/>
      <c r="B197" s="202"/>
      <c r="C197" s="14"/>
      <c r="D197" s="188" t="s">
        <v>145</v>
      </c>
      <c r="E197" s="203" t="s">
        <v>3</v>
      </c>
      <c r="F197" s="204" t="s">
        <v>255</v>
      </c>
      <c r="G197" s="14"/>
      <c r="H197" s="205">
        <v>200.51499999999999</v>
      </c>
      <c r="I197" s="206"/>
      <c r="J197" s="14"/>
      <c r="K197" s="14"/>
      <c r="L197" s="202"/>
      <c r="M197" s="207"/>
      <c r="N197" s="208"/>
      <c r="O197" s="208"/>
      <c r="P197" s="208"/>
      <c r="Q197" s="208"/>
      <c r="R197" s="208"/>
      <c r="S197" s="208"/>
      <c r="T197" s="209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03" t="s">
        <v>145</v>
      </c>
      <c r="AU197" s="203" t="s">
        <v>80</v>
      </c>
      <c r="AV197" s="14" t="s">
        <v>80</v>
      </c>
      <c r="AW197" s="14" t="s">
        <v>32</v>
      </c>
      <c r="AX197" s="14" t="s">
        <v>71</v>
      </c>
      <c r="AY197" s="203" t="s">
        <v>132</v>
      </c>
    </row>
    <row r="198" s="15" customFormat="1">
      <c r="A198" s="15"/>
      <c r="B198" s="210"/>
      <c r="C198" s="15"/>
      <c r="D198" s="188" t="s">
        <v>145</v>
      </c>
      <c r="E198" s="211" t="s">
        <v>3</v>
      </c>
      <c r="F198" s="212" t="s">
        <v>149</v>
      </c>
      <c r="G198" s="15"/>
      <c r="H198" s="213">
        <v>324.33999999999997</v>
      </c>
      <c r="I198" s="214"/>
      <c r="J198" s="15"/>
      <c r="K198" s="15"/>
      <c r="L198" s="210"/>
      <c r="M198" s="215"/>
      <c r="N198" s="216"/>
      <c r="O198" s="216"/>
      <c r="P198" s="216"/>
      <c r="Q198" s="216"/>
      <c r="R198" s="216"/>
      <c r="S198" s="216"/>
      <c r="T198" s="217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11" t="s">
        <v>145</v>
      </c>
      <c r="AU198" s="211" t="s">
        <v>80</v>
      </c>
      <c r="AV198" s="15" t="s">
        <v>139</v>
      </c>
      <c r="AW198" s="15" t="s">
        <v>32</v>
      </c>
      <c r="AX198" s="15" t="s">
        <v>78</v>
      </c>
      <c r="AY198" s="211" t="s">
        <v>132</v>
      </c>
    </row>
    <row r="199" s="2" customFormat="1" ht="21.75" customHeight="1">
      <c r="A199" s="40"/>
      <c r="B199" s="174"/>
      <c r="C199" s="175" t="s">
        <v>256</v>
      </c>
      <c r="D199" s="175" t="s">
        <v>134</v>
      </c>
      <c r="E199" s="176" t="s">
        <v>257</v>
      </c>
      <c r="F199" s="177" t="s">
        <v>258</v>
      </c>
      <c r="G199" s="178" t="s">
        <v>137</v>
      </c>
      <c r="H199" s="179">
        <v>324.33999999999997</v>
      </c>
      <c r="I199" s="180"/>
      <c r="J199" s="181">
        <f>ROUND(I199*H199,2)</f>
        <v>0</v>
      </c>
      <c r="K199" s="177" t="s">
        <v>138</v>
      </c>
      <c r="L199" s="41"/>
      <c r="M199" s="182" t="s">
        <v>3</v>
      </c>
      <c r="N199" s="183" t="s">
        <v>42</v>
      </c>
      <c r="O199" s="74"/>
      <c r="P199" s="184">
        <f>O199*H199</f>
        <v>0</v>
      </c>
      <c r="Q199" s="184">
        <v>0</v>
      </c>
      <c r="R199" s="184">
        <f>Q199*H199</f>
        <v>0</v>
      </c>
      <c r="S199" s="184">
        <v>0</v>
      </c>
      <c r="T199" s="185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186" t="s">
        <v>139</v>
      </c>
      <c r="AT199" s="186" t="s">
        <v>134</v>
      </c>
      <c r="AU199" s="186" t="s">
        <v>80</v>
      </c>
      <c r="AY199" s="21" t="s">
        <v>132</v>
      </c>
      <c r="BE199" s="187">
        <f>IF(N199="základní",J199,0)</f>
        <v>0</v>
      </c>
      <c r="BF199" s="187">
        <f>IF(N199="snížená",J199,0)</f>
        <v>0</v>
      </c>
      <c r="BG199" s="187">
        <f>IF(N199="zákl. přenesená",J199,0)</f>
        <v>0</v>
      </c>
      <c r="BH199" s="187">
        <f>IF(N199="sníž. přenesená",J199,0)</f>
        <v>0</v>
      </c>
      <c r="BI199" s="187">
        <f>IF(N199="nulová",J199,0)</f>
        <v>0</v>
      </c>
      <c r="BJ199" s="21" t="s">
        <v>78</v>
      </c>
      <c r="BK199" s="187">
        <f>ROUND(I199*H199,2)</f>
        <v>0</v>
      </c>
      <c r="BL199" s="21" t="s">
        <v>139</v>
      </c>
      <c r="BM199" s="186" t="s">
        <v>259</v>
      </c>
    </row>
    <row r="200" s="2" customFormat="1">
      <c r="A200" s="40"/>
      <c r="B200" s="41"/>
      <c r="C200" s="40"/>
      <c r="D200" s="188" t="s">
        <v>141</v>
      </c>
      <c r="E200" s="40"/>
      <c r="F200" s="189" t="s">
        <v>260</v>
      </c>
      <c r="G200" s="40"/>
      <c r="H200" s="40"/>
      <c r="I200" s="190"/>
      <c r="J200" s="40"/>
      <c r="K200" s="40"/>
      <c r="L200" s="41"/>
      <c r="M200" s="191"/>
      <c r="N200" s="192"/>
      <c r="O200" s="74"/>
      <c r="P200" s="74"/>
      <c r="Q200" s="74"/>
      <c r="R200" s="74"/>
      <c r="S200" s="74"/>
      <c r="T200" s="75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T200" s="21" t="s">
        <v>141</v>
      </c>
      <c r="AU200" s="21" t="s">
        <v>80</v>
      </c>
    </row>
    <row r="201" s="2" customFormat="1">
      <c r="A201" s="40"/>
      <c r="B201" s="41"/>
      <c r="C201" s="40"/>
      <c r="D201" s="193" t="s">
        <v>143</v>
      </c>
      <c r="E201" s="40"/>
      <c r="F201" s="194" t="s">
        <v>261</v>
      </c>
      <c r="G201" s="40"/>
      <c r="H201" s="40"/>
      <c r="I201" s="190"/>
      <c r="J201" s="40"/>
      <c r="K201" s="40"/>
      <c r="L201" s="41"/>
      <c r="M201" s="191"/>
      <c r="N201" s="192"/>
      <c r="O201" s="74"/>
      <c r="P201" s="74"/>
      <c r="Q201" s="74"/>
      <c r="R201" s="74"/>
      <c r="S201" s="74"/>
      <c r="T201" s="75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21" t="s">
        <v>143</v>
      </c>
      <c r="AU201" s="21" t="s">
        <v>80</v>
      </c>
    </row>
    <row r="202" s="2" customFormat="1" ht="16.5" customHeight="1">
      <c r="A202" s="40"/>
      <c r="B202" s="174"/>
      <c r="C202" s="175" t="s">
        <v>262</v>
      </c>
      <c r="D202" s="175" t="s">
        <v>134</v>
      </c>
      <c r="E202" s="176" t="s">
        <v>263</v>
      </c>
      <c r="F202" s="177" t="s">
        <v>264</v>
      </c>
      <c r="G202" s="178" t="s">
        <v>137</v>
      </c>
      <c r="H202" s="179">
        <v>324.33999999999997</v>
      </c>
      <c r="I202" s="180"/>
      <c r="J202" s="181">
        <f>ROUND(I202*H202,2)</f>
        <v>0</v>
      </c>
      <c r="K202" s="177" t="s">
        <v>138</v>
      </c>
      <c r="L202" s="41"/>
      <c r="M202" s="182" t="s">
        <v>3</v>
      </c>
      <c r="N202" s="183" t="s">
        <v>42</v>
      </c>
      <c r="O202" s="74"/>
      <c r="P202" s="184">
        <f>O202*H202</f>
        <v>0</v>
      </c>
      <c r="Q202" s="184">
        <v>0</v>
      </c>
      <c r="R202" s="184">
        <f>Q202*H202</f>
        <v>0</v>
      </c>
      <c r="S202" s="184">
        <v>0</v>
      </c>
      <c r="T202" s="185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186" t="s">
        <v>139</v>
      </c>
      <c r="AT202" s="186" t="s">
        <v>134</v>
      </c>
      <c r="AU202" s="186" t="s">
        <v>80</v>
      </c>
      <c r="AY202" s="21" t="s">
        <v>132</v>
      </c>
      <c r="BE202" s="187">
        <f>IF(N202="základní",J202,0)</f>
        <v>0</v>
      </c>
      <c r="BF202" s="187">
        <f>IF(N202="snížená",J202,0)</f>
        <v>0</v>
      </c>
      <c r="BG202" s="187">
        <f>IF(N202="zákl. přenesená",J202,0)</f>
        <v>0</v>
      </c>
      <c r="BH202" s="187">
        <f>IF(N202="sníž. přenesená",J202,0)</f>
        <v>0</v>
      </c>
      <c r="BI202" s="187">
        <f>IF(N202="nulová",J202,0)</f>
        <v>0</v>
      </c>
      <c r="BJ202" s="21" t="s">
        <v>78</v>
      </c>
      <c r="BK202" s="187">
        <f>ROUND(I202*H202,2)</f>
        <v>0</v>
      </c>
      <c r="BL202" s="21" t="s">
        <v>139</v>
      </c>
      <c r="BM202" s="186" t="s">
        <v>265</v>
      </c>
    </row>
    <row r="203" s="2" customFormat="1">
      <c r="A203" s="40"/>
      <c r="B203" s="41"/>
      <c r="C203" s="40"/>
      <c r="D203" s="188" t="s">
        <v>141</v>
      </c>
      <c r="E203" s="40"/>
      <c r="F203" s="189" t="s">
        <v>266</v>
      </c>
      <c r="G203" s="40"/>
      <c r="H203" s="40"/>
      <c r="I203" s="190"/>
      <c r="J203" s="40"/>
      <c r="K203" s="40"/>
      <c r="L203" s="41"/>
      <c r="M203" s="191"/>
      <c r="N203" s="192"/>
      <c r="O203" s="74"/>
      <c r="P203" s="74"/>
      <c r="Q203" s="74"/>
      <c r="R203" s="74"/>
      <c r="S203" s="74"/>
      <c r="T203" s="75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T203" s="21" t="s">
        <v>141</v>
      </c>
      <c r="AU203" s="21" t="s">
        <v>80</v>
      </c>
    </row>
    <row r="204" s="2" customFormat="1">
      <c r="A204" s="40"/>
      <c r="B204" s="41"/>
      <c r="C204" s="40"/>
      <c r="D204" s="193" t="s">
        <v>143</v>
      </c>
      <c r="E204" s="40"/>
      <c r="F204" s="194" t="s">
        <v>267</v>
      </c>
      <c r="G204" s="40"/>
      <c r="H204" s="40"/>
      <c r="I204" s="190"/>
      <c r="J204" s="40"/>
      <c r="K204" s="40"/>
      <c r="L204" s="41"/>
      <c r="M204" s="191"/>
      <c r="N204" s="192"/>
      <c r="O204" s="74"/>
      <c r="P204" s="74"/>
      <c r="Q204" s="74"/>
      <c r="R204" s="74"/>
      <c r="S204" s="74"/>
      <c r="T204" s="75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T204" s="21" t="s">
        <v>143</v>
      </c>
      <c r="AU204" s="21" t="s">
        <v>80</v>
      </c>
    </row>
    <row r="205" s="2" customFormat="1" ht="16.5" customHeight="1">
      <c r="A205" s="40"/>
      <c r="B205" s="174"/>
      <c r="C205" s="175" t="s">
        <v>268</v>
      </c>
      <c r="D205" s="175" t="s">
        <v>134</v>
      </c>
      <c r="E205" s="176" t="s">
        <v>269</v>
      </c>
      <c r="F205" s="177" t="s">
        <v>270</v>
      </c>
      <c r="G205" s="178" t="s">
        <v>188</v>
      </c>
      <c r="H205" s="179">
        <v>2527.1999999999998</v>
      </c>
      <c r="I205" s="180"/>
      <c r="J205" s="181">
        <f>ROUND(I205*H205,2)</f>
        <v>0</v>
      </c>
      <c r="K205" s="177" t="s">
        <v>138</v>
      </c>
      <c r="L205" s="41"/>
      <c r="M205" s="182" t="s">
        <v>3</v>
      </c>
      <c r="N205" s="183" t="s">
        <v>42</v>
      </c>
      <c r="O205" s="74"/>
      <c r="P205" s="184">
        <f>O205*H205</f>
        <v>0</v>
      </c>
      <c r="Q205" s="184">
        <v>0.0014</v>
      </c>
      <c r="R205" s="184">
        <f>Q205*H205</f>
        <v>3.5380799999999999</v>
      </c>
      <c r="S205" s="184">
        <v>0</v>
      </c>
      <c r="T205" s="185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186" t="s">
        <v>139</v>
      </c>
      <c r="AT205" s="186" t="s">
        <v>134</v>
      </c>
      <c r="AU205" s="186" t="s">
        <v>80</v>
      </c>
      <c r="AY205" s="21" t="s">
        <v>132</v>
      </c>
      <c r="BE205" s="187">
        <f>IF(N205="základní",J205,0)</f>
        <v>0</v>
      </c>
      <c r="BF205" s="187">
        <f>IF(N205="snížená",J205,0)</f>
        <v>0</v>
      </c>
      <c r="BG205" s="187">
        <f>IF(N205="zákl. přenesená",J205,0)</f>
        <v>0</v>
      </c>
      <c r="BH205" s="187">
        <f>IF(N205="sníž. přenesená",J205,0)</f>
        <v>0</v>
      </c>
      <c r="BI205" s="187">
        <f>IF(N205="nulová",J205,0)</f>
        <v>0</v>
      </c>
      <c r="BJ205" s="21" t="s">
        <v>78</v>
      </c>
      <c r="BK205" s="187">
        <f>ROUND(I205*H205,2)</f>
        <v>0</v>
      </c>
      <c r="BL205" s="21" t="s">
        <v>139</v>
      </c>
      <c r="BM205" s="186" t="s">
        <v>271</v>
      </c>
    </row>
    <row r="206" s="2" customFormat="1">
      <c r="A206" s="40"/>
      <c r="B206" s="41"/>
      <c r="C206" s="40"/>
      <c r="D206" s="188" t="s">
        <v>141</v>
      </c>
      <c r="E206" s="40"/>
      <c r="F206" s="189" t="s">
        <v>272</v>
      </c>
      <c r="G206" s="40"/>
      <c r="H206" s="40"/>
      <c r="I206" s="190"/>
      <c r="J206" s="40"/>
      <c r="K206" s="40"/>
      <c r="L206" s="41"/>
      <c r="M206" s="191"/>
      <c r="N206" s="192"/>
      <c r="O206" s="74"/>
      <c r="P206" s="74"/>
      <c r="Q206" s="74"/>
      <c r="R206" s="74"/>
      <c r="S206" s="74"/>
      <c r="T206" s="75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21" t="s">
        <v>141</v>
      </c>
      <c r="AU206" s="21" t="s">
        <v>80</v>
      </c>
    </row>
    <row r="207" s="2" customFormat="1">
      <c r="A207" s="40"/>
      <c r="B207" s="41"/>
      <c r="C207" s="40"/>
      <c r="D207" s="193" t="s">
        <v>143</v>
      </c>
      <c r="E207" s="40"/>
      <c r="F207" s="194" t="s">
        <v>273</v>
      </c>
      <c r="G207" s="40"/>
      <c r="H207" s="40"/>
      <c r="I207" s="190"/>
      <c r="J207" s="40"/>
      <c r="K207" s="40"/>
      <c r="L207" s="41"/>
      <c r="M207" s="191"/>
      <c r="N207" s="192"/>
      <c r="O207" s="74"/>
      <c r="P207" s="74"/>
      <c r="Q207" s="74"/>
      <c r="R207" s="74"/>
      <c r="S207" s="74"/>
      <c r="T207" s="75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T207" s="21" t="s">
        <v>143</v>
      </c>
      <c r="AU207" s="21" t="s">
        <v>80</v>
      </c>
    </row>
    <row r="208" s="13" customFormat="1">
      <c r="A208" s="13"/>
      <c r="B208" s="195"/>
      <c r="C208" s="13"/>
      <c r="D208" s="188" t="s">
        <v>145</v>
      </c>
      <c r="E208" s="196" t="s">
        <v>3</v>
      </c>
      <c r="F208" s="197" t="s">
        <v>252</v>
      </c>
      <c r="G208" s="13"/>
      <c r="H208" s="196" t="s">
        <v>3</v>
      </c>
      <c r="I208" s="198"/>
      <c r="J208" s="13"/>
      <c r="K208" s="13"/>
      <c r="L208" s="195"/>
      <c r="M208" s="199"/>
      <c r="N208" s="200"/>
      <c r="O208" s="200"/>
      <c r="P208" s="200"/>
      <c r="Q208" s="200"/>
      <c r="R208" s="200"/>
      <c r="S208" s="200"/>
      <c r="T208" s="201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196" t="s">
        <v>145</v>
      </c>
      <c r="AU208" s="196" t="s">
        <v>80</v>
      </c>
      <c r="AV208" s="13" t="s">
        <v>78</v>
      </c>
      <c r="AW208" s="13" t="s">
        <v>32</v>
      </c>
      <c r="AX208" s="13" t="s">
        <v>71</v>
      </c>
      <c r="AY208" s="196" t="s">
        <v>132</v>
      </c>
    </row>
    <row r="209" s="13" customFormat="1">
      <c r="A209" s="13"/>
      <c r="B209" s="195"/>
      <c r="C209" s="13"/>
      <c r="D209" s="188" t="s">
        <v>145</v>
      </c>
      <c r="E209" s="196" t="s">
        <v>3</v>
      </c>
      <c r="F209" s="197" t="s">
        <v>253</v>
      </c>
      <c r="G209" s="13"/>
      <c r="H209" s="196" t="s">
        <v>3</v>
      </c>
      <c r="I209" s="198"/>
      <c r="J209" s="13"/>
      <c r="K209" s="13"/>
      <c r="L209" s="195"/>
      <c r="M209" s="199"/>
      <c r="N209" s="200"/>
      <c r="O209" s="200"/>
      <c r="P209" s="200"/>
      <c r="Q209" s="200"/>
      <c r="R209" s="200"/>
      <c r="S209" s="200"/>
      <c r="T209" s="201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196" t="s">
        <v>145</v>
      </c>
      <c r="AU209" s="196" t="s">
        <v>80</v>
      </c>
      <c r="AV209" s="13" t="s">
        <v>78</v>
      </c>
      <c r="AW209" s="13" t="s">
        <v>32</v>
      </c>
      <c r="AX209" s="13" t="s">
        <v>71</v>
      </c>
      <c r="AY209" s="196" t="s">
        <v>132</v>
      </c>
    </row>
    <row r="210" s="14" customFormat="1">
      <c r="A210" s="14"/>
      <c r="B210" s="202"/>
      <c r="C210" s="14"/>
      <c r="D210" s="188" t="s">
        <v>145</v>
      </c>
      <c r="E210" s="203" t="s">
        <v>3</v>
      </c>
      <c r="F210" s="204" t="s">
        <v>274</v>
      </c>
      <c r="G210" s="14"/>
      <c r="H210" s="205">
        <v>1143</v>
      </c>
      <c r="I210" s="206"/>
      <c r="J210" s="14"/>
      <c r="K210" s="14"/>
      <c r="L210" s="202"/>
      <c r="M210" s="207"/>
      <c r="N210" s="208"/>
      <c r="O210" s="208"/>
      <c r="P210" s="208"/>
      <c r="Q210" s="208"/>
      <c r="R210" s="208"/>
      <c r="S210" s="208"/>
      <c r="T210" s="209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03" t="s">
        <v>145</v>
      </c>
      <c r="AU210" s="203" t="s">
        <v>80</v>
      </c>
      <c r="AV210" s="14" t="s">
        <v>80</v>
      </c>
      <c r="AW210" s="14" t="s">
        <v>32</v>
      </c>
      <c r="AX210" s="14" t="s">
        <v>71</v>
      </c>
      <c r="AY210" s="203" t="s">
        <v>132</v>
      </c>
    </row>
    <row r="211" s="14" customFormat="1">
      <c r="A211" s="14"/>
      <c r="B211" s="202"/>
      <c r="C211" s="14"/>
      <c r="D211" s="188" t="s">
        <v>145</v>
      </c>
      <c r="E211" s="203" t="s">
        <v>3</v>
      </c>
      <c r="F211" s="204" t="s">
        <v>275</v>
      </c>
      <c r="G211" s="14"/>
      <c r="H211" s="205">
        <v>1384.2000000000001</v>
      </c>
      <c r="I211" s="206"/>
      <c r="J211" s="14"/>
      <c r="K211" s="14"/>
      <c r="L211" s="202"/>
      <c r="M211" s="207"/>
      <c r="N211" s="208"/>
      <c r="O211" s="208"/>
      <c r="P211" s="208"/>
      <c r="Q211" s="208"/>
      <c r="R211" s="208"/>
      <c r="S211" s="208"/>
      <c r="T211" s="209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03" t="s">
        <v>145</v>
      </c>
      <c r="AU211" s="203" t="s">
        <v>80</v>
      </c>
      <c r="AV211" s="14" t="s">
        <v>80</v>
      </c>
      <c r="AW211" s="14" t="s">
        <v>32</v>
      </c>
      <c r="AX211" s="14" t="s">
        <v>71</v>
      </c>
      <c r="AY211" s="203" t="s">
        <v>132</v>
      </c>
    </row>
    <row r="212" s="15" customFormat="1">
      <c r="A212" s="15"/>
      <c r="B212" s="210"/>
      <c r="C212" s="15"/>
      <c r="D212" s="188" t="s">
        <v>145</v>
      </c>
      <c r="E212" s="211" t="s">
        <v>3</v>
      </c>
      <c r="F212" s="212" t="s">
        <v>149</v>
      </c>
      <c r="G212" s="15"/>
      <c r="H212" s="213">
        <v>2527.1999999999998</v>
      </c>
      <c r="I212" s="214"/>
      <c r="J212" s="15"/>
      <c r="K212" s="15"/>
      <c r="L212" s="210"/>
      <c r="M212" s="215"/>
      <c r="N212" s="216"/>
      <c r="O212" s="216"/>
      <c r="P212" s="216"/>
      <c r="Q212" s="216"/>
      <c r="R212" s="216"/>
      <c r="S212" s="216"/>
      <c r="T212" s="217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11" t="s">
        <v>145</v>
      </c>
      <c r="AU212" s="211" t="s">
        <v>80</v>
      </c>
      <c r="AV212" s="15" t="s">
        <v>139</v>
      </c>
      <c r="AW212" s="15" t="s">
        <v>32</v>
      </c>
      <c r="AX212" s="15" t="s">
        <v>78</v>
      </c>
      <c r="AY212" s="211" t="s">
        <v>132</v>
      </c>
    </row>
    <row r="213" s="2" customFormat="1" ht="16.5" customHeight="1">
      <c r="A213" s="40"/>
      <c r="B213" s="174"/>
      <c r="C213" s="175" t="s">
        <v>276</v>
      </c>
      <c r="D213" s="175" t="s">
        <v>134</v>
      </c>
      <c r="E213" s="176" t="s">
        <v>277</v>
      </c>
      <c r="F213" s="177" t="s">
        <v>278</v>
      </c>
      <c r="G213" s="178" t="s">
        <v>188</v>
      </c>
      <c r="H213" s="179">
        <v>2106</v>
      </c>
      <c r="I213" s="180"/>
      <c r="J213" s="181">
        <f>ROUND(I213*H213,2)</f>
        <v>0</v>
      </c>
      <c r="K213" s="177" t="s">
        <v>138</v>
      </c>
      <c r="L213" s="41"/>
      <c r="M213" s="182" t="s">
        <v>3</v>
      </c>
      <c r="N213" s="183" t="s">
        <v>42</v>
      </c>
      <c r="O213" s="74"/>
      <c r="P213" s="184">
        <f>O213*H213</f>
        <v>0</v>
      </c>
      <c r="Q213" s="184">
        <v>0</v>
      </c>
      <c r="R213" s="184">
        <f>Q213*H213</f>
        <v>0</v>
      </c>
      <c r="S213" s="184">
        <v>0</v>
      </c>
      <c r="T213" s="185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186" t="s">
        <v>139</v>
      </c>
      <c r="AT213" s="186" t="s">
        <v>134</v>
      </c>
      <c r="AU213" s="186" t="s">
        <v>80</v>
      </c>
      <c r="AY213" s="21" t="s">
        <v>132</v>
      </c>
      <c r="BE213" s="187">
        <f>IF(N213="základní",J213,0)</f>
        <v>0</v>
      </c>
      <c r="BF213" s="187">
        <f>IF(N213="snížená",J213,0)</f>
        <v>0</v>
      </c>
      <c r="BG213" s="187">
        <f>IF(N213="zákl. přenesená",J213,0)</f>
        <v>0</v>
      </c>
      <c r="BH213" s="187">
        <f>IF(N213="sníž. přenesená",J213,0)</f>
        <v>0</v>
      </c>
      <c r="BI213" s="187">
        <f>IF(N213="nulová",J213,0)</f>
        <v>0</v>
      </c>
      <c r="BJ213" s="21" t="s">
        <v>78</v>
      </c>
      <c r="BK213" s="187">
        <f>ROUND(I213*H213,2)</f>
        <v>0</v>
      </c>
      <c r="BL213" s="21" t="s">
        <v>139</v>
      </c>
      <c r="BM213" s="186" t="s">
        <v>279</v>
      </c>
    </row>
    <row r="214" s="2" customFormat="1">
      <c r="A214" s="40"/>
      <c r="B214" s="41"/>
      <c r="C214" s="40"/>
      <c r="D214" s="188" t="s">
        <v>141</v>
      </c>
      <c r="E214" s="40"/>
      <c r="F214" s="189" t="s">
        <v>280</v>
      </c>
      <c r="G214" s="40"/>
      <c r="H214" s="40"/>
      <c r="I214" s="190"/>
      <c r="J214" s="40"/>
      <c r="K214" s="40"/>
      <c r="L214" s="41"/>
      <c r="M214" s="191"/>
      <c r="N214" s="192"/>
      <c r="O214" s="74"/>
      <c r="P214" s="74"/>
      <c r="Q214" s="74"/>
      <c r="R214" s="74"/>
      <c r="S214" s="74"/>
      <c r="T214" s="75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21" t="s">
        <v>141</v>
      </c>
      <c r="AU214" s="21" t="s">
        <v>80</v>
      </c>
    </row>
    <row r="215" s="2" customFormat="1">
      <c r="A215" s="40"/>
      <c r="B215" s="41"/>
      <c r="C215" s="40"/>
      <c r="D215" s="193" t="s">
        <v>143</v>
      </c>
      <c r="E215" s="40"/>
      <c r="F215" s="194" t="s">
        <v>281</v>
      </c>
      <c r="G215" s="40"/>
      <c r="H215" s="40"/>
      <c r="I215" s="190"/>
      <c r="J215" s="40"/>
      <c r="K215" s="40"/>
      <c r="L215" s="41"/>
      <c r="M215" s="191"/>
      <c r="N215" s="192"/>
      <c r="O215" s="74"/>
      <c r="P215" s="74"/>
      <c r="Q215" s="74"/>
      <c r="R215" s="74"/>
      <c r="S215" s="74"/>
      <c r="T215" s="75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21" t="s">
        <v>143</v>
      </c>
      <c r="AU215" s="21" t="s">
        <v>80</v>
      </c>
    </row>
    <row r="216" s="13" customFormat="1">
      <c r="A216" s="13"/>
      <c r="B216" s="195"/>
      <c r="C216" s="13"/>
      <c r="D216" s="188" t="s">
        <v>145</v>
      </c>
      <c r="E216" s="196" t="s">
        <v>3</v>
      </c>
      <c r="F216" s="197" t="s">
        <v>282</v>
      </c>
      <c r="G216" s="13"/>
      <c r="H216" s="196" t="s">
        <v>3</v>
      </c>
      <c r="I216" s="198"/>
      <c r="J216" s="13"/>
      <c r="K216" s="13"/>
      <c r="L216" s="195"/>
      <c r="M216" s="199"/>
      <c r="N216" s="200"/>
      <c r="O216" s="200"/>
      <c r="P216" s="200"/>
      <c r="Q216" s="200"/>
      <c r="R216" s="200"/>
      <c r="S216" s="200"/>
      <c r="T216" s="201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196" t="s">
        <v>145</v>
      </c>
      <c r="AU216" s="196" t="s">
        <v>80</v>
      </c>
      <c r="AV216" s="13" t="s">
        <v>78</v>
      </c>
      <c r="AW216" s="13" t="s">
        <v>32</v>
      </c>
      <c r="AX216" s="13" t="s">
        <v>71</v>
      </c>
      <c r="AY216" s="196" t="s">
        <v>132</v>
      </c>
    </row>
    <row r="217" s="13" customFormat="1">
      <c r="A217" s="13"/>
      <c r="B217" s="195"/>
      <c r="C217" s="13"/>
      <c r="D217" s="188" t="s">
        <v>145</v>
      </c>
      <c r="E217" s="196" t="s">
        <v>3</v>
      </c>
      <c r="F217" s="197" t="s">
        <v>253</v>
      </c>
      <c r="G217" s="13"/>
      <c r="H217" s="196" t="s">
        <v>3</v>
      </c>
      <c r="I217" s="198"/>
      <c r="J217" s="13"/>
      <c r="K217" s="13"/>
      <c r="L217" s="195"/>
      <c r="M217" s="199"/>
      <c r="N217" s="200"/>
      <c r="O217" s="200"/>
      <c r="P217" s="200"/>
      <c r="Q217" s="200"/>
      <c r="R217" s="200"/>
      <c r="S217" s="200"/>
      <c r="T217" s="201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196" t="s">
        <v>145</v>
      </c>
      <c r="AU217" s="196" t="s">
        <v>80</v>
      </c>
      <c r="AV217" s="13" t="s">
        <v>78</v>
      </c>
      <c r="AW217" s="13" t="s">
        <v>32</v>
      </c>
      <c r="AX217" s="13" t="s">
        <v>71</v>
      </c>
      <c r="AY217" s="196" t="s">
        <v>132</v>
      </c>
    </row>
    <row r="218" s="14" customFormat="1">
      <c r="A218" s="14"/>
      <c r="B218" s="202"/>
      <c r="C218" s="14"/>
      <c r="D218" s="188" t="s">
        <v>145</v>
      </c>
      <c r="E218" s="203" t="s">
        <v>3</v>
      </c>
      <c r="F218" s="204" t="s">
        <v>283</v>
      </c>
      <c r="G218" s="14"/>
      <c r="H218" s="205">
        <v>952.5</v>
      </c>
      <c r="I218" s="206"/>
      <c r="J218" s="14"/>
      <c r="K218" s="14"/>
      <c r="L218" s="202"/>
      <c r="M218" s="207"/>
      <c r="N218" s="208"/>
      <c r="O218" s="208"/>
      <c r="P218" s="208"/>
      <c r="Q218" s="208"/>
      <c r="R218" s="208"/>
      <c r="S218" s="208"/>
      <c r="T218" s="209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03" t="s">
        <v>145</v>
      </c>
      <c r="AU218" s="203" t="s">
        <v>80</v>
      </c>
      <c r="AV218" s="14" t="s">
        <v>80</v>
      </c>
      <c r="AW218" s="14" t="s">
        <v>32</v>
      </c>
      <c r="AX218" s="14" t="s">
        <v>71</v>
      </c>
      <c r="AY218" s="203" t="s">
        <v>132</v>
      </c>
    </row>
    <row r="219" s="14" customFormat="1">
      <c r="A219" s="14"/>
      <c r="B219" s="202"/>
      <c r="C219" s="14"/>
      <c r="D219" s="188" t="s">
        <v>145</v>
      </c>
      <c r="E219" s="203" t="s">
        <v>3</v>
      </c>
      <c r="F219" s="204" t="s">
        <v>284</v>
      </c>
      <c r="G219" s="14"/>
      <c r="H219" s="205">
        <v>1153.5</v>
      </c>
      <c r="I219" s="206"/>
      <c r="J219" s="14"/>
      <c r="K219" s="14"/>
      <c r="L219" s="202"/>
      <c r="M219" s="207"/>
      <c r="N219" s="208"/>
      <c r="O219" s="208"/>
      <c r="P219" s="208"/>
      <c r="Q219" s="208"/>
      <c r="R219" s="208"/>
      <c r="S219" s="208"/>
      <c r="T219" s="209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03" t="s">
        <v>145</v>
      </c>
      <c r="AU219" s="203" t="s">
        <v>80</v>
      </c>
      <c r="AV219" s="14" t="s">
        <v>80</v>
      </c>
      <c r="AW219" s="14" t="s">
        <v>32</v>
      </c>
      <c r="AX219" s="14" t="s">
        <v>71</v>
      </c>
      <c r="AY219" s="203" t="s">
        <v>132</v>
      </c>
    </row>
    <row r="220" s="15" customFormat="1">
      <c r="A220" s="15"/>
      <c r="B220" s="210"/>
      <c r="C220" s="15"/>
      <c r="D220" s="188" t="s">
        <v>145</v>
      </c>
      <c r="E220" s="211" t="s">
        <v>3</v>
      </c>
      <c r="F220" s="212" t="s">
        <v>149</v>
      </c>
      <c r="G220" s="15"/>
      <c r="H220" s="213">
        <v>2106</v>
      </c>
      <c r="I220" s="214"/>
      <c r="J220" s="15"/>
      <c r="K220" s="15"/>
      <c r="L220" s="210"/>
      <c r="M220" s="215"/>
      <c r="N220" s="216"/>
      <c r="O220" s="216"/>
      <c r="P220" s="216"/>
      <c r="Q220" s="216"/>
      <c r="R220" s="216"/>
      <c r="S220" s="216"/>
      <c r="T220" s="217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T220" s="211" t="s">
        <v>145</v>
      </c>
      <c r="AU220" s="211" t="s">
        <v>80</v>
      </c>
      <c r="AV220" s="15" t="s">
        <v>139</v>
      </c>
      <c r="AW220" s="15" t="s">
        <v>32</v>
      </c>
      <c r="AX220" s="15" t="s">
        <v>78</v>
      </c>
      <c r="AY220" s="211" t="s">
        <v>132</v>
      </c>
    </row>
    <row r="221" s="2" customFormat="1" ht="16.5" customHeight="1">
      <c r="A221" s="40"/>
      <c r="B221" s="174"/>
      <c r="C221" s="175" t="s">
        <v>285</v>
      </c>
      <c r="D221" s="175" t="s">
        <v>134</v>
      </c>
      <c r="E221" s="176" t="s">
        <v>286</v>
      </c>
      <c r="F221" s="177" t="s">
        <v>287</v>
      </c>
      <c r="G221" s="178" t="s">
        <v>188</v>
      </c>
      <c r="H221" s="179">
        <v>2106</v>
      </c>
      <c r="I221" s="180"/>
      <c r="J221" s="181">
        <f>ROUND(I221*H221,2)</f>
        <v>0</v>
      </c>
      <c r="K221" s="177" t="s">
        <v>138</v>
      </c>
      <c r="L221" s="41"/>
      <c r="M221" s="182" t="s">
        <v>3</v>
      </c>
      <c r="N221" s="183" t="s">
        <v>42</v>
      </c>
      <c r="O221" s="74"/>
      <c r="P221" s="184">
        <f>O221*H221</f>
        <v>0</v>
      </c>
      <c r="Q221" s="184">
        <v>0</v>
      </c>
      <c r="R221" s="184">
        <f>Q221*H221</f>
        <v>0</v>
      </c>
      <c r="S221" s="184">
        <v>0</v>
      </c>
      <c r="T221" s="185">
        <f>S221*H221</f>
        <v>0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186" t="s">
        <v>139</v>
      </c>
      <c r="AT221" s="186" t="s">
        <v>134</v>
      </c>
      <c r="AU221" s="186" t="s">
        <v>80</v>
      </c>
      <c r="AY221" s="21" t="s">
        <v>132</v>
      </c>
      <c r="BE221" s="187">
        <f>IF(N221="základní",J221,0)</f>
        <v>0</v>
      </c>
      <c r="BF221" s="187">
        <f>IF(N221="snížená",J221,0)</f>
        <v>0</v>
      </c>
      <c r="BG221" s="187">
        <f>IF(N221="zákl. přenesená",J221,0)</f>
        <v>0</v>
      </c>
      <c r="BH221" s="187">
        <f>IF(N221="sníž. přenesená",J221,0)</f>
        <v>0</v>
      </c>
      <c r="BI221" s="187">
        <f>IF(N221="nulová",J221,0)</f>
        <v>0</v>
      </c>
      <c r="BJ221" s="21" t="s">
        <v>78</v>
      </c>
      <c r="BK221" s="187">
        <f>ROUND(I221*H221,2)</f>
        <v>0</v>
      </c>
      <c r="BL221" s="21" t="s">
        <v>139</v>
      </c>
      <c r="BM221" s="186" t="s">
        <v>288</v>
      </c>
    </row>
    <row r="222" s="2" customFormat="1">
      <c r="A222" s="40"/>
      <c r="B222" s="41"/>
      <c r="C222" s="40"/>
      <c r="D222" s="188" t="s">
        <v>141</v>
      </c>
      <c r="E222" s="40"/>
      <c r="F222" s="189" t="s">
        <v>289</v>
      </c>
      <c r="G222" s="40"/>
      <c r="H222" s="40"/>
      <c r="I222" s="190"/>
      <c r="J222" s="40"/>
      <c r="K222" s="40"/>
      <c r="L222" s="41"/>
      <c r="M222" s="191"/>
      <c r="N222" s="192"/>
      <c r="O222" s="74"/>
      <c r="P222" s="74"/>
      <c r="Q222" s="74"/>
      <c r="R222" s="74"/>
      <c r="S222" s="74"/>
      <c r="T222" s="75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T222" s="21" t="s">
        <v>141</v>
      </c>
      <c r="AU222" s="21" t="s">
        <v>80</v>
      </c>
    </row>
    <row r="223" s="2" customFormat="1">
      <c r="A223" s="40"/>
      <c r="B223" s="41"/>
      <c r="C223" s="40"/>
      <c r="D223" s="193" t="s">
        <v>143</v>
      </c>
      <c r="E223" s="40"/>
      <c r="F223" s="194" t="s">
        <v>290</v>
      </c>
      <c r="G223" s="40"/>
      <c r="H223" s="40"/>
      <c r="I223" s="190"/>
      <c r="J223" s="40"/>
      <c r="K223" s="40"/>
      <c r="L223" s="41"/>
      <c r="M223" s="191"/>
      <c r="N223" s="192"/>
      <c r="O223" s="74"/>
      <c r="P223" s="74"/>
      <c r="Q223" s="74"/>
      <c r="R223" s="74"/>
      <c r="S223" s="74"/>
      <c r="T223" s="75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T223" s="21" t="s">
        <v>143</v>
      </c>
      <c r="AU223" s="21" t="s">
        <v>80</v>
      </c>
    </row>
    <row r="224" s="2" customFormat="1" ht="16.5" customHeight="1">
      <c r="A224" s="40"/>
      <c r="B224" s="174"/>
      <c r="C224" s="175" t="s">
        <v>291</v>
      </c>
      <c r="D224" s="175" t="s">
        <v>134</v>
      </c>
      <c r="E224" s="176" t="s">
        <v>292</v>
      </c>
      <c r="F224" s="177" t="s">
        <v>293</v>
      </c>
      <c r="G224" s="178" t="s">
        <v>161</v>
      </c>
      <c r="H224" s="179">
        <v>708.39999999999998</v>
      </c>
      <c r="I224" s="180"/>
      <c r="J224" s="181">
        <f>ROUND(I224*H224,2)</f>
        <v>0</v>
      </c>
      <c r="K224" s="177" t="s">
        <v>138</v>
      </c>
      <c r="L224" s="41"/>
      <c r="M224" s="182" t="s">
        <v>3</v>
      </c>
      <c r="N224" s="183" t="s">
        <v>42</v>
      </c>
      <c r="O224" s="74"/>
      <c r="P224" s="184">
        <f>O224*H224</f>
        <v>0</v>
      </c>
      <c r="Q224" s="184">
        <v>0.00021000000000000001</v>
      </c>
      <c r="R224" s="184">
        <f>Q224*H224</f>
        <v>0.14876400000000001</v>
      </c>
      <c r="S224" s="184">
        <v>0</v>
      </c>
      <c r="T224" s="185">
        <f>S224*H224</f>
        <v>0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R224" s="186" t="s">
        <v>139</v>
      </c>
      <c r="AT224" s="186" t="s">
        <v>134</v>
      </c>
      <c r="AU224" s="186" t="s">
        <v>80</v>
      </c>
      <c r="AY224" s="21" t="s">
        <v>132</v>
      </c>
      <c r="BE224" s="187">
        <f>IF(N224="základní",J224,0)</f>
        <v>0</v>
      </c>
      <c r="BF224" s="187">
        <f>IF(N224="snížená",J224,0)</f>
        <v>0</v>
      </c>
      <c r="BG224" s="187">
        <f>IF(N224="zákl. přenesená",J224,0)</f>
        <v>0</v>
      </c>
      <c r="BH224" s="187">
        <f>IF(N224="sníž. přenesená",J224,0)</f>
        <v>0</v>
      </c>
      <c r="BI224" s="187">
        <f>IF(N224="nulová",J224,0)</f>
        <v>0</v>
      </c>
      <c r="BJ224" s="21" t="s">
        <v>78</v>
      </c>
      <c r="BK224" s="187">
        <f>ROUND(I224*H224,2)</f>
        <v>0</v>
      </c>
      <c r="BL224" s="21" t="s">
        <v>139</v>
      </c>
      <c r="BM224" s="186" t="s">
        <v>294</v>
      </c>
    </row>
    <row r="225" s="2" customFormat="1">
      <c r="A225" s="40"/>
      <c r="B225" s="41"/>
      <c r="C225" s="40"/>
      <c r="D225" s="188" t="s">
        <v>141</v>
      </c>
      <c r="E225" s="40"/>
      <c r="F225" s="189" t="s">
        <v>295</v>
      </c>
      <c r="G225" s="40"/>
      <c r="H225" s="40"/>
      <c r="I225" s="190"/>
      <c r="J225" s="40"/>
      <c r="K225" s="40"/>
      <c r="L225" s="41"/>
      <c r="M225" s="191"/>
      <c r="N225" s="192"/>
      <c r="O225" s="74"/>
      <c r="P225" s="74"/>
      <c r="Q225" s="74"/>
      <c r="R225" s="74"/>
      <c r="S225" s="74"/>
      <c r="T225" s="75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T225" s="21" t="s">
        <v>141</v>
      </c>
      <c r="AU225" s="21" t="s">
        <v>80</v>
      </c>
    </row>
    <row r="226" s="2" customFormat="1">
      <c r="A226" s="40"/>
      <c r="B226" s="41"/>
      <c r="C226" s="40"/>
      <c r="D226" s="193" t="s">
        <v>143</v>
      </c>
      <c r="E226" s="40"/>
      <c r="F226" s="194" t="s">
        <v>296</v>
      </c>
      <c r="G226" s="40"/>
      <c r="H226" s="40"/>
      <c r="I226" s="190"/>
      <c r="J226" s="40"/>
      <c r="K226" s="40"/>
      <c r="L226" s="41"/>
      <c r="M226" s="191"/>
      <c r="N226" s="192"/>
      <c r="O226" s="74"/>
      <c r="P226" s="74"/>
      <c r="Q226" s="74"/>
      <c r="R226" s="74"/>
      <c r="S226" s="74"/>
      <c r="T226" s="75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T226" s="21" t="s">
        <v>143</v>
      </c>
      <c r="AU226" s="21" t="s">
        <v>80</v>
      </c>
    </row>
    <row r="227" s="13" customFormat="1">
      <c r="A227" s="13"/>
      <c r="B227" s="195"/>
      <c r="C227" s="13"/>
      <c r="D227" s="188" t="s">
        <v>145</v>
      </c>
      <c r="E227" s="196" t="s">
        <v>3</v>
      </c>
      <c r="F227" s="197" t="s">
        <v>282</v>
      </c>
      <c r="G227" s="13"/>
      <c r="H227" s="196" t="s">
        <v>3</v>
      </c>
      <c r="I227" s="198"/>
      <c r="J227" s="13"/>
      <c r="K227" s="13"/>
      <c r="L227" s="195"/>
      <c r="M227" s="199"/>
      <c r="N227" s="200"/>
      <c r="O227" s="200"/>
      <c r="P227" s="200"/>
      <c r="Q227" s="200"/>
      <c r="R227" s="200"/>
      <c r="S227" s="200"/>
      <c r="T227" s="201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196" t="s">
        <v>145</v>
      </c>
      <c r="AU227" s="196" t="s">
        <v>80</v>
      </c>
      <c r="AV227" s="13" t="s">
        <v>78</v>
      </c>
      <c r="AW227" s="13" t="s">
        <v>32</v>
      </c>
      <c r="AX227" s="13" t="s">
        <v>71</v>
      </c>
      <c r="AY227" s="196" t="s">
        <v>132</v>
      </c>
    </row>
    <row r="228" s="14" customFormat="1">
      <c r="A228" s="14"/>
      <c r="B228" s="202"/>
      <c r="C228" s="14"/>
      <c r="D228" s="188" t="s">
        <v>145</v>
      </c>
      <c r="E228" s="203" t="s">
        <v>3</v>
      </c>
      <c r="F228" s="204" t="s">
        <v>297</v>
      </c>
      <c r="G228" s="14"/>
      <c r="H228" s="205">
        <v>708.39999999999998</v>
      </c>
      <c r="I228" s="206"/>
      <c r="J228" s="14"/>
      <c r="K228" s="14"/>
      <c r="L228" s="202"/>
      <c r="M228" s="207"/>
      <c r="N228" s="208"/>
      <c r="O228" s="208"/>
      <c r="P228" s="208"/>
      <c r="Q228" s="208"/>
      <c r="R228" s="208"/>
      <c r="S228" s="208"/>
      <c r="T228" s="209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03" t="s">
        <v>145</v>
      </c>
      <c r="AU228" s="203" t="s">
        <v>80</v>
      </c>
      <c r="AV228" s="14" t="s">
        <v>80</v>
      </c>
      <c r="AW228" s="14" t="s">
        <v>32</v>
      </c>
      <c r="AX228" s="14" t="s">
        <v>71</v>
      </c>
      <c r="AY228" s="203" t="s">
        <v>132</v>
      </c>
    </row>
    <row r="229" s="15" customFormat="1">
      <c r="A229" s="15"/>
      <c r="B229" s="210"/>
      <c r="C229" s="15"/>
      <c r="D229" s="188" t="s">
        <v>145</v>
      </c>
      <c r="E229" s="211" t="s">
        <v>3</v>
      </c>
      <c r="F229" s="212" t="s">
        <v>149</v>
      </c>
      <c r="G229" s="15"/>
      <c r="H229" s="213">
        <v>708.39999999999998</v>
      </c>
      <c r="I229" s="214"/>
      <c r="J229" s="15"/>
      <c r="K229" s="15"/>
      <c r="L229" s="210"/>
      <c r="M229" s="215"/>
      <c r="N229" s="216"/>
      <c r="O229" s="216"/>
      <c r="P229" s="216"/>
      <c r="Q229" s="216"/>
      <c r="R229" s="216"/>
      <c r="S229" s="216"/>
      <c r="T229" s="217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11" t="s">
        <v>145</v>
      </c>
      <c r="AU229" s="211" t="s">
        <v>80</v>
      </c>
      <c r="AV229" s="15" t="s">
        <v>139</v>
      </c>
      <c r="AW229" s="15" t="s">
        <v>32</v>
      </c>
      <c r="AX229" s="15" t="s">
        <v>78</v>
      </c>
      <c r="AY229" s="211" t="s">
        <v>132</v>
      </c>
    </row>
    <row r="230" s="2" customFormat="1" ht="21.75" customHeight="1">
      <c r="A230" s="40"/>
      <c r="B230" s="174"/>
      <c r="C230" s="175" t="s">
        <v>8</v>
      </c>
      <c r="D230" s="175" t="s">
        <v>134</v>
      </c>
      <c r="E230" s="176" t="s">
        <v>298</v>
      </c>
      <c r="F230" s="177" t="s">
        <v>299</v>
      </c>
      <c r="G230" s="178" t="s">
        <v>161</v>
      </c>
      <c r="H230" s="179">
        <v>1.8</v>
      </c>
      <c r="I230" s="180"/>
      <c r="J230" s="181">
        <f>ROUND(I230*H230,2)</f>
        <v>0</v>
      </c>
      <c r="K230" s="177" t="s">
        <v>138</v>
      </c>
      <c r="L230" s="41"/>
      <c r="M230" s="182" t="s">
        <v>3</v>
      </c>
      <c r="N230" s="183" t="s">
        <v>42</v>
      </c>
      <c r="O230" s="74"/>
      <c r="P230" s="184">
        <f>O230*H230</f>
        <v>0</v>
      </c>
      <c r="Q230" s="184">
        <v>0.00084999999999999995</v>
      </c>
      <c r="R230" s="184">
        <f>Q230*H230</f>
        <v>0.0015299999999999999</v>
      </c>
      <c r="S230" s="184">
        <v>0</v>
      </c>
      <c r="T230" s="185">
        <f>S230*H230</f>
        <v>0</v>
      </c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186" t="s">
        <v>139</v>
      </c>
      <c r="AT230" s="186" t="s">
        <v>134</v>
      </c>
      <c r="AU230" s="186" t="s">
        <v>80</v>
      </c>
      <c r="AY230" s="21" t="s">
        <v>132</v>
      </c>
      <c r="BE230" s="187">
        <f>IF(N230="základní",J230,0)</f>
        <v>0</v>
      </c>
      <c r="BF230" s="187">
        <f>IF(N230="snížená",J230,0)</f>
        <v>0</v>
      </c>
      <c r="BG230" s="187">
        <f>IF(N230="zákl. přenesená",J230,0)</f>
        <v>0</v>
      </c>
      <c r="BH230" s="187">
        <f>IF(N230="sníž. přenesená",J230,0)</f>
        <v>0</v>
      </c>
      <c r="BI230" s="187">
        <f>IF(N230="nulová",J230,0)</f>
        <v>0</v>
      </c>
      <c r="BJ230" s="21" t="s">
        <v>78</v>
      </c>
      <c r="BK230" s="187">
        <f>ROUND(I230*H230,2)</f>
        <v>0</v>
      </c>
      <c r="BL230" s="21" t="s">
        <v>139</v>
      </c>
      <c r="BM230" s="186" t="s">
        <v>300</v>
      </c>
    </row>
    <row r="231" s="2" customFormat="1">
      <c r="A231" s="40"/>
      <c r="B231" s="41"/>
      <c r="C231" s="40"/>
      <c r="D231" s="188" t="s">
        <v>141</v>
      </c>
      <c r="E231" s="40"/>
      <c r="F231" s="189" t="s">
        <v>301</v>
      </c>
      <c r="G231" s="40"/>
      <c r="H231" s="40"/>
      <c r="I231" s="190"/>
      <c r="J231" s="40"/>
      <c r="K231" s="40"/>
      <c r="L231" s="41"/>
      <c r="M231" s="191"/>
      <c r="N231" s="192"/>
      <c r="O231" s="74"/>
      <c r="P231" s="74"/>
      <c r="Q231" s="74"/>
      <c r="R231" s="74"/>
      <c r="S231" s="74"/>
      <c r="T231" s="75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T231" s="21" t="s">
        <v>141</v>
      </c>
      <c r="AU231" s="21" t="s">
        <v>80</v>
      </c>
    </row>
    <row r="232" s="2" customFormat="1">
      <c r="A232" s="40"/>
      <c r="B232" s="41"/>
      <c r="C232" s="40"/>
      <c r="D232" s="193" t="s">
        <v>143</v>
      </c>
      <c r="E232" s="40"/>
      <c r="F232" s="194" t="s">
        <v>302</v>
      </c>
      <c r="G232" s="40"/>
      <c r="H232" s="40"/>
      <c r="I232" s="190"/>
      <c r="J232" s="40"/>
      <c r="K232" s="40"/>
      <c r="L232" s="41"/>
      <c r="M232" s="191"/>
      <c r="N232" s="192"/>
      <c r="O232" s="74"/>
      <c r="P232" s="74"/>
      <c r="Q232" s="74"/>
      <c r="R232" s="74"/>
      <c r="S232" s="74"/>
      <c r="T232" s="75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T232" s="21" t="s">
        <v>143</v>
      </c>
      <c r="AU232" s="21" t="s">
        <v>80</v>
      </c>
    </row>
    <row r="233" s="13" customFormat="1">
      <c r="A233" s="13"/>
      <c r="B233" s="195"/>
      <c r="C233" s="13"/>
      <c r="D233" s="188" t="s">
        <v>145</v>
      </c>
      <c r="E233" s="196" t="s">
        <v>3</v>
      </c>
      <c r="F233" s="197" t="s">
        <v>303</v>
      </c>
      <c r="G233" s="13"/>
      <c r="H233" s="196" t="s">
        <v>3</v>
      </c>
      <c r="I233" s="198"/>
      <c r="J233" s="13"/>
      <c r="K233" s="13"/>
      <c r="L233" s="195"/>
      <c r="M233" s="199"/>
      <c r="N233" s="200"/>
      <c r="O233" s="200"/>
      <c r="P233" s="200"/>
      <c r="Q233" s="200"/>
      <c r="R233" s="200"/>
      <c r="S233" s="200"/>
      <c r="T233" s="201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196" t="s">
        <v>145</v>
      </c>
      <c r="AU233" s="196" t="s">
        <v>80</v>
      </c>
      <c r="AV233" s="13" t="s">
        <v>78</v>
      </c>
      <c r="AW233" s="13" t="s">
        <v>32</v>
      </c>
      <c r="AX233" s="13" t="s">
        <v>71</v>
      </c>
      <c r="AY233" s="196" t="s">
        <v>132</v>
      </c>
    </row>
    <row r="234" s="13" customFormat="1">
      <c r="A234" s="13"/>
      <c r="B234" s="195"/>
      <c r="C234" s="13"/>
      <c r="D234" s="188" t="s">
        <v>145</v>
      </c>
      <c r="E234" s="196" t="s">
        <v>3</v>
      </c>
      <c r="F234" s="197" t="s">
        <v>304</v>
      </c>
      <c r="G234" s="13"/>
      <c r="H234" s="196" t="s">
        <v>3</v>
      </c>
      <c r="I234" s="198"/>
      <c r="J234" s="13"/>
      <c r="K234" s="13"/>
      <c r="L234" s="195"/>
      <c r="M234" s="199"/>
      <c r="N234" s="200"/>
      <c r="O234" s="200"/>
      <c r="P234" s="200"/>
      <c r="Q234" s="200"/>
      <c r="R234" s="200"/>
      <c r="S234" s="200"/>
      <c r="T234" s="201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196" t="s">
        <v>145</v>
      </c>
      <c r="AU234" s="196" t="s">
        <v>80</v>
      </c>
      <c r="AV234" s="13" t="s">
        <v>78</v>
      </c>
      <c r="AW234" s="13" t="s">
        <v>32</v>
      </c>
      <c r="AX234" s="13" t="s">
        <v>71</v>
      </c>
      <c r="AY234" s="196" t="s">
        <v>132</v>
      </c>
    </row>
    <row r="235" s="14" customFormat="1">
      <c r="A235" s="14"/>
      <c r="B235" s="202"/>
      <c r="C235" s="14"/>
      <c r="D235" s="188" t="s">
        <v>145</v>
      </c>
      <c r="E235" s="203" t="s">
        <v>3</v>
      </c>
      <c r="F235" s="204" t="s">
        <v>305</v>
      </c>
      <c r="G235" s="14"/>
      <c r="H235" s="205">
        <v>1.8</v>
      </c>
      <c r="I235" s="206"/>
      <c r="J235" s="14"/>
      <c r="K235" s="14"/>
      <c r="L235" s="202"/>
      <c r="M235" s="207"/>
      <c r="N235" s="208"/>
      <c r="O235" s="208"/>
      <c r="P235" s="208"/>
      <c r="Q235" s="208"/>
      <c r="R235" s="208"/>
      <c r="S235" s="208"/>
      <c r="T235" s="209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03" t="s">
        <v>145</v>
      </c>
      <c r="AU235" s="203" t="s">
        <v>80</v>
      </c>
      <c r="AV235" s="14" t="s">
        <v>80</v>
      </c>
      <c r="AW235" s="14" t="s">
        <v>32</v>
      </c>
      <c r="AX235" s="14" t="s">
        <v>71</v>
      </c>
      <c r="AY235" s="203" t="s">
        <v>132</v>
      </c>
    </row>
    <row r="236" s="15" customFormat="1">
      <c r="A236" s="15"/>
      <c r="B236" s="210"/>
      <c r="C236" s="15"/>
      <c r="D236" s="188" t="s">
        <v>145</v>
      </c>
      <c r="E236" s="211" t="s">
        <v>3</v>
      </c>
      <c r="F236" s="212" t="s">
        <v>149</v>
      </c>
      <c r="G236" s="15"/>
      <c r="H236" s="213">
        <v>1.8</v>
      </c>
      <c r="I236" s="214"/>
      <c r="J236" s="15"/>
      <c r="K236" s="15"/>
      <c r="L236" s="210"/>
      <c r="M236" s="215"/>
      <c r="N236" s="216"/>
      <c r="O236" s="216"/>
      <c r="P236" s="216"/>
      <c r="Q236" s="216"/>
      <c r="R236" s="216"/>
      <c r="S236" s="216"/>
      <c r="T236" s="217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T236" s="211" t="s">
        <v>145</v>
      </c>
      <c r="AU236" s="211" t="s">
        <v>80</v>
      </c>
      <c r="AV236" s="15" t="s">
        <v>139</v>
      </c>
      <c r="AW236" s="15" t="s">
        <v>32</v>
      </c>
      <c r="AX236" s="15" t="s">
        <v>78</v>
      </c>
      <c r="AY236" s="211" t="s">
        <v>132</v>
      </c>
    </row>
    <row r="237" s="2" customFormat="1" ht="16.5" customHeight="1">
      <c r="A237" s="40"/>
      <c r="B237" s="174"/>
      <c r="C237" s="175" t="s">
        <v>306</v>
      </c>
      <c r="D237" s="175" t="s">
        <v>134</v>
      </c>
      <c r="E237" s="176" t="s">
        <v>307</v>
      </c>
      <c r="F237" s="177" t="s">
        <v>308</v>
      </c>
      <c r="G237" s="178" t="s">
        <v>161</v>
      </c>
      <c r="H237" s="179">
        <v>708.39999999999998</v>
      </c>
      <c r="I237" s="180"/>
      <c r="J237" s="181">
        <f>ROUND(I237*H237,2)</f>
        <v>0</v>
      </c>
      <c r="K237" s="177" t="s">
        <v>138</v>
      </c>
      <c r="L237" s="41"/>
      <c r="M237" s="182" t="s">
        <v>3</v>
      </c>
      <c r="N237" s="183" t="s">
        <v>42</v>
      </c>
      <c r="O237" s="74"/>
      <c r="P237" s="184">
        <f>O237*H237</f>
        <v>0</v>
      </c>
      <c r="Q237" s="184">
        <v>1.0000000000000001E-05</v>
      </c>
      <c r="R237" s="184">
        <f>Q237*H237</f>
        <v>0.007084</v>
      </c>
      <c r="S237" s="184">
        <v>0</v>
      </c>
      <c r="T237" s="185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186" t="s">
        <v>139</v>
      </c>
      <c r="AT237" s="186" t="s">
        <v>134</v>
      </c>
      <c r="AU237" s="186" t="s">
        <v>80</v>
      </c>
      <c r="AY237" s="21" t="s">
        <v>132</v>
      </c>
      <c r="BE237" s="187">
        <f>IF(N237="základní",J237,0)</f>
        <v>0</v>
      </c>
      <c r="BF237" s="187">
        <f>IF(N237="snížená",J237,0)</f>
        <v>0</v>
      </c>
      <c r="BG237" s="187">
        <f>IF(N237="zákl. přenesená",J237,0)</f>
        <v>0</v>
      </c>
      <c r="BH237" s="187">
        <f>IF(N237="sníž. přenesená",J237,0)</f>
        <v>0</v>
      </c>
      <c r="BI237" s="187">
        <f>IF(N237="nulová",J237,0)</f>
        <v>0</v>
      </c>
      <c r="BJ237" s="21" t="s">
        <v>78</v>
      </c>
      <c r="BK237" s="187">
        <f>ROUND(I237*H237,2)</f>
        <v>0</v>
      </c>
      <c r="BL237" s="21" t="s">
        <v>139</v>
      </c>
      <c r="BM237" s="186" t="s">
        <v>309</v>
      </c>
    </row>
    <row r="238" s="2" customFormat="1">
      <c r="A238" s="40"/>
      <c r="B238" s="41"/>
      <c r="C238" s="40"/>
      <c r="D238" s="188" t="s">
        <v>141</v>
      </c>
      <c r="E238" s="40"/>
      <c r="F238" s="189" t="s">
        <v>310</v>
      </c>
      <c r="G238" s="40"/>
      <c r="H238" s="40"/>
      <c r="I238" s="190"/>
      <c r="J238" s="40"/>
      <c r="K238" s="40"/>
      <c r="L238" s="41"/>
      <c r="M238" s="191"/>
      <c r="N238" s="192"/>
      <c r="O238" s="74"/>
      <c r="P238" s="74"/>
      <c r="Q238" s="74"/>
      <c r="R238" s="74"/>
      <c r="S238" s="74"/>
      <c r="T238" s="75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T238" s="21" t="s">
        <v>141</v>
      </c>
      <c r="AU238" s="21" t="s">
        <v>80</v>
      </c>
    </row>
    <row r="239" s="2" customFormat="1">
      <c r="A239" s="40"/>
      <c r="B239" s="41"/>
      <c r="C239" s="40"/>
      <c r="D239" s="193" t="s">
        <v>143</v>
      </c>
      <c r="E239" s="40"/>
      <c r="F239" s="194" t="s">
        <v>311</v>
      </c>
      <c r="G239" s="40"/>
      <c r="H239" s="40"/>
      <c r="I239" s="190"/>
      <c r="J239" s="40"/>
      <c r="K239" s="40"/>
      <c r="L239" s="41"/>
      <c r="M239" s="191"/>
      <c r="N239" s="192"/>
      <c r="O239" s="74"/>
      <c r="P239" s="74"/>
      <c r="Q239" s="74"/>
      <c r="R239" s="74"/>
      <c r="S239" s="74"/>
      <c r="T239" s="75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T239" s="21" t="s">
        <v>143</v>
      </c>
      <c r="AU239" s="21" t="s">
        <v>80</v>
      </c>
    </row>
    <row r="240" s="13" customFormat="1">
      <c r="A240" s="13"/>
      <c r="B240" s="195"/>
      <c r="C240" s="13"/>
      <c r="D240" s="188" t="s">
        <v>145</v>
      </c>
      <c r="E240" s="196" t="s">
        <v>3</v>
      </c>
      <c r="F240" s="197" t="s">
        <v>282</v>
      </c>
      <c r="G240" s="13"/>
      <c r="H240" s="196" t="s">
        <v>3</v>
      </c>
      <c r="I240" s="198"/>
      <c r="J240" s="13"/>
      <c r="K240" s="13"/>
      <c r="L240" s="195"/>
      <c r="M240" s="199"/>
      <c r="N240" s="200"/>
      <c r="O240" s="200"/>
      <c r="P240" s="200"/>
      <c r="Q240" s="200"/>
      <c r="R240" s="200"/>
      <c r="S240" s="200"/>
      <c r="T240" s="201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196" t="s">
        <v>145</v>
      </c>
      <c r="AU240" s="196" t="s">
        <v>80</v>
      </c>
      <c r="AV240" s="13" t="s">
        <v>78</v>
      </c>
      <c r="AW240" s="13" t="s">
        <v>32</v>
      </c>
      <c r="AX240" s="13" t="s">
        <v>71</v>
      </c>
      <c r="AY240" s="196" t="s">
        <v>132</v>
      </c>
    </row>
    <row r="241" s="14" customFormat="1">
      <c r="A241" s="14"/>
      <c r="B241" s="202"/>
      <c r="C241" s="14"/>
      <c r="D241" s="188" t="s">
        <v>145</v>
      </c>
      <c r="E241" s="203" t="s">
        <v>3</v>
      </c>
      <c r="F241" s="204" t="s">
        <v>312</v>
      </c>
      <c r="G241" s="14"/>
      <c r="H241" s="205">
        <v>708.39999999999998</v>
      </c>
      <c r="I241" s="206"/>
      <c r="J241" s="14"/>
      <c r="K241" s="14"/>
      <c r="L241" s="202"/>
      <c r="M241" s="207"/>
      <c r="N241" s="208"/>
      <c r="O241" s="208"/>
      <c r="P241" s="208"/>
      <c r="Q241" s="208"/>
      <c r="R241" s="208"/>
      <c r="S241" s="208"/>
      <c r="T241" s="209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03" t="s">
        <v>145</v>
      </c>
      <c r="AU241" s="203" t="s">
        <v>80</v>
      </c>
      <c r="AV241" s="14" t="s">
        <v>80</v>
      </c>
      <c r="AW241" s="14" t="s">
        <v>32</v>
      </c>
      <c r="AX241" s="14" t="s">
        <v>71</v>
      </c>
      <c r="AY241" s="203" t="s">
        <v>132</v>
      </c>
    </row>
    <row r="242" s="15" customFormat="1">
      <c r="A242" s="15"/>
      <c r="B242" s="210"/>
      <c r="C242" s="15"/>
      <c r="D242" s="188" t="s">
        <v>145</v>
      </c>
      <c r="E242" s="211" t="s">
        <v>3</v>
      </c>
      <c r="F242" s="212" t="s">
        <v>149</v>
      </c>
      <c r="G242" s="15"/>
      <c r="H242" s="213">
        <v>708.39999999999998</v>
      </c>
      <c r="I242" s="214"/>
      <c r="J242" s="15"/>
      <c r="K242" s="15"/>
      <c r="L242" s="210"/>
      <c r="M242" s="215"/>
      <c r="N242" s="216"/>
      <c r="O242" s="216"/>
      <c r="P242" s="216"/>
      <c r="Q242" s="216"/>
      <c r="R242" s="216"/>
      <c r="S242" s="216"/>
      <c r="T242" s="217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T242" s="211" t="s">
        <v>145</v>
      </c>
      <c r="AU242" s="211" t="s">
        <v>80</v>
      </c>
      <c r="AV242" s="15" t="s">
        <v>139</v>
      </c>
      <c r="AW242" s="15" t="s">
        <v>32</v>
      </c>
      <c r="AX242" s="15" t="s">
        <v>78</v>
      </c>
      <c r="AY242" s="211" t="s">
        <v>132</v>
      </c>
    </row>
    <row r="243" s="12" customFormat="1" ht="22.8" customHeight="1">
      <c r="A243" s="12"/>
      <c r="B243" s="161"/>
      <c r="C243" s="12"/>
      <c r="D243" s="162" t="s">
        <v>70</v>
      </c>
      <c r="E243" s="172" t="s">
        <v>207</v>
      </c>
      <c r="F243" s="172" t="s">
        <v>313</v>
      </c>
      <c r="G243" s="12"/>
      <c r="H243" s="12"/>
      <c r="I243" s="164"/>
      <c r="J243" s="173">
        <f>BK243</f>
        <v>0</v>
      </c>
      <c r="K243" s="12"/>
      <c r="L243" s="161"/>
      <c r="M243" s="166"/>
      <c r="N243" s="167"/>
      <c r="O243" s="167"/>
      <c r="P243" s="168">
        <f>SUM(P244:P295)</f>
        <v>0</v>
      </c>
      <c r="Q243" s="167"/>
      <c r="R243" s="168">
        <f>SUM(R244:R295)</f>
        <v>0.10541676</v>
      </c>
      <c r="S243" s="167"/>
      <c r="T243" s="169">
        <f>SUM(T244:T295)</f>
        <v>18.832000000000001</v>
      </c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R243" s="162" t="s">
        <v>78</v>
      </c>
      <c r="AT243" s="170" t="s">
        <v>70</v>
      </c>
      <c r="AU243" s="170" t="s">
        <v>78</v>
      </c>
      <c r="AY243" s="162" t="s">
        <v>132</v>
      </c>
      <c r="BK243" s="171">
        <f>SUM(BK244:BK295)</f>
        <v>0</v>
      </c>
    </row>
    <row r="244" s="2" customFormat="1" ht="16.5" customHeight="1">
      <c r="A244" s="40"/>
      <c r="B244" s="174"/>
      <c r="C244" s="175" t="s">
        <v>314</v>
      </c>
      <c r="D244" s="175" t="s">
        <v>134</v>
      </c>
      <c r="E244" s="176" t="s">
        <v>315</v>
      </c>
      <c r="F244" s="177" t="s">
        <v>316</v>
      </c>
      <c r="G244" s="178" t="s">
        <v>231</v>
      </c>
      <c r="H244" s="179">
        <v>2</v>
      </c>
      <c r="I244" s="180"/>
      <c r="J244" s="181">
        <f>ROUND(I244*H244,2)</f>
        <v>0</v>
      </c>
      <c r="K244" s="177" t="s">
        <v>3</v>
      </c>
      <c r="L244" s="41"/>
      <c r="M244" s="182" t="s">
        <v>3</v>
      </c>
      <c r="N244" s="183" t="s">
        <v>42</v>
      </c>
      <c r="O244" s="74"/>
      <c r="P244" s="184">
        <f>O244*H244</f>
        <v>0</v>
      </c>
      <c r="Q244" s="184">
        <v>0</v>
      </c>
      <c r="R244" s="184">
        <f>Q244*H244</f>
        <v>0</v>
      </c>
      <c r="S244" s="184">
        <v>0</v>
      </c>
      <c r="T244" s="185">
        <f>S244*H244</f>
        <v>0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186" t="s">
        <v>139</v>
      </c>
      <c r="AT244" s="186" t="s">
        <v>134</v>
      </c>
      <c r="AU244" s="186" t="s">
        <v>80</v>
      </c>
      <c r="AY244" s="21" t="s">
        <v>132</v>
      </c>
      <c r="BE244" s="187">
        <f>IF(N244="základní",J244,0)</f>
        <v>0</v>
      </c>
      <c r="BF244" s="187">
        <f>IF(N244="snížená",J244,0)</f>
        <v>0</v>
      </c>
      <c r="BG244" s="187">
        <f>IF(N244="zákl. přenesená",J244,0)</f>
        <v>0</v>
      </c>
      <c r="BH244" s="187">
        <f>IF(N244="sníž. přenesená",J244,0)</f>
        <v>0</v>
      </c>
      <c r="BI244" s="187">
        <f>IF(N244="nulová",J244,0)</f>
        <v>0</v>
      </c>
      <c r="BJ244" s="21" t="s">
        <v>78</v>
      </c>
      <c r="BK244" s="187">
        <f>ROUND(I244*H244,2)</f>
        <v>0</v>
      </c>
      <c r="BL244" s="21" t="s">
        <v>139</v>
      </c>
      <c r="BM244" s="186" t="s">
        <v>317</v>
      </c>
    </row>
    <row r="245" s="2" customFormat="1">
      <c r="A245" s="40"/>
      <c r="B245" s="41"/>
      <c r="C245" s="40"/>
      <c r="D245" s="188" t="s">
        <v>141</v>
      </c>
      <c r="E245" s="40"/>
      <c r="F245" s="189" t="s">
        <v>316</v>
      </c>
      <c r="G245" s="40"/>
      <c r="H245" s="40"/>
      <c r="I245" s="190"/>
      <c r="J245" s="40"/>
      <c r="K245" s="40"/>
      <c r="L245" s="41"/>
      <c r="M245" s="191"/>
      <c r="N245" s="192"/>
      <c r="O245" s="74"/>
      <c r="P245" s="74"/>
      <c r="Q245" s="74"/>
      <c r="R245" s="74"/>
      <c r="S245" s="74"/>
      <c r="T245" s="75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T245" s="21" t="s">
        <v>141</v>
      </c>
      <c r="AU245" s="21" t="s">
        <v>80</v>
      </c>
    </row>
    <row r="246" s="13" customFormat="1">
      <c r="A246" s="13"/>
      <c r="B246" s="195"/>
      <c r="C246" s="13"/>
      <c r="D246" s="188" t="s">
        <v>145</v>
      </c>
      <c r="E246" s="196" t="s">
        <v>3</v>
      </c>
      <c r="F246" s="197" t="s">
        <v>303</v>
      </c>
      <c r="G246" s="13"/>
      <c r="H246" s="196" t="s">
        <v>3</v>
      </c>
      <c r="I246" s="198"/>
      <c r="J246" s="13"/>
      <c r="K246" s="13"/>
      <c r="L246" s="195"/>
      <c r="M246" s="199"/>
      <c r="N246" s="200"/>
      <c r="O246" s="200"/>
      <c r="P246" s="200"/>
      <c r="Q246" s="200"/>
      <c r="R246" s="200"/>
      <c r="S246" s="200"/>
      <c r="T246" s="201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196" t="s">
        <v>145</v>
      </c>
      <c r="AU246" s="196" t="s">
        <v>80</v>
      </c>
      <c r="AV246" s="13" t="s">
        <v>78</v>
      </c>
      <c r="AW246" s="13" t="s">
        <v>32</v>
      </c>
      <c r="AX246" s="13" t="s">
        <v>71</v>
      </c>
      <c r="AY246" s="196" t="s">
        <v>132</v>
      </c>
    </row>
    <row r="247" s="14" customFormat="1">
      <c r="A247" s="14"/>
      <c r="B247" s="202"/>
      <c r="C247" s="14"/>
      <c r="D247" s="188" t="s">
        <v>145</v>
      </c>
      <c r="E247" s="203" t="s">
        <v>3</v>
      </c>
      <c r="F247" s="204" t="s">
        <v>80</v>
      </c>
      <c r="G247" s="14"/>
      <c r="H247" s="205">
        <v>2</v>
      </c>
      <c r="I247" s="206"/>
      <c r="J247" s="14"/>
      <c r="K247" s="14"/>
      <c r="L247" s="202"/>
      <c r="M247" s="207"/>
      <c r="N247" s="208"/>
      <c r="O247" s="208"/>
      <c r="P247" s="208"/>
      <c r="Q247" s="208"/>
      <c r="R247" s="208"/>
      <c r="S247" s="208"/>
      <c r="T247" s="209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03" t="s">
        <v>145</v>
      </c>
      <c r="AU247" s="203" t="s">
        <v>80</v>
      </c>
      <c r="AV247" s="14" t="s">
        <v>80</v>
      </c>
      <c r="AW247" s="14" t="s">
        <v>32</v>
      </c>
      <c r="AX247" s="14" t="s">
        <v>71</v>
      </c>
      <c r="AY247" s="203" t="s">
        <v>132</v>
      </c>
    </row>
    <row r="248" s="15" customFormat="1">
      <c r="A248" s="15"/>
      <c r="B248" s="210"/>
      <c r="C248" s="15"/>
      <c r="D248" s="188" t="s">
        <v>145</v>
      </c>
      <c r="E248" s="211" t="s">
        <v>3</v>
      </c>
      <c r="F248" s="212" t="s">
        <v>149</v>
      </c>
      <c r="G248" s="15"/>
      <c r="H248" s="213">
        <v>2</v>
      </c>
      <c r="I248" s="214"/>
      <c r="J248" s="15"/>
      <c r="K248" s="15"/>
      <c r="L248" s="210"/>
      <c r="M248" s="215"/>
      <c r="N248" s="216"/>
      <c r="O248" s="216"/>
      <c r="P248" s="216"/>
      <c r="Q248" s="216"/>
      <c r="R248" s="216"/>
      <c r="S248" s="216"/>
      <c r="T248" s="217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T248" s="211" t="s">
        <v>145</v>
      </c>
      <c r="AU248" s="211" t="s">
        <v>80</v>
      </c>
      <c r="AV248" s="15" t="s">
        <v>139</v>
      </c>
      <c r="AW248" s="15" t="s">
        <v>32</v>
      </c>
      <c r="AX248" s="15" t="s">
        <v>78</v>
      </c>
      <c r="AY248" s="211" t="s">
        <v>132</v>
      </c>
    </row>
    <row r="249" s="2" customFormat="1" ht="16.5" customHeight="1">
      <c r="A249" s="40"/>
      <c r="B249" s="174"/>
      <c r="C249" s="175" t="s">
        <v>318</v>
      </c>
      <c r="D249" s="175" t="s">
        <v>134</v>
      </c>
      <c r="E249" s="176" t="s">
        <v>319</v>
      </c>
      <c r="F249" s="177" t="s">
        <v>320</v>
      </c>
      <c r="G249" s="178" t="s">
        <v>188</v>
      </c>
      <c r="H249" s="179">
        <v>2173.5</v>
      </c>
      <c r="I249" s="180"/>
      <c r="J249" s="181">
        <f>ROUND(I249*H249,2)</f>
        <v>0</v>
      </c>
      <c r="K249" s="177" t="s">
        <v>138</v>
      </c>
      <c r="L249" s="41"/>
      <c r="M249" s="182" t="s">
        <v>3</v>
      </c>
      <c r="N249" s="183" t="s">
        <v>42</v>
      </c>
      <c r="O249" s="74"/>
      <c r="P249" s="184">
        <f>O249*H249</f>
        <v>0</v>
      </c>
      <c r="Q249" s="184">
        <v>3.0000000000000001E-05</v>
      </c>
      <c r="R249" s="184">
        <f>Q249*H249</f>
        <v>0.065204999999999999</v>
      </c>
      <c r="S249" s="184">
        <v>0</v>
      </c>
      <c r="T249" s="185">
        <f>S249*H249</f>
        <v>0</v>
      </c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R249" s="186" t="s">
        <v>139</v>
      </c>
      <c r="AT249" s="186" t="s">
        <v>134</v>
      </c>
      <c r="AU249" s="186" t="s">
        <v>80</v>
      </c>
      <c r="AY249" s="21" t="s">
        <v>132</v>
      </c>
      <c r="BE249" s="187">
        <f>IF(N249="základní",J249,0)</f>
        <v>0</v>
      </c>
      <c r="BF249" s="187">
        <f>IF(N249="snížená",J249,0)</f>
        <v>0</v>
      </c>
      <c r="BG249" s="187">
        <f>IF(N249="zákl. přenesená",J249,0)</f>
        <v>0</v>
      </c>
      <c r="BH249" s="187">
        <f>IF(N249="sníž. přenesená",J249,0)</f>
        <v>0</v>
      </c>
      <c r="BI249" s="187">
        <f>IF(N249="nulová",J249,0)</f>
        <v>0</v>
      </c>
      <c r="BJ249" s="21" t="s">
        <v>78</v>
      </c>
      <c r="BK249" s="187">
        <f>ROUND(I249*H249,2)</f>
        <v>0</v>
      </c>
      <c r="BL249" s="21" t="s">
        <v>139</v>
      </c>
      <c r="BM249" s="186" t="s">
        <v>321</v>
      </c>
    </row>
    <row r="250" s="2" customFormat="1">
      <c r="A250" s="40"/>
      <c r="B250" s="41"/>
      <c r="C250" s="40"/>
      <c r="D250" s="188" t="s">
        <v>141</v>
      </c>
      <c r="E250" s="40"/>
      <c r="F250" s="189" t="s">
        <v>322</v>
      </c>
      <c r="G250" s="40"/>
      <c r="H250" s="40"/>
      <c r="I250" s="190"/>
      <c r="J250" s="40"/>
      <c r="K250" s="40"/>
      <c r="L250" s="41"/>
      <c r="M250" s="191"/>
      <c r="N250" s="192"/>
      <c r="O250" s="74"/>
      <c r="P250" s="74"/>
      <c r="Q250" s="74"/>
      <c r="R250" s="74"/>
      <c r="S250" s="74"/>
      <c r="T250" s="75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T250" s="21" t="s">
        <v>141</v>
      </c>
      <c r="AU250" s="21" t="s">
        <v>80</v>
      </c>
    </row>
    <row r="251" s="2" customFormat="1">
      <c r="A251" s="40"/>
      <c r="B251" s="41"/>
      <c r="C251" s="40"/>
      <c r="D251" s="193" t="s">
        <v>143</v>
      </c>
      <c r="E251" s="40"/>
      <c r="F251" s="194" t="s">
        <v>323</v>
      </c>
      <c r="G251" s="40"/>
      <c r="H251" s="40"/>
      <c r="I251" s="190"/>
      <c r="J251" s="40"/>
      <c r="K251" s="40"/>
      <c r="L251" s="41"/>
      <c r="M251" s="191"/>
      <c r="N251" s="192"/>
      <c r="O251" s="74"/>
      <c r="P251" s="74"/>
      <c r="Q251" s="74"/>
      <c r="R251" s="74"/>
      <c r="S251" s="74"/>
      <c r="T251" s="75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T251" s="21" t="s">
        <v>143</v>
      </c>
      <c r="AU251" s="21" t="s">
        <v>80</v>
      </c>
    </row>
    <row r="252" s="14" customFormat="1">
      <c r="A252" s="14"/>
      <c r="B252" s="202"/>
      <c r="C252" s="14"/>
      <c r="D252" s="188" t="s">
        <v>145</v>
      </c>
      <c r="E252" s="203" t="s">
        <v>3</v>
      </c>
      <c r="F252" s="204" t="s">
        <v>324</v>
      </c>
      <c r="G252" s="14"/>
      <c r="H252" s="205">
        <v>2173.5</v>
      </c>
      <c r="I252" s="206"/>
      <c r="J252" s="14"/>
      <c r="K252" s="14"/>
      <c r="L252" s="202"/>
      <c r="M252" s="207"/>
      <c r="N252" s="208"/>
      <c r="O252" s="208"/>
      <c r="P252" s="208"/>
      <c r="Q252" s="208"/>
      <c r="R252" s="208"/>
      <c r="S252" s="208"/>
      <c r="T252" s="209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03" t="s">
        <v>145</v>
      </c>
      <c r="AU252" s="203" t="s">
        <v>80</v>
      </c>
      <c r="AV252" s="14" t="s">
        <v>80</v>
      </c>
      <c r="AW252" s="14" t="s">
        <v>32</v>
      </c>
      <c r="AX252" s="14" t="s">
        <v>71</v>
      </c>
      <c r="AY252" s="203" t="s">
        <v>132</v>
      </c>
    </row>
    <row r="253" s="15" customFormat="1">
      <c r="A253" s="15"/>
      <c r="B253" s="210"/>
      <c r="C253" s="15"/>
      <c r="D253" s="188" t="s">
        <v>145</v>
      </c>
      <c r="E253" s="211" t="s">
        <v>3</v>
      </c>
      <c r="F253" s="212" t="s">
        <v>149</v>
      </c>
      <c r="G253" s="15"/>
      <c r="H253" s="213">
        <v>2173.5</v>
      </c>
      <c r="I253" s="214"/>
      <c r="J253" s="15"/>
      <c r="K253" s="15"/>
      <c r="L253" s="210"/>
      <c r="M253" s="215"/>
      <c r="N253" s="216"/>
      <c r="O253" s="216"/>
      <c r="P253" s="216"/>
      <c r="Q253" s="216"/>
      <c r="R253" s="216"/>
      <c r="S253" s="216"/>
      <c r="T253" s="217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T253" s="211" t="s">
        <v>145</v>
      </c>
      <c r="AU253" s="211" t="s">
        <v>80</v>
      </c>
      <c r="AV253" s="15" t="s">
        <v>139</v>
      </c>
      <c r="AW253" s="15" t="s">
        <v>32</v>
      </c>
      <c r="AX253" s="15" t="s">
        <v>78</v>
      </c>
      <c r="AY253" s="211" t="s">
        <v>132</v>
      </c>
    </row>
    <row r="254" s="2" customFormat="1" ht="16.5" customHeight="1">
      <c r="A254" s="40"/>
      <c r="B254" s="174"/>
      <c r="C254" s="175" t="s">
        <v>325</v>
      </c>
      <c r="D254" s="175" t="s">
        <v>134</v>
      </c>
      <c r="E254" s="176" t="s">
        <v>326</v>
      </c>
      <c r="F254" s="177" t="s">
        <v>327</v>
      </c>
      <c r="G254" s="178" t="s">
        <v>188</v>
      </c>
      <c r="H254" s="179">
        <v>2.544</v>
      </c>
      <c r="I254" s="180"/>
      <c r="J254" s="181">
        <f>ROUND(I254*H254,2)</f>
        <v>0</v>
      </c>
      <c r="K254" s="177" t="s">
        <v>138</v>
      </c>
      <c r="L254" s="41"/>
      <c r="M254" s="182" t="s">
        <v>3</v>
      </c>
      <c r="N254" s="183" t="s">
        <v>42</v>
      </c>
      <c r="O254" s="74"/>
      <c r="P254" s="184">
        <f>O254*H254</f>
        <v>0</v>
      </c>
      <c r="Q254" s="184">
        <v>0.00029</v>
      </c>
      <c r="R254" s="184">
        <f>Q254*H254</f>
        <v>0.00073776000000000007</v>
      </c>
      <c r="S254" s="184">
        <v>0</v>
      </c>
      <c r="T254" s="185">
        <f>S254*H254</f>
        <v>0</v>
      </c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R254" s="186" t="s">
        <v>139</v>
      </c>
      <c r="AT254" s="186" t="s">
        <v>134</v>
      </c>
      <c r="AU254" s="186" t="s">
        <v>80</v>
      </c>
      <c r="AY254" s="21" t="s">
        <v>132</v>
      </c>
      <c r="BE254" s="187">
        <f>IF(N254="základní",J254,0)</f>
        <v>0</v>
      </c>
      <c r="BF254" s="187">
        <f>IF(N254="snížená",J254,0)</f>
        <v>0</v>
      </c>
      <c r="BG254" s="187">
        <f>IF(N254="zákl. přenesená",J254,0)</f>
        <v>0</v>
      </c>
      <c r="BH254" s="187">
        <f>IF(N254="sníž. přenesená",J254,0)</f>
        <v>0</v>
      </c>
      <c r="BI254" s="187">
        <f>IF(N254="nulová",J254,0)</f>
        <v>0</v>
      </c>
      <c r="BJ254" s="21" t="s">
        <v>78</v>
      </c>
      <c r="BK254" s="187">
        <f>ROUND(I254*H254,2)</f>
        <v>0</v>
      </c>
      <c r="BL254" s="21" t="s">
        <v>139</v>
      </c>
      <c r="BM254" s="186" t="s">
        <v>328</v>
      </c>
    </row>
    <row r="255" s="2" customFormat="1">
      <c r="A255" s="40"/>
      <c r="B255" s="41"/>
      <c r="C255" s="40"/>
      <c r="D255" s="188" t="s">
        <v>141</v>
      </c>
      <c r="E255" s="40"/>
      <c r="F255" s="189" t="s">
        <v>329</v>
      </c>
      <c r="G255" s="40"/>
      <c r="H255" s="40"/>
      <c r="I255" s="190"/>
      <c r="J255" s="40"/>
      <c r="K255" s="40"/>
      <c r="L255" s="41"/>
      <c r="M255" s="191"/>
      <c r="N255" s="192"/>
      <c r="O255" s="74"/>
      <c r="P255" s="74"/>
      <c r="Q255" s="74"/>
      <c r="R255" s="74"/>
      <c r="S255" s="74"/>
      <c r="T255" s="75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T255" s="21" t="s">
        <v>141</v>
      </c>
      <c r="AU255" s="21" t="s">
        <v>80</v>
      </c>
    </row>
    <row r="256" s="2" customFormat="1">
      <c r="A256" s="40"/>
      <c r="B256" s="41"/>
      <c r="C256" s="40"/>
      <c r="D256" s="193" t="s">
        <v>143</v>
      </c>
      <c r="E256" s="40"/>
      <c r="F256" s="194" t="s">
        <v>330</v>
      </c>
      <c r="G256" s="40"/>
      <c r="H256" s="40"/>
      <c r="I256" s="190"/>
      <c r="J256" s="40"/>
      <c r="K256" s="40"/>
      <c r="L256" s="41"/>
      <c r="M256" s="191"/>
      <c r="N256" s="192"/>
      <c r="O256" s="74"/>
      <c r="P256" s="74"/>
      <c r="Q256" s="74"/>
      <c r="R256" s="74"/>
      <c r="S256" s="74"/>
      <c r="T256" s="75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T256" s="21" t="s">
        <v>143</v>
      </c>
      <c r="AU256" s="21" t="s">
        <v>80</v>
      </c>
    </row>
    <row r="257" s="13" customFormat="1">
      <c r="A257" s="13"/>
      <c r="B257" s="195"/>
      <c r="C257" s="13"/>
      <c r="D257" s="188" t="s">
        <v>145</v>
      </c>
      <c r="E257" s="196" t="s">
        <v>3</v>
      </c>
      <c r="F257" s="197" t="s">
        <v>303</v>
      </c>
      <c r="G257" s="13"/>
      <c r="H257" s="196" t="s">
        <v>3</v>
      </c>
      <c r="I257" s="198"/>
      <c r="J257" s="13"/>
      <c r="K257" s="13"/>
      <c r="L257" s="195"/>
      <c r="M257" s="199"/>
      <c r="N257" s="200"/>
      <c r="O257" s="200"/>
      <c r="P257" s="200"/>
      <c r="Q257" s="200"/>
      <c r="R257" s="200"/>
      <c r="S257" s="200"/>
      <c r="T257" s="201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196" t="s">
        <v>145</v>
      </c>
      <c r="AU257" s="196" t="s">
        <v>80</v>
      </c>
      <c r="AV257" s="13" t="s">
        <v>78</v>
      </c>
      <c r="AW257" s="13" t="s">
        <v>32</v>
      </c>
      <c r="AX257" s="13" t="s">
        <v>71</v>
      </c>
      <c r="AY257" s="196" t="s">
        <v>132</v>
      </c>
    </row>
    <row r="258" s="13" customFormat="1">
      <c r="A258" s="13"/>
      <c r="B258" s="195"/>
      <c r="C258" s="13"/>
      <c r="D258" s="188" t="s">
        <v>145</v>
      </c>
      <c r="E258" s="196" t="s">
        <v>3</v>
      </c>
      <c r="F258" s="197" t="s">
        <v>304</v>
      </c>
      <c r="G258" s="13"/>
      <c r="H258" s="196" t="s">
        <v>3</v>
      </c>
      <c r="I258" s="198"/>
      <c r="J258" s="13"/>
      <c r="K258" s="13"/>
      <c r="L258" s="195"/>
      <c r="M258" s="199"/>
      <c r="N258" s="200"/>
      <c r="O258" s="200"/>
      <c r="P258" s="200"/>
      <c r="Q258" s="200"/>
      <c r="R258" s="200"/>
      <c r="S258" s="200"/>
      <c r="T258" s="201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196" t="s">
        <v>145</v>
      </c>
      <c r="AU258" s="196" t="s">
        <v>80</v>
      </c>
      <c r="AV258" s="13" t="s">
        <v>78</v>
      </c>
      <c r="AW258" s="13" t="s">
        <v>32</v>
      </c>
      <c r="AX258" s="13" t="s">
        <v>71</v>
      </c>
      <c r="AY258" s="196" t="s">
        <v>132</v>
      </c>
    </row>
    <row r="259" s="14" customFormat="1">
      <c r="A259" s="14"/>
      <c r="B259" s="202"/>
      <c r="C259" s="14"/>
      <c r="D259" s="188" t="s">
        <v>145</v>
      </c>
      <c r="E259" s="203" t="s">
        <v>3</v>
      </c>
      <c r="F259" s="204" t="s">
        <v>331</v>
      </c>
      <c r="G259" s="14"/>
      <c r="H259" s="205">
        <v>2.544</v>
      </c>
      <c r="I259" s="206"/>
      <c r="J259" s="14"/>
      <c r="K259" s="14"/>
      <c r="L259" s="202"/>
      <c r="M259" s="207"/>
      <c r="N259" s="208"/>
      <c r="O259" s="208"/>
      <c r="P259" s="208"/>
      <c r="Q259" s="208"/>
      <c r="R259" s="208"/>
      <c r="S259" s="208"/>
      <c r="T259" s="209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03" t="s">
        <v>145</v>
      </c>
      <c r="AU259" s="203" t="s">
        <v>80</v>
      </c>
      <c r="AV259" s="14" t="s">
        <v>80</v>
      </c>
      <c r="AW259" s="14" t="s">
        <v>32</v>
      </c>
      <c r="AX259" s="14" t="s">
        <v>71</v>
      </c>
      <c r="AY259" s="203" t="s">
        <v>132</v>
      </c>
    </row>
    <row r="260" s="15" customFormat="1">
      <c r="A260" s="15"/>
      <c r="B260" s="210"/>
      <c r="C260" s="15"/>
      <c r="D260" s="188" t="s">
        <v>145</v>
      </c>
      <c r="E260" s="211" t="s">
        <v>3</v>
      </c>
      <c r="F260" s="212" t="s">
        <v>149</v>
      </c>
      <c r="G260" s="15"/>
      <c r="H260" s="213">
        <v>2.544</v>
      </c>
      <c r="I260" s="214"/>
      <c r="J260" s="15"/>
      <c r="K260" s="15"/>
      <c r="L260" s="210"/>
      <c r="M260" s="215"/>
      <c r="N260" s="216"/>
      <c r="O260" s="216"/>
      <c r="P260" s="216"/>
      <c r="Q260" s="216"/>
      <c r="R260" s="216"/>
      <c r="S260" s="216"/>
      <c r="T260" s="217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T260" s="211" t="s">
        <v>145</v>
      </c>
      <c r="AU260" s="211" t="s">
        <v>80</v>
      </c>
      <c r="AV260" s="15" t="s">
        <v>139</v>
      </c>
      <c r="AW260" s="15" t="s">
        <v>32</v>
      </c>
      <c r="AX260" s="15" t="s">
        <v>78</v>
      </c>
      <c r="AY260" s="211" t="s">
        <v>132</v>
      </c>
    </row>
    <row r="261" s="2" customFormat="1" ht="16.5" customHeight="1">
      <c r="A261" s="40"/>
      <c r="B261" s="174"/>
      <c r="C261" s="175" t="s">
        <v>332</v>
      </c>
      <c r="D261" s="175" t="s">
        <v>134</v>
      </c>
      <c r="E261" s="176" t="s">
        <v>333</v>
      </c>
      <c r="F261" s="177" t="s">
        <v>334</v>
      </c>
      <c r="G261" s="178" t="s">
        <v>161</v>
      </c>
      <c r="H261" s="179">
        <v>80</v>
      </c>
      <c r="I261" s="180"/>
      <c r="J261" s="181">
        <f>ROUND(I261*H261,2)</f>
        <v>0</v>
      </c>
      <c r="K261" s="177" t="s">
        <v>138</v>
      </c>
      <c r="L261" s="41"/>
      <c r="M261" s="182" t="s">
        <v>3</v>
      </c>
      <c r="N261" s="183" t="s">
        <v>42</v>
      </c>
      <c r="O261" s="74"/>
      <c r="P261" s="184">
        <f>O261*H261</f>
        <v>0</v>
      </c>
      <c r="Q261" s="184">
        <v>0</v>
      </c>
      <c r="R261" s="184">
        <f>Q261*H261</f>
        <v>0</v>
      </c>
      <c r="S261" s="184">
        <v>0.10000000000000001</v>
      </c>
      <c r="T261" s="185">
        <f>S261*H261</f>
        <v>8</v>
      </c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R261" s="186" t="s">
        <v>139</v>
      </c>
      <c r="AT261" s="186" t="s">
        <v>134</v>
      </c>
      <c r="AU261" s="186" t="s">
        <v>80</v>
      </c>
      <c r="AY261" s="21" t="s">
        <v>132</v>
      </c>
      <c r="BE261" s="187">
        <f>IF(N261="základní",J261,0)</f>
        <v>0</v>
      </c>
      <c r="BF261" s="187">
        <f>IF(N261="snížená",J261,0)</f>
        <v>0</v>
      </c>
      <c r="BG261" s="187">
        <f>IF(N261="zákl. přenesená",J261,0)</f>
        <v>0</v>
      </c>
      <c r="BH261" s="187">
        <f>IF(N261="sníž. přenesená",J261,0)</f>
        <v>0</v>
      </c>
      <c r="BI261" s="187">
        <f>IF(N261="nulová",J261,0)</f>
        <v>0</v>
      </c>
      <c r="BJ261" s="21" t="s">
        <v>78</v>
      </c>
      <c r="BK261" s="187">
        <f>ROUND(I261*H261,2)</f>
        <v>0</v>
      </c>
      <c r="BL261" s="21" t="s">
        <v>139</v>
      </c>
      <c r="BM261" s="186" t="s">
        <v>335</v>
      </c>
    </row>
    <row r="262" s="2" customFormat="1">
      <c r="A262" s="40"/>
      <c r="B262" s="41"/>
      <c r="C262" s="40"/>
      <c r="D262" s="193" t="s">
        <v>143</v>
      </c>
      <c r="E262" s="40"/>
      <c r="F262" s="194" t="s">
        <v>336</v>
      </c>
      <c r="G262" s="40"/>
      <c r="H262" s="40"/>
      <c r="I262" s="190"/>
      <c r="J262" s="40"/>
      <c r="K262" s="40"/>
      <c r="L262" s="41"/>
      <c r="M262" s="191"/>
      <c r="N262" s="192"/>
      <c r="O262" s="74"/>
      <c r="P262" s="74"/>
      <c r="Q262" s="74"/>
      <c r="R262" s="74"/>
      <c r="S262" s="74"/>
      <c r="T262" s="75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T262" s="21" t="s">
        <v>143</v>
      </c>
      <c r="AU262" s="21" t="s">
        <v>80</v>
      </c>
    </row>
    <row r="263" s="13" customFormat="1">
      <c r="A263" s="13"/>
      <c r="B263" s="195"/>
      <c r="C263" s="13"/>
      <c r="D263" s="188" t="s">
        <v>145</v>
      </c>
      <c r="E263" s="196" t="s">
        <v>3</v>
      </c>
      <c r="F263" s="197" t="s">
        <v>337</v>
      </c>
      <c r="G263" s="13"/>
      <c r="H263" s="196" t="s">
        <v>3</v>
      </c>
      <c r="I263" s="198"/>
      <c r="J263" s="13"/>
      <c r="K263" s="13"/>
      <c r="L263" s="195"/>
      <c r="M263" s="199"/>
      <c r="N263" s="200"/>
      <c r="O263" s="200"/>
      <c r="P263" s="200"/>
      <c r="Q263" s="200"/>
      <c r="R263" s="200"/>
      <c r="S263" s="200"/>
      <c r="T263" s="201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196" t="s">
        <v>145</v>
      </c>
      <c r="AU263" s="196" t="s">
        <v>80</v>
      </c>
      <c r="AV263" s="13" t="s">
        <v>78</v>
      </c>
      <c r="AW263" s="13" t="s">
        <v>32</v>
      </c>
      <c r="AX263" s="13" t="s">
        <v>71</v>
      </c>
      <c r="AY263" s="196" t="s">
        <v>132</v>
      </c>
    </row>
    <row r="264" s="14" customFormat="1">
      <c r="A264" s="14"/>
      <c r="B264" s="202"/>
      <c r="C264" s="14"/>
      <c r="D264" s="188" t="s">
        <v>145</v>
      </c>
      <c r="E264" s="203" t="s">
        <v>3</v>
      </c>
      <c r="F264" s="204" t="s">
        <v>338</v>
      </c>
      <c r="G264" s="14"/>
      <c r="H264" s="205">
        <v>80</v>
      </c>
      <c r="I264" s="206"/>
      <c r="J264" s="14"/>
      <c r="K264" s="14"/>
      <c r="L264" s="202"/>
      <c r="M264" s="207"/>
      <c r="N264" s="208"/>
      <c r="O264" s="208"/>
      <c r="P264" s="208"/>
      <c r="Q264" s="208"/>
      <c r="R264" s="208"/>
      <c r="S264" s="208"/>
      <c r="T264" s="209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03" t="s">
        <v>145</v>
      </c>
      <c r="AU264" s="203" t="s">
        <v>80</v>
      </c>
      <c r="AV264" s="14" t="s">
        <v>80</v>
      </c>
      <c r="AW264" s="14" t="s">
        <v>32</v>
      </c>
      <c r="AX264" s="14" t="s">
        <v>71</v>
      </c>
      <c r="AY264" s="203" t="s">
        <v>132</v>
      </c>
    </row>
    <row r="265" s="15" customFormat="1">
      <c r="A265" s="15"/>
      <c r="B265" s="210"/>
      <c r="C265" s="15"/>
      <c r="D265" s="188" t="s">
        <v>145</v>
      </c>
      <c r="E265" s="211" t="s">
        <v>3</v>
      </c>
      <c r="F265" s="212" t="s">
        <v>149</v>
      </c>
      <c r="G265" s="15"/>
      <c r="H265" s="213">
        <v>80</v>
      </c>
      <c r="I265" s="214"/>
      <c r="J265" s="15"/>
      <c r="K265" s="15"/>
      <c r="L265" s="210"/>
      <c r="M265" s="215"/>
      <c r="N265" s="216"/>
      <c r="O265" s="216"/>
      <c r="P265" s="216"/>
      <c r="Q265" s="216"/>
      <c r="R265" s="216"/>
      <c r="S265" s="216"/>
      <c r="T265" s="217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T265" s="211" t="s">
        <v>145</v>
      </c>
      <c r="AU265" s="211" t="s">
        <v>80</v>
      </c>
      <c r="AV265" s="15" t="s">
        <v>139</v>
      </c>
      <c r="AW265" s="15" t="s">
        <v>32</v>
      </c>
      <c r="AX265" s="15" t="s">
        <v>78</v>
      </c>
      <c r="AY265" s="211" t="s">
        <v>132</v>
      </c>
    </row>
    <row r="266" s="2" customFormat="1" ht="16.5" customHeight="1">
      <c r="A266" s="40"/>
      <c r="B266" s="174"/>
      <c r="C266" s="175" t="s">
        <v>339</v>
      </c>
      <c r="D266" s="175" t="s">
        <v>134</v>
      </c>
      <c r="E266" s="176" t="s">
        <v>340</v>
      </c>
      <c r="F266" s="177" t="s">
        <v>341</v>
      </c>
      <c r="G266" s="178" t="s">
        <v>231</v>
      </c>
      <c r="H266" s="179">
        <v>40</v>
      </c>
      <c r="I266" s="180"/>
      <c r="J266" s="181">
        <f>ROUND(I266*H266,2)</f>
        <v>0</v>
      </c>
      <c r="K266" s="177" t="s">
        <v>138</v>
      </c>
      <c r="L266" s="41"/>
      <c r="M266" s="182" t="s">
        <v>3</v>
      </c>
      <c r="N266" s="183" t="s">
        <v>42</v>
      </c>
      <c r="O266" s="74"/>
      <c r="P266" s="184">
        <f>O266*H266</f>
        <v>0</v>
      </c>
      <c r="Q266" s="184">
        <v>0</v>
      </c>
      <c r="R266" s="184">
        <f>Q266*H266</f>
        <v>0</v>
      </c>
      <c r="S266" s="184">
        <v>0.073999999999999996</v>
      </c>
      <c r="T266" s="185">
        <f>S266*H266</f>
        <v>2.96</v>
      </c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R266" s="186" t="s">
        <v>139</v>
      </c>
      <c r="AT266" s="186" t="s">
        <v>134</v>
      </c>
      <c r="AU266" s="186" t="s">
        <v>80</v>
      </c>
      <c r="AY266" s="21" t="s">
        <v>132</v>
      </c>
      <c r="BE266" s="187">
        <f>IF(N266="základní",J266,0)</f>
        <v>0</v>
      </c>
      <c r="BF266" s="187">
        <f>IF(N266="snížená",J266,0)</f>
        <v>0</v>
      </c>
      <c r="BG266" s="187">
        <f>IF(N266="zákl. přenesená",J266,0)</f>
        <v>0</v>
      </c>
      <c r="BH266" s="187">
        <f>IF(N266="sníž. přenesená",J266,0)</f>
        <v>0</v>
      </c>
      <c r="BI266" s="187">
        <f>IF(N266="nulová",J266,0)</f>
        <v>0</v>
      </c>
      <c r="BJ266" s="21" t="s">
        <v>78</v>
      </c>
      <c r="BK266" s="187">
        <f>ROUND(I266*H266,2)</f>
        <v>0</v>
      </c>
      <c r="BL266" s="21" t="s">
        <v>139</v>
      </c>
      <c r="BM266" s="186" t="s">
        <v>342</v>
      </c>
    </row>
    <row r="267" s="2" customFormat="1">
      <c r="A267" s="40"/>
      <c r="B267" s="41"/>
      <c r="C267" s="40"/>
      <c r="D267" s="188" t="s">
        <v>141</v>
      </c>
      <c r="E267" s="40"/>
      <c r="F267" s="189" t="s">
        <v>343</v>
      </c>
      <c r="G267" s="40"/>
      <c r="H267" s="40"/>
      <c r="I267" s="190"/>
      <c r="J267" s="40"/>
      <c r="K267" s="40"/>
      <c r="L267" s="41"/>
      <c r="M267" s="191"/>
      <c r="N267" s="192"/>
      <c r="O267" s="74"/>
      <c r="P267" s="74"/>
      <c r="Q267" s="74"/>
      <c r="R267" s="74"/>
      <c r="S267" s="74"/>
      <c r="T267" s="75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T267" s="21" t="s">
        <v>141</v>
      </c>
      <c r="AU267" s="21" t="s">
        <v>80</v>
      </c>
    </row>
    <row r="268" s="2" customFormat="1">
      <c r="A268" s="40"/>
      <c r="B268" s="41"/>
      <c r="C268" s="40"/>
      <c r="D268" s="193" t="s">
        <v>143</v>
      </c>
      <c r="E268" s="40"/>
      <c r="F268" s="194" t="s">
        <v>344</v>
      </c>
      <c r="G268" s="40"/>
      <c r="H268" s="40"/>
      <c r="I268" s="190"/>
      <c r="J268" s="40"/>
      <c r="K268" s="40"/>
      <c r="L268" s="41"/>
      <c r="M268" s="191"/>
      <c r="N268" s="192"/>
      <c r="O268" s="74"/>
      <c r="P268" s="74"/>
      <c r="Q268" s="74"/>
      <c r="R268" s="74"/>
      <c r="S268" s="74"/>
      <c r="T268" s="75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T268" s="21" t="s">
        <v>143</v>
      </c>
      <c r="AU268" s="21" t="s">
        <v>80</v>
      </c>
    </row>
    <row r="269" s="13" customFormat="1">
      <c r="A269" s="13"/>
      <c r="B269" s="195"/>
      <c r="C269" s="13"/>
      <c r="D269" s="188" t="s">
        <v>145</v>
      </c>
      <c r="E269" s="196" t="s">
        <v>3</v>
      </c>
      <c r="F269" s="197" t="s">
        <v>213</v>
      </c>
      <c r="G269" s="13"/>
      <c r="H269" s="196" t="s">
        <v>3</v>
      </c>
      <c r="I269" s="198"/>
      <c r="J269" s="13"/>
      <c r="K269" s="13"/>
      <c r="L269" s="195"/>
      <c r="M269" s="199"/>
      <c r="N269" s="200"/>
      <c r="O269" s="200"/>
      <c r="P269" s="200"/>
      <c r="Q269" s="200"/>
      <c r="R269" s="200"/>
      <c r="S269" s="200"/>
      <c r="T269" s="201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196" t="s">
        <v>145</v>
      </c>
      <c r="AU269" s="196" t="s">
        <v>80</v>
      </c>
      <c r="AV269" s="13" t="s">
        <v>78</v>
      </c>
      <c r="AW269" s="13" t="s">
        <v>32</v>
      </c>
      <c r="AX269" s="13" t="s">
        <v>71</v>
      </c>
      <c r="AY269" s="196" t="s">
        <v>132</v>
      </c>
    </row>
    <row r="270" s="13" customFormat="1">
      <c r="A270" s="13"/>
      <c r="B270" s="195"/>
      <c r="C270" s="13"/>
      <c r="D270" s="188" t="s">
        <v>145</v>
      </c>
      <c r="E270" s="196" t="s">
        <v>3</v>
      </c>
      <c r="F270" s="197" t="s">
        <v>214</v>
      </c>
      <c r="G270" s="13"/>
      <c r="H270" s="196" t="s">
        <v>3</v>
      </c>
      <c r="I270" s="198"/>
      <c r="J270" s="13"/>
      <c r="K270" s="13"/>
      <c r="L270" s="195"/>
      <c r="M270" s="199"/>
      <c r="N270" s="200"/>
      <c r="O270" s="200"/>
      <c r="P270" s="200"/>
      <c r="Q270" s="200"/>
      <c r="R270" s="200"/>
      <c r="S270" s="200"/>
      <c r="T270" s="201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196" t="s">
        <v>145</v>
      </c>
      <c r="AU270" s="196" t="s">
        <v>80</v>
      </c>
      <c r="AV270" s="13" t="s">
        <v>78</v>
      </c>
      <c r="AW270" s="13" t="s">
        <v>32</v>
      </c>
      <c r="AX270" s="13" t="s">
        <v>71</v>
      </c>
      <c r="AY270" s="196" t="s">
        <v>132</v>
      </c>
    </row>
    <row r="271" s="14" customFormat="1">
      <c r="A271" s="14"/>
      <c r="B271" s="202"/>
      <c r="C271" s="14"/>
      <c r="D271" s="188" t="s">
        <v>145</v>
      </c>
      <c r="E271" s="203" t="s">
        <v>3</v>
      </c>
      <c r="F271" s="204" t="s">
        <v>345</v>
      </c>
      <c r="G271" s="14"/>
      <c r="H271" s="205">
        <v>40</v>
      </c>
      <c r="I271" s="206"/>
      <c r="J271" s="14"/>
      <c r="K271" s="14"/>
      <c r="L271" s="202"/>
      <c r="M271" s="207"/>
      <c r="N271" s="208"/>
      <c r="O271" s="208"/>
      <c r="P271" s="208"/>
      <c r="Q271" s="208"/>
      <c r="R271" s="208"/>
      <c r="S271" s="208"/>
      <c r="T271" s="209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03" t="s">
        <v>145</v>
      </c>
      <c r="AU271" s="203" t="s">
        <v>80</v>
      </c>
      <c r="AV271" s="14" t="s">
        <v>80</v>
      </c>
      <c r="AW271" s="14" t="s">
        <v>32</v>
      </c>
      <c r="AX271" s="14" t="s">
        <v>71</v>
      </c>
      <c r="AY271" s="203" t="s">
        <v>132</v>
      </c>
    </row>
    <row r="272" s="15" customFormat="1">
      <c r="A272" s="15"/>
      <c r="B272" s="210"/>
      <c r="C272" s="15"/>
      <c r="D272" s="188" t="s">
        <v>145</v>
      </c>
      <c r="E272" s="211" t="s">
        <v>3</v>
      </c>
      <c r="F272" s="212" t="s">
        <v>149</v>
      </c>
      <c r="G272" s="15"/>
      <c r="H272" s="213">
        <v>40</v>
      </c>
      <c r="I272" s="214"/>
      <c r="J272" s="15"/>
      <c r="K272" s="15"/>
      <c r="L272" s="210"/>
      <c r="M272" s="215"/>
      <c r="N272" s="216"/>
      <c r="O272" s="216"/>
      <c r="P272" s="216"/>
      <c r="Q272" s="216"/>
      <c r="R272" s="216"/>
      <c r="S272" s="216"/>
      <c r="T272" s="217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T272" s="211" t="s">
        <v>145</v>
      </c>
      <c r="AU272" s="211" t="s">
        <v>80</v>
      </c>
      <c r="AV272" s="15" t="s">
        <v>139</v>
      </c>
      <c r="AW272" s="15" t="s">
        <v>32</v>
      </c>
      <c r="AX272" s="15" t="s">
        <v>78</v>
      </c>
      <c r="AY272" s="211" t="s">
        <v>132</v>
      </c>
    </row>
    <row r="273" s="2" customFormat="1" ht="16.5" customHeight="1">
      <c r="A273" s="40"/>
      <c r="B273" s="174"/>
      <c r="C273" s="175" t="s">
        <v>346</v>
      </c>
      <c r="D273" s="175" t="s">
        <v>134</v>
      </c>
      <c r="E273" s="176" t="s">
        <v>347</v>
      </c>
      <c r="F273" s="177" t="s">
        <v>348</v>
      </c>
      <c r="G273" s="178" t="s">
        <v>231</v>
      </c>
      <c r="H273" s="179">
        <v>12</v>
      </c>
      <c r="I273" s="180"/>
      <c r="J273" s="181">
        <f>ROUND(I273*H273,2)</f>
        <v>0</v>
      </c>
      <c r="K273" s="177" t="s">
        <v>138</v>
      </c>
      <c r="L273" s="41"/>
      <c r="M273" s="182" t="s">
        <v>3</v>
      </c>
      <c r="N273" s="183" t="s">
        <v>42</v>
      </c>
      <c r="O273" s="74"/>
      <c r="P273" s="184">
        <f>O273*H273</f>
        <v>0</v>
      </c>
      <c r="Q273" s="184">
        <v>0</v>
      </c>
      <c r="R273" s="184">
        <f>Q273*H273</f>
        <v>0</v>
      </c>
      <c r="S273" s="184">
        <v>0.044999999999999998</v>
      </c>
      <c r="T273" s="185">
        <f>S273*H273</f>
        <v>0.54000000000000004</v>
      </c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R273" s="186" t="s">
        <v>139</v>
      </c>
      <c r="AT273" s="186" t="s">
        <v>134</v>
      </c>
      <c r="AU273" s="186" t="s">
        <v>80</v>
      </c>
      <c r="AY273" s="21" t="s">
        <v>132</v>
      </c>
      <c r="BE273" s="187">
        <f>IF(N273="základní",J273,0)</f>
        <v>0</v>
      </c>
      <c r="BF273" s="187">
        <f>IF(N273="snížená",J273,0)</f>
        <v>0</v>
      </c>
      <c r="BG273" s="187">
        <f>IF(N273="zákl. přenesená",J273,0)</f>
        <v>0</v>
      </c>
      <c r="BH273" s="187">
        <f>IF(N273="sníž. přenesená",J273,0)</f>
        <v>0</v>
      </c>
      <c r="BI273" s="187">
        <f>IF(N273="nulová",J273,0)</f>
        <v>0</v>
      </c>
      <c r="BJ273" s="21" t="s">
        <v>78</v>
      </c>
      <c r="BK273" s="187">
        <f>ROUND(I273*H273,2)</f>
        <v>0</v>
      </c>
      <c r="BL273" s="21" t="s">
        <v>139</v>
      </c>
      <c r="BM273" s="186" t="s">
        <v>349</v>
      </c>
    </row>
    <row r="274" s="2" customFormat="1">
      <c r="A274" s="40"/>
      <c r="B274" s="41"/>
      <c r="C274" s="40"/>
      <c r="D274" s="188" t="s">
        <v>141</v>
      </c>
      <c r="E274" s="40"/>
      <c r="F274" s="189" t="s">
        <v>350</v>
      </c>
      <c r="G274" s="40"/>
      <c r="H274" s="40"/>
      <c r="I274" s="190"/>
      <c r="J274" s="40"/>
      <c r="K274" s="40"/>
      <c r="L274" s="41"/>
      <c r="M274" s="191"/>
      <c r="N274" s="192"/>
      <c r="O274" s="74"/>
      <c r="P274" s="74"/>
      <c r="Q274" s="74"/>
      <c r="R274" s="74"/>
      <c r="S274" s="74"/>
      <c r="T274" s="75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T274" s="21" t="s">
        <v>141</v>
      </c>
      <c r="AU274" s="21" t="s">
        <v>80</v>
      </c>
    </row>
    <row r="275" s="2" customFormat="1">
      <c r="A275" s="40"/>
      <c r="B275" s="41"/>
      <c r="C275" s="40"/>
      <c r="D275" s="193" t="s">
        <v>143</v>
      </c>
      <c r="E275" s="40"/>
      <c r="F275" s="194" t="s">
        <v>351</v>
      </c>
      <c r="G275" s="40"/>
      <c r="H275" s="40"/>
      <c r="I275" s="190"/>
      <c r="J275" s="40"/>
      <c r="K275" s="40"/>
      <c r="L275" s="41"/>
      <c r="M275" s="191"/>
      <c r="N275" s="192"/>
      <c r="O275" s="74"/>
      <c r="P275" s="74"/>
      <c r="Q275" s="74"/>
      <c r="R275" s="74"/>
      <c r="S275" s="74"/>
      <c r="T275" s="75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T275" s="21" t="s">
        <v>143</v>
      </c>
      <c r="AU275" s="21" t="s">
        <v>80</v>
      </c>
    </row>
    <row r="276" s="13" customFormat="1">
      <c r="A276" s="13"/>
      <c r="B276" s="195"/>
      <c r="C276" s="13"/>
      <c r="D276" s="188" t="s">
        <v>145</v>
      </c>
      <c r="E276" s="196" t="s">
        <v>3</v>
      </c>
      <c r="F276" s="197" t="s">
        <v>337</v>
      </c>
      <c r="G276" s="13"/>
      <c r="H276" s="196" t="s">
        <v>3</v>
      </c>
      <c r="I276" s="198"/>
      <c r="J276" s="13"/>
      <c r="K276" s="13"/>
      <c r="L276" s="195"/>
      <c r="M276" s="199"/>
      <c r="N276" s="200"/>
      <c r="O276" s="200"/>
      <c r="P276" s="200"/>
      <c r="Q276" s="200"/>
      <c r="R276" s="200"/>
      <c r="S276" s="200"/>
      <c r="T276" s="201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196" t="s">
        <v>145</v>
      </c>
      <c r="AU276" s="196" t="s">
        <v>80</v>
      </c>
      <c r="AV276" s="13" t="s">
        <v>78</v>
      </c>
      <c r="AW276" s="13" t="s">
        <v>32</v>
      </c>
      <c r="AX276" s="13" t="s">
        <v>71</v>
      </c>
      <c r="AY276" s="196" t="s">
        <v>132</v>
      </c>
    </row>
    <row r="277" s="13" customFormat="1">
      <c r="A277" s="13"/>
      <c r="B277" s="195"/>
      <c r="C277" s="13"/>
      <c r="D277" s="188" t="s">
        <v>145</v>
      </c>
      <c r="E277" s="196" t="s">
        <v>3</v>
      </c>
      <c r="F277" s="197" t="s">
        <v>352</v>
      </c>
      <c r="G277" s="13"/>
      <c r="H277" s="196" t="s">
        <v>3</v>
      </c>
      <c r="I277" s="198"/>
      <c r="J277" s="13"/>
      <c r="K277" s="13"/>
      <c r="L277" s="195"/>
      <c r="M277" s="199"/>
      <c r="N277" s="200"/>
      <c r="O277" s="200"/>
      <c r="P277" s="200"/>
      <c r="Q277" s="200"/>
      <c r="R277" s="200"/>
      <c r="S277" s="200"/>
      <c r="T277" s="201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196" t="s">
        <v>145</v>
      </c>
      <c r="AU277" s="196" t="s">
        <v>80</v>
      </c>
      <c r="AV277" s="13" t="s">
        <v>78</v>
      </c>
      <c r="AW277" s="13" t="s">
        <v>32</v>
      </c>
      <c r="AX277" s="13" t="s">
        <v>71</v>
      </c>
      <c r="AY277" s="196" t="s">
        <v>132</v>
      </c>
    </row>
    <row r="278" s="14" customFormat="1">
      <c r="A278" s="14"/>
      <c r="B278" s="202"/>
      <c r="C278" s="14"/>
      <c r="D278" s="188" t="s">
        <v>145</v>
      </c>
      <c r="E278" s="203" t="s">
        <v>3</v>
      </c>
      <c r="F278" s="204" t="s">
        <v>9</v>
      </c>
      <c r="G278" s="14"/>
      <c r="H278" s="205">
        <v>12</v>
      </c>
      <c r="I278" s="206"/>
      <c r="J278" s="14"/>
      <c r="K278" s="14"/>
      <c r="L278" s="202"/>
      <c r="M278" s="207"/>
      <c r="N278" s="208"/>
      <c r="O278" s="208"/>
      <c r="P278" s="208"/>
      <c r="Q278" s="208"/>
      <c r="R278" s="208"/>
      <c r="S278" s="208"/>
      <c r="T278" s="209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03" t="s">
        <v>145</v>
      </c>
      <c r="AU278" s="203" t="s">
        <v>80</v>
      </c>
      <c r="AV278" s="14" t="s">
        <v>80</v>
      </c>
      <c r="AW278" s="14" t="s">
        <v>32</v>
      </c>
      <c r="AX278" s="14" t="s">
        <v>71</v>
      </c>
      <c r="AY278" s="203" t="s">
        <v>132</v>
      </c>
    </row>
    <row r="279" s="15" customFormat="1">
      <c r="A279" s="15"/>
      <c r="B279" s="210"/>
      <c r="C279" s="15"/>
      <c r="D279" s="188" t="s">
        <v>145</v>
      </c>
      <c r="E279" s="211" t="s">
        <v>3</v>
      </c>
      <c r="F279" s="212" t="s">
        <v>149</v>
      </c>
      <c r="G279" s="15"/>
      <c r="H279" s="213">
        <v>12</v>
      </c>
      <c r="I279" s="214"/>
      <c r="J279" s="15"/>
      <c r="K279" s="15"/>
      <c r="L279" s="210"/>
      <c r="M279" s="215"/>
      <c r="N279" s="216"/>
      <c r="O279" s="216"/>
      <c r="P279" s="216"/>
      <c r="Q279" s="216"/>
      <c r="R279" s="216"/>
      <c r="S279" s="216"/>
      <c r="T279" s="217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T279" s="211" t="s">
        <v>145</v>
      </c>
      <c r="AU279" s="211" t="s">
        <v>80</v>
      </c>
      <c r="AV279" s="15" t="s">
        <v>139</v>
      </c>
      <c r="AW279" s="15" t="s">
        <v>32</v>
      </c>
      <c r="AX279" s="15" t="s">
        <v>78</v>
      </c>
      <c r="AY279" s="211" t="s">
        <v>132</v>
      </c>
    </row>
    <row r="280" s="2" customFormat="1" ht="16.5" customHeight="1">
      <c r="A280" s="40"/>
      <c r="B280" s="174"/>
      <c r="C280" s="175" t="s">
        <v>353</v>
      </c>
      <c r="D280" s="175" t="s">
        <v>134</v>
      </c>
      <c r="E280" s="176" t="s">
        <v>354</v>
      </c>
      <c r="F280" s="177" t="s">
        <v>355</v>
      </c>
      <c r="G280" s="178" t="s">
        <v>188</v>
      </c>
      <c r="H280" s="179">
        <v>39</v>
      </c>
      <c r="I280" s="180"/>
      <c r="J280" s="181">
        <f>ROUND(I280*H280,2)</f>
        <v>0</v>
      </c>
      <c r="K280" s="177" t="s">
        <v>138</v>
      </c>
      <c r="L280" s="41"/>
      <c r="M280" s="182" t="s">
        <v>3</v>
      </c>
      <c r="N280" s="183" t="s">
        <v>42</v>
      </c>
      <c r="O280" s="74"/>
      <c r="P280" s="184">
        <f>O280*H280</f>
        <v>0</v>
      </c>
      <c r="Q280" s="184">
        <v>0</v>
      </c>
      <c r="R280" s="184">
        <f>Q280*H280</f>
        <v>0</v>
      </c>
      <c r="S280" s="184">
        <v>0.188</v>
      </c>
      <c r="T280" s="185">
        <f>S280*H280</f>
        <v>7.3319999999999999</v>
      </c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R280" s="186" t="s">
        <v>139</v>
      </c>
      <c r="AT280" s="186" t="s">
        <v>134</v>
      </c>
      <c r="AU280" s="186" t="s">
        <v>80</v>
      </c>
      <c r="AY280" s="21" t="s">
        <v>132</v>
      </c>
      <c r="BE280" s="187">
        <f>IF(N280="základní",J280,0)</f>
        <v>0</v>
      </c>
      <c r="BF280" s="187">
        <f>IF(N280="snížená",J280,0)</f>
        <v>0</v>
      </c>
      <c r="BG280" s="187">
        <f>IF(N280="zákl. přenesená",J280,0)</f>
        <v>0</v>
      </c>
      <c r="BH280" s="187">
        <f>IF(N280="sníž. přenesená",J280,0)</f>
        <v>0</v>
      </c>
      <c r="BI280" s="187">
        <f>IF(N280="nulová",J280,0)</f>
        <v>0</v>
      </c>
      <c r="BJ280" s="21" t="s">
        <v>78</v>
      </c>
      <c r="BK280" s="187">
        <f>ROUND(I280*H280,2)</f>
        <v>0</v>
      </c>
      <c r="BL280" s="21" t="s">
        <v>139</v>
      </c>
      <c r="BM280" s="186" t="s">
        <v>356</v>
      </c>
    </row>
    <row r="281" s="2" customFormat="1">
      <c r="A281" s="40"/>
      <c r="B281" s="41"/>
      <c r="C281" s="40"/>
      <c r="D281" s="188" t="s">
        <v>141</v>
      </c>
      <c r="E281" s="40"/>
      <c r="F281" s="189" t="s">
        <v>357</v>
      </c>
      <c r="G281" s="40"/>
      <c r="H281" s="40"/>
      <c r="I281" s="190"/>
      <c r="J281" s="40"/>
      <c r="K281" s="40"/>
      <c r="L281" s="41"/>
      <c r="M281" s="191"/>
      <c r="N281" s="192"/>
      <c r="O281" s="74"/>
      <c r="P281" s="74"/>
      <c r="Q281" s="74"/>
      <c r="R281" s="74"/>
      <c r="S281" s="74"/>
      <c r="T281" s="75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T281" s="21" t="s">
        <v>141</v>
      </c>
      <c r="AU281" s="21" t="s">
        <v>80</v>
      </c>
    </row>
    <row r="282" s="2" customFormat="1">
      <c r="A282" s="40"/>
      <c r="B282" s="41"/>
      <c r="C282" s="40"/>
      <c r="D282" s="193" t="s">
        <v>143</v>
      </c>
      <c r="E282" s="40"/>
      <c r="F282" s="194" t="s">
        <v>358</v>
      </c>
      <c r="G282" s="40"/>
      <c r="H282" s="40"/>
      <c r="I282" s="190"/>
      <c r="J282" s="40"/>
      <c r="K282" s="40"/>
      <c r="L282" s="41"/>
      <c r="M282" s="191"/>
      <c r="N282" s="192"/>
      <c r="O282" s="74"/>
      <c r="P282" s="74"/>
      <c r="Q282" s="74"/>
      <c r="R282" s="74"/>
      <c r="S282" s="74"/>
      <c r="T282" s="75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T282" s="21" t="s">
        <v>143</v>
      </c>
      <c r="AU282" s="21" t="s">
        <v>80</v>
      </c>
    </row>
    <row r="283" s="13" customFormat="1">
      <c r="A283" s="13"/>
      <c r="B283" s="195"/>
      <c r="C283" s="13"/>
      <c r="D283" s="188" t="s">
        <v>145</v>
      </c>
      <c r="E283" s="196" t="s">
        <v>3</v>
      </c>
      <c r="F283" s="197" t="s">
        <v>359</v>
      </c>
      <c r="G283" s="13"/>
      <c r="H283" s="196" t="s">
        <v>3</v>
      </c>
      <c r="I283" s="198"/>
      <c r="J283" s="13"/>
      <c r="K283" s="13"/>
      <c r="L283" s="195"/>
      <c r="M283" s="199"/>
      <c r="N283" s="200"/>
      <c r="O283" s="200"/>
      <c r="P283" s="200"/>
      <c r="Q283" s="200"/>
      <c r="R283" s="200"/>
      <c r="S283" s="200"/>
      <c r="T283" s="201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196" t="s">
        <v>145</v>
      </c>
      <c r="AU283" s="196" t="s">
        <v>80</v>
      </c>
      <c r="AV283" s="13" t="s">
        <v>78</v>
      </c>
      <c r="AW283" s="13" t="s">
        <v>32</v>
      </c>
      <c r="AX283" s="13" t="s">
        <v>71</v>
      </c>
      <c r="AY283" s="196" t="s">
        <v>132</v>
      </c>
    </row>
    <row r="284" s="13" customFormat="1">
      <c r="A284" s="13"/>
      <c r="B284" s="195"/>
      <c r="C284" s="13"/>
      <c r="D284" s="188" t="s">
        <v>145</v>
      </c>
      <c r="E284" s="196" t="s">
        <v>3</v>
      </c>
      <c r="F284" s="197" t="s">
        <v>360</v>
      </c>
      <c r="G284" s="13"/>
      <c r="H284" s="196" t="s">
        <v>3</v>
      </c>
      <c r="I284" s="198"/>
      <c r="J284" s="13"/>
      <c r="K284" s="13"/>
      <c r="L284" s="195"/>
      <c r="M284" s="199"/>
      <c r="N284" s="200"/>
      <c r="O284" s="200"/>
      <c r="P284" s="200"/>
      <c r="Q284" s="200"/>
      <c r="R284" s="200"/>
      <c r="S284" s="200"/>
      <c r="T284" s="201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196" t="s">
        <v>145</v>
      </c>
      <c r="AU284" s="196" t="s">
        <v>80</v>
      </c>
      <c r="AV284" s="13" t="s">
        <v>78</v>
      </c>
      <c r="AW284" s="13" t="s">
        <v>32</v>
      </c>
      <c r="AX284" s="13" t="s">
        <v>71</v>
      </c>
      <c r="AY284" s="196" t="s">
        <v>132</v>
      </c>
    </row>
    <row r="285" s="14" customFormat="1">
      <c r="A285" s="14"/>
      <c r="B285" s="202"/>
      <c r="C285" s="14"/>
      <c r="D285" s="188" t="s">
        <v>145</v>
      </c>
      <c r="E285" s="203" t="s">
        <v>3</v>
      </c>
      <c r="F285" s="204" t="s">
        <v>361</v>
      </c>
      <c r="G285" s="14"/>
      <c r="H285" s="205">
        <v>39</v>
      </c>
      <c r="I285" s="206"/>
      <c r="J285" s="14"/>
      <c r="K285" s="14"/>
      <c r="L285" s="202"/>
      <c r="M285" s="207"/>
      <c r="N285" s="208"/>
      <c r="O285" s="208"/>
      <c r="P285" s="208"/>
      <c r="Q285" s="208"/>
      <c r="R285" s="208"/>
      <c r="S285" s="208"/>
      <c r="T285" s="209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03" t="s">
        <v>145</v>
      </c>
      <c r="AU285" s="203" t="s">
        <v>80</v>
      </c>
      <c r="AV285" s="14" t="s">
        <v>80</v>
      </c>
      <c r="AW285" s="14" t="s">
        <v>32</v>
      </c>
      <c r="AX285" s="14" t="s">
        <v>71</v>
      </c>
      <c r="AY285" s="203" t="s">
        <v>132</v>
      </c>
    </row>
    <row r="286" s="15" customFormat="1">
      <c r="A286" s="15"/>
      <c r="B286" s="210"/>
      <c r="C286" s="15"/>
      <c r="D286" s="188" t="s">
        <v>145</v>
      </c>
      <c r="E286" s="211" t="s">
        <v>3</v>
      </c>
      <c r="F286" s="212" t="s">
        <v>149</v>
      </c>
      <c r="G286" s="15"/>
      <c r="H286" s="213">
        <v>39</v>
      </c>
      <c r="I286" s="214"/>
      <c r="J286" s="15"/>
      <c r="K286" s="15"/>
      <c r="L286" s="210"/>
      <c r="M286" s="215"/>
      <c r="N286" s="216"/>
      <c r="O286" s="216"/>
      <c r="P286" s="216"/>
      <c r="Q286" s="216"/>
      <c r="R286" s="216"/>
      <c r="S286" s="216"/>
      <c r="T286" s="217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T286" s="211" t="s">
        <v>145</v>
      </c>
      <c r="AU286" s="211" t="s">
        <v>80</v>
      </c>
      <c r="AV286" s="15" t="s">
        <v>139</v>
      </c>
      <c r="AW286" s="15" t="s">
        <v>32</v>
      </c>
      <c r="AX286" s="15" t="s">
        <v>78</v>
      </c>
      <c r="AY286" s="211" t="s">
        <v>132</v>
      </c>
    </row>
    <row r="287" s="2" customFormat="1" ht="16.5" customHeight="1">
      <c r="A287" s="40"/>
      <c r="B287" s="174"/>
      <c r="C287" s="175" t="s">
        <v>362</v>
      </c>
      <c r="D287" s="175" t="s">
        <v>134</v>
      </c>
      <c r="E287" s="176" t="s">
        <v>363</v>
      </c>
      <c r="F287" s="177" t="s">
        <v>364</v>
      </c>
      <c r="G287" s="178" t="s">
        <v>161</v>
      </c>
      <c r="H287" s="179">
        <v>91.799999999999997</v>
      </c>
      <c r="I287" s="180"/>
      <c r="J287" s="181">
        <f>ROUND(I287*H287,2)</f>
        <v>0</v>
      </c>
      <c r="K287" s="177" t="s">
        <v>138</v>
      </c>
      <c r="L287" s="41"/>
      <c r="M287" s="182" t="s">
        <v>3</v>
      </c>
      <c r="N287" s="183" t="s">
        <v>42</v>
      </c>
      <c r="O287" s="74"/>
      <c r="P287" s="184">
        <f>O287*H287</f>
        <v>0</v>
      </c>
      <c r="Q287" s="184">
        <v>0.00042999999999999999</v>
      </c>
      <c r="R287" s="184">
        <f>Q287*H287</f>
        <v>0.039473999999999995</v>
      </c>
      <c r="S287" s="184">
        <v>0</v>
      </c>
      <c r="T287" s="185">
        <f>S287*H287</f>
        <v>0</v>
      </c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R287" s="186" t="s">
        <v>139</v>
      </c>
      <c r="AT287" s="186" t="s">
        <v>134</v>
      </c>
      <c r="AU287" s="186" t="s">
        <v>80</v>
      </c>
      <c r="AY287" s="21" t="s">
        <v>132</v>
      </c>
      <c r="BE287" s="187">
        <f>IF(N287="základní",J287,0)</f>
        <v>0</v>
      </c>
      <c r="BF287" s="187">
        <f>IF(N287="snížená",J287,0)</f>
        <v>0</v>
      </c>
      <c r="BG287" s="187">
        <f>IF(N287="zákl. přenesená",J287,0)</f>
        <v>0</v>
      </c>
      <c r="BH287" s="187">
        <f>IF(N287="sníž. přenesená",J287,0)</f>
        <v>0</v>
      </c>
      <c r="BI287" s="187">
        <f>IF(N287="nulová",J287,0)</f>
        <v>0</v>
      </c>
      <c r="BJ287" s="21" t="s">
        <v>78</v>
      </c>
      <c r="BK287" s="187">
        <f>ROUND(I287*H287,2)</f>
        <v>0</v>
      </c>
      <c r="BL287" s="21" t="s">
        <v>139</v>
      </c>
      <c r="BM287" s="186" t="s">
        <v>365</v>
      </c>
    </row>
    <row r="288" s="2" customFormat="1">
      <c r="A288" s="40"/>
      <c r="B288" s="41"/>
      <c r="C288" s="40"/>
      <c r="D288" s="188" t="s">
        <v>141</v>
      </c>
      <c r="E288" s="40"/>
      <c r="F288" s="189" t="s">
        <v>366</v>
      </c>
      <c r="G288" s="40"/>
      <c r="H288" s="40"/>
      <c r="I288" s="190"/>
      <c r="J288" s="40"/>
      <c r="K288" s="40"/>
      <c r="L288" s="41"/>
      <c r="M288" s="191"/>
      <c r="N288" s="192"/>
      <c r="O288" s="74"/>
      <c r="P288" s="74"/>
      <c r="Q288" s="74"/>
      <c r="R288" s="74"/>
      <c r="S288" s="74"/>
      <c r="T288" s="75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T288" s="21" t="s">
        <v>141</v>
      </c>
      <c r="AU288" s="21" t="s">
        <v>80</v>
      </c>
    </row>
    <row r="289" s="2" customFormat="1">
      <c r="A289" s="40"/>
      <c r="B289" s="41"/>
      <c r="C289" s="40"/>
      <c r="D289" s="193" t="s">
        <v>143</v>
      </c>
      <c r="E289" s="40"/>
      <c r="F289" s="194" t="s">
        <v>367</v>
      </c>
      <c r="G289" s="40"/>
      <c r="H289" s="40"/>
      <c r="I289" s="190"/>
      <c r="J289" s="40"/>
      <c r="K289" s="40"/>
      <c r="L289" s="41"/>
      <c r="M289" s="191"/>
      <c r="N289" s="192"/>
      <c r="O289" s="74"/>
      <c r="P289" s="74"/>
      <c r="Q289" s="74"/>
      <c r="R289" s="74"/>
      <c r="S289" s="74"/>
      <c r="T289" s="75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T289" s="21" t="s">
        <v>143</v>
      </c>
      <c r="AU289" s="21" t="s">
        <v>80</v>
      </c>
    </row>
    <row r="290" s="13" customFormat="1">
      <c r="A290" s="13"/>
      <c r="B290" s="195"/>
      <c r="C290" s="13"/>
      <c r="D290" s="188" t="s">
        <v>145</v>
      </c>
      <c r="E290" s="196" t="s">
        <v>3</v>
      </c>
      <c r="F290" s="197" t="s">
        <v>178</v>
      </c>
      <c r="G290" s="13"/>
      <c r="H290" s="196" t="s">
        <v>3</v>
      </c>
      <c r="I290" s="198"/>
      <c r="J290" s="13"/>
      <c r="K290" s="13"/>
      <c r="L290" s="195"/>
      <c r="M290" s="199"/>
      <c r="N290" s="200"/>
      <c r="O290" s="200"/>
      <c r="P290" s="200"/>
      <c r="Q290" s="200"/>
      <c r="R290" s="200"/>
      <c r="S290" s="200"/>
      <c r="T290" s="201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196" t="s">
        <v>145</v>
      </c>
      <c r="AU290" s="196" t="s">
        <v>80</v>
      </c>
      <c r="AV290" s="13" t="s">
        <v>78</v>
      </c>
      <c r="AW290" s="13" t="s">
        <v>32</v>
      </c>
      <c r="AX290" s="13" t="s">
        <v>71</v>
      </c>
      <c r="AY290" s="196" t="s">
        <v>132</v>
      </c>
    </row>
    <row r="291" s="14" customFormat="1">
      <c r="A291" s="14"/>
      <c r="B291" s="202"/>
      <c r="C291" s="14"/>
      <c r="D291" s="188" t="s">
        <v>145</v>
      </c>
      <c r="E291" s="203" t="s">
        <v>3</v>
      </c>
      <c r="F291" s="204" t="s">
        <v>368</v>
      </c>
      <c r="G291" s="14"/>
      <c r="H291" s="205">
        <v>91.799999999999997</v>
      </c>
      <c r="I291" s="206"/>
      <c r="J291" s="14"/>
      <c r="K291" s="14"/>
      <c r="L291" s="202"/>
      <c r="M291" s="207"/>
      <c r="N291" s="208"/>
      <c r="O291" s="208"/>
      <c r="P291" s="208"/>
      <c r="Q291" s="208"/>
      <c r="R291" s="208"/>
      <c r="S291" s="208"/>
      <c r="T291" s="209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03" t="s">
        <v>145</v>
      </c>
      <c r="AU291" s="203" t="s">
        <v>80</v>
      </c>
      <c r="AV291" s="14" t="s">
        <v>80</v>
      </c>
      <c r="AW291" s="14" t="s">
        <v>32</v>
      </c>
      <c r="AX291" s="14" t="s">
        <v>71</v>
      </c>
      <c r="AY291" s="203" t="s">
        <v>132</v>
      </c>
    </row>
    <row r="292" s="15" customFormat="1">
      <c r="A292" s="15"/>
      <c r="B292" s="210"/>
      <c r="C292" s="15"/>
      <c r="D292" s="188" t="s">
        <v>145</v>
      </c>
      <c r="E292" s="211" t="s">
        <v>3</v>
      </c>
      <c r="F292" s="212" t="s">
        <v>149</v>
      </c>
      <c r="G292" s="15"/>
      <c r="H292" s="213">
        <v>91.799999999999997</v>
      </c>
      <c r="I292" s="214"/>
      <c r="J292" s="15"/>
      <c r="K292" s="15"/>
      <c r="L292" s="210"/>
      <c r="M292" s="215"/>
      <c r="N292" s="216"/>
      <c r="O292" s="216"/>
      <c r="P292" s="216"/>
      <c r="Q292" s="216"/>
      <c r="R292" s="216"/>
      <c r="S292" s="216"/>
      <c r="T292" s="217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T292" s="211" t="s">
        <v>145</v>
      </c>
      <c r="AU292" s="211" t="s">
        <v>80</v>
      </c>
      <c r="AV292" s="15" t="s">
        <v>139</v>
      </c>
      <c r="AW292" s="15" t="s">
        <v>32</v>
      </c>
      <c r="AX292" s="15" t="s">
        <v>78</v>
      </c>
      <c r="AY292" s="211" t="s">
        <v>132</v>
      </c>
    </row>
    <row r="293" s="2" customFormat="1" ht="16.5" customHeight="1">
      <c r="A293" s="40"/>
      <c r="B293" s="174"/>
      <c r="C293" s="175" t="s">
        <v>369</v>
      </c>
      <c r="D293" s="175" t="s">
        <v>134</v>
      </c>
      <c r="E293" s="176" t="s">
        <v>370</v>
      </c>
      <c r="F293" s="177" t="s">
        <v>371</v>
      </c>
      <c r="G293" s="178" t="s">
        <v>161</v>
      </c>
      <c r="H293" s="179">
        <v>91.799999999999997</v>
      </c>
      <c r="I293" s="180"/>
      <c r="J293" s="181">
        <f>ROUND(I293*H293,2)</f>
        <v>0</v>
      </c>
      <c r="K293" s="177" t="s">
        <v>138</v>
      </c>
      <c r="L293" s="41"/>
      <c r="M293" s="182" t="s">
        <v>3</v>
      </c>
      <c r="N293" s="183" t="s">
        <v>42</v>
      </c>
      <c r="O293" s="74"/>
      <c r="P293" s="184">
        <f>O293*H293</f>
        <v>0</v>
      </c>
      <c r="Q293" s="184">
        <v>0</v>
      </c>
      <c r="R293" s="184">
        <f>Q293*H293</f>
        <v>0</v>
      </c>
      <c r="S293" s="184">
        <v>0</v>
      </c>
      <c r="T293" s="185">
        <f>S293*H293</f>
        <v>0</v>
      </c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R293" s="186" t="s">
        <v>139</v>
      </c>
      <c r="AT293" s="186" t="s">
        <v>134</v>
      </c>
      <c r="AU293" s="186" t="s">
        <v>80</v>
      </c>
      <c r="AY293" s="21" t="s">
        <v>132</v>
      </c>
      <c r="BE293" s="187">
        <f>IF(N293="základní",J293,0)</f>
        <v>0</v>
      </c>
      <c r="BF293" s="187">
        <f>IF(N293="snížená",J293,0)</f>
        <v>0</v>
      </c>
      <c r="BG293" s="187">
        <f>IF(N293="zákl. přenesená",J293,0)</f>
        <v>0</v>
      </c>
      <c r="BH293" s="187">
        <f>IF(N293="sníž. přenesená",J293,0)</f>
        <v>0</v>
      </c>
      <c r="BI293" s="187">
        <f>IF(N293="nulová",J293,0)</f>
        <v>0</v>
      </c>
      <c r="BJ293" s="21" t="s">
        <v>78</v>
      </c>
      <c r="BK293" s="187">
        <f>ROUND(I293*H293,2)</f>
        <v>0</v>
      </c>
      <c r="BL293" s="21" t="s">
        <v>139</v>
      </c>
      <c r="BM293" s="186" t="s">
        <v>372</v>
      </c>
    </row>
    <row r="294" s="2" customFormat="1">
      <c r="A294" s="40"/>
      <c r="B294" s="41"/>
      <c r="C294" s="40"/>
      <c r="D294" s="188" t="s">
        <v>141</v>
      </c>
      <c r="E294" s="40"/>
      <c r="F294" s="189" t="s">
        <v>373</v>
      </c>
      <c r="G294" s="40"/>
      <c r="H294" s="40"/>
      <c r="I294" s="190"/>
      <c r="J294" s="40"/>
      <c r="K294" s="40"/>
      <c r="L294" s="41"/>
      <c r="M294" s="191"/>
      <c r="N294" s="192"/>
      <c r="O294" s="74"/>
      <c r="P294" s="74"/>
      <c r="Q294" s="74"/>
      <c r="R294" s="74"/>
      <c r="S294" s="74"/>
      <c r="T294" s="75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T294" s="21" t="s">
        <v>141</v>
      </c>
      <c r="AU294" s="21" t="s">
        <v>80</v>
      </c>
    </row>
    <row r="295" s="2" customFormat="1">
      <c r="A295" s="40"/>
      <c r="B295" s="41"/>
      <c r="C295" s="40"/>
      <c r="D295" s="193" t="s">
        <v>143</v>
      </c>
      <c r="E295" s="40"/>
      <c r="F295" s="194" t="s">
        <v>374</v>
      </c>
      <c r="G295" s="40"/>
      <c r="H295" s="40"/>
      <c r="I295" s="190"/>
      <c r="J295" s="40"/>
      <c r="K295" s="40"/>
      <c r="L295" s="41"/>
      <c r="M295" s="191"/>
      <c r="N295" s="192"/>
      <c r="O295" s="74"/>
      <c r="P295" s="74"/>
      <c r="Q295" s="74"/>
      <c r="R295" s="74"/>
      <c r="S295" s="74"/>
      <c r="T295" s="75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T295" s="21" t="s">
        <v>143</v>
      </c>
      <c r="AU295" s="21" t="s">
        <v>80</v>
      </c>
    </row>
    <row r="296" s="12" customFormat="1" ht="22.8" customHeight="1">
      <c r="A296" s="12"/>
      <c r="B296" s="161"/>
      <c r="C296" s="12"/>
      <c r="D296" s="162" t="s">
        <v>70</v>
      </c>
      <c r="E296" s="172" t="s">
        <v>375</v>
      </c>
      <c r="F296" s="172" t="s">
        <v>376</v>
      </c>
      <c r="G296" s="12"/>
      <c r="H296" s="12"/>
      <c r="I296" s="164"/>
      <c r="J296" s="173">
        <f>BK296</f>
        <v>0</v>
      </c>
      <c r="K296" s="12"/>
      <c r="L296" s="161"/>
      <c r="M296" s="166"/>
      <c r="N296" s="167"/>
      <c r="O296" s="167"/>
      <c r="P296" s="168">
        <f>SUM(P297:P318)</f>
        <v>0</v>
      </c>
      <c r="Q296" s="167"/>
      <c r="R296" s="168">
        <f>SUM(R297:R318)</f>
        <v>0</v>
      </c>
      <c r="S296" s="167"/>
      <c r="T296" s="169">
        <f>SUM(T297:T318)</f>
        <v>0</v>
      </c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R296" s="162" t="s">
        <v>78</v>
      </c>
      <c r="AT296" s="170" t="s">
        <v>70</v>
      </c>
      <c r="AU296" s="170" t="s">
        <v>78</v>
      </c>
      <c r="AY296" s="162" t="s">
        <v>132</v>
      </c>
      <c r="BK296" s="171">
        <f>SUM(BK297:BK318)</f>
        <v>0</v>
      </c>
    </row>
    <row r="297" s="2" customFormat="1" ht="16.5" customHeight="1">
      <c r="A297" s="40"/>
      <c r="B297" s="174"/>
      <c r="C297" s="175" t="s">
        <v>377</v>
      </c>
      <c r="D297" s="175" t="s">
        <v>134</v>
      </c>
      <c r="E297" s="176" t="s">
        <v>378</v>
      </c>
      <c r="F297" s="177" t="s">
        <v>379</v>
      </c>
      <c r="G297" s="178" t="s">
        <v>153</v>
      </c>
      <c r="H297" s="179">
        <v>142.904</v>
      </c>
      <c r="I297" s="180"/>
      <c r="J297" s="181">
        <f>ROUND(I297*H297,2)</f>
        <v>0</v>
      </c>
      <c r="K297" s="177" t="s">
        <v>138</v>
      </c>
      <c r="L297" s="41"/>
      <c r="M297" s="182" t="s">
        <v>3</v>
      </c>
      <c r="N297" s="183" t="s">
        <v>42</v>
      </c>
      <c r="O297" s="74"/>
      <c r="P297" s="184">
        <f>O297*H297</f>
        <v>0</v>
      </c>
      <c r="Q297" s="184">
        <v>0</v>
      </c>
      <c r="R297" s="184">
        <f>Q297*H297</f>
        <v>0</v>
      </c>
      <c r="S297" s="184">
        <v>0</v>
      </c>
      <c r="T297" s="185">
        <f>S297*H297</f>
        <v>0</v>
      </c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R297" s="186" t="s">
        <v>139</v>
      </c>
      <c r="AT297" s="186" t="s">
        <v>134</v>
      </c>
      <c r="AU297" s="186" t="s">
        <v>80</v>
      </c>
      <c r="AY297" s="21" t="s">
        <v>132</v>
      </c>
      <c r="BE297" s="187">
        <f>IF(N297="základní",J297,0)</f>
        <v>0</v>
      </c>
      <c r="BF297" s="187">
        <f>IF(N297="snížená",J297,0)</f>
        <v>0</v>
      </c>
      <c r="BG297" s="187">
        <f>IF(N297="zákl. přenesená",J297,0)</f>
        <v>0</v>
      </c>
      <c r="BH297" s="187">
        <f>IF(N297="sníž. přenesená",J297,0)</f>
        <v>0</v>
      </c>
      <c r="BI297" s="187">
        <f>IF(N297="nulová",J297,0)</f>
        <v>0</v>
      </c>
      <c r="BJ297" s="21" t="s">
        <v>78</v>
      </c>
      <c r="BK297" s="187">
        <f>ROUND(I297*H297,2)</f>
        <v>0</v>
      </c>
      <c r="BL297" s="21" t="s">
        <v>139</v>
      </c>
      <c r="BM297" s="186" t="s">
        <v>380</v>
      </c>
    </row>
    <row r="298" s="2" customFormat="1">
      <c r="A298" s="40"/>
      <c r="B298" s="41"/>
      <c r="C298" s="40"/>
      <c r="D298" s="188" t="s">
        <v>141</v>
      </c>
      <c r="E298" s="40"/>
      <c r="F298" s="189" t="s">
        <v>381</v>
      </c>
      <c r="G298" s="40"/>
      <c r="H298" s="40"/>
      <c r="I298" s="190"/>
      <c r="J298" s="40"/>
      <c r="K298" s="40"/>
      <c r="L298" s="41"/>
      <c r="M298" s="191"/>
      <c r="N298" s="192"/>
      <c r="O298" s="74"/>
      <c r="P298" s="74"/>
      <c r="Q298" s="74"/>
      <c r="R298" s="74"/>
      <c r="S298" s="74"/>
      <c r="T298" s="75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T298" s="21" t="s">
        <v>141</v>
      </c>
      <c r="AU298" s="21" t="s">
        <v>80</v>
      </c>
    </row>
    <row r="299" s="2" customFormat="1">
      <c r="A299" s="40"/>
      <c r="B299" s="41"/>
      <c r="C299" s="40"/>
      <c r="D299" s="193" t="s">
        <v>143</v>
      </c>
      <c r="E299" s="40"/>
      <c r="F299" s="194" t="s">
        <v>382</v>
      </c>
      <c r="G299" s="40"/>
      <c r="H299" s="40"/>
      <c r="I299" s="190"/>
      <c r="J299" s="40"/>
      <c r="K299" s="40"/>
      <c r="L299" s="41"/>
      <c r="M299" s="191"/>
      <c r="N299" s="192"/>
      <c r="O299" s="74"/>
      <c r="P299" s="74"/>
      <c r="Q299" s="74"/>
      <c r="R299" s="74"/>
      <c r="S299" s="74"/>
      <c r="T299" s="75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T299" s="21" t="s">
        <v>143</v>
      </c>
      <c r="AU299" s="21" t="s">
        <v>80</v>
      </c>
    </row>
    <row r="300" s="2" customFormat="1" ht="16.5" customHeight="1">
      <c r="A300" s="40"/>
      <c r="B300" s="174"/>
      <c r="C300" s="175" t="s">
        <v>383</v>
      </c>
      <c r="D300" s="175" t="s">
        <v>134</v>
      </c>
      <c r="E300" s="176" t="s">
        <v>384</v>
      </c>
      <c r="F300" s="177" t="s">
        <v>385</v>
      </c>
      <c r="G300" s="178" t="s">
        <v>153</v>
      </c>
      <c r="H300" s="179">
        <v>2715.1759999999999</v>
      </c>
      <c r="I300" s="180"/>
      <c r="J300" s="181">
        <f>ROUND(I300*H300,2)</f>
        <v>0</v>
      </c>
      <c r="K300" s="177" t="s">
        <v>138</v>
      </c>
      <c r="L300" s="41"/>
      <c r="M300" s="182" t="s">
        <v>3</v>
      </c>
      <c r="N300" s="183" t="s">
        <v>42</v>
      </c>
      <c r="O300" s="74"/>
      <c r="P300" s="184">
        <f>O300*H300</f>
        <v>0</v>
      </c>
      <c r="Q300" s="184">
        <v>0</v>
      </c>
      <c r="R300" s="184">
        <f>Q300*H300</f>
        <v>0</v>
      </c>
      <c r="S300" s="184">
        <v>0</v>
      </c>
      <c r="T300" s="185">
        <f>S300*H300</f>
        <v>0</v>
      </c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R300" s="186" t="s">
        <v>139</v>
      </c>
      <c r="AT300" s="186" t="s">
        <v>134</v>
      </c>
      <c r="AU300" s="186" t="s">
        <v>80</v>
      </c>
      <c r="AY300" s="21" t="s">
        <v>132</v>
      </c>
      <c r="BE300" s="187">
        <f>IF(N300="základní",J300,0)</f>
        <v>0</v>
      </c>
      <c r="BF300" s="187">
        <f>IF(N300="snížená",J300,0)</f>
        <v>0</v>
      </c>
      <c r="BG300" s="187">
        <f>IF(N300="zákl. přenesená",J300,0)</f>
        <v>0</v>
      </c>
      <c r="BH300" s="187">
        <f>IF(N300="sníž. přenesená",J300,0)</f>
        <v>0</v>
      </c>
      <c r="BI300" s="187">
        <f>IF(N300="nulová",J300,0)</f>
        <v>0</v>
      </c>
      <c r="BJ300" s="21" t="s">
        <v>78</v>
      </c>
      <c r="BK300" s="187">
        <f>ROUND(I300*H300,2)</f>
        <v>0</v>
      </c>
      <c r="BL300" s="21" t="s">
        <v>139</v>
      </c>
      <c r="BM300" s="186" t="s">
        <v>386</v>
      </c>
    </row>
    <row r="301" s="2" customFormat="1">
      <c r="A301" s="40"/>
      <c r="B301" s="41"/>
      <c r="C301" s="40"/>
      <c r="D301" s="188" t="s">
        <v>141</v>
      </c>
      <c r="E301" s="40"/>
      <c r="F301" s="189" t="s">
        <v>387</v>
      </c>
      <c r="G301" s="40"/>
      <c r="H301" s="40"/>
      <c r="I301" s="190"/>
      <c r="J301" s="40"/>
      <c r="K301" s="40"/>
      <c r="L301" s="41"/>
      <c r="M301" s="191"/>
      <c r="N301" s="192"/>
      <c r="O301" s="74"/>
      <c r="P301" s="74"/>
      <c r="Q301" s="74"/>
      <c r="R301" s="74"/>
      <c r="S301" s="74"/>
      <c r="T301" s="75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T301" s="21" t="s">
        <v>141</v>
      </c>
      <c r="AU301" s="21" t="s">
        <v>80</v>
      </c>
    </row>
    <row r="302" s="2" customFormat="1">
      <c r="A302" s="40"/>
      <c r="B302" s="41"/>
      <c r="C302" s="40"/>
      <c r="D302" s="193" t="s">
        <v>143</v>
      </c>
      <c r="E302" s="40"/>
      <c r="F302" s="194" t="s">
        <v>388</v>
      </c>
      <c r="G302" s="40"/>
      <c r="H302" s="40"/>
      <c r="I302" s="190"/>
      <c r="J302" s="40"/>
      <c r="K302" s="40"/>
      <c r="L302" s="41"/>
      <c r="M302" s="191"/>
      <c r="N302" s="192"/>
      <c r="O302" s="74"/>
      <c r="P302" s="74"/>
      <c r="Q302" s="74"/>
      <c r="R302" s="74"/>
      <c r="S302" s="74"/>
      <c r="T302" s="75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T302" s="21" t="s">
        <v>143</v>
      </c>
      <c r="AU302" s="21" t="s">
        <v>80</v>
      </c>
    </row>
    <row r="303" s="14" customFormat="1">
      <c r="A303" s="14"/>
      <c r="B303" s="202"/>
      <c r="C303" s="14"/>
      <c r="D303" s="188" t="s">
        <v>145</v>
      </c>
      <c r="E303" s="14"/>
      <c r="F303" s="204" t="s">
        <v>389</v>
      </c>
      <c r="G303" s="14"/>
      <c r="H303" s="205">
        <v>2715.1759999999999</v>
      </c>
      <c r="I303" s="206"/>
      <c r="J303" s="14"/>
      <c r="K303" s="14"/>
      <c r="L303" s="202"/>
      <c r="M303" s="207"/>
      <c r="N303" s="208"/>
      <c r="O303" s="208"/>
      <c r="P303" s="208"/>
      <c r="Q303" s="208"/>
      <c r="R303" s="208"/>
      <c r="S303" s="208"/>
      <c r="T303" s="209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03" t="s">
        <v>145</v>
      </c>
      <c r="AU303" s="203" t="s">
        <v>80</v>
      </c>
      <c r="AV303" s="14" t="s">
        <v>80</v>
      </c>
      <c r="AW303" s="14" t="s">
        <v>4</v>
      </c>
      <c r="AX303" s="14" t="s">
        <v>78</v>
      </c>
      <c r="AY303" s="203" t="s">
        <v>132</v>
      </c>
    </row>
    <row r="304" s="2" customFormat="1" ht="21.75" customHeight="1">
      <c r="A304" s="40"/>
      <c r="B304" s="174"/>
      <c r="C304" s="175" t="s">
        <v>390</v>
      </c>
      <c r="D304" s="175" t="s">
        <v>134</v>
      </c>
      <c r="E304" s="176" t="s">
        <v>391</v>
      </c>
      <c r="F304" s="177" t="s">
        <v>392</v>
      </c>
      <c r="G304" s="178" t="s">
        <v>153</v>
      </c>
      <c r="H304" s="179">
        <v>10.292</v>
      </c>
      <c r="I304" s="180"/>
      <c r="J304" s="181">
        <f>ROUND(I304*H304,2)</f>
        <v>0</v>
      </c>
      <c r="K304" s="177" t="s">
        <v>138</v>
      </c>
      <c r="L304" s="41"/>
      <c r="M304" s="182" t="s">
        <v>3</v>
      </c>
      <c r="N304" s="183" t="s">
        <v>42</v>
      </c>
      <c r="O304" s="74"/>
      <c r="P304" s="184">
        <f>O304*H304</f>
        <v>0</v>
      </c>
      <c r="Q304" s="184">
        <v>0</v>
      </c>
      <c r="R304" s="184">
        <f>Q304*H304</f>
        <v>0</v>
      </c>
      <c r="S304" s="184">
        <v>0</v>
      </c>
      <c r="T304" s="185">
        <f>S304*H304</f>
        <v>0</v>
      </c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R304" s="186" t="s">
        <v>139</v>
      </c>
      <c r="AT304" s="186" t="s">
        <v>134</v>
      </c>
      <c r="AU304" s="186" t="s">
        <v>80</v>
      </c>
      <c r="AY304" s="21" t="s">
        <v>132</v>
      </c>
      <c r="BE304" s="187">
        <f>IF(N304="základní",J304,0)</f>
        <v>0</v>
      </c>
      <c r="BF304" s="187">
        <f>IF(N304="snížená",J304,0)</f>
        <v>0</v>
      </c>
      <c r="BG304" s="187">
        <f>IF(N304="zákl. přenesená",J304,0)</f>
        <v>0</v>
      </c>
      <c r="BH304" s="187">
        <f>IF(N304="sníž. přenesená",J304,0)</f>
        <v>0</v>
      </c>
      <c r="BI304" s="187">
        <f>IF(N304="nulová",J304,0)</f>
        <v>0</v>
      </c>
      <c r="BJ304" s="21" t="s">
        <v>78</v>
      </c>
      <c r="BK304" s="187">
        <f>ROUND(I304*H304,2)</f>
        <v>0</v>
      </c>
      <c r="BL304" s="21" t="s">
        <v>139</v>
      </c>
      <c r="BM304" s="186" t="s">
        <v>393</v>
      </c>
    </row>
    <row r="305" s="2" customFormat="1">
      <c r="A305" s="40"/>
      <c r="B305" s="41"/>
      <c r="C305" s="40"/>
      <c r="D305" s="188" t="s">
        <v>141</v>
      </c>
      <c r="E305" s="40"/>
      <c r="F305" s="189" t="s">
        <v>394</v>
      </c>
      <c r="G305" s="40"/>
      <c r="H305" s="40"/>
      <c r="I305" s="190"/>
      <c r="J305" s="40"/>
      <c r="K305" s="40"/>
      <c r="L305" s="41"/>
      <c r="M305" s="191"/>
      <c r="N305" s="192"/>
      <c r="O305" s="74"/>
      <c r="P305" s="74"/>
      <c r="Q305" s="74"/>
      <c r="R305" s="74"/>
      <c r="S305" s="74"/>
      <c r="T305" s="75"/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T305" s="21" t="s">
        <v>141</v>
      </c>
      <c r="AU305" s="21" t="s">
        <v>80</v>
      </c>
    </row>
    <row r="306" s="2" customFormat="1">
      <c r="A306" s="40"/>
      <c r="B306" s="41"/>
      <c r="C306" s="40"/>
      <c r="D306" s="193" t="s">
        <v>143</v>
      </c>
      <c r="E306" s="40"/>
      <c r="F306" s="194" t="s">
        <v>395</v>
      </c>
      <c r="G306" s="40"/>
      <c r="H306" s="40"/>
      <c r="I306" s="190"/>
      <c r="J306" s="40"/>
      <c r="K306" s="40"/>
      <c r="L306" s="41"/>
      <c r="M306" s="191"/>
      <c r="N306" s="192"/>
      <c r="O306" s="74"/>
      <c r="P306" s="74"/>
      <c r="Q306" s="74"/>
      <c r="R306" s="74"/>
      <c r="S306" s="74"/>
      <c r="T306" s="75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T306" s="21" t="s">
        <v>143</v>
      </c>
      <c r="AU306" s="21" t="s">
        <v>80</v>
      </c>
    </row>
    <row r="307" s="14" customFormat="1">
      <c r="A307" s="14"/>
      <c r="B307" s="202"/>
      <c r="C307" s="14"/>
      <c r="D307" s="188" t="s">
        <v>145</v>
      </c>
      <c r="E307" s="203" t="s">
        <v>3</v>
      </c>
      <c r="F307" s="204" t="s">
        <v>396</v>
      </c>
      <c r="G307" s="14"/>
      <c r="H307" s="205">
        <v>10.292</v>
      </c>
      <c r="I307" s="206"/>
      <c r="J307" s="14"/>
      <c r="K307" s="14"/>
      <c r="L307" s="202"/>
      <c r="M307" s="207"/>
      <c r="N307" s="208"/>
      <c r="O307" s="208"/>
      <c r="P307" s="208"/>
      <c r="Q307" s="208"/>
      <c r="R307" s="208"/>
      <c r="S307" s="208"/>
      <c r="T307" s="209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03" t="s">
        <v>145</v>
      </c>
      <c r="AU307" s="203" t="s">
        <v>80</v>
      </c>
      <c r="AV307" s="14" t="s">
        <v>80</v>
      </c>
      <c r="AW307" s="14" t="s">
        <v>32</v>
      </c>
      <c r="AX307" s="14" t="s">
        <v>71</v>
      </c>
      <c r="AY307" s="203" t="s">
        <v>132</v>
      </c>
    </row>
    <row r="308" s="15" customFormat="1">
      <c r="A308" s="15"/>
      <c r="B308" s="210"/>
      <c r="C308" s="15"/>
      <c r="D308" s="188" t="s">
        <v>145</v>
      </c>
      <c r="E308" s="211" t="s">
        <v>3</v>
      </c>
      <c r="F308" s="212" t="s">
        <v>149</v>
      </c>
      <c r="G308" s="15"/>
      <c r="H308" s="213">
        <v>10.292</v>
      </c>
      <c r="I308" s="214"/>
      <c r="J308" s="15"/>
      <c r="K308" s="15"/>
      <c r="L308" s="210"/>
      <c r="M308" s="215"/>
      <c r="N308" s="216"/>
      <c r="O308" s="216"/>
      <c r="P308" s="216"/>
      <c r="Q308" s="216"/>
      <c r="R308" s="216"/>
      <c r="S308" s="216"/>
      <c r="T308" s="217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T308" s="211" t="s">
        <v>145</v>
      </c>
      <c r="AU308" s="211" t="s">
        <v>80</v>
      </c>
      <c r="AV308" s="15" t="s">
        <v>139</v>
      </c>
      <c r="AW308" s="15" t="s">
        <v>32</v>
      </c>
      <c r="AX308" s="15" t="s">
        <v>78</v>
      </c>
      <c r="AY308" s="211" t="s">
        <v>132</v>
      </c>
    </row>
    <row r="309" s="2" customFormat="1" ht="21.75" customHeight="1">
      <c r="A309" s="40"/>
      <c r="B309" s="174"/>
      <c r="C309" s="175" t="s">
        <v>397</v>
      </c>
      <c r="D309" s="175" t="s">
        <v>134</v>
      </c>
      <c r="E309" s="176" t="s">
        <v>398</v>
      </c>
      <c r="F309" s="177" t="s">
        <v>399</v>
      </c>
      <c r="G309" s="178" t="s">
        <v>153</v>
      </c>
      <c r="H309" s="179">
        <v>99.540000000000006</v>
      </c>
      <c r="I309" s="180"/>
      <c r="J309" s="181">
        <f>ROUND(I309*H309,2)</f>
        <v>0</v>
      </c>
      <c r="K309" s="177" t="s">
        <v>138</v>
      </c>
      <c r="L309" s="41"/>
      <c r="M309" s="182" t="s">
        <v>3</v>
      </c>
      <c r="N309" s="183" t="s">
        <v>42</v>
      </c>
      <c r="O309" s="74"/>
      <c r="P309" s="184">
        <f>O309*H309</f>
        <v>0</v>
      </c>
      <c r="Q309" s="184">
        <v>0</v>
      </c>
      <c r="R309" s="184">
        <f>Q309*H309</f>
        <v>0</v>
      </c>
      <c r="S309" s="184">
        <v>0</v>
      </c>
      <c r="T309" s="185">
        <f>S309*H309</f>
        <v>0</v>
      </c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R309" s="186" t="s">
        <v>139</v>
      </c>
      <c r="AT309" s="186" t="s">
        <v>134</v>
      </c>
      <c r="AU309" s="186" t="s">
        <v>80</v>
      </c>
      <c r="AY309" s="21" t="s">
        <v>132</v>
      </c>
      <c r="BE309" s="187">
        <f>IF(N309="základní",J309,0)</f>
        <v>0</v>
      </c>
      <c r="BF309" s="187">
        <f>IF(N309="snížená",J309,0)</f>
        <v>0</v>
      </c>
      <c r="BG309" s="187">
        <f>IF(N309="zákl. přenesená",J309,0)</f>
        <v>0</v>
      </c>
      <c r="BH309" s="187">
        <f>IF(N309="sníž. přenesená",J309,0)</f>
        <v>0</v>
      </c>
      <c r="BI309" s="187">
        <f>IF(N309="nulová",J309,0)</f>
        <v>0</v>
      </c>
      <c r="BJ309" s="21" t="s">
        <v>78</v>
      </c>
      <c r="BK309" s="187">
        <f>ROUND(I309*H309,2)</f>
        <v>0</v>
      </c>
      <c r="BL309" s="21" t="s">
        <v>139</v>
      </c>
      <c r="BM309" s="186" t="s">
        <v>400</v>
      </c>
    </row>
    <row r="310" s="2" customFormat="1">
      <c r="A310" s="40"/>
      <c r="B310" s="41"/>
      <c r="C310" s="40"/>
      <c r="D310" s="188" t="s">
        <v>141</v>
      </c>
      <c r="E310" s="40"/>
      <c r="F310" s="189" t="s">
        <v>401</v>
      </c>
      <c r="G310" s="40"/>
      <c r="H310" s="40"/>
      <c r="I310" s="190"/>
      <c r="J310" s="40"/>
      <c r="K310" s="40"/>
      <c r="L310" s="41"/>
      <c r="M310" s="191"/>
      <c r="N310" s="192"/>
      <c r="O310" s="74"/>
      <c r="P310" s="74"/>
      <c r="Q310" s="74"/>
      <c r="R310" s="74"/>
      <c r="S310" s="74"/>
      <c r="T310" s="75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T310" s="21" t="s">
        <v>141</v>
      </c>
      <c r="AU310" s="21" t="s">
        <v>80</v>
      </c>
    </row>
    <row r="311" s="2" customFormat="1">
      <c r="A311" s="40"/>
      <c r="B311" s="41"/>
      <c r="C311" s="40"/>
      <c r="D311" s="193" t="s">
        <v>143</v>
      </c>
      <c r="E311" s="40"/>
      <c r="F311" s="194" t="s">
        <v>402</v>
      </c>
      <c r="G311" s="40"/>
      <c r="H311" s="40"/>
      <c r="I311" s="190"/>
      <c r="J311" s="40"/>
      <c r="K311" s="40"/>
      <c r="L311" s="41"/>
      <c r="M311" s="191"/>
      <c r="N311" s="192"/>
      <c r="O311" s="74"/>
      <c r="P311" s="74"/>
      <c r="Q311" s="74"/>
      <c r="R311" s="74"/>
      <c r="S311" s="74"/>
      <c r="T311" s="75"/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T311" s="21" t="s">
        <v>143</v>
      </c>
      <c r="AU311" s="21" t="s">
        <v>80</v>
      </c>
    </row>
    <row r="312" s="14" customFormat="1">
      <c r="A312" s="14"/>
      <c r="B312" s="202"/>
      <c r="C312" s="14"/>
      <c r="D312" s="188" t="s">
        <v>145</v>
      </c>
      <c r="E312" s="203" t="s">
        <v>3</v>
      </c>
      <c r="F312" s="204" t="s">
        <v>403</v>
      </c>
      <c r="G312" s="14"/>
      <c r="H312" s="205">
        <v>99.540000000000006</v>
      </c>
      <c r="I312" s="206"/>
      <c r="J312" s="14"/>
      <c r="K312" s="14"/>
      <c r="L312" s="202"/>
      <c r="M312" s="207"/>
      <c r="N312" s="208"/>
      <c r="O312" s="208"/>
      <c r="P312" s="208"/>
      <c r="Q312" s="208"/>
      <c r="R312" s="208"/>
      <c r="S312" s="208"/>
      <c r="T312" s="209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03" t="s">
        <v>145</v>
      </c>
      <c r="AU312" s="203" t="s">
        <v>80</v>
      </c>
      <c r="AV312" s="14" t="s">
        <v>80</v>
      </c>
      <c r="AW312" s="14" t="s">
        <v>32</v>
      </c>
      <c r="AX312" s="14" t="s">
        <v>71</v>
      </c>
      <c r="AY312" s="203" t="s">
        <v>132</v>
      </c>
    </row>
    <row r="313" s="15" customFormat="1">
      <c r="A313" s="15"/>
      <c r="B313" s="210"/>
      <c r="C313" s="15"/>
      <c r="D313" s="188" t="s">
        <v>145</v>
      </c>
      <c r="E313" s="211" t="s">
        <v>3</v>
      </c>
      <c r="F313" s="212" t="s">
        <v>149</v>
      </c>
      <c r="G313" s="15"/>
      <c r="H313" s="213">
        <v>99.540000000000006</v>
      </c>
      <c r="I313" s="214"/>
      <c r="J313" s="15"/>
      <c r="K313" s="15"/>
      <c r="L313" s="210"/>
      <c r="M313" s="215"/>
      <c r="N313" s="216"/>
      <c r="O313" s="216"/>
      <c r="P313" s="216"/>
      <c r="Q313" s="216"/>
      <c r="R313" s="216"/>
      <c r="S313" s="216"/>
      <c r="T313" s="217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T313" s="211" t="s">
        <v>145</v>
      </c>
      <c r="AU313" s="211" t="s">
        <v>80</v>
      </c>
      <c r="AV313" s="15" t="s">
        <v>139</v>
      </c>
      <c r="AW313" s="15" t="s">
        <v>32</v>
      </c>
      <c r="AX313" s="15" t="s">
        <v>78</v>
      </c>
      <c r="AY313" s="211" t="s">
        <v>132</v>
      </c>
    </row>
    <row r="314" s="2" customFormat="1" ht="21.75" customHeight="1">
      <c r="A314" s="40"/>
      <c r="B314" s="174"/>
      <c r="C314" s="175" t="s">
        <v>404</v>
      </c>
      <c r="D314" s="175" t="s">
        <v>134</v>
      </c>
      <c r="E314" s="176" t="s">
        <v>405</v>
      </c>
      <c r="F314" s="177" t="s">
        <v>406</v>
      </c>
      <c r="G314" s="178" t="s">
        <v>153</v>
      </c>
      <c r="H314" s="179">
        <v>33.072000000000003</v>
      </c>
      <c r="I314" s="180"/>
      <c r="J314" s="181">
        <f>ROUND(I314*H314,2)</f>
        <v>0</v>
      </c>
      <c r="K314" s="177" t="s">
        <v>138</v>
      </c>
      <c r="L314" s="41"/>
      <c r="M314" s="182" t="s">
        <v>3</v>
      </c>
      <c r="N314" s="183" t="s">
        <v>42</v>
      </c>
      <c r="O314" s="74"/>
      <c r="P314" s="184">
        <f>O314*H314</f>
        <v>0</v>
      </c>
      <c r="Q314" s="184">
        <v>0</v>
      </c>
      <c r="R314" s="184">
        <f>Q314*H314</f>
        <v>0</v>
      </c>
      <c r="S314" s="184">
        <v>0</v>
      </c>
      <c r="T314" s="185">
        <f>S314*H314</f>
        <v>0</v>
      </c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R314" s="186" t="s">
        <v>139</v>
      </c>
      <c r="AT314" s="186" t="s">
        <v>134</v>
      </c>
      <c r="AU314" s="186" t="s">
        <v>80</v>
      </c>
      <c r="AY314" s="21" t="s">
        <v>132</v>
      </c>
      <c r="BE314" s="187">
        <f>IF(N314="základní",J314,0)</f>
        <v>0</v>
      </c>
      <c r="BF314" s="187">
        <f>IF(N314="snížená",J314,0)</f>
        <v>0</v>
      </c>
      <c r="BG314" s="187">
        <f>IF(N314="zákl. přenesená",J314,0)</f>
        <v>0</v>
      </c>
      <c r="BH314" s="187">
        <f>IF(N314="sníž. přenesená",J314,0)</f>
        <v>0</v>
      </c>
      <c r="BI314" s="187">
        <f>IF(N314="nulová",J314,0)</f>
        <v>0</v>
      </c>
      <c r="BJ314" s="21" t="s">
        <v>78</v>
      </c>
      <c r="BK314" s="187">
        <f>ROUND(I314*H314,2)</f>
        <v>0</v>
      </c>
      <c r="BL314" s="21" t="s">
        <v>139</v>
      </c>
      <c r="BM314" s="186" t="s">
        <v>407</v>
      </c>
    </row>
    <row r="315" s="2" customFormat="1">
      <c r="A315" s="40"/>
      <c r="B315" s="41"/>
      <c r="C315" s="40"/>
      <c r="D315" s="188" t="s">
        <v>141</v>
      </c>
      <c r="E315" s="40"/>
      <c r="F315" s="189" t="s">
        <v>408</v>
      </c>
      <c r="G315" s="40"/>
      <c r="H315" s="40"/>
      <c r="I315" s="190"/>
      <c r="J315" s="40"/>
      <c r="K315" s="40"/>
      <c r="L315" s="41"/>
      <c r="M315" s="191"/>
      <c r="N315" s="192"/>
      <c r="O315" s="74"/>
      <c r="P315" s="74"/>
      <c r="Q315" s="74"/>
      <c r="R315" s="74"/>
      <c r="S315" s="74"/>
      <c r="T315" s="75"/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T315" s="21" t="s">
        <v>141</v>
      </c>
      <c r="AU315" s="21" t="s">
        <v>80</v>
      </c>
    </row>
    <row r="316" s="2" customFormat="1">
      <c r="A316" s="40"/>
      <c r="B316" s="41"/>
      <c r="C316" s="40"/>
      <c r="D316" s="193" t="s">
        <v>143</v>
      </c>
      <c r="E316" s="40"/>
      <c r="F316" s="194" t="s">
        <v>409</v>
      </c>
      <c r="G316" s="40"/>
      <c r="H316" s="40"/>
      <c r="I316" s="190"/>
      <c r="J316" s="40"/>
      <c r="K316" s="40"/>
      <c r="L316" s="41"/>
      <c r="M316" s="191"/>
      <c r="N316" s="192"/>
      <c r="O316" s="74"/>
      <c r="P316" s="74"/>
      <c r="Q316" s="74"/>
      <c r="R316" s="74"/>
      <c r="S316" s="74"/>
      <c r="T316" s="75"/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T316" s="21" t="s">
        <v>143</v>
      </c>
      <c r="AU316" s="21" t="s">
        <v>80</v>
      </c>
    </row>
    <row r="317" s="14" customFormat="1">
      <c r="A317" s="14"/>
      <c r="B317" s="202"/>
      <c r="C317" s="14"/>
      <c r="D317" s="188" t="s">
        <v>145</v>
      </c>
      <c r="E317" s="203" t="s">
        <v>3</v>
      </c>
      <c r="F317" s="204" t="s">
        <v>410</v>
      </c>
      <c r="G317" s="14"/>
      <c r="H317" s="205">
        <v>33.072000000000003</v>
      </c>
      <c r="I317" s="206"/>
      <c r="J317" s="14"/>
      <c r="K317" s="14"/>
      <c r="L317" s="202"/>
      <c r="M317" s="207"/>
      <c r="N317" s="208"/>
      <c r="O317" s="208"/>
      <c r="P317" s="208"/>
      <c r="Q317" s="208"/>
      <c r="R317" s="208"/>
      <c r="S317" s="208"/>
      <c r="T317" s="209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03" t="s">
        <v>145</v>
      </c>
      <c r="AU317" s="203" t="s">
        <v>80</v>
      </c>
      <c r="AV317" s="14" t="s">
        <v>80</v>
      </c>
      <c r="AW317" s="14" t="s">
        <v>32</v>
      </c>
      <c r="AX317" s="14" t="s">
        <v>71</v>
      </c>
      <c r="AY317" s="203" t="s">
        <v>132</v>
      </c>
    </row>
    <row r="318" s="15" customFormat="1">
      <c r="A318" s="15"/>
      <c r="B318" s="210"/>
      <c r="C318" s="15"/>
      <c r="D318" s="188" t="s">
        <v>145</v>
      </c>
      <c r="E318" s="211" t="s">
        <v>3</v>
      </c>
      <c r="F318" s="212" t="s">
        <v>149</v>
      </c>
      <c r="G318" s="15"/>
      <c r="H318" s="213">
        <v>33.072000000000003</v>
      </c>
      <c r="I318" s="214"/>
      <c r="J318" s="15"/>
      <c r="K318" s="15"/>
      <c r="L318" s="210"/>
      <c r="M318" s="215"/>
      <c r="N318" s="216"/>
      <c r="O318" s="216"/>
      <c r="P318" s="216"/>
      <c r="Q318" s="216"/>
      <c r="R318" s="216"/>
      <c r="S318" s="216"/>
      <c r="T318" s="217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T318" s="211" t="s">
        <v>145</v>
      </c>
      <c r="AU318" s="211" t="s">
        <v>80</v>
      </c>
      <c r="AV318" s="15" t="s">
        <v>139</v>
      </c>
      <c r="AW318" s="15" t="s">
        <v>32</v>
      </c>
      <c r="AX318" s="15" t="s">
        <v>78</v>
      </c>
      <c r="AY318" s="211" t="s">
        <v>132</v>
      </c>
    </row>
    <row r="319" s="12" customFormat="1" ht="22.8" customHeight="1">
      <c r="A319" s="12"/>
      <c r="B319" s="161"/>
      <c r="C319" s="12"/>
      <c r="D319" s="162" t="s">
        <v>70</v>
      </c>
      <c r="E319" s="172" t="s">
        <v>411</v>
      </c>
      <c r="F319" s="172" t="s">
        <v>412</v>
      </c>
      <c r="G319" s="12"/>
      <c r="H319" s="12"/>
      <c r="I319" s="164"/>
      <c r="J319" s="173">
        <f>BK319</f>
        <v>0</v>
      </c>
      <c r="K319" s="12"/>
      <c r="L319" s="161"/>
      <c r="M319" s="166"/>
      <c r="N319" s="167"/>
      <c r="O319" s="167"/>
      <c r="P319" s="168">
        <f>SUM(P320:P322)</f>
        <v>0</v>
      </c>
      <c r="Q319" s="167"/>
      <c r="R319" s="168">
        <f>SUM(R320:R322)</f>
        <v>0</v>
      </c>
      <c r="S319" s="167"/>
      <c r="T319" s="169">
        <f>SUM(T320:T322)</f>
        <v>0</v>
      </c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R319" s="162" t="s">
        <v>78</v>
      </c>
      <c r="AT319" s="170" t="s">
        <v>70</v>
      </c>
      <c r="AU319" s="170" t="s">
        <v>78</v>
      </c>
      <c r="AY319" s="162" t="s">
        <v>132</v>
      </c>
      <c r="BK319" s="171">
        <f>SUM(BK320:BK322)</f>
        <v>0</v>
      </c>
    </row>
    <row r="320" s="2" customFormat="1" ht="16.5" customHeight="1">
      <c r="A320" s="40"/>
      <c r="B320" s="174"/>
      <c r="C320" s="175" t="s">
        <v>413</v>
      </c>
      <c r="D320" s="175" t="s">
        <v>134</v>
      </c>
      <c r="E320" s="176" t="s">
        <v>414</v>
      </c>
      <c r="F320" s="177" t="s">
        <v>415</v>
      </c>
      <c r="G320" s="178" t="s">
        <v>153</v>
      </c>
      <c r="H320" s="179">
        <v>4564.2700000000004</v>
      </c>
      <c r="I320" s="180"/>
      <c r="J320" s="181">
        <f>ROUND(I320*H320,2)</f>
        <v>0</v>
      </c>
      <c r="K320" s="177" t="s">
        <v>138</v>
      </c>
      <c r="L320" s="41"/>
      <c r="M320" s="182" t="s">
        <v>3</v>
      </c>
      <c r="N320" s="183" t="s">
        <v>42</v>
      </c>
      <c r="O320" s="74"/>
      <c r="P320" s="184">
        <f>O320*H320</f>
        <v>0</v>
      </c>
      <c r="Q320" s="184">
        <v>0</v>
      </c>
      <c r="R320" s="184">
        <f>Q320*H320</f>
        <v>0</v>
      </c>
      <c r="S320" s="184">
        <v>0</v>
      </c>
      <c r="T320" s="185">
        <f>S320*H320</f>
        <v>0</v>
      </c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R320" s="186" t="s">
        <v>139</v>
      </c>
      <c r="AT320" s="186" t="s">
        <v>134</v>
      </c>
      <c r="AU320" s="186" t="s">
        <v>80</v>
      </c>
      <c r="AY320" s="21" t="s">
        <v>132</v>
      </c>
      <c r="BE320" s="187">
        <f>IF(N320="základní",J320,0)</f>
        <v>0</v>
      </c>
      <c r="BF320" s="187">
        <f>IF(N320="snížená",J320,0)</f>
        <v>0</v>
      </c>
      <c r="BG320" s="187">
        <f>IF(N320="zákl. přenesená",J320,0)</f>
        <v>0</v>
      </c>
      <c r="BH320" s="187">
        <f>IF(N320="sníž. přenesená",J320,0)</f>
        <v>0</v>
      </c>
      <c r="BI320" s="187">
        <f>IF(N320="nulová",J320,0)</f>
        <v>0</v>
      </c>
      <c r="BJ320" s="21" t="s">
        <v>78</v>
      </c>
      <c r="BK320" s="187">
        <f>ROUND(I320*H320,2)</f>
        <v>0</v>
      </c>
      <c r="BL320" s="21" t="s">
        <v>139</v>
      </c>
      <c r="BM320" s="186" t="s">
        <v>416</v>
      </c>
    </row>
    <row r="321" s="2" customFormat="1">
      <c r="A321" s="40"/>
      <c r="B321" s="41"/>
      <c r="C321" s="40"/>
      <c r="D321" s="188" t="s">
        <v>141</v>
      </c>
      <c r="E321" s="40"/>
      <c r="F321" s="189" t="s">
        <v>417</v>
      </c>
      <c r="G321" s="40"/>
      <c r="H321" s="40"/>
      <c r="I321" s="190"/>
      <c r="J321" s="40"/>
      <c r="K321" s="40"/>
      <c r="L321" s="41"/>
      <c r="M321" s="191"/>
      <c r="N321" s="192"/>
      <c r="O321" s="74"/>
      <c r="P321" s="74"/>
      <c r="Q321" s="74"/>
      <c r="R321" s="74"/>
      <c r="S321" s="74"/>
      <c r="T321" s="75"/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T321" s="21" t="s">
        <v>141</v>
      </c>
      <c r="AU321" s="21" t="s">
        <v>80</v>
      </c>
    </row>
    <row r="322" s="2" customFormat="1">
      <c r="A322" s="40"/>
      <c r="B322" s="41"/>
      <c r="C322" s="40"/>
      <c r="D322" s="193" t="s">
        <v>143</v>
      </c>
      <c r="E322" s="40"/>
      <c r="F322" s="194" t="s">
        <v>418</v>
      </c>
      <c r="G322" s="40"/>
      <c r="H322" s="40"/>
      <c r="I322" s="190"/>
      <c r="J322" s="40"/>
      <c r="K322" s="40"/>
      <c r="L322" s="41"/>
      <c r="M322" s="191"/>
      <c r="N322" s="192"/>
      <c r="O322" s="74"/>
      <c r="P322" s="74"/>
      <c r="Q322" s="74"/>
      <c r="R322" s="74"/>
      <c r="S322" s="74"/>
      <c r="T322" s="75"/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T322" s="21" t="s">
        <v>143</v>
      </c>
      <c r="AU322" s="21" t="s">
        <v>80</v>
      </c>
    </row>
    <row r="323" s="12" customFormat="1" ht="25.92" customHeight="1">
      <c r="A323" s="12"/>
      <c r="B323" s="161"/>
      <c r="C323" s="12"/>
      <c r="D323" s="162" t="s">
        <v>70</v>
      </c>
      <c r="E323" s="163" t="s">
        <v>419</v>
      </c>
      <c r="F323" s="163" t="s">
        <v>420</v>
      </c>
      <c r="G323" s="12"/>
      <c r="H323" s="12"/>
      <c r="I323" s="164"/>
      <c r="J323" s="165">
        <f>BK323</f>
        <v>0</v>
      </c>
      <c r="K323" s="12"/>
      <c r="L323" s="161"/>
      <c r="M323" s="166"/>
      <c r="N323" s="167"/>
      <c r="O323" s="167"/>
      <c r="P323" s="168">
        <f>P324+P334</f>
        <v>0</v>
      </c>
      <c r="Q323" s="167"/>
      <c r="R323" s="168">
        <f>R324+R334</f>
        <v>0.42400000000000004</v>
      </c>
      <c r="S323" s="167"/>
      <c r="T323" s="169">
        <f>T324+T334</f>
        <v>124.072</v>
      </c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R323" s="162" t="s">
        <v>80</v>
      </c>
      <c r="AT323" s="170" t="s">
        <v>70</v>
      </c>
      <c r="AU323" s="170" t="s">
        <v>71</v>
      </c>
      <c r="AY323" s="162" t="s">
        <v>132</v>
      </c>
      <c r="BK323" s="171">
        <f>BK324+BK334</f>
        <v>0</v>
      </c>
    </row>
    <row r="324" s="12" customFormat="1" ht="22.8" customHeight="1">
      <c r="A324" s="12"/>
      <c r="B324" s="161"/>
      <c r="C324" s="12"/>
      <c r="D324" s="162" t="s">
        <v>70</v>
      </c>
      <c r="E324" s="172" t="s">
        <v>421</v>
      </c>
      <c r="F324" s="172" t="s">
        <v>422</v>
      </c>
      <c r="G324" s="12"/>
      <c r="H324" s="12"/>
      <c r="I324" s="164"/>
      <c r="J324" s="173">
        <f>BK324</f>
        <v>0</v>
      </c>
      <c r="K324" s="12"/>
      <c r="L324" s="161"/>
      <c r="M324" s="166"/>
      <c r="N324" s="167"/>
      <c r="O324" s="167"/>
      <c r="P324" s="168">
        <f>SUM(P325:P333)</f>
        <v>0</v>
      </c>
      <c r="Q324" s="167"/>
      <c r="R324" s="168">
        <f>SUM(R325:R333)</f>
        <v>0</v>
      </c>
      <c r="S324" s="167"/>
      <c r="T324" s="169">
        <f>SUM(T325:T333)</f>
        <v>33.072000000000003</v>
      </c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R324" s="162" t="s">
        <v>80</v>
      </c>
      <c r="AT324" s="170" t="s">
        <v>70</v>
      </c>
      <c r="AU324" s="170" t="s">
        <v>78</v>
      </c>
      <c r="AY324" s="162" t="s">
        <v>132</v>
      </c>
      <c r="BK324" s="171">
        <f>SUM(BK325:BK333)</f>
        <v>0</v>
      </c>
    </row>
    <row r="325" s="2" customFormat="1" ht="16.5" customHeight="1">
      <c r="A325" s="40"/>
      <c r="B325" s="174"/>
      <c r="C325" s="175" t="s">
        <v>423</v>
      </c>
      <c r="D325" s="175" t="s">
        <v>134</v>
      </c>
      <c r="E325" s="176" t="s">
        <v>424</v>
      </c>
      <c r="F325" s="177" t="s">
        <v>425</v>
      </c>
      <c r="G325" s="178" t="s">
        <v>188</v>
      </c>
      <c r="H325" s="179">
        <v>1378</v>
      </c>
      <c r="I325" s="180"/>
      <c r="J325" s="181">
        <f>ROUND(I325*H325,2)</f>
        <v>0</v>
      </c>
      <c r="K325" s="177" t="s">
        <v>138</v>
      </c>
      <c r="L325" s="41"/>
      <c r="M325" s="182" t="s">
        <v>3</v>
      </c>
      <c r="N325" s="183" t="s">
        <v>42</v>
      </c>
      <c r="O325" s="74"/>
      <c r="P325" s="184">
        <f>O325*H325</f>
        <v>0</v>
      </c>
      <c r="Q325" s="184">
        <v>0</v>
      </c>
      <c r="R325" s="184">
        <f>Q325*H325</f>
        <v>0</v>
      </c>
      <c r="S325" s="184">
        <v>0.024</v>
      </c>
      <c r="T325" s="185">
        <f>S325*H325</f>
        <v>33.072000000000003</v>
      </c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R325" s="186" t="s">
        <v>262</v>
      </c>
      <c r="AT325" s="186" t="s">
        <v>134</v>
      </c>
      <c r="AU325" s="186" t="s">
        <v>80</v>
      </c>
      <c r="AY325" s="21" t="s">
        <v>132</v>
      </c>
      <c r="BE325" s="187">
        <f>IF(N325="základní",J325,0)</f>
        <v>0</v>
      </c>
      <c r="BF325" s="187">
        <f>IF(N325="snížená",J325,0)</f>
        <v>0</v>
      </c>
      <c r="BG325" s="187">
        <f>IF(N325="zákl. přenesená",J325,0)</f>
        <v>0</v>
      </c>
      <c r="BH325" s="187">
        <f>IF(N325="sníž. přenesená",J325,0)</f>
        <v>0</v>
      </c>
      <c r="BI325" s="187">
        <f>IF(N325="nulová",J325,0)</f>
        <v>0</v>
      </c>
      <c r="BJ325" s="21" t="s">
        <v>78</v>
      </c>
      <c r="BK325" s="187">
        <f>ROUND(I325*H325,2)</f>
        <v>0</v>
      </c>
      <c r="BL325" s="21" t="s">
        <v>262</v>
      </c>
      <c r="BM325" s="186" t="s">
        <v>426</v>
      </c>
    </row>
    <row r="326" s="2" customFormat="1">
      <c r="A326" s="40"/>
      <c r="B326" s="41"/>
      <c r="C326" s="40"/>
      <c r="D326" s="188" t="s">
        <v>141</v>
      </c>
      <c r="E326" s="40"/>
      <c r="F326" s="189" t="s">
        <v>427</v>
      </c>
      <c r="G326" s="40"/>
      <c r="H326" s="40"/>
      <c r="I326" s="190"/>
      <c r="J326" s="40"/>
      <c r="K326" s="40"/>
      <c r="L326" s="41"/>
      <c r="M326" s="191"/>
      <c r="N326" s="192"/>
      <c r="O326" s="74"/>
      <c r="P326" s="74"/>
      <c r="Q326" s="74"/>
      <c r="R326" s="74"/>
      <c r="S326" s="74"/>
      <c r="T326" s="75"/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T326" s="21" t="s">
        <v>141</v>
      </c>
      <c r="AU326" s="21" t="s">
        <v>80</v>
      </c>
    </row>
    <row r="327" s="2" customFormat="1">
      <c r="A327" s="40"/>
      <c r="B327" s="41"/>
      <c r="C327" s="40"/>
      <c r="D327" s="193" t="s">
        <v>143</v>
      </c>
      <c r="E327" s="40"/>
      <c r="F327" s="194" t="s">
        <v>428</v>
      </c>
      <c r="G327" s="40"/>
      <c r="H327" s="40"/>
      <c r="I327" s="190"/>
      <c r="J327" s="40"/>
      <c r="K327" s="40"/>
      <c r="L327" s="41"/>
      <c r="M327" s="191"/>
      <c r="N327" s="192"/>
      <c r="O327" s="74"/>
      <c r="P327" s="74"/>
      <c r="Q327" s="74"/>
      <c r="R327" s="74"/>
      <c r="S327" s="74"/>
      <c r="T327" s="75"/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T327" s="21" t="s">
        <v>143</v>
      </c>
      <c r="AU327" s="21" t="s">
        <v>80</v>
      </c>
    </row>
    <row r="328" s="13" customFormat="1">
      <c r="A328" s="13"/>
      <c r="B328" s="195"/>
      <c r="C328" s="13"/>
      <c r="D328" s="188" t="s">
        <v>145</v>
      </c>
      <c r="E328" s="196" t="s">
        <v>3</v>
      </c>
      <c r="F328" s="197" t="s">
        <v>429</v>
      </c>
      <c r="G328" s="13"/>
      <c r="H328" s="196" t="s">
        <v>3</v>
      </c>
      <c r="I328" s="198"/>
      <c r="J328" s="13"/>
      <c r="K328" s="13"/>
      <c r="L328" s="195"/>
      <c r="M328" s="199"/>
      <c r="N328" s="200"/>
      <c r="O328" s="200"/>
      <c r="P328" s="200"/>
      <c r="Q328" s="200"/>
      <c r="R328" s="200"/>
      <c r="S328" s="200"/>
      <c r="T328" s="201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196" t="s">
        <v>145</v>
      </c>
      <c r="AU328" s="196" t="s">
        <v>80</v>
      </c>
      <c r="AV328" s="13" t="s">
        <v>78</v>
      </c>
      <c r="AW328" s="13" t="s">
        <v>32</v>
      </c>
      <c r="AX328" s="13" t="s">
        <v>71</v>
      </c>
      <c r="AY328" s="196" t="s">
        <v>132</v>
      </c>
    </row>
    <row r="329" s="13" customFormat="1">
      <c r="A329" s="13"/>
      <c r="B329" s="195"/>
      <c r="C329" s="13"/>
      <c r="D329" s="188" t="s">
        <v>145</v>
      </c>
      <c r="E329" s="196" t="s">
        <v>3</v>
      </c>
      <c r="F329" s="197" t="s">
        <v>430</v>
      </c>
      <c r="G329" s="13"/>
      <c r="H329" s="196" t="s">
        <v>3</v>
      </c>
      <c r="I329" s="198"/>
      <c r="J329" s="13"/>
      <c r="K329" s="13"/>
      <c r="L329" s="195"/>
      <c r="M329" s="199"/>
      <c r="N329" s="200"/>
      <c r="O329" s="200"/>
      <c r="P329" s="200"/>
      <c r="Q329" s="200"/>
      <c r="R329" s="200"/>
      <c r="S329" s="200"/>
      <c r="T329" s="201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196" t="s">
        <v>145</v>
      </c>
      <c r="AU329" s="196" t="s">
        <v>80</v>
      </c>
      <c r="AV329" s="13" t="s">
        <v>78</v>
      </c>
      <c r="AW329" s="13" t="s">
        <v>32</v>
      </c>
      <c r="AX329" s="13" t="s">
        <v>71</v>
      </c>
      <c r="AY329" s="196" t="s">
        <v>132</v>
      </c>
    </row>
    <row r="330" s="14" customFormat="1">
      <c r="A330" s="14"/>
      <c r="B330" s="202"/>
      <c r="C330" s="14"/>
      <c r="D330" s="188" t="s">
        <v>145</v>
      </c>
      <c r="E330" s="203" t="s">
        <v>3</v>
      </c>
      <c r="F330" s="204" t="s">
        <v>431</v>
      </c>
      <c r="G330" s="14"/>
      <c r="H330" s="205">
        <v>1300</v>
      </c>
      <c r="I330" s="206"/>
      <c r="J330" s="14"/>
      <c r="K330" s="14"/>
      <c r="L330" s="202"/>
      <c r="M330" s="207"/>
      <c r="N330" s="208"/>
      <c r="O330" s="208"/>
      <c r="P330" s="208"/>
      <c r="Q330" s="208"/>
      <c r="R330" s="208"/>
      <c r="S330" s="208"/>
      <c r="T330" s="209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03" t="s">
        <v>145</v>
      </c>
      <c r="AU330" s="203" t="s">
        <v>80</v>
      </c>
      <c r="AV330" s="14" t="s">
        <v>80</v>
      </c>
      <c r="AW330" s="14" t="s">
        <v>32</v>
      </c>
      <c r="AX330" s="14" t="s">
        <v>71</v>
      </c>
      <c r="AY330" s="203" t="s">
        <v>132</v>
      </c>
    </row>
    <row r="331" s="13" customFormat="1">
      <c r="A331" s="13"/>
      <c r="B331" s="195"/>
      <c r="C331" s="13"/>
      <c r="D331" s="188" t="s">
        <v>145</v>
      </c>
      <c r="E331" s="196" t="s">
        <v>3</v>
      </c>
      <c r="F331" s="197" t="s">
        <v>432</v>
      </c>
      <c r="G331" s="13"/>
      <c r="H331" s="196" t="s">
        <v>3</v>
      </c>
      <c r="I331" s="198"/>
      <c r="J331" s="13"/>
      <c r="K331" s="13"/>
      <c r="L331" s="195"/>
      <c r="M331" s="199"/>
      <c r="N331" s="200"/>
      <c r="O331" s="200"/>
      <c r="P331" s="200"/>
      <c r="Q331" s="200"/>
      <c r="R331" s="200"/>
      <c r="S331" s="200"/>
      <c r="T331" s="201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196" t="s">
        <v>145</v>
      </c>
      <c r="AU331" s="196" t="s">
        <v>80</v>
      </c>
      <c r="AV331" s="13" t="s">
        <v>78</v>
      </c>
      <c r="AW331" s="13" t="s">
        <v>32</v>
      </c>
      <c r="AX331" s="13" t="s">
        <v>71</v>
      </c>
      <c r="AY331" s="196" t="s">
        <v>132</v>
      </c>
    </row>
    <row r="332" s="14" customFormat="1">
      <c r="A332" s="14"/>
      <c r="B332" s="202"/>
      <c r="C332" s="14"/>
      <c r="D332" s="188" t="s">
        <v>145</v>
      </c>
      <c r="E332" s="203" t="s">
        <v>3</v>
      </c>
      <c r="F332" s="204" t="s">
        <v>433</v>
      </c>
      <c r="G332" s="14"/>
      <c r="H332" s="205">
        <v>78</v>
      </c>
      <c r="I332" s="206"/>
      <c r="J332" s="14"/>
      <c r="K332" s="14"/>
      <c r="L332" s="202"/>
      <c r="M332" s="207"/>
      <c r="N332" s="208"/>
      <c r="O332" s="208"/>
      <c r="P332" s="208"/>
      <c r="Q332" s="208"/>
      <c r="R332" s="208"/>
      <c r="S332" s="208"/>
      <c r="T332" s="209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03" t="s">
        <v>145</v>
      </c>
      <c r="AU332" s="203" t="s">
        <v>80</v>
      </c>
      <c r="AV332" s="14" t="s">
        <v>80</v>
      </c>
      <c r="AW332" s="14" t="s">
        <v>32</v>
      </c>
      <c r="AX332" s="14" t="s">
        <v>71</v>
      </c>
      <c r="AY332" s="203" t="s">
        <v>132</v>
      </c>
    </row>
    <row r="333" s="15" customFormat="1">
      <c r="A333" s="15"/>
      <c r="B333" s="210"/>
      <c r="C333" s="15"/>
      <c r="D333" s="188" t="s">
        <v>145</v>
      </c>
      <c r="E333" s="211" t="s">
        <v>3</v>
      </c>
      <c r="F333" s="212" t="s">
        <v>149</v>
      </c>
      <c r="G333" s="15"/>
      <c r="H333" s="213">
        <v>1378</v>
      </c>
      <c r="I333" s="214"/>
      <c r="J333" s="15"/>
      <c r="K333" s="15"/>
      <c r="L333" s="210"/>
      <c r="M333" s="215"/>
      <c r="N333" s="216"/>
      <c r="O333" s="216"/>
      <c r="P333" s="216"/>
      <c r="Q333" s="216"/>
      <c r="R333" s="216"/>
      <c r="S333" s="216"/>
      <c r="T333" s="217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T333" s="211" t="s">
        <v>145</v>
      </c>
      <c r="AU333" s="211" t="s">
        <v>80</v>
      </c>
      <c r="AV333" s="15" t="s">
        <v>139</v>
      </c>
      <c r="AW333" s="15" t="s">
        <v>32</v>
      </c>
      <c r="AX333" s="15" t="s">
        <v>78</v>
      </c>
      <c r="AY333" s="211" t="s">
        <v>132</v>
      </c>
    </row>
    <row r="334" s="12" customFormat="1" ht="22.8" customHeight="1">
      <c r="A334" s="12"/>
      <c r="B334" s="161"/>
      <c r="C334" s="12"/>
      <c r="D334" s="162" t="s">
        <v>70</v>
      </c>
      <c r="E334" s="172" t="s">
        <v>434</v>
      </c>
      <c r="F334" s="172" t="s">
        <v>435</v>
      </c>
      <c r="G334" s="12"/>
      <c r="H334" s="12"/>
      <c r="I334" s="164"/>
      <c r="J334" s="173">
        <f>BK334</f>
        <v>0</v>
      </c>
      <c r="K334" s="12"/>
      <c r="L334" s="161"/>
      <c r="M334" s="166"/>
      <c r="N334" s="167"/>
      <c r="O334" s="167"/>
      <c r="P334" s="168">
        <f>SUM(P335:P355)</f>
        <v>0</v>
      </c>
      <c r="Q334" s="167"/>
      <c r="R334" s="168">
        <f>SUM(R335:R355)</f>
        <v>0.42400000000000004</v>
      </c>
      <c r="S334" s="167"/>
      <c r="T334" s="169">
        <f>SUM(T335:T355)</f>
        <v>91</v>
      </c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R334" s="162" t="s">
        <v>80</v>
      </c>
      <c r="AT334" s="170" t="s">
        <v>70</v>
      </c>
      <c r="AU334" s="170" t="s">
        <v>78</v>
      </c>
      <c r="AY334" s="162" t="s">
        <v>132</v>
      </c>
      <c r="BK334" s="171">
        <f>SUM(BK335:BK355)</f>
        <v>0</v>
      </c>
    </row>
    <row r="335" s="2" customFormat="1" ht="16.5" customHeight="1">
      <c r="A335" s="40"/>
      <c r="B335" s="174"/>
      <c r="C335" s="175" t="s">
        <v>436</v>
      </c>
      <c r="D335" s="175" t="s">
        <v>134</v>
      </c>
      <c r="E335" s="176" t="s">
        <v>437</v>
      </c>
      <c r="F335" s="177" t="s">
        <v>438</v>
      </c>
      <c r="G335" s="178" t="s">
        <v>439</v>
      </c>
      <c r="H335" s="179">
        <v>400</v>
      </c>
      <c r="I335" s="180"/>
      <c r="J335" s="181">
        <f>ROUND(I335*H335,2)</f>
        <v>0</v>
      </c>
      <c r="K335" s="177" t="s">
        <v>138</v>
      </c>
      <c r="L335" s="41"/>
      <c r="M335" s="182" t="s">
        <v>3</v>
      </c>
      <c r="N335" s="183" t="s">
        <v>42</v>
      </c>
      <c r="O335" s="74"/>
      <c r="P335" s="184">
        <f>O335*H335</f>
        <v>0</v>
      </c>
      <c r="Q335" s="184">
        <v>6.0000000000000002E-05</v>
      </c>
      <c r="R335" s="184">
        <f>Q335*H335</f>
        <v>0.024</v>
      </c>
      <c r="S335" s="184">
        <v>0</v>
      </c>
      <c r="T335" s="185">
        <f>S335*H335</f>
        <v>0</v>
      </c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R335" s="186" t="s">
        <v>262</v>
      </c>
      <c r="AT335" s="186" t="s">
        <v>134</v>
      </c>
      <c r="AU335" s="186" t="s">
        <v>80</v>
      </c>
      <c r="AY335" s="21" t="s">
        <v>132</v>
      </c>
      <c r="BE335" s="187">
        <f>IF(N335="základní",J335,0)</f>
        <v>0</v>
      </c>
      <c r="BF335" s="187">
        <f>IF(N335="snížená",J335,0)</f>
        <v>0</v>
      </c>
      <c r="BG335" s="187">
        <f>IF(N335="zákl. přenesená",J335,0)</f>
        <v>0</v>
      </c>
      <c r="BH335" s="187">
        <f>IF(N335="sníž. přenesená",J335,0)</f>
        <v>0</v>
      </c>
      <c r="BI335" s="187">
        <f>IF(N335="nulová",J335,0)</f>
        <v>0</v>
      </c>
      <c r="BJ335" s="21" t="s">
        <v>78</v>
      </c>
      <c r="BK335" s="187">
        <f>ROUND(I335*H335,2)</f>
        <v>0</v>
      </c>
      <c r="BL335" s="21" t="s">
        <v>262</v>
      </c>
      <c r="BM335" s="186" t="s">
        <v>440</v>
      </c>
    </row>
    <row r="336" s="2" customFormat="1">
      <c r="A336" s="40"/>
      <c r="B336" s="41"/>
      <c r="C336" s="40"/>
      <c r="D336" s="188" t="s">
        <v>141</v>
      </c>
      <c r="E336" s="40"/>
      <c r="F336" s="189" t="s">
        <v>441</v>
      </c>
      <c r="G336" s="40"/>
      <c r="H336" s="40"/>
      <c r="I336" s="190"/>
      <c r="J336" s="40"/>
      <c r="K336" s="40"/>
      <c r="L336" s="41"/>
      <c r="M336" s="191"/>
      <c r="N336" s="192"/>
      <c r="O336" s="74"/>
      <c r="P336" s="74"/>
      <c r="Q336" s="74"/>
      <c r="R336" s="74"/>
      <c r="S336" s="74"/>
      <c r="T336" s="75"/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T336" s="21" t="s">
        <v>141</v>
      </c>
      <c r="AU336" s="21" t="s">
        <v>80</v>
      </c>
    </row>
    <row r="337" s="2" customFormat="1">
      <c r="A337" s="40"/>
      <c r="B337" s="41"/>
      <c r="C337" s="40"/>
      <c r="D337" s="193" t="s">
        <v>143</v>
      </c>
      <c r="E337" s="40"/>
      <c r="F337" s="194" t="s">
        <v>442</v>
      </c>
      <c r="G337" s="40"/>
      <c r="H337" s="40"/>
      <c r="I337" s="190"/>
      <c r="J337" s="40"/>
      <c r="K337" s="40"/>
      <c r="L337" s="41"/>
      <c r="M337" s="191"/>
      <c r="N337" s="192"/>
      <c r="O337" s="74"/>
      <c r="P337" s="74"/>
      <c r="Q337" s="74"/>
      <c r="R337" s="74"/>
      <c r="S337" s="74"/>
      <c r="T337" s="75"/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T337" s="21" t="s">
        <v>143</v>
      </c>
      <c r="AU337" s="21" t="s">
        <v>80</v>
      </c>
    </row>
    <row r="338" s="13" customFormat="1">
      <c r="A338" s="13"/>
      <c r="B338" s="195"/>
      <c r="C338" s="13"/>
      <c r="D338" s="188" t="s">
        <v>145</v>
      </c>
      <c r="E338" s="196" t="s">
        <v>3</v>
      </c>
      <c r="F338" s="197" t="s">
        <v>213</v>
      </c>
      <c r="G338" s="13"/>
      <c r="H338" s="196" t="s">
        <v>3</v>
      </c>
      <c r="I338" s="198"/>
      <c r="J338" s="13"/>
      <c r="K338" s="13"/>
      <c r="L338" s="195"/>
      <c r="M338" s="199"/>
      <c r="N338" s="200"/>
      <c r="O338" s="200"/>
      <c r="P338" s="200"/>
      <c r="Q338" s="200"/>
      <c r="R338" s="200"/>
      <c r="S338" s="200"/>
      <c r="T338" s="201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196" t="s">
        <v>145</v>
      </c>
      <c r="AU338" s="196" t="s">
        <v>80</v>
      </c>
      <c r="AV338" s="13" t="s">
        <v>78</v>
      </c>
      <c r="AW338" s="13" t="s">
        <v>32</v>
      </c>
      <c r="AX338" s="13" t="s">
        <v>71</v>
      </c>
      <c r="AY338" s="196" t="s">
        <v>132</v>
      </c>
    </row>
    <row r="339" s="13" customFormat="1">
      <c r="A339" s="13"/>
      <c r="B339" s="195"/>
      <c r="C339" s="13"/>
      <c r="D339" s="188" t="s">
        <v>145</v>
      </c>
      <c r="E339" s="196" t="s">
        <v>3</v>
      </c>
      <c r="F339" s="197" t="s">
        <v>214</v>
      </c>
      <c r="G339" s="13"/>
      <c r="H339" s="196" t="s">
        <v>3</v>
      </c>
      <c r="I339" s="198"/>
      <c r="J339" s="13"/>
      <c r="K339" s="13"/>
      <c r="L339" s="195"/>
      <c r="M339" s="199"/>
      <c r="N339" s="200"/>
      <c r="O339" s="200"/>
      <c r="P339" s="200"/>
      <c r="Q339" s="200"/>
      <c r="R339" s="200"/>
      <c r="S339" s="200"/>
      <c r="T339" s="201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196" t="s">
        <v>145</v>
      </c>
      <c r="AU339" s="196" t="s">
        <v>80</v>
      </c>
      <c r="AV339" s="13" t="s">
        <v>78</v>
      </c>
      <c r="AW339" s="13" t="s">
        <v>32</v>
      </c>
      <c r="AX339" s="13" t="s">
        <v>71</v>
      </c>
      <c r="AY339" s="196" t="s">
        <v>132</v>
      </c>
    </row>
    <row r="340" s="14" customFormat="1">
      <c r="A340" s="14"/>
      <c r="B340" s="202"/>
      <c r="C340" s="14"/>
      <c r="D340" s="188" t="s">
        <v>145</v>
      </c>
      <c r="E340" s="203" t="s">
        <v>3</v>
      </c>
      <c r="F340" s="204" t="s">
        <v>443</v>
      </c>
      <c r="G340" s="14"/>
      <c r="H340" s="205">
        <v>400</v>
      </c>
      <c r="I340" s="206"/>
      <c r="J340" s="14"/>
      <c r="K340" s="14"/>
      <c r="L340" s="202"/>
      <c r="M340" s="207"/>
      <c r="N340" s="208"/>
      <c r="O340" s="208"/>
      <c r="P340" s="208"/>
      <c r="Q340" s="208"/>
      <c r="R340" s="208"/>
      <c r="S340" s="208"/>
      <c r="T340" s="209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03" t="s">
        <v>145</v>
      </c>
      <c r="AU340" s="203" t="s">
        <v>80</v>
      </c>
      <c r="AV340" s="14" t="s">
        <v>80</v>
      </c>
      <c r="AW340" s="14" t="s">
        <v>32</v>
      </c>
      <c r="AX340" s="14" t="s">
        <v>71</v>
      </c>
      <c r="AY340" s="203" t="s">
        <v>132</v>
      </c>
    </row>
    <row r="341" s="15" customFormat="1">
      <c r="A341" s="15"/>
      <c r="B341" s="210"/>
      <c r="C341" s="15"/>
      <c r="D341" s="188" t="s">
        <v>145</v>
      </c>
      <c r="E341" s="211" t="s">
        <v>3</v>
      </c>
      <c r="F341" s="212" t="s">
        <v>149</v>
      </c>
      <c r="G341" s="15"/>
      <c r="H341" s="213">
        <v>400</v>
      </c>
      <c r="I341" s="214"/>
      <c r="J341" s="15"/>
      <c r="K341" s="15"/>
      <c r="L341" s="210"/>
      <c r="M341" s="215"/>
      <c r="N341" s="216"/>
      <c r="O341" s="216"/>
      <c r="P341" s="216"/>
      <c r="Q341" s="216"/>
      <c r="R341" s="216"/>
      <c r="S341" s="216"/>
      <c r="T341" s="217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T341" s="211" t="s">
        <v>145</v>
      </c>
      <c r="AU341" s="211" t="s">
        <v>80</v>
      </c>
      <c r="AV341" s="15" t="s">
        <v>139</v>
      </c>
      <c r="AW341" s="15" t="s">
        <v>32</v>
      </c>
      <c r="AX341" s="15" t="s">
        <v>78</v>
      </c>
      <c r="AY341" s="211" t="s">
        <v>132</v>
      </c>
    </row>
    <row r="342" s="2" customFormat="1" ht="16.5" customHeight="1">
      <c r="A342" s="40"/>
      <c r="B342" s="174"/>
      <c r="C342" s="218" t="s">
        <v>345</v>
      </c>
      <c r="D342" s="218" t="s">
        <v>150</v>
      </c>
      <c r="E342" s="219" t="s">
        <v>444</v>
      </c>
      <c r="F342" s="220" t="s">
        <v>445</v>
      </c>
      <c r="G342" s="221" t="s">
        <v>439</v>
      </c>
      <c r="H342" s="222">
        <v>400</v>
      </c>
      <c r="I342" s="223"/>
      <c r="J342" s="224">
        <f>ROUND(I342*H342,2)</f>
        <v>0</v>
      </c>
      <c r="K342" s="220" t="s">
        <v>3</v>
      </c>
      <c r="L342" s="225"/>
      <c r="M342" s="226" t="s">
        <v>3</v>
      </c>
      <c r="N342" s="227" t="s">
        <v>42</v>
      </c>
      <c r="O342" s="74"/>
      <c r="P342" s="184">
        <f>O342*H342</f>
        <v>0</v>
      </c>
      <c r="Q342" s="184">
        <v>0.001</v>
      </c>
      <c r="R342" s="184">
        <f>Q342*H342</f>
        <v>0.40000000000000002</v>
      </c>
      <c r="S342" s="184">
        <v>0</v>
      </c>
      <c r="T342" s="185">
        <f>S342*H342</f>
        <v>0</v>
      </c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R342" s="186" t="s">
        <v>377</v>
      </c>
      <c r="AT342" s="186" t="s">
        <v>150</v>
      </c>
      <c r="AU342" s="186" t="s">
        <v>80</v>
      </c>
      <c r="AY342" s="21" t="s">
        <v>132</v>
      </c>
      <c r="BE342" s="187">
        <f>IF(N342="základní",J342,0)</f>
        <v>0</v>
      </c>
      <c r="BF342" s="187">
        <f>IF(N342="snížená",J342,0)</f>
        <v>0</v>
      </c>
      <c r="BG342" s="187">
        <f>IF(N342="zákl. přenesená",J342,0)</f>
        <v>0</v>
      </c>
      <c r="BH342" s="187">
        <f>IF(N342="sníž. přenesená",J342,0)</f>
        <v>0</v>
      </c>
      <c r="BI342" s="187">
        <f>IF(N342="nulová",J342,0)</f>
        <v>0</v>
      </c>
      <c r="BJ342" s="21" t="s">
        <v>78</v>
      </c>
      <c r="BK342" s="187">
        <f>ROUND(I342*H342,2)</f>
        <v>0</v>
      </c>
      <c r="BL342" s="21" t="s">
        <v>262</v>
      </c>
      <c r="BM342" s="186" t="s">
        <v>446</v>
      </c>
    </row>
    <row r="343" s="2" customFormat="1">
      <c r="A343" s="40"/>
      <c r="B343" s="41"/>
      <c r="C343" s="40"/>
      <c r="D343" s="188" t="s">
        <v>141</v>
      </c>
      <c r="E343" s="40"/>
      <c r="F343" s="189" t="s">
        <v>445</v>
      </c>
      <c r="G343" s="40"/>
      <c r="H343" s="40"/>
      <c r="I343" s="190"/>
      <c r="J343" s="40"/>
      <c r="K343" s="40"/>
      <c r="L343" s="41"/>
      <c r="M343" s="191"/>
      <c r="N343" s="192"/>
      <c r="O343" s="74"/>
      <c r="P343" s="74"/>
      <c r="Q343" s="74"/>
      <c r="R343" s="74"/>
      <c r="S343" s="74"/>
      <c r="T343" s="75"/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T343" s="21" t="s">
        <v>141</v>
      </c>
      <c r="AU343" s="21" t="s">
        <v>80</v>
      </c>
    </row>
    <row r="344" s="2" customFormat="1" ht="21.75" customHeight="1">
      <c r="A344" s="40"/>
      <c r="B344" s="174"/>
      <c r="C344" s="175" t="s">
        <v>447</v>
      </c>
      <c r="D344" s="175" t="s">
        <v>134</v>
      </c>
      <c r="E344" s="176" t="s">
        <v>448</v>
      </c>
      <c r="F344" s="177" t="s">
        <v>449</v>
      </c>
      <c r="G344" s="178" t="s">
        <v>439</v>
      </c>
      <c r="H344" s="179">
        <v>91000</v>
      </c>
      <c r="I344" s="180"/>
      <c r="J344" s="181">
        <f>ROUND(I344*H344,2)</f>
        <v>0</v>
      </c>
      <c r="K344" s="177" t="s">
        <v>138</v>
      </c>
      <c r="L344" s="41"/>
      <c r="M344" s="182" t="s">
        <v>3</v>
      </c>
      <c r="N344" s="183" t="s">
        <v>42</v>
      </c>
      <c r="O344" s="74"/>
      <c r="P344" s="184">
        <f>O344*H344</f>
        <v>0</v>
      </c>
      <c r="Q344" s="184">
        <v>0</v>
      </c>
      <c r="R344" s="184">
        <f>Q344*H344</f>
        <v>0</v>
      </c>
      <c r="S344" s="184">
        <v>0.001</v>
      </c>
      <c r="T344" s="185">
        <f>S344*H344</f>
        <v>91</v>
      </c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R344" s="186" t="s">
        <v>262</v>
      </c>
      <c r="AT344" s="186" t="s">
        <v>134</v>
      </c>
      <c r="AU344" s="186" t="s">
        <v>80</v>
      </c>
      <c r="AY344" s="21" t="s">
        <v>132</v>
      </c>
      <c r="BE344" s="187">
        <f>IF(N344="základní",J344,0)</f>
        <v>0</v>
      </c>
      <c r="BF344" s="187">
        <f>IF(N344="snížená",J344,0)</f>
        <v>0</v>
      </c>
      <c r="BG344" s="187">
        <f>IF(N344="zákl. přenesená",J344,0)</f>
        <v>0</v>
      </c>
      <c r="BH344" s="187">
        <f>IF(N344="sníž. přenesená",J344,0)</f>
        <v>0</v>
      </c>
      <c r="BI344" s="187">
        <f>IF(N344="nulová",J344,0)</f>
        <v>0</v>
      </c>
      <c r="BJ344" s="21" t="s">
        <v>78</v>
      </c>
      <c r="BK344" s="187">
        <f>ROUND(I344*H344,2)</f>
        <v>0</v>
      </c>
      <c r="BL344" s="21" t="s">
        <v>262</v>
      </c>
      <c r="BM344" s="186" t="s">
        <v>450</v>
      </c>
    </row>
    <row r="345" s="2" customFormat="1">
      <c r="A345" s="40"/>
      <c r="B345" s="41"/>
      <c r="C345" s="40"/>
      <c r="D345" s="188" t="s">
        <v>141</v>
      </c>
      <c r="E345" s="40"/>
      <c r="F345" s="189" t="s">
        <v>451</v>
      </c>
      <c r="G345" s="40"/>
      <c r="H345" s="40"/>
      <c r="I345" s="190"/>
      <c r="J345" s="40"/>
      <c r="K345" s="40"/>
      <c r="L345" s="41"/>
      <c r="M345" s="191"/>
      <c r="N345" s="192"/>
      <c r="O345" s="74"/>
      <c r="P345" s="74"/>
      <c r="Q345" s="74"/>
      <c r="R345" s="74"/>
      <c r="S345" s="74"/>
      <c r="T345" s="75"/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T345" s="21" t="s">
        <v>141</v>
      </c>
      <c r="AU345" s="21" t="s">
        <v>80</v>
      </c>
    </row>
    <row r="346" s="2" customFormat="1">
      <c r="A346" s="40"/>
      <c r="B346" s="41"/>
      <c r="C346" s="40"/>
      <c r="D346" s="193" t="s">
        <v>143</v>
      </c>
      <c r="E346" s="40"/>
      <c r="F346" s="194" t="s">
        <v>452</v>
      </c>
      <c r="G346" s="40"/>
      <c r="H346" s="40"/>
      <c r="I346" s="190"/>
      <c r="J346" s="40"/>
      <c r="K346" s="40"/>
      <c r="L346" s="41"/>
      <c r="M346" s="191"/>
      <c r="N346" s="192"/>
      <c r="O346" s="74"/>
      <c r="P346" s="74"/>
      <c r="Q346" s="74"/>
      <c r="R346" s="74"/>
      <c r="S346" s="74"/>
      <c r="T346" s="75"/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T346" s="21" t="s">
        <v>143</v>
      </c>
      <c r="AU346" s="21" t="s">
        <v>80</v>
      </c>
    </row>
    <row r="347" s="13" customFormat="1">
      <c r="A347" s="13"/>
      <c r="B347" s="195"/>
      <c r="C347" s="13"/>
      <c r="D347" s="188" t="s">
        <v>145</v>
      </c>
      <c r="E347" s="196" t="s">
        <v>3</v>
      </c>
      <c r="F347" s="197" t="s">
        <v>429</v>
      </c>
      <c r="G347" s="13"/>
      <c r="H347" s="196" t="s">
        <v>3</v>
      </c>
      <c r="I347" s="198"/>
      <c r="J347" s="13"/>
      <c r="K347" s="13"/>
      <c r="L347" s="195"/>
      <c r="M347" s="199"/>
      <c r="N347" s="200"/>
      <c r="O347" s="200"/>
      <c r="P347" s="200"/>
      <c r="Q347" s="200"/>
      <c r="R347" s="200"/>
      <c r="S347" s="200"/>
      <c r="T347" s="201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196" t="s">
        <v>145</v>
      </c>
      <c r="AU347" s="196" t="s">
        <v>80</v>
      </c>
      <c r="AV347" s="13" t="s">
        <v>78</v>
      </c>
      <c r="AW347" s="13" t="s">
        <v>32</v>
      </c>
      <c r="AX347" s="13" t="s">
        <v>71</v>
      </c>
      <c r="AY347" s="196" t="s">
        <v>132</v>
      </c>
    </row>
    <row r="348" s="13" customFormat="1">
      <c r="A348" s="13"/>
      <c r="B348" s="195"/>
      <c r="C348" s="13"/>
      <c r="D348" s="188" t="s">
        <v>145</v>
      </c>
      <c r="E348" s="196" t="s">
        <v>3</v>
      </c>
      <c r="F348" s="197" t="s">
        <v>453</v>
      </c>
      <c r="G348" s="13"/>
      <c r="H348" s="196" t="s">
        <v>3</v>
      </c>
      <c r="I348" s="198"/>
      <c r="J348" s="13"/>
      <c r="K348" s="13"/>
      <c r="L348" s="195"/>
      <c r="M348" s="199"/>
      <c r="N348" s="200"/>
      <c r="O348" s="200"/>
      <c r="P348" s="200"/>
      <c r="Q348" s="200"/>
      <c r="R348" s="200"/>
      <c r="S348" s="200"/>
      <c r="T348" s="201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196" t="s">
        <v>145</v>
      </c>
      <c r="AU348" s="196" t="s">
        <v>80</v>
      </c>
      <c r="AV348" s="13" t="s">
        <v>78</v>
      </c>
      <c r="AW348" s="13" t="s">
        <v>32</v>
      </c>
      <c r="AX348" s="13" t="s">
        <v>71</v>
      </c>
      <c r="AY348" s="196" t="s">
        <v>132</v>
      </c>
    </row>
    <row r="349" s="14" customFormat="1">
      <c r="A349" s="14"/>
      <c r="B349" s="202"/>
      <c r="C349" s="14"/>
      <c r="D349" s="188" t="s">
        <v>145</v>
      </c>
      <c r="E349" s="203" t="s">
        <v>3</v>
      </c>
      <c r="F349" s="204" t="s">
        <v>454</v>
      </c>
      <c r="G349" s="14"/>
      <c r="H349" s="205">
        <v>76000</v>
      </c>
      <c r="I349" s="206"/>
      <c r="J349" s="14"/>
      <c r="K349" s="14"/>
      <c r="L349" s="202"/>
      <c r="M349" s="207"/>
      <c r="N349" s="208"/>
      <c r="O349" s="208"/>
      <c r="P349" s="208"/>
      <c r="Q349" s="208"/>
      <c r="R349" s="208"/>
      <c r="S349" s="208"/>
      <c r="T349" s="209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03" t="s">
        <v>145</v>
      </c>
      <c r="AU349" s="203" t="s">
        <v>80</v>
      </c>
      <c r="AV349" s="14" t="s">
        <v>80</v>
      </c>
      <c r="AW349" s="14" t="s">
        <v>32</v>
      </c>
      <c r="AX349" s="14" t="s">
        <v>71</v>
      </c>
      <c r="AY349" s="203" t="s">
        <v>132</v>
      </c>
    </row>
    <row r="350" s="13" customFormat="1">
      <c r="A350" s="13"/>
      <c r="B350" s="195"/>
      <c r="C350" s="13"/>
      <c r="D350" s="188" t="s">
        <v>145</v>
      </c>
      <c r="E350" s="196" t="s">
        <v>3</v>
      </c>
      <c r="F350" s="197" t="s">
        <v>455</v>
      </c>
      <c r="G350" s="13"/>
      <c r="H350" s="196" t="s">
        <v>3</v>
      </c>
      <c r="I350" s="198"/>
      <c r="J350" s="13"/>
      <c r="K350" s="13"/>
      <c r="L350" s="195"/>
      <c r="M350" s="199"/>
      <c r="N350" s="200"/>
      <c r="O350" s="200"/>
      <c r="P350" s="200"/>
      <c r="Q350" s="200"/>
      <c r="R350" s="200"/>
      <c r="S350" s="200"/>
      <c r="T350" s="201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196" t="s">
        <v>145</v>
      </c>
      <c r="AU350" s="196" t="s">
        <v>80</v>
      </c>
      <c r="AV350" s="13" t="s">
        <v>78</v>
      </c>
      <c r="AW350" s="13" t="s">
        <v>32</v>
      </c>
      <c r="AX350" s="13" t="s">
        <v>71</v>
      </c>
      <c r="AY350" s="196" t="s">
        <v>132</v>
      </c>
    </row>
    <row r="351" s="14" customFormat="1">
      <c r="A351" s="14"/>
      <c r="B351" s="202"/>
      <c r="C351" s="14"/>
      <c r="D351" s="188" t="s">
        <v>145</v>
      </c>
      <c r="E351" s="203" t="s">
        <v>3</v>
      </c>
      <c r="F351" s="204" t="s">
        <v>456</v>
      </c>
      <c r="G351" s="14"/>
      <c r="H351" s="205">
        <v>15000</v>
      </c>
      <c r="I351" s="206"/>
      <c r="J351" s="14"/>
      <c r="K351" s="14"/>
      <c r="L351" s="202"/>
      <c r="M351" s="207"/>
      <c r="N351" s="208"/>
      <c r="O351" s="208"/>
      <c r="P351" s="208"/>
      <c r="Q351" s="208"/>
      <c r="R351" s="208"/>
      <c r="S351" s="208"/>
      <c r="T351" s="209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03" t="s">
        <v>145</v>
      </c>
      <c r="AU351" s="203" t="s">
        <v>80</v>
      </c>
      <c r="AV351" s="14" t="s">
        <v>80</v>
      </c>
      <c r="AW351" s="14" t="s">
        <v>32</v>
      </c>
      <c r="AX351" s="14" t="s">
        <v>71</v>
      </c>
      <c r="AY351" s="203" t="s">
        <v>132</v>
      </c>
    </row>
    <row r="352" s="15" customFormat="1">
      <c r="A352" s="15"/>
      <c r="B352" s="210"/>
      <c r="C352" s="15"/>
      <c r="D352" s="188" t="s">
        <v>145</v>
      </c>
      <c r="E352" s="211" t="s">
        <v>3</v>
      </c>
      <c r="F352" s="212" t="s">
        <v>149</v>
      </c>
      <c r="G352" s="15"/>
      <c r="H352" s="213">
        <v>91000</v>
      </c>
      <c r="I352" s="214"/>
      <c r="J352" s="15"/>
      <c r="K352" s="15"/>
      <c r="L352" s="210"/>
      <c r="M352" s="215"/>
      <c r="N352" s="216"/>
      <c r="O352" s="216"/>
      <c r="P352" s="216"/>
      <c r="Q352" s="216"/>
      <c r="R352" s="216"/>
      <c r="S352" s="216"/>
      <c r="T352" s="217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T352" s="211" t="s">
        <v>145</v>
      </c>
      <c r="AU352" s="211" t="s">
        <v>80</v>
      </c>
      <c r="AV352" s="15" t="s">
        <v>139</v>
      </c>
      <c r="AW352" s="15" t="s">
        <v>32</v>
      </c>
      <c r="AX352" s="15" t="s">
        <v>78</v>
      </c>
      <c r="AY352" s="211" t="s">
        <v>132</v>
      </c>
    </row>
    <row r="353" s="2" customFormat="1" ht="16.5" customHeight="1">
      <c r="A353" s="40"/>
      <c r="B353" s="174"/>
      <c r="C353" s="175" t="s">
        <v>457</v>
      </c>
      <c r="D353" s="175" t="s">
        <v>134</v>
      </c>
      <c r="E353" s="176" t="s">
        <v>458</v>
      </c>
      <c r="F353" s="177" t="s">
        <v>459</v>
      </c>
      <c r="G353" s="178" t="s">
        <v>153</v>
      </c>
      <c r="H353" s="179">
        <v>0.42399999999999999</v>
      </c>
      <c r="I353" s="180"/>
      <c r="J353" s="181">
        <f>ROUND(I353*H353,2)</f>
        <v>0</v>
      </c>
      <c r="K353" s="177" t="s">
        <v>138</v>
      </c>
      <c r="L353" s="41"/>
      <c r="M353" s="182" t="s">
        <v>3</v>
      </c>
      <c r="N353" s="183" t="s">
        <v>42</v>
      </c>
      <c r="O353" s="74"/>
      <c r="P353" s="184">
        <f>O353*H353</f>
        <v>0</v>
      </c>
      <c r="Q353" s="184">
        <v>0</v>
      </c>
      <c r="R353" s="184">
        <f>Q353*H353</f>
        <v>0</v>
      </c>
      <c r="S353" s="184">
        <v>0</v>
      </c>
      <c r="T353" s="185">
        <f>S353*H353</f>
        <v>0</v>
      </c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R353" s="186" t="s">
        <v>262</v>
      </c>
      <c r="AT353" s="186" t="s">
        <v>134</v>
      </c>
      <c r="AU353" s="186" t="s">
        <v>80</v>
      </c>
      <c r="AY353" s="21" t="s">
        <v>132</v>
      </c>
      <c r="BE353" s="187">
        <f>IF(N353="základní",J353,0)</f>
        <v>0</v>
      </c>
      <c r="BF353" s="187">
        <f>IF(N353="snížená",J353,0)</f>
        <v>0</v>
      </c>
      <c r="BG353" s="187">
        <f>IF(N353="zákl. přenesená",J353,0)</f>
        <v>0</v>
      </c>
      <c r="BH353" s="187">
        <f>IF(N353="sníž. přenesená",J353,0)</f>
        <v>0</v>
      </c>
      <c r="BI353" s="187">
        <f>IF(N353="nulová",J353,0)</f>
        <v>0</v>
      </c>
      <c r="BJ353" s="21" t="s">
        <v>78</v>
      </c>
      <c r="BK353" s="187">
        <f>ROUND(I353*H353,2)</f>
        <v>0</v>
      </c>
      <c r="BL353" s="21" t="s">
        <v>262</v>
      </c>
      <c r="BM353" s="186" t="s">
        <v>460</v>
      </c>
    </row>
    <row r="354" s="2" customFormat="1">
      <c r="A354" s="40"/>
      <c r="B354" s="41"/>
      <c r="C354" s="40"/>
      <c r="D354" s="188" t="s">
        <v>141</v>
      </c>
      <c r="E354" s="40"/>
      <c r="F354" s="189" t="s">
        <v>461</v>
      </c>
      <c r="G354" s="40"/>
      <c r="H354" s="40"/>
      <c r="I354" s="190"/>
      <c r="J354" s="40"/>
      <c r="K354" s="40"/>
      <c r="L354" s="41"/>
      <c r="M354" s="191"/>
      <c r="N354" s="192"/>
      <c r="O354" s="74"/>
      <c r="P354" s="74"/>
      <c r="Q354" s="74"/>
      <c r="R354" s="74"/>
      <c r="S354" s="74"/>
      <c r="T354" s="75"/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T354" s="21" t="s">
        <v>141</v>
      </c>
      <c r="AU354" s="21" t="s">
        <v>80</v>
      </c>
    </row>
    <row r="355" s="2" customFormat="1">
      <c r="A355" s="40"/>
      <c r="B355" s="41"/>
      <c r="C355" s="40"/>
      <c r="D355" s="193" t="s">
        <v>143</v>
      </c>
      <c r="E355" s="40"/>
      <c r="F355" s="194" t="s">
        <v>462</v>
      </c>
      <c r="G355" s="40"/>
      <c r="H355" s="40"/>
      <c r="I355" s="190"/>
      <c r="J355" s="40"/>
      <c r="K355" s="40"/>
      <c r="L355" s="41"/>
      <c r="M355" s="191"/>
      <c r="N355" s="192"/>
      <c r="O355" s="74"/>
      <c r="P355" s="74"/>
      <c r="Q355" s="74"/>
      <c r="R355" s="74"/>
      <c r="S355" s="74"/>
      <c r="T355" s="75"/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T355" s="21" t="s">
        <v>143</v>
      </c>
      <c r="AU355" s="21" t="s">
        <v>80</v>
      </c>
    </row>
    <row r="356" s="12" customFormat="1" ht="25.92" customHeight="1">
      <c r="A356" s="12"/>
      <c r="B356" s="161"/>
      <c r="C356" s="12"/>
      <c r="D356" s="162" t="s">
        <v>70</v>
      </c>
      <c r="E356" s="163" t="s">
        <v>463</v>
      </c>
      <c r="F356" s="163" t="s">
        <v>464</v>
      </c>
      <c r="G356" s="12"/>
      <c r="H356" s="12"/>
      <c r="I356" s="164"/>
      <c r="J356" s="165">
        <f>BK356</f>
        <v>0</v>
      </c>
      <c r="K356" s="12"/>
      <c r="L356" s="161"/>
      <c r="M356" s="166"/>
      <c r="N356" s="167"/>
      <c r="O356" s="167"/>
      <c r="P356" s="168">
        <f>P357+P370+P377+P387+P394</f>
        <v>0</v>
      </c>
      <c r="Q356" s="167"/>
      <c r="R356" s="168">
        <f>R357+R370+R377+R387+R394</f>
        <v>0</v>
      </c>
      <c r="S356" s="167"/>
      <c r="T356" s="169">
        <f>T357+T370+T377+T387+T394</f>
        <v>0</v>
      </c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R356" s="162" t="s">
        <v>172</v>
      </c>
      <c r="AT356" s="170" t="s">
        <v>70</v>
      </c>
      <c r="AU356" s="170" t="s">
        <v>71</v>
      </c>
      <c r="AY356" s="162" t="s">
        <v>132</v>
      </c>
      <c r="BK356" s="171">
        <f>BK357+BK370+BK377+BK387+BK394</f>
        <v>0</v>
      </c>
    </row>
    <row r="357" s="12" customFormat="1" ht="22.8" customHeight="1">
      <c r="A357" s="12"/>
      <c r="B357" s="161"/>
      <c r="C357" s="12"/>
      <c r="D357" s="162" t="s">
        <v>70</v>
      </c>
      <c r="E357" s="172" t="s">
        <v>465</v>
      </c>
      <c r="F357" s="172" t="s">
        <v>466</v>
      </c>
      <c r="G357" s="12"/>
      <c r="H357" s="12"/>
      <c r="I357" s="164"/>
      <c r="J357" s="173">
        <f>BK357</f>
        <v>0</v>
      </c>
      <c r="K357" s="12"/>
      <c r="L357" s="161"/>
      <c r="M357" s="166"/>
      <c r="N357" s="167"/>
      <c r="O357" s="167"/>
      <c r="P357" s="168">
        <f>SUM(P358:P369)</f>
        <v>0</v>
      </c>
      <c r="Q357" s="167"/>
      <c r="R357" s="168">
        <f>SUM(R358:R369)</f>
        <v>0</v>
      </c>
      <c r="S357" s="167"/>
      <c r="T357" s="169">
        <f>SUM(T358:T369)</f>
        <v>0</v>
      </c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R357" s="162" t="s">
        <v>172</v>
      </c>
      <c r="AT357" s="170" t="s">
        <v>70</v>
      </c>
      <c r="AU357" s="170" t="s">
        <v>78</v>
      </c>
      <c r="AY357" s="162" t="s">
        <v>132</v>
      </c>
      <c r="BK357" s="171">
        <f>SUM(BK358:BK369)</f>
        <v>0</v>
      </c>
    </row>
    <row r="358" s="2" customFormat="1" ht="16.5" customHeight="1">
      <c r="A358" s="40"/>
      <c r="B358" s="174"/>
      <c r="C358" s="175" t="s">
        <v>467</v>
      </c>
      <c r="D358" s="175" t="s">
        <v>134</v>
      </c>
      <c r="E358" s="176" t="s">
        <v>468</v>
      </c>
      <c r="F358" s="177" t="s">
        <v>469</v>
      </c>
      <c r="G358" s="178" t="s">
        <v>470</v>
      </c>
      <c r="H358" s="179">
        <v>1</v>
      </c>
      <c r="I358" s="180"/>
      <c r="J358" s="181">
        <f>ROUND(I358*H358,2)</f>
        <v>0</v>
      </c>
      <c r="K358" s="177" t="s">
        <v>138</v>
      </c>
      <c r="L358" s="41"/>
      <c r="M358" s="182" t="s">
        <v>3</v>
      </c>
      <c r="N358" s="183" t="s">
        <v>42</v>
      </c>
      <c r="O358" s="74"/>
      <c r="P358" s="184">
        <f>O358*H358</f>
        <v>0</v>
      </c>
      <c r="Q358" s="184">
        <v>0</v>
      </c>
      <c r="R358" s="184">
        <f>Q358*H358</f>
        <v>0</v>
      </c>
      <c r="S358" s="184">
        <v>0</v>
      </c>
      <c r="T358" s="185">
        <f>S358*H358</f>
        <v>0</v>
      </c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R358" s="186" t="s">
        <v>139</v>
      </c>
      <c r="AT358" s="186" t="s">
        <v>134</v>
      </c>
      <c r="AU358" s="186" t="s">
        <v>80</v>
      </c>
      <c r="AY358" s="21" t="s">
        <v>132</v>
      </c>
      <c r="BE358" s="187">
        <f>IF(N358="základní",J358,0)</f>
        <v>0</v>
      </c>
      <c r="BF358" s="187">
        <f>IF(N358="snížená",J358,0)</f>
        <v>0</v>
      </c>
      <c r="BG358" s="187">
        <f>IF(N358="zákl. přenesená",J358,0)</f>
        <v>0</v>
      </c>
      <c r="BH358" s="187">
        <f>IF(N358="sníž. přenesená",J358,0)</f>
        <v>0</v>
      </c>
      <c r="BI358" s="187">
        <f>IF(N358="nulová",J358,0)</f>
        <v>0</v>
      </c>
      <c r="BJ358" s="21" t="s">
        <v>78</v>
      </c>
      <c r="BK358" s="187">
        <f>ROUND(I358*H358,2)</f>
        <v>0</v>
      </c>
      <c r="BL358" s="21" t="s">
        <v>139</v>
      </c>
      <c r="BM358" s="186" t="s">
        <v>471</v>
      </c>
    </row>
    <row r="359" s="2" customFormat="1">
      <c r="A359" s="40"/>
      <c r="B359" s="41"/>
      <c r="C359" s="40"/>
      <c r="D359" s="188" t="s">
        <v>141</v>
      </c>
      <c r="E359" s="40"/>
      <c r="F359" s="189" t="s">
        <v>469</v>
      </c>
      <c r="G359" s="40"/>
      <c r="H359" s="40"/>
      <c r="I359" s="190"/>
      <c r="J359" s="40"/>
      <c r="K359" s="40"/>
      <c r="L359" s="41"/>
      <c r="M359" s="191"/>
      <c r="N359" s="192"/>
      <c r="O359" s="74"/>
      <c r="P359" s="74"/>
      <c r="Q359" s="74"/>
      <c r="R359" s="74"/>
      <c r="S359" s="74"/>
      <c r="T359" s="75"/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T359" s="21" t="s">
        <v>141</v>
      </c>
      <c r="AU359" s="21" t="s">
        <v>80</v>
      </c>
    </row>
    <row r="360" s="2" customFormat="1">
      <c r="A360" s="40"/>
      <c r="B360" s="41"/>
      <c r="C360" s="40"/>
      <c r="D360" s="193" t="s">
        <v>143</v>
      </c>
      <c r="E360" s="40"/>
      <c r="F360" s="194" t="s">
        <v>472</v>
      </c>
      <c r="G360" s="40"/>
      <c r="H360" s="40"/>
      <c r="I360" s="190"/>
      <c r="J360" s="40"/>
      <c r="K360" s="40"/>
      <c r="L360" s="41"/>
      <c r="M360" s="191"/>
      <c r="N360" s="192"/>
      <c r="O360" s="74"/>
      <c r="P360" s="74"/>
      <c r="Q360" s="74"/>
      <c r="R360" s="74"/>
      <c r="S360" s="74"/>
      <c r="T360" s="75"/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T360" s="21" t="s">
        <v>143</v>
      </c>
      <c r="AU360" s="21" t="s">
        <v>80</v>
      </c>
    </row>
    <row r="361" s="13" customFormat="1">
      <c r="A361" s="13"/>
      <c r="B361" s="195"/>
      <c r="C361" s="13"/>
      <c r="D361" s="188" t="s">
        <v>145</v>
      </c>
      <c r="E361" s="196" t="s">
        <v>3</v>
      </c>
      <c r="F361" s="197" t="s">
        <v>473</v>
      </c>
      <c r="G361" s="13"/>
      <c r="H361" s="196" t="s">
        <v>3</v>
      </c>
      <c r="I361" s="198"/>
      <c r="J361" s="13"/>
      <c r="K361" s="13"/>
      <c r="L361" s="195"/>
      <c r="M361" s="199"/>
      <c r="N361" s="200"/>
      <c r="O361" s="200"/>
      <c r="P361" s="200"/>
      <c r="Q361" s="200"/>
      <c r="R361" s="200"/>
      <c r="S361" s="200"/>
      <c r="T361" s="201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196" t="s">
        <v>145</v>
      </c>
      <c r="AU361" s="196" t="s">
        <v>80</v>
      </c>
      <c r="AV361" s="13" t="s">
        <v>78</v>
      </c>
      <c r="AW361" s="13" t="s">
        <v>32</v>
      </c>
      <c r="AX361" s="13" t="s">
        <v>71</v>
      </c>
      <c r="AY361" s="196" t="s">
        <v>132</v>
      </c>
    </row>
    <row r="362" s="14" customFormat="1">
      <c r="A362" s="14"/>
      <c r="B362" s="202"/>
      <c r="C362" s="14"/>
      <c r="D362" s="188" t="s">
        <v>145</v>
      </c>
      <c r="E362" s="203" t="s">
        <v>3</v>
      </c>
      <c r="F362" s="204" t="s">
        <v>78</v>
      </c>
      <c r="G362" s="14"/>
      <c r="H362" s="205">
        <v>1</v>
      </c>
      <c r="I362" s="206"/>
      <c r="J362" s="14"/>
      <c r="K362" s="14"/>
      <c r="L362" s="202"/>
      <c r="M362" s="207"/>
      <c r="N362" s="208"/>
      <c r="O362" s="208"/>
      <c r="P362" s="208"/>
      <c r="Q362" s="208"/>
      <c r="R362" s="208"/>
      <c r="S362" s="208"/>
      <c r="T362" s="209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03" t="s">
        <v>145</v>
      </c>
      <c r="AU362" s="203" t="s">
        <v>80</v>
      </c>
      <c r="AV362" s="14" t="s">
        <v>80</v>
      </c>
      <c r="AW362" s="14" t="s">
        <v>32</v>
      </c>
      <c r="AX362" s="14" t="s">
        <v>71</v>
      </c>
      <c r="AY362" s="203" t="s">
        <v>132</v>
      </c>
    </row>
    <row r="363" s="15" customFormat="1">
      <c r="A363" s="15"/>
      <c r="B363" s="210"/>
      <c r="C363" s="15"/>
      <c r="D363" s="188" t="s">
        <v>145</v>
      </c>
      <c r="E363" s="211" t="s">
        <v>3</v>
      </c>
      <c r="F363" s="212" t="s">
        <v>149</v>
      </c>
      <c r="G363" s="15"/>
      <c r="H363" s="213">
        <v>1</v>
      </c>
      <c r="I363" s="214"/>
      <c r="J363" s="15"/>
      <c r="K363" s="15"/>
      <c r="L363" s="210"/>
      <c r="M363" s="215"/>
      <c r="N363" s="216"/>
      <c r="O363" s="216"/>
      <c r="P363" s="216"/>
      <c r="Q363" s="216"/>
      <c r="R363" s="216"/>
      <c r="S363" s="216"/>
      <c r="T363" s="217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T363" s="211" t="s">
        <v>145</v>
      </c>
      <c r="AU363" s="211" t="s">
        <v>80</v>
      </c>
      <c r="AV363" s="15" t="s">
        <v>139</v>
      </c>
      <c r="AW363" s="15" t="s">
        <v>32</v>
      </c>
      <c r="AX363" s="15" t="s">
        <v>78</v>
      </c>
      <c r="AY363" s="211" t="s">
        <v>132</v>
      </c>
    </row>
    <row r="364" s="2" customFormat="1" ht="16.5" customHeight="1">
      <c r="A364" s="40"/>
      <c r="B364" s="174"/>
      <c r="C364" s="175" t="s">
        <v>474</v>
      </c>
      <c r="D364" s="175" t="s">
        <v>134</v>
      </c>
      <c r="E364" s="176" t="s">
        <v>475</v>
      </c>
      <c r="F364" s="177" t="s">
        <v>476</v>
      </c>
      <c r="G364" s="178" t="s">
        <v>470</v>
      </c>
      <c r="H364" s="179">
        <v>1</v>
      </c>
      <c r="I364" s="180"/>
      <c r="J364" s="181">
        <f>ROUND(I364*H364,2)</f>
        <v>0</v>
      </c>
      <c r="K364" s="177" t="s">
        <v>138</v>
      </c>
      <c r="L364" s="41"/>
      <c r="M364" s="182" t="s">
        <v>3</v>
      </c>
      <c r="N364" s="183" t="s">
        <v>42</v>
      </c>
      <c r="O364" s="74"/>
      <c r="P364" s="184">
        <f>O364*H364</f>
        <v>0</v>
      </c>
      <c r="Q364" s="184">
        <v>0</v>
      </c>
      <c r="R364" s="184">
        <f>Q364*H364</f>
        <v>0</v>
      </c>
      <c r="S364" s="184">
        <v>0</v>
      </c>
      <c r="T364" s="185">
        <f>S364*H364</f>
        <v>0</v>
      </c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R364" s="186" t="s">
        <v>139</v>
      </c>
      <c r="AT364" s="186" t="s">
        <v>134</v>
      </c>
      <c r="AU364" s="186" t="s">
        <v>80</v>
      </c>
      <c r="AY364" s="21" t="s">
        <v>132</v>
      </c>
      <c r="BE364" s="187">
        <f>IF(N364="základní",J364,0)</f>
        <v>0</v>
      </c>
      <c r="BF364" s="187">
        <f>IF(N364="snížená",J364,0)</f>
        <v>0</v>
      </c>
      <c r="BG364" s="187">
        <f>IF(N364="zákl. přenesená",J364,0)</f>
        <v>0</v>
      </c>
      <c r="BH364" s="187">
        <f>IF(N364="sníž. přenesená",J364,0)</f>
        <v>0</v>
      </c>
      <c r="BI364" s="187">
        <f>IF(N364="nulová",J364,0)</f>
        <v>0</v>
      </c>
      <c r="BJ364" s="21" t="s">
        <v>78</v>
      </c>
      <c r="BK364" s="187">
        <f>ROUND(I364*H364,2)</f>
        <v>0</v>
      </c>
      <c r="BL364" s="21" t="s">
        <v>139</v>
      </c>
      <c r="BM364" s="186" t="s">
        <v>477</v>
      </c>
    </row>
    <row r="365" s="2" customFormat="1">
      <c r="A365" s="40"/>
      <c r="B365" s="41"/>
      <c r="C365" s="40"/>
      <c r="D365" s="188" t="s">
        <v>141</v>
      </c>
      <c r="E365" s="40"/>
      <c r="F365" s="189" t="s">
        <v>476</v>
      </c>
      <c r="G365" s="40"/>
      <c r="H365" s="40"/>
      <c r="I365" s="190"/>
      <c r="J365" s="40"/>
      <c r="K365" s="40"/>
      <c r="L365" s="41"/>
      <c r="M365" s="191"/>
      <c r="N365" s="192"/>
      <c r="O365" s="74"/>
      <c r="P365" s="74"/>
      <c r="Q365" s="74"/>
      <c r="R365" s="74"/>
      <c r="S365" s="74"/>
      <c r="T365" s="75"/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T365" s="21" t="s">
        <v>141</v>
      </c>
      <c r="AU365" s="21" t="s">
        <v>80</v>
      </c>
    </row>
    <row r="366" s="2" customFormat="1">
      <c r="A366" s="40"/>
      <c r="B366" s="41"/>
      <c r="C366" s="40"/>
      <c r="D366" s="193" t="s">
        <v>143</v>
      </c>
      <c r="E366" s="40"/>
      <c r="F366" s="194" t="s">
        <v>478</v>
      </c>
      <c r="G366" s="40"/>
      <c r="H366" s="40"/>
      <c r="I366" s="190"/>
      <c r="J366" s="40"/>
      <c r="K366" s="40"/>
      <c r="L366" s="41"/>
      <c r="M366" s="191"/>
      <c r="N366" s="192"/>
      <c r="O366" s="74"/>
      <c r="P366" s="74"/>
      <c r="Q366" s="74"/>
      <c r="R366" s="74"/>
      <c r="S366" s="74"/>
      <c r="T366" s="75"/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T366" s="21" t="s">
        <v>143</v>
      </c>
      <c r="AU366" s="21" t="s">
        <v>80</v>
      </c>
    </row>
    <row r="367" s="13" customFormat="1">
      <c r="A367" s="13"/>
      <c r="B367" s="195"/>
      <c r="C367" s="13"/>
      <c r="D367" s="188" t="s">
        <v>145</v>
      </c>
      <c r="E367" s="196" t="s">
        <v>3</v>
      </c>
      <c r="F367" s="197" t="s">
        <v>479</v>
      </c>
      <c r="G367" s="13"/>
      <c r="H367" s="196" t="s">
        <v>3</v>
      </c>
      <c r="I367" s="198"/>
      <c r="J367" s="13"/>
      <c r="K367" s="13"/>
      <c r="L367" s="195"/>
      <c r="M367" s="199"/>
      <c r="N367" s="200"/>
      <c r="O367" s="200"/>
      <c r="P367" s="200"/>
      <c r="Q367" s="200"/>
      <c r="R367" s="200"/>
      <c r="S367" s="200"/>
      <c r="T367" s="201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196" t="s">
        <v>145</v>
      </c>
      <c r="AU367" s="196" t="s">
        <v>80</v>
      </c>
      <c r="AV367" s="13" t="s">
        <v>78</v>
      </c>
      <c r="AW367" s="13" t="s">
        <v>32</v>
      </c>
      <c r="AX367" s="13" t="s">
        <v>71</v>
      </c>
      <c r="AY367" s="196" t="s">
        <v>132</v>
      </c>
    </row>
    <row r="368" s="14" customFormat="1">
      <c r="A368" s="14"/>
      <c r="B368" s="202"/>
      <c r="C368" s="14"/>
      <c r="D368" s="188" t="s">
        <v>145</v>
      </c>
      <c r="E368" s="203" t="s">
        <v>3</v>
      </c>
      <c r="F368" s="204" t="s">
        <v>78</v>
      </c>
      <c r="G368" s="14"/>
      <c r="H368" s="205">
        <v>1</v>
      </c>
      <c r="I368" s="206"/>
      <c r="J368" s="14"/>
      <c r="K368" s="14"/>
      <c r="L368" s="202"/>
      <c r="M368" s="207"/>
      <c r="N368" s="208"/>
      <c r="O368" s="208"/>
      <c r="P368" s="208"/>
      <c r="Q368" s="208"/>
      <c r="R368" s="208"/>
      <c r="S368" s="208"/>
      <c r="T368" s="209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03" t="s">
        <v>145</v>
      </c>
      <c r="AU368" s="203" t="s">
        <v>80</v>
      </c>
      <c r="AV368" s="14" t="s">
        <v>80</v>
      </c>
      <c r="AW368" s="14" t="s">
        <v>32</v>
      </c>
      <c r="AX368" s="14" t="s">
        <v>71</v>
      </c>
      <c r="AY368" s="203" t="s">
        <v>132</v>
      </c>
    </row>
    <row r="369" s="15" customFormat="1">
      <c r="A369" s="15"/>
      <c r="B369" s="210"/>
      <c r="C369" s="15"/>
      <c r="D369" s="188" t="s">
        <v>145</v>
      </c>
      <c r="E369" s="211" t="s">
        <v>3</v>
      </c>
      <c r="F369" s="212" t="s">
        <v>149</v>
      </c>
      <c r="G369" s="15"/>
      <c r="H369" s="213">
        <v>1</v>
      </c>
      <c r="I369" s="214"/>
      <c r="J369" s="15"/>
      <c r="K369" s="15"/>
      <c r="L369" s="210"/>
      <c r="M369" s="215"/>
      <c r="N369" s="216"/>
      <c r="O369" s="216"/>
      <c r="P369" s="216"/>
      <c r="Q369" s="216"/>
      <c r="R369" s="216"/>
      <c r="S369" s="216"/>
      <c r="T369" s="217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T369" s="211" t="s">
        <v>145</v>
      </c>
      <c r="AU369" s="211" t="s">
        <v>80</v>
      </c>
      <c r="AV369" s="15" t="s">
        <v>139</v>
      </c>
      <c r="AW369" s="15" t="s">
        <v>32</v>
      </c>
      <c r="AX369" s="15" t="s">
        <v>78</v>
      </c>
      <c r="AY369" s="211" t="s">
        <v>132</v>
      </c>
    </row>
    <row r="370" s="12" customFormat="1" ht="22.8" customHeight="1">
      <c r="A370" s="12"/>
      <c r="B370" s="161"/>
      <c r="C370" s="12"/>
      <c r="D370" s="162" t="s">
        <v>70</v>
      </c>
      <c r="E370" s="172" t="s">
        <v>480</v>
      </c>
      <c r="F370" s="172" t="s">
        <v>481</v>
      </c>
      <c r="G370" s="12"/>
      <c r="H370" s="12"/>
      <c r="I370" s="164"/>
      <c r="J370" s="173">
        <f>BK370</f>
        <v>0</v>
      </c>
      <c r="K370" s="12"/>
      <c r="L370" s="161"/>
      <c r="M370" s="166"/>
      <c r="N370" s="167"/>
      <c r="O370" s="167"/>
      <c r="P370" s="168">
        <f>SUM(P371:P376)</f>
        <v>0</v>
      </c>
      <c r="Q370" s="167"/>
      <c r="R370" s="168">
        <f>SUM(R371:R376)</f>
        <v>0</v>
      </c>
      <c r="S370" s="167"/>
      <c r="T370" s="169">
        <f>SUM(T371:T376)</f>
        <v>0</v>
      </c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R370" s="162" t="s">
        <v>172</v>
      </c>
      <c r="AT370" s="170" t="s">
        <v>70</v>
      </c>
      <c r="AU370" s="170" t="s">
        <v>78</v>
      </c>
      <c r="AY370" s="162" t="s">
        <v>132</v>
      </c>
      <c r="BK370" s="171">
        <f>SUM(BK371:BK376)</f>
        <v>0</v>
      </c>
    </row>
    <row r="371" s="2" customFormat="1" ht="16.5" customHeight="1">
      <c r="A371" s="40"/>
      <c r="B371" s="174"/>
      <c r="C371" s="175" t="s">
        <v>482</v>
      </c>
      <c r="D371" s="175" t="s">
        <v>134</v>
      </c>
      <c r="E371" s="176" t="s">
        <v>483</v>
      </c>
      <c r="F371" s="177" t="s">
        <v>481</v>
      </c>
      <c r="G371" s="178" t="s">
        <v>470</v>
      </c>
      <c r="H371" s="179">
        <v>1</v>
      </c>
      <c r="I371" s="180"/>
      <c r="J371" s="181">
        <f>ROUND(I371*H371,2)</f>
        <v>0</v>
      </c>
      <c r="K371" s="177" t="s">
        <v>138</v>
      </c>
      <c r="L371" s="41"/>
      <c r="M371" s="182" t="s">
        <v>3</v>
      </c>
      <c r="N371" s="183" t="s">
        <v>42</v>
      </c>
      <c r="O371" s="74"/>
      <c r="P371" s="184">
        <f>O371*H371</f>
        <v>0</v>
      </c>
      <c r="Q371" s="184">
        <v>0</v>
      </c>
      <c r="R371" s="184">
        <f>Q371*H371</f>
        <v>0</v>
      </c>
      <c r="S371" s="184">
        <v>0</v>
      </c>
      <c r="T371" s="185">
        <f>S371*H371</f>
        <v>0</v>
      </c>
      <c r="U371" s="40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R371" s="186" t="s">
        <v>139</v>
      </c>
      <c r="AT371" s="186" t="s">
        <v>134</v>
      </c>
      <c r="AU371" s="186" t="s">
        <v>80</v>
      </c>
      <c r="AY371" s="21" t="s">
        <v>132</v>
      </c>
      <c r="BE371" s="187">
        <f>IF(N371="základní",J371,0)</f>
        <v>0</v>
      </c>
      <c r="BF371" s="187">
        <f>IF(N371="snížená",J371,0)</f>
        <v>0</v>
      </c>
      <c r="BG371" s="187">
        <f>IF(N371="zákl. přenesená",J371,0)</f>
        <v>0</v>
      </c>
      <c r="BH371" s="187">
        <f>IF(N371="sníž. přenesená",J371,0)</f>
        <v>0</v>
      </c>
      <c r="BI371" s="187">
        <f>IF(N371="nulová",J371,0)</f>
        <v>0</v>
      </c>
      <c r="BJ371" s="21" t="s">
        <v>78</v>
      </c>
      <c r="BK371" s="187">
        <f>ROUND(I371*H371,2)</f>
        <v>0</v>
      </c>
      <c r="BL371" s="21" t="s">
        <v>139</v>
      </c>
      <c r="BM371" s="186" t="s">
        <v>484</v>
      </c>
    </row>
    <row r="372" s="2" customFormat="1">
      <c r="A372" s="40"/>
      <c r="B372" s="41"/>
      <c r="C372" s="40"/>
      <c r="D372" s="188" t="s">
        <v>141</v>
      </c>
      <c r="E372" s="40"/>
      <c r="F372" s="189" t="s">
        <v>481</v>
      </c>
      <c r="G372" s="40"/>
      <c r="H372" s="40"/>
      <c r="I372" s="190"/>
      <c r="J372" s="40"/>
      <c r="K372" s="40"/>
      <c r="L372" s="41"/>
      <c r="M372" s="191"/>
      <c r="N372" s="192"/>
      <c r="O372" s="74"/>
      <c r="P372" s="74"/>
      <c r="Q372" s="74"/>
      <c r="R372" s="74"/>
      <c r="S372" s="74"/>
      <c r="T372" s="75"/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T372" s="21" t="s">
        <v>141</v>
      </c>
      <c r="AU372" s="21" t="s">
        <v>80</v>
      </c>
    </row>
    <row r="373" s="2" customFormat="1">
      <c r="A373" s="40"/>
      <c r="B373" s="41"/>
      <c r="C373" s="40"/>
      <c r="D373" s="193" t="s">
        <v>143</v>
      </c>
      <c r="E373" s="40"/>
      <c r="F373" s="194" t="s">
        <v>485</v>
      </c>
      <c r="G373" s="40"/>
      <c r="H373" s="40"/>
      <c r="I373" s="190"/>
      <c r="J373" s="40"/>
      <c r="K373" s="40"/>
      <c r="L373" s="41"/>
      <c r="M373" s="191"/>
      <c r="N373" s="192"/>
      <c r="O373" s="74"/>
      <c r="P373" s="74"/>
      <c r="Q373" s="74"/>
      <c r="R373" s="74"/>
      <c r="S373" s="74"/>
      <c r="T373" s="75"/>
      <c r="U373" s="40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T373" s="21" t="s">
        <v>143</v>
      </c>
      <c r="AU373" s="21" t="s">
        <v>80</v>
      </c>
    </row>
    <row r="374" s="13" customFormat="1">
      <c r="A374" s="13"/>
      <c r="B374" s="195"/>
      <c r="C374" s="13"/>
      <c r="D374" s="188" t="s">
        <v>145</v>
      </c>
      <c r="E374" s="196" t="s">
        <v>3</v>
      </c>
      <c r="F374" s="197" t="s">
        <v>486</v>
      </c>
      <c r="G374" s="13"/>
      <c r="H374" s="196" t="s">
        <v>3</v>
      </c>
      <c r="I374" s="198"/>
      <c r="J374" s="13"/>
      <c r="K374" s="13"/>
      <c r="L374" s="195"/>
      <c r="M374" s="199"/>
      <c r="N374" s="200"/>
      <c r="O374" s="200"/>
      <c r="P374" s="200"/>
      <c r="Q374" s="200"/>
      <c r="R374" s="200"/>
      <c r="S374" s="200"/>
      <c r="T374" s="201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196" t="s">
        <v>145</v>
      </c>
      <c r="AU374" s="196" t="s">
        <v>80</v>
      </c>
      <c r="AV374" s="13" t="s">
        <v>78</v>
      </c>
      <c r="AW374" s="13" t="s">
        <v>32</v>
      </c>
      <c r="AX374" s="13" t="s">
        <v>71</v>
      </c>
      <c r="AY374" s="196" t="s">
        <v>132</v>
      </c>
    </row>
    <row r="375" s="14" customFormat="1">
      <c r="A375" s="14"/>
      <c r="B375" s="202"/>
      <c r="C375" s="14"/>
      <c r="D375" s="188" t="s">
        <v>145</v>
      </c>
      <c r="E375" s="203" t="s">
        <v>3</v>
      </c>
      <c r="F375" s="204" t="s">
        <v>78</v>
      </c>
      <c r="G375" s="14"/>
      <c r="H375" s="205">
        <v>1</v>
      </c>
      <c r="I375" s="206"/>
      <c r="J375" s="14"/>
      <c r="K375" s="14"/>
      <c r="L375" s="202"/>
      <c r="M375" s="207"/>
      <c r="N375" s="208"/>
      <c r="O375" s="208"/>
      <c r="P375" s="208"/>
      <c r="Q375" s="208"/>
      <c r="R375" s="208"/>
      <c r="S375" s="208"/>
      <c r="T375" s="209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03" t="s">
        <v>145</v>
      </c>
      <c r="AU375" s="203" t="s">
        <v>80</v>
      </c>
      <c r="AV375" s="14" t="s">
        <v>80</v>
      </c>
      <c r="AW375" s="14" t="s">
        <v>32</v>
      </c>
      <c r="AX375" s="14" t="s">
        <v>71</v>
      </c>
      <c r="AY375" s="203" t="s">
        <v>132</v>
      </c>
    </row>
    <row r="376" s="15" customFormat="1">
      <c r="A376" s="15"/>
      <c r="B376" s="210"/>
      <c r="C376" s="15"/>
      <c r="D376" s="188" t="s">
        <v>145</v>
      </c>
      <c r="E376" s="211" t="s">
        <v>3</v>
      </c>
      <c r="F376" s="212" t="s">
        <v>149</v>
      </c>
      <c r="G376" s="15"/>
      <c r="H376" s="213">
        <v>1</v>
      </c>
      <c r="I376" s="214"/>
      <c r="J376" s="15"/>
      <c r="K376" s="15"/>
      <c r="L376" s="210"/>
      <c r="M376" s="215"/>
      <c r="N376" s="216"/>
      <c r="O376" s="216"/>
      <c r="P376" s="216"/>
      <c r="Q376" s="216"/>
      <c r="R376" s="216"/>
      <c r="S376" s="216"/>
      <c r="T376" s="217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T376" s="211" t="s">
        <v>145</v>
      </c>
      <c r="AU376" s="211" t="s">
        <v>80</v>
      </c>
      <c r="AV376" s="15" t="s">
        <v>139</v>
      </c>
      <c r="AW376" s="15" t="s">
        <v>32</v>
      </c>
      <c r="AX376" s="15" t="s">
        <v>78</v>
      </c>
      <c r="AY376" s="211" t="s">
        <v>132</v>
      </c>
    </row>
    <row r="377" s="12" customFormat="1" ht="22.8" customHeight="1">
      <c r="A377" s="12"/>
      <c r="B377" s="161"/>
      <c r="C377" s="12"/>
      <c r="D377" s="162" t="s">
        <v>70</v>
      </c>
      <c r="E377" s="172" t="s">
        <v>487</v>
      </c>
      <c r="F377" s="172" t="s">
        <v>488</v>
      </c>
      <c r="G377" s="12"/>
      <c r="H377" s="12"/>
      <c r="I377" s="164"/>
      <c r="J377" s="173">
        <f>BK377</f>
        <v>0</v>
      </c>
      <c r="K377" s="12"/>
      <c r="L377" s="161"/>
      <c r="M377" s="166"/>
      <c r="N377" s="167"/>
      <c r="O377" s="167"/>
      <c r="P377" s="168">
        <f>SUM(P378:P386)</f>
        <v>0</v>
      </c>
      <c r="Q377" s="167"/>
      <c r="R377" s="168">
        <f>SUM(R378:R386)</f>
        <v>0</v>
      </c>
      <c r="S377" s="167"/>
      <c r="T377" s="169">
        <f>SUM(T378:T386)</f>
        <v>0</v>
      </c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R377" s="162" t="s">
        <v>172</v>
      </c>
      <c r="AT377" s="170" t="s">
        <v>70</v>
      </c>
      <c r="AU377" s="170" t="s">
        <v>78</v>
      </c>
      <c r="AY377" s="162" t="s">
        <v>132</v>
      </c>
      <c r="BK377" s="171">
        <f>SUM(BK378:BK386)</f>
        <v>0</v>
      </c>
    </row>
    <row r="378" s="2" customFormat="1" ht="16.5" customHeight="1">
      <c r="A378" s="40"/>
      <c r="B378" s="174"/>
      <c r="C378" s="175" t="s">
        <v>489</v>
      </c>
      <c r="D378" s="175" t="s">
        <v>134</v>
      </c>
      <c r="E378" s="176" t="s">
        <v>490</v>
      </c>
      <c r="F378" s="177" t="s">
        <v>491</v>
      </c>
      <c r="G378" s="178" t="s">
        <v>470</v>
      </c>
      <c r="H378" s="179">
        <v>1</v>
      </c>
      <c r="I378" s="180"/>
      <c r="J378" s="181">
        <f>ROUND(I378*H378,2)</f>
        <v>0</v>
      </c>
      <c r="K378" s="177" t="s">
        <v>138</v>
      </c>
      <c r="L378" s="41"/>
      <c r="M378" s="182" t="s">
        <v>3</v>
      </c>
      <c r="N378" s="183" t="s">
        <v>42</v>
      </c>
      <c r="O378" s="74"/>
      <c r="P378" s="184">
        <f>O378*H378</f>
        <v>0</v>
      </c>
      <c r="Q378" s="184">
        <v>0</v>
      </c>
      <c r="R378" s="184">
        <f>Q378*H378</f>
        <v>0</v>
      </c>
      <c r="S378" s="184">
        <v>0</v>
      </c>
      <c r="T378" s="185">
        <f>S378*H378</f>
        <v>0</v>
      </c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R378" s="186" t="s">
        <v>492</v>
      </c>
      <c r="AT378" s="186" t="s">
        <v>134</v>
      </c>
      <c r="AU378" s="186" t="s">
        <v>80</v>
      </c>
      <c r="AY378" s="21" t="s">
        <v>132</v>
      </c>
      <c r="BE378" s="187">
        <f>IF(N378="základní",J378,0)</f>
        <v>0</v>
      </c>
      <c r="BF378" s="187">
        <f>IF(N378="snížená",J378,0)</f>
        <v>0</v>
      </c>
      <c r="BG378" s="187">
        <f>IF(N378="zákl. přenesená",J378,0)</f>
        <v>0</v>
      </c>
      <c r="BH378" s="187">
        <f>IF(N378="sníž. přenesená",J378,0)</f>
        <v>0</v>
      </c>
      <c r="BI378" s="187">
        <f>IF(N378="nulová",J378,0)</f>
        <v>0</v>
      </c>
      <c r="BJ378" s="21" t="s">
        <v>78</v>
      </c>
      <c r="BK378" s="187">
        <f>ROUND(I378*H378,2)</f>
        <v>0</v>
      </c>
      <c r="BL378" s="21" t="s">
        <v>492</v>
      </c>
      <c r="BM378" s="186" t="s">
        <v>493</v>
      </c>
    </row>
    <row r="379" s="2" customFormat="1">
      <c r="A379" s="40"/>
      <c r="B379" s="41"/>
      <c r="C379" s="40"/>
      <c r="D379" s="188" t="s">
        <v>141</v>
      </c>
      <c r="E379" s="40"/>
      <c r="F379" s="189" t="s">
        <v>491</v>
      </c>
      <c r="G379" s="40"/>
      <c r="H379" s="40"/>
      <c r="I379" s="190"/>
      <c r="J379" s="40"/>
      <c r="K379" s="40"/>
      <c r="L379" s="41"/>
      <c r="M379" s="191"/>
      <c r="N379" s="192"/>
      <c r="O379" s="74"/>
      <c r="P379" s="74"/>
      <c r="Q379" s="74"/>
      <c r="R379" s="74"/>
      <c r="S379" s="74"/>
      <c r="T379" s="75"/>
      <c r="U379" s="40"/>
      <c r="V379" s="40"/>
      <c r="W379" s="40"/>
      <c r="X379" s="40"/>
      <c r="Y379" s="40"/>
      <c r="Z379" s="40"/>
      <c r="AA379" s="40"/>
      <c r="AB379" s="40"/>
      <c r="AC379" s="40"/>
      <c r="AD379" s="40"/>
      <c r="AE379" s="40"/>
      <c r="AT379" s="21" t="s">
        <v>141</v>
      </c>
      <c r="AU379" s="21" t="s">
        <v>80</v>
      </c>
    </row>
    <row r="380" s="2" customFormat="1">
      <c r="A380" s="40"/>
      <c r="B380" s="41"/>
      <c r="C380" s="40"/>
      <c r="D380" s="193" t="s">
        <v>143</v>
      </c>
      <c r="E380" s="40"/>
      <c r="F380" s="194" t="s">
        <v>494</v>
      </c>
      <c r="G380" s="40"/>
      <c r="H380" s="40"/>
      <c r="I380" s="190"/>
      <c r="J380" s="40"/>
      <c r="K380" s="40"/>
      <c r="L380" s="41"/>
      <c r="M380" s="191"/>
      <c r="N380" s="192"/>
      <c r="O380" s="74"/>
      <c r="P380" s="74"/>
      <c r="Q380" s="74"/>
      <c r="R380" s="74"/>
      <c r="S380" s="74"/>
      <c r="T380" s="75"/>
      <c r="U380" s="40"/>
      <c r="V380" s="40"/>
      <c r="W380" s="40"/>
      <c r="X380" s="40"/>
      <c r="Y380" s="40"/>
      <c r="Z380" s="40"/>
      <c r="AA380" s="40"/>
      <c r="AB380" s="40"/>
      <c r="AC380" s="40"/>
      <c r="AD380" s="40"/>
      <c r="AE380" s="40"/>
      <c r="AT380" s="21" t="s">
        <v>143</v>
      </c>
      <c r="AU380" s="21" t="s">
        <v>80</v>
      </c>
    </row>
    <row r="381" s="2" customFormat="1" ht="16.5" customHeight="1">
      <c r="A381" s="40"/>
      <c r="B381" s="174"/>
      <c r="C381" s="175" t="s">
        <v>495</v>
      </c>
      <c r="D381" s="175" t="s">
        <v>134</v>
      </c>
      <c r="E381" s="176" t="s">
        <v>496</v>
      </c>
      <c r="F381" s="177" t="s">
        <v>497</v>
      </c>
      <c r="G381" s="178" t="s">
        <v>470</v>
      </c>
      <c r="H381" s="179">
        <v>1</v>
      </c>
      <c r="I381" s="180"/>
      <c r="J381" s="181">
        <f>ROUND(I381*H381,2)</f>
        <v>0</v>
      </c>
      <c r="K381" s="177" t="s">
        <v>138</v>
      </c>
      <c r="L381" s="41"/>
      <c r="M381" s="182" t="s">
        <v>3</v>
      </c>
      <c r="N381" s="183" t="s">
        <v>42</v>
      </c>
      <c r="O381" s="74"/>
      <c r="P381" s="184">
        <f>O381*H381</f>
        <v>0</v>
      </c>
      <c r="Q381" s="184">
        <v>0</v>
      </c>
      <c r="R381" s="184">
        <f>Q381*H381</f>
        <v>0</v>
      </c>
      <c r="S381" s="184">
        <v>0</v>
      </c>
      <c r="T381" s="185">
        <f>S381*H381</f>
        <v>0</v>
      </c>
      <c r="U381" s="40"/>
      <c r="V381" s="40"/>
      <c r="W381" s="40"/>
      <c r="X381" s="40"/>
      <c r="Y381" s="40"/>
      <c r="Z381" s="40"/>
      <c r="AA381" s="40"/>
      <c r="AB381" s="40"/>
      <c r="AC381" s="40"/>
      <c r="AD381" s="40"/>
      <c r="AE381" s="40"/>
      <c r="AR381" s="186" t="s">
        <v>492</v>
      </c>
      <c r="AT381" s="186" t="s">
        <v>134</v>
      </c>
      <c r="AU381" s="186" t="s">
        <v>80</v>
      </c>
      <c r="AY381" s="21" t="s">
        <v>132</v>
      </c>
      <c r="BE381" s="187">
        <f>IF(N381="základní",J381,0)</f>
        <v>0</v>
      </c>
      <c r="BF381" s="187">
        <f>IF(N381="snížená",J381,0)</f>
        <v>0</v>
      </c>
      <c r="BG381" s="187">
        <f>IF(N381="zákl. přenesená",J381,0)</f>
        <v>0</v>
      </c>
      <c r="BH381" s="187">
        <f>IF(N381="sníž. přenesená",J381,0)</f>
        <v>0</v>
      </c>
      <c r="BI381" s="187">
        <f>IF(N381="nulová",J381,0)</f>
        <v>0</v>
      </c>
      <c r="BJ381" s="21" t="s">
        <v>78</v>
      </c>
      <c r="BK381" s="187">
        <f>ROUND(I381*H381,2)</f>
        <v>0</v>
      </c>
      <c r="BL381" s="21" t="s">
        <v>492</v>
      </c>
      <c r="BM381" s="186" t="s">
        <v>498</v>
      </c>
    </row>
    <row r="382" s="2" customFormat="1">
      <c r="A382" s="40"/>
      <c r="B382" s="41"/>
      <c r="C382" s="40"/>
      <c r="D382" s="188" t="s">
        <v>141</v>
      </c>
      <c r="E382" s="40"/>
      <c r="F382" s="189" t="s">
        <v>497</v>
      </c>
      <c r="G382" s="40"/>
      <c r="H382" s="40"/>
      <c r="I382" s="190"/>
      <c r="J382" s="40"/>
      <c r="K382" s="40"/>
      <c r="L382" s="41"/>
      <c r="M382" s="191"/>
      <c r="N382" s="192"/>
      <c r="O382" s="74"/>
      <c r="P382" s="74"/>
      <c r="Q382" s="74"/>
      <c r="R382" s="74"/>
      <c r="S382" s="74"/>
      <c r="T382" s="75"/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T382" s="21" t="s">
        <v>141</v>
      </c>
      <c r="AU382" s="21" t="s">
        <v>80</v>
      </c>
    </row>
    <row r="383" s="2" customFormat="1">
      <c r="A383" s="40"/>
      <c r="B383" s="41"/>
      <c r="C383" s="40"/>
      <c r="D383" s="193" t="s">
        <v>143</v>
      </c>
      <c r="E383" s="40"/>
      <c r="F383" s="194" t="s">
        <v>499</v>
      </c>
      <c r="G383" s="40"/>
      <c r="H383" s="40"/>
      <c r="I383" s="190"/>
      <c r="J383" s="40"/>
      <c r="K383" s="40"/>
      <c r="L383" s="41"/>
      <c r="M383" s="191"/>
      <c r="N383" s="192"/>
      <c r="O383" s="74"/>
      <c r="P383" s="74"/>
      <c r="Q383" s="74"/>
      <c r="R383" s="74"/>
      <c r="S383" s="74"/>
      <c r="T383" s="75"/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T383" s="21" t="s">
        <v>143</v>
      </c>
      <c r="AU383" s="21" t="s">
        <v>80</v>
      </c>
    </row>
    <row r="384" s="13" customFormat="1">
      <c r="A384" s="13"/>
      <c r="B384" s="195"/>
      <c r="C384" s="13"/>
      <c r="D384" s="188" t="s">
        <v>145</v>
      </c>
      <c r="E384" s="196" t="s">
        <v>3</v>
      </c>
      <c r="F384" s="197" t="s">
        <v>500</v>
      </c>
      <c r="G384" s="13"/>
      <c r="H384" s="196" t="s">
        <v>3</v>
      </c>
      <c r="I384" s="198"/>
      <c r="J384" s="13"/>
      <c r="K384" s="13"/>
      <c r="L384" s="195"/>
      <c r="M384" s="199"/>
      <c r="N384" s="200"/>
      <c r="O384" s="200"/>
      <c r="P384" s="200"/>
      <c r="Q384" s="200"/>
      <c r="R384" s="200"/>
      <c r="S384" s="200"/>
      <c r="T384" s="201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196" t="s">
        <v>145</v>
      </c>
      <c r="AU384" s="196" t="s">
        <v>80</v>
      </c>
      <c r="AV384" s="13" t="s">
        <v>78</v>
      </c>
      <c r="AW384" s="13" t="s">
        <v>32</v>
      </c>
      <c r="AX384" s="13" t="s">
        <v>71</v>
      </c>
      <c r="AY384" s="196" t="s">
        <v>132</v>
      </c>
    </row>
    <row r="385" s="14" customFormat="1">
      <c r="A385" s="14"/>
      <c r="B385" s="202"/>
      <c r="C385" s="14"/>
      <c r="D385" s="188" t="s">
        <v>145</v>
      </c>
      <c r="E385" s="203" t="s">
        <v>3</v>
      </c>
      <c r="F385" s="204" t="s">
        <v>78</v>
      </c>
      <c r="G385" s="14"/>
      <c r="H385" s="205">
        <v>1</v>
      </c>
      <c r="I385" s="206"/>
      <c r="J385" s="14"/>
      <c r="K385" s="14"/>
      <c r="L385" s="202"/>
      <c r="M385" s="207"/>
      <c r="N385" s="208"/>
      <c r="O385" s="208"/>
      <c r="P385" s="208"/>
      <c r="Q385" s="208"/>
      <c r="R385" s="208"/>
      <c r="S385" s="208"/>
      <c r="T385" s="209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03" t="s">
        <v>145</v>
      </c>
      <c r="AU385" s="203" t="s">
        <v>80</v>
      </c>
      <c r="AV385" s="14" t="s">
        <v>80</v>
      </c>
      <c r="AW385" s="14" t="s">
        <v>32</v>
      </c>
      <c r="AX385" s="14" t="s">
        <v>71</v>
      </c>
      <c r="AY385" s="203" t="s">
        <v>132</v>
      </c>
    </row>
    <row r="386" s="15" customFormat="1">
      <c r="A386" s="15"/>
      <c r="B386" s="210"/>
      <c r="C386" s="15"/>
      <c r="D386" s="188" t="s">
        <v>145</v>
      </c>
      <c r="E386" s="211" t="s">
        <v>3</v>
      </c>
      <c r="F386" s="212" t="s">
        <v>149</v>
      </c>
      <c r="G386" s="15"/>
      <c r="H386" s="213">
        <v>1</v>
      </c>
      <c r="I386" s="214"/>
      <c r="J386" s="15"/>
      <c r="K386" s="15"/>
      <c r="L386" s="210"/>
      <c r="M386" s="215"/>
      <c r="N386" s="216"/>
      <c r="O386" s="216"/>
      <c r="P386" s="216"/>
      <c r="Q386" s="216"/>
      <c r="R386" s="216"/>
      <c r="S386" s="216"/>
      <c r="T386" s="217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T386" s="211" t="s">
        <v>145</v>
      </c>
      <c r="AU386" s="211" t="s">
        <v>80</v>
      </c>
      <c r="AV386" s="15" t="s">
        <v>139</v>
      </c>
      <c r="AW386" s="15" t="s">
        <v>32</v>
      </c>
      <c r="AX386" s="15" t="s">
        <v>78</v>
      </c>
      <c r="AY386" s="211" t="s">
        <v>132</v>
      </c>
    </row>
    <row r="387" s="12" customFormat="1" ht="22.8" customHeight="1">
      <c r="A387" s="12"/>
      <c r="B387" s="161"/>
      <c r="C387" s="12"/>
      <c r="D387" s="162" t="s">
        <v>70</v>
      </c>
      <c r="E387" s="172" t="s">
        <v>501</v>
      </c>
      <c r="F387" s="172" t="s">
        <v>502</v>
      </c>
      <c r="G387" s="12"/>
      <c r="H387" s="12"/>
      <c r="I387" s="164"/>
      <c r="J387" s="173">
        <f>BK387</f>
        <v>0</v>
      </c>
      <c r="K387" s="12"/>
      <c r="L387" s="161"/>
      <c r="M387" s="166"/>
      <c r="N387" s="167"/>
      <c r="O387" s="167"/>
      <c r="P387" s="168">
        <f>SUM(P388:P393)</f>
        <v>0</v>
      </c>
      <c r="Q387" s="167"/>
      <c r="R387" s="168">
        <f>SUM(R388:R393)</f>
        <v>0</v>
      </c>
      <c r="S387" s="167"/>
      <c r="T387" s="169">
        <f>SUM(T388:T393)</f>
        <v>0</v>
      </c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R387" s="162" t="s">
        <v>172</v>
      </c>
      <c r="AT387" s="170" t="s">
        <v>70</v>
      </c>
      <c r="AU387" s="170" t="s">
        <v>78</v>
      </c>
      <c r="AY387" s="162" t="s">
        <v>132</v>
      </c>
      <c r="BK387" s="171">
        <f>SUM(BK388:BK393)</f>
        <v>0</v>
      </c>
    </row>
    <row r="388" s="2" customFormat="1" ht="16.5" customHeight="1">
      <c r="A388" s="40"/>
      <c r="B388" s="174"/>
      <c r="C388" s="175" t="s">
        <v>503</v>
      </c>
      <c r="D388" s="175" t="s">
        <v>134</v>
      </c>
      <c r="E388" s="176" t="s">
        <v>504</v>
      </c>
      <c r="F388" s="177" t="s">
        <v>505</v>
      </c>
      <c r="G388" s="178" t="s">
        <v>470</v>
      </c>
      <c r="H388" s="179">
        <v>1</v>
      </c>
      <c r="I388" s="180"/>
      <c r="J388" s="181">
        <f>ROUND(I388*H388,2)</f>
        <v>0</v>
      </c>
      <c r="K388" s="177" t="s">
        <v>138</v>
      </c>
      <c r="L388" s="41"/>
      <c r="M388" s="182" t="s">
        <v>3</v>
      </c>
      <c r="N388" s="183" t="s">
        <v>42</v>
      </c>
      <c r="O388" s="74"/>
      <c r="P388" s="184">
        <f>O388*H388</f>
        <v>0</v>
      </c>
      <c r="Q388" s="184">
        <v>0</v>
      </c>
      <c r="R388" s="184">
        <f>Q388*H388</f>
        <v>0</v>
      </c>
      <c r="S388" s="184">
        <v>0</v>
      </c>
      <c r="T388" s="185">
        <f>S388*H388</f>
        <v>0</v>
      </c>
      <c r="U388" s="40"/>
      <c r="V388" s="40"/>
      <c r="W388" s="40"/>
      <c r="X388" s="40"/>
      <c r="Y388" s="40"/>
      <c r="Z388" s="40"/>
      <c r="AA388" s="40"/>
      <c r="AB388" s="40"/>
      <c r="AC388" s="40"/>
      <c r="AD388" s="40"/>
      <c r="AE388" s="40"/>
      <c r="AR388" s="186" t="s">
        <v>139</v>
      </c>
      <c r="AT388" s="186" t="s">
        <v>134</v>
      </c>
      <c r="AU388" s="186" t="s">
        <v>80</v>
      </c>
      <c r="AY388" s="21" t="s">
        <v>132</v>
      </c>
      <c r="BE388" s="187">
        <f>IF(N388="základní",J388,0)</f>
        <v>0</v>
      </c>
      <c r="BF388" s="187">
        <f>IF(N388="snížená",J388,0)</f>
        <v>0</v>
      </c>
      <c r="BG388" s="187">
        <f>IF(N388="zákl. přenesená",J388,0)</f>
        <v>0</v>
      </c>
      <c r="BH388" s="187">
        <f>IF(N388="sníž. přenesená",J388,0)</f>
        <v>0</v>
      </c>
      <c r="BI388" s="187">
        <f>IF(N388="nulová",J388,0)</f>
        <v>0</v>
      </c>
      <c r="BJ388" s="21" t="s">
        <v>78</v>
      </c>
      <c r="BK388" s="187">
        <f>ROUND(I388*H388,2)</f>
        <v>0</v>
      </c>
      <c r="BL388" s="21" t="s">
        <v>139</v>
      </c>
      <c r="BM388" s="186" t="s">
        <v>506</v>
      </c>
    </row>
    <row r="389" s="2" customFormat="1">
      <c r="A389" s="40"/>
      <c r="B389" s="41"/>
      <c r="C389" s="40"/>
      <c r="D389" s="188" t="s">
        <v>141</v>
      </c>
      <c r="E389" s="40"/>
      <c r="F389" s="189" t="s">
        <v>505</v>
      </c>
      <c r="G389" s="40"/>
      <c r="H389" s="40"/>
      <c r="I389" s="190"/>
      <c r="J389" s="40"/>
      <c r="K389" s="40"/>
      <c r="L389" s="41"/>
      <c r="M389" s="191"/>
      <c r="N389" s="192"/>
      <c r="O389" s="74"/>
      <c r="P389" s="74"/>
      <c r="Q389" s="74"/>
      <c r="R389" s="74"/>
      <c r="S389" s="74"/>
      <c r="T389" s="75"/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T389" s="21" t="s">
        <v>141</v>
      </c>
      <c r="AU389" s="21" t="s">
        <v>80</v>
      </c>
    </row>
    <row r="390" s="2" customFormat="1">
      <c r="A390" s="40"/>
      <c r="B390" s="41"/>
      <c r="C390" s="40"/>
      <c r="D390" s="193" t="s">
        <v>143</v>
      </c>
      <c r="E390" s="40"/>
      <c r="F390" s="194" t="s">
        <v>507</v>
      </c>
      <c r="G390" s="40"/>
      <c r="H390" s="40"/>
      <c r="I390" s="190"/>
      <c r="J390" s="40"/>
      <c r="K390" s="40"/>
      <c r="L390" s="41"/>
      <c r="M390" s="191"/>
      <c r="N390" s="192"/>
      <c r="O390" s="74"/>
      <c r="P390" s="74"/>
      <c r="Q390" s="74"/>
      <c r="R390" s="74"/>
      <c r="S390" s="74"/>
      <c r="T390" s="75"/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T390" s="21" t="s">
        <v>143</v>
      </c>
      <c r="AU390" s="21" t="s">
        <v>80</v>
      </c>
    </row>
    <row r="391" s="13" customFormat="1">
      <c r="A391" s="13"/>
      <c r="B391" s="195"/>
      <c r="C391" s="13"/>
      <c r="D391" s="188" t="s">
        <v>145</v>
      </c>
      <c r="E391" s="196" t="s">
        <v>3</v>
      </c>
      <c r="F391" s="197" t="s">
        <v>508</v>
      </c>
      <c r="G391" s="13"/>
      <c r="H391" s="196" t="s">
        <v>3</v>
      </c>
      <c r="I391" s="198"/>
      <c r="J391" s="13"/>
      <c r="K391" s="13"/>
      <c r="L391" s="195"/>
      <c r="M391" s="199"/>
      <c r="N391" s="200"/>
      <c r="O391" s="200"/>
      <c r="P391" s="200"/>
      <c r="Q391" s="200"/>
      <c r="R391" s="200"/>
      <c r="S391" s="200"/>
      <c r="T391" s="201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196" t="s">
        <v>145</v>
      </c>
      <c r="AU391" s="196" t="s">
        <v>80</v>
      </c>
      <c r="AV391" s="13" t="s">
        <v>78</v>
      </c>
      <c r="AW391" s="13" t="s">
        <v>32</v>
      </c>
      <c r="AX391" s="13" t="s">
        <v>71</v>
      </c>
      <c r="AY391" s="196" t="s">
        <v>132</v>
      </c>
    </row>
    <row r="392" s="14" customFormat="1">
      <c r="A392" s="14"/>
      <c r="B392" s="202"/>
      <c r="C392" s="14"/>
      <c r="D392" s="188" t="s">
        <v>145</v>
      </c>
      <c r="E392" s="203" t="s">
        <v>3</v>
      </c>
      <c r="F392" s="204" t="s">
        <v>78</v>
      </c>
      <c r="G392" s="14"/>
      <c r="H392" s="205">
        <v>1</v>
      </c>
      <c r="I392" s="206"/>
      <c r="J392" s="14"/>
      <c r="K392" s="14"/>
      <c r="L392" s="202"/>
      <c r="M392" s="207"/>
      <c r="N392" s="208"/>
      <c r="O392" s="208"/>
      <c r="P392" s="208"/>
      <c r="Q392" s="208"/>
      <c r="R392" s="208"/>
      <c r="S392" s="208"/>
      <c r="T392" s="209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03" t="s">
        <v>145</v>
      </c>
      <c r="AU392" s="203" t="s">
        <v>80</v>
      </c>
      <c r="AV392" s="14" t="s">
        <v>80</v>
      </c>
      <c r="AW392" s="14" t="s">
        <v>32</v>
      </c>
      <c r="AX392" s="14" t="s">
        <v>71</v>
      </c>
      <c r="AY392" s="203" t="s">
        <v>132</v>
      </c>
    </row>
    <row r="393" s="15" customFormat="1">
      <c r="A393" s="15"/>
      <c r="B393" s="210"/>
      <c r="C393" s="15"/>
      <c r="D393" s="188" t="s">
        <v>145</v>
      </c>
      <c r="E393" s="211" t="s">
        <v>3</v>
      </c>
      <c r="F393" s="212" t="s">
        <v>149</v>
      </c>
      <c r="G393" s="15"/>
      <c r="H393" s="213">
        <v>1</v>
      </c>
      <c r="I393" s="214"/>
      <c r="J393" s="15"/>
      <c r="K393" s="15"/>
      <c r="L393" s="210"/>
      <c r="M393" s="215"/>
      <c r="N393" s="216"/>
      <c r="O393" s="216"/>
      <c r="P393" s="216"/>
      <c r="Q393" s="216"/>
      <c r="R393" s="216"/>
      <c r="S393" s="216"/>
      <c r="T393" s="217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T393" s="211" t="s">
        <v>145</v>
      </c>
      <c r="AU393" s="211" t="s">
        <v>80</v>
      </c>
      <c r="AV393" s="15" t="s">
        <v>139</v>
      </c>
      <c r="AW393" s="15" t="s">
        <v>32</v>
      </c>
      <c r="AX393" s="15" t="s">
        <v>78</v>
      </c>
      <c r="AY393" s="211" t="s">
        <v>132</v>
      </c>
    </row>
    <row r="394" s="12" customFormat="1" ht="22.8" customHeight="1">
      <c r="A394" s="12"/>
      <c r="B394" s="161"/>
      <c r="C394" s="12"/>
      <c r="D394" s="162" t="s">
        <v>70</v>
      </c>
      <c r="E394" s="172" t="s">
        <v>509</v>
      </c>
      <c r="F394" s="172" t="s">
        <v>510</v>
      </c>
      <c r="G394" s="12"/>
      <c r="H394" s="12"/>
      <c r="I394" s="164"/>
      <c r="J394" s="173">
        <f>BK394</f>
        <v>0</v>
      </c>
      <c r="K394" s="12"/>
      <c r="L394" s="161"/>
      <c r="M394" s="166"/>
      <c r="N394" s="167"/>
      <c r="O394" s="167"/>
      <c r="P394" s="168">
        <f>SUM(P395:P400)</f>
        <v>0</v>
      </c>
      <c r="Q394" s="167"/>
      <c r="R394" s="168">
        <f>SUM(R395:R400)</f>
        <v>0</v>
      </c>
      <c r="S394" s="167"/>
      <c r="T394" s="169">
        <f>SUM(T395:T400)</f>
        <v>0</v>
      </c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R394" s="162" t="s">
        <v>172</v>
      </c>
      <c r="AT394" s="170" t="s">
        <v>70</v>
      </c>
      <c r="AU394" s="170" t="s">
        <v>78</v>
      </c>
      <c r="AY394" s="162" t="s">
        <v>132</v>
      </c>
      <c r="BK394" s="171">
        <f>SUM(BK395:BK400)</f>
        <v>0</v>
      </c>
    </row>
    <row r="395" s="2" customFormat="1" ht="16.5" customHeight="1">
      <c r="A395" s="40"/>
      <c r="B395" s="174"/>
      <c r="C395" s="175" t="s">
        <v>511</v>
      </c>
      <c r="D395" s="175" t="s">
        <v>134</v>
      </c>
      <c r="E395" s="176" t="s">
        <v>512</v>
      </c>
      <c r="F395" s="177" t="s">
        <v>510</v>
      </c>
      <c r="G395" s="178" t="s">
        <v>470</v>
      </c>
      <c r="H395" s="179">
        <v>1</v>
      </c>
      <c r="I395" s="180"/>
      <c r="J395" s="181">
        <f>ROUND(I395*H395,2)</f>
        <v>0</v>
      </c>
      <c r="K395" s="177" t="s">
        <v>138</v>
      </c>
      <c r="L395" s="41"/>
      <c r="M395" s="182" t="s">
        <v>3</v>
      </c>
      <c r="N395" s="183" t="s">
        <v>42</v>
      </c>
      <c r="O395" s="74"/>
      <c r="P395" s="184">
        <f>O395*H395</f>
        <v>0</v>
      </c>
      <c r="Q395" s="184">
        <v>0</v>
      </c>
      <c r="R395" s="184">
        <f>Q395*H395</f>
        <v>0</v>
      </c>
      <c r="S395" s="184">
        <v>0</v>
      </c>
      <c r="T395" s="185">
        <f>S395*H395</f>
        <v>0</v>
      </c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R395" s="186" t="s">
        <v>139</v>
      </c>
      <c r="AT395" s="186" t="s">
        <v>134</v>
      </c>
      <c r="AU395" s="186" t="s">
        <v>80</v>
      </c>
      <c r="AY395" s="21" t="s">
        <v>132</v>
      </c>
      <c r="BE395" s="187">
        <f>IF(N395="základní",J395,0)</f>
        <v>0</v>
      </c>
      <c r="BF395" s="187">
        <f>IF(N395="snížená",J395,0)</f>
        <v>0</v>
      </c>
      <c r="BG395" s="187">
        <f>IF(N395="zákl. přenesená",J395,0)</f>
        <v>0</v>
      </c>
      <c r="BH395" s="187">
        <f>IF(N395="sníž. přenesená",J395,0)</f>
        <v>0</v>
      </c>
      <c r="BI395" s="187">
        <f>IF(N395="nulová",J395,0)</f>
        <v>0</v>
      </c>
      <c r="BJ395" s="21" t="s">
        <v>78</v>
      </c>
      <c r="BK395" s="187">
        <f>ROUND(I395*H395,2)</f>
        <v>0</v>
      </c>
      <c r="BL395" s="21" t="s">
        <v>139</v>
      </c>
      <c r="BM395" s="186" t="s">
        <v>513</v>
      </c>
    </row>
    <row r="396" s="2" customFormat="1">
      <c r="A396" s="40"/>
      <c r="B396" s="41"/>
      <c r="C396" s="40"/>
      <c r="D396" s="188" t="s">
        <v>141</v>
      </c>
      <c r="E396" s="40"/>
      <c r="F396" s="189" t="s">
        <v>510</v>
      </c>
      <c r="G396" s="40"/>
      <c r="H396" s="40"/>
      <c r="I396" s="190"/>
      <c r="J396" s="40"/>
      <c r="K396" s="40"/>
      <c r="L396" s="41"/>
      <c r="M396" s="191"/>
      <c r="N396" s="192"/>
      <c r="O396" s="74"/>
      <c r="P396" s="74"/>
      <c r="Q396" s="74"/>
      <c r="R396" s="74"/>
      <c r="S396" s="74"/>
      <c r="T396" s="75"/>
      <c r="U396" s="40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T396" s="21" t="s">
        <v>141</v>
      </c>
      <c r="AU396" s="21" t="s">
        <v>80</v>
      </c>
    </row>
    <row r="397" s="2" customFormat="1">
      <c r="A397" s="40"/>
      <c r="B397" s="41"/>
      <c r="C397" s="40"/>
      <c r="D397" s="193" t="s">
        <v>143</v>
      </c>
      <c r="E397" s="40"/>
      <c r="F397" s="194" t="s">
        <v>514</v>
      </c>
      <c r="G397" s="40"/>
      <c r="H397" s="40"/>
      <c r="I397" s="190"/>
      <c r="J397" s="40"/>
      <c r="K397" s="40"/>
      <c r="L397" s="41"/>
      <c r="M397" s="191"/>
      <c r="N397" s="192"/>
      <c r="O397" s="74"/>
      <c r="P397" s="74"/>
      <c r="Q397" s="74"/>
      <c r="R397" s="74"/>
      <c r="S397" s="74"/>
      <c r="T397" s="75"/>
      <c r="U397" s="40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  <c r="AT397" s="21" t="s">
        <v>143</v>
      </c>
      <c r="AU397" s="21" t="s">
        <v>80</v>
      </c>
    </row>
    <row r="398" s="13" customFormat="1">
      <c r="A398" s="13"/>
      <c r="B398" s="195"/>
      <c r="C398" s="13"/>
      <c r="D398" s="188" t="s">
        <v>145</v>
      </c>
      <c r="E398" s="196" t="s">
        <v>3</v>
      </c>
      <c r="F398" s="197" t="s">
        <v>515</v>
      </c>
      <c r="G398" s="13"/>
      <c r="H398" s="196" t="s">
        <v>3</v>
      </c>
      <c r="I398" s="198"/>
      <c r="J398" s="13"/>
      <c r="K398" s="13"/>
      <c r="L398" s="195"/>
      <c r="M398" s="199"/>
      <c r="N398" s="200"/>
      <c r="O398" s="200"/>
      <c r="P398" s="200"/>
      <c r="Q398" s="200"/>
      <c r="R398" s="200"/>
      <c r="S398" s="200"/>
      <c r="T398" s="201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196" t="s">
        <v>145</v>
      </c>
      <c r="AU398" s="196" t="s">
        <v>80</v>
      </c>
      <c r="AV398" s="13" t="s">
        <v>78</v>
      </c>
      <c r="AW398" s="13" t="s">
        <v>32</v>
      </c>
      <c r="AX398" s="13" t="s">
        <v>71</v>
      </c>
      <c r="AY398" s="196" t="s">
        <v>132</v>
      </c>
    </row>
    <row r="399" s="14" customFormat="1">
      <c r="A399" s="14"/>
      <c r="B399" s="202"/>
      <c r="C399" s="14"/>
      <c r="D399" s="188" t="s">
        <v>145</v>
      </c>
      <c r="E399" s="203" t="s">
        <v>3</v>
      </c>
      <c r="F399" s="204" t="s">
        <v>78</v>
      </c>
      <c r="G399" s="14"/>
      <c r="H399" s="205">
        <v>1</v>
      </c>
      <c r="I399" s="206"/>
      <c r="J399" s="14"/>
      <c r="K399" s="14"/>
      <c r="L399" s="202"/>
      <c r="M399" s="207"/>
      <c r="N399" s="208"/>
      <c r="O399" s="208"/>
      <c r="P399" s="208"/>
      <c r="Q399" s="208"/>
      <c r="R399" s="208"/>
      <c r="S399" s="208"/>
      <c r="T399" s="209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03" t="s">
        <v>145</v>
      </c>
      <c r="AU399" s="203" t="s">
        <v>80</v>
      </c>
      <c r="AV399" s="14" t="s">
        <v>80</v>
      </c>
      <c r="AW399" s="14" t="s">
        <v>32</v>
      </c>
      <c r="AX399" s="14" t="s">
        <v>71</v>
      </c>
      <c r="AY399" s="203" t="s">
        <v>132</v>
      </c>
    </row>
    <row r="400" s="15" customFormat="1">
      <c r="A400" s="15"/>
      <c r="B400" s="210"/>
      <c r="C400" s="15"/>
      <c r="D400" s="188" t="s">
        <v>145</v>
      </c>
      <c r="E400" s="211" t="s">
        <v>3</v>
      </c>
      <c r="F400" s="212" t="s">
        <v>149</v>
      </c>
      <c r="G400" s="15"/>
      <c r="H400" s="213">
        <v>1</v>
      </c>
      <c r="I400" s="214"/>
      <c r="J400" s="15"/>
      <c r="K400" s="15"/>
      <c r="L400" s="210"/>
      <c r="M400" s="228"/>
      <c r="N400" s="229"/>
      <c r="O400" s="229"/>
      <c r="P400" s="229"/>
      <c r="Q400" s="229"/>
      <c r="R400" s="229"/>
      <c r="S400" s="229"/>
      <c r="T400" s="230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T400" s="211" t="s">
        <v>145</v>
      </c>
      <c r="AU400" s="211" t="s">
        <v>80</v>
      </c>
      <c r="AV400" s="15" t="s">
        <v>139</v>
      </c>
      <c r="AW400" s="15" t="s">
        <v>32</v>
      </c>
      <c r="AX400" s="15" t="s">
        <v>78</v>
      </c>
      <c r="AY400" s="211" t="s">
        <v>132</v>
      </c>
    </row>
    <row r="401" s="2" customFormat="1" ht="6.96" customHeight="1">
      <c r="A401" s="40"/>
      <c r="B401" s="57"/>
      <c r="C401" s="58"/>
      <c r="D401" s="58"/>
      <c r="E401" s="58"/>
      <c r="F401" s="58"/>
      <c r="G401" s="58"/>
      <c r="H401" s="58"/>
      <c r="I401" s="58"/>
      <c r="J401" s="58"/>
      <c r="K401" s="58"/>
      <c r="L401" s="41"/>
      <c r="M401" s="40"/>
      <c r="O401" s="40"/>
      <c r="P401" s="40"/>
      <c r="Q401" s="40"/>
      <c r="R401" s="40"/>
      <c r="S401" s="40"/>
      <c r="T401" s="40"/>
      <c r="U401" s="40"/>
      <c r="V401" s="40"/>
      <c r="W401" s="40"/>
      <c r="X401" s="40"/>
      <c r="Y401" s="40"/>
      <c r="Z401" s="40"/>
      <c r="AA401" s="40"/>
      <c r="AB401" s="40"/>
      <c r="AC401" s="40"/>
      <c r="AD401" s="40"/>
      <c r="AE401" s="40"/>
    </row>
  </sheetData>
  <autoFilter ref="C101:K400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90:H90"/>
    <mergeCell ref="E92:H92"/>
    <mergeCell ref="E94:H94"/>
    <mergeCell ref="L2:V2"/>
  </mergeCells>
  <hyperlinks>
    <hyperlink ref="F107" r:id="rId1" display="https://podminky.urs.cz/item/CS_URS_2025_02/174151102"/>
    <hyperlink ref="F119" r:id="rId2" display="https://podminky.urs.cz/item/CS_URS_2025_02/212755216"/>
    <hyperlink ref="F125" r:id="rId3" display="https://podminky.urs.cz/item/CS_URS_2025_02/274313511"/>
    <hyperlink ref="F132" r:id="rId4" display="https://podminky.urs.cz/item/CS_URS_2025_02/274321511"/>
    <hyperlink ref="F143" r:id="rId5" display="https://podminky.urs.cz/item/CS_URS_2025_02/274351121"/>
    <hyperlink ref="F154" r:id="rId6" display="https://podminky.urs.cz/item/CS_URS_2025_02/274351122"/>
    <hyperlink ref="F157" r:id="rId7" display="https://podminky.urs.cz/item/CS_URS_2025_02/274361821"/>
    <hyperlink ref="F163" r:id="rId8" display="https://podminky.urs.cz/item/CS_URS_2025_02/278311052"/>
    <hyperlink ref="F171" r:id="rId9" display="https://podminky.urs.cz/item/CS_URS_2025_02/564851111"/>
    <hyperlink ref="F184" r:id="rId10" display="https://podminky.urs.cz/item/CS_URS_2025_02/919726124"/>
    <hyperlink ref="F193" r:id="rId11" display="https://podminky.urs.cz/item/CS_URS_2025_02/631311234"/>
    <hyperlink ref="F201" r:id="rId12" display="https://podminky.urs.cz/item/CS_URS_2025_02/631319175"/>
    <hyperlink ref="F204" r:id="rId13" display="https://podminky.urs.cz/item/CS_URS_2025_02/631319013"/>
    <hyperlink ref="F207" r:id="rId14" display="https://podminky.urs.cz/item/CS_URS_2025_02/631362024"/>
    <hyperlink ref="F215" r:id="rId15" display="https://podminky.urs.cz/item/CS_URS_2025_02/633811111"/>
    <hyperlink ref="F223" r:id="rId16" display="https://podminky.urs.cz/item/CS_URS_2025_02/633831115"/>
    <hyperlink ref="F226" r:id="rId17" display="https://podminky.urs.cz/item/CS_URS_2025_02/634661111"/>
    <hyperlink ref="F232" r:id="rId18" display="https://podminky.urs.cz/item/CS_URS_2025_02/634663113"/>
    <hyperlink ref="F239" r:id="rId19" display="https://podminky.urs.cz/item/CS_URS_2025_02/634911114"/>
    <hyperlink ref="F251" r:id="rId20" display="https://podminky.urs.cz/item/CS_URS_2025_02/952901221"/>
    <hyperlink ref="F256" r:id="rId21" display="https://podminky.urs.cz/item/CS_URS_2025_02/953312112"/>
    <hyperlink ref="F262" r:id="rId22" display="https://podminky.urs.cz/item/CS_URS_2025_02/966008222a"/>
    <hyperlink ref="F268" r:id="rId23" display="https://podminky.urs.cz/item/CS_URS_2025_02/973042351"/>
    <hyperlink ref="F275" r:id="rId24" display="https://podminky.urs.cz/item/CS_URS_2025_02/976085311"/>
    <hyperlink ref="F282" r:id="rId25" display="https://podminky.urs.cz/item/CS_URS_2025_02/985111211"/>
    <hyperlink ref="F289" r:id="rId26" display="https://podminky.urs.cz/item/CS_URS_2025_02/985331213"/>
    <hyperlink ref="F295" r:id="rId27" display="https://podminky.urs.cz/item/CS_URS_2025_02/985331912"/>
    <hyperlink ref="F299" r:id="rId28" display="https://podminky.urs.cz/item/CS_URS_2025_02/997013501"/>
    <hyperlink ref="F302" r:id="rId29" display="https://podminky.urs.cz/item/CS_URS_2025_02/997013509"/>
    <hyperlink ref="F306" r:id="rId30" display="https://podminky.urs.cz/item/CS_URS_2025_02/997013602"/>
    <hyperlink ref="F311" r:id="rId31" display="https://podminky.urs.cz/item/CS_URS_2025_02/997013631"/>
    <hyperlink ref="F316" r:id="rId32" display="https://podminky.urs.cz/item/CS_URS_2025_02/997013811"/>
    <hyperlink ref="F322" r:id="rId33" display="https://podminky.urs.cz/item/CS_URS_2025_02/998021021"/>
    <hyperlink ref="F327" r:id="rId34" display="https://podminky.urs.cz/item/CS_URS_2025_02/762521812"/>
    <hyperlink ref="F337" r:id="rId35" display="https://podminky.urs.cz/item/CS_URS_2025_02/767995112"/>
    <hyperlink ref="F346" r:id="rId36" display="https://podminky.urs.cz/item/CS_URS_2025_02/767996804"/>
    <hyperlink ref="F355" r:id="rId37" display="https://podminky.urs.cz/item/CS_URS_2025_02/998767101"/>
    <hyperlink ref="F360" r:id="rId38" display="https://podminky.urs.cz/item/CS_URS_2025_02/012002000"/>
    <hyperlink ref="F366" r:id="rId39" display="https://podminky.urs.cz/item/CS_URS_2025_02/013294000"/>
    <hyperlink ref="F373" r:id="rId40" display="https://podminky.urs.cz/item/CS_URS_2025_02/030001000"/>
    <hyperlink ref="F380" r:id="rId41" display="https://podminky.urs.cz/item/CS_URS_2025_02/041903000"/>
    <hyperlink ref="F383" r:id="rId42" display="https://podminky.urs.cz/item/CS_URS_2025_02/043103000"/>
    <hyperlink ref="F390" r:id="rId43" display="https://podminky.urs.cz/item/CS_URS_2025_02/071002000"/>
    <hyperlink ref="F397" r:id="rId44" display="https://podminky.urs.cz/item/CS_URS_2025_02/090001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5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20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1" t="s">
        <v>88</v>
      </c>
    </row>
    <row r="3" s="1" customFormat="1" ht="6.96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4"/>
      <c r="AT3" s="21" t="s">
        <v>80</v>
      </c>
    </row>
    <row r="4" s="1" customFormat="1" ht="24.96" customHeight="1">
      <c r="B4" s="24"/>
      <c r="D4" s="25" t="s">
        <v>89</v>
      </c>
      <c r="L4" s="24"/>
      <c r="M4" s="124" t="s">
        <v>11</v>
      </c>
      <c r="AT4" s="21" t="s">
        <v>4</v>
      </c>
    </row>
    <row r="5" s="1" customFormat="1" ht="6.96" customHeight="1">
      <c r="B5" s="24"/>
      <c r="L5" s="24"/>
    </row>
    <row r="6" s="1" customFormat="1" ht="12" customHeight="1">
      <c r="B6" s="24"/>
      <c r="D6" s="34" t="s">
        <v>17</v>
      </c>
      <c r="L6" s="24"/>
    </row>
    <row r="7" s="1" customFormat="1" ht="16.5" customHeight="1">
      <c r="B7" s="24"/>
      <c r="E7" s="125" t="str">
        <f>'Rekapitulace stavby'!K6</f>
        <v>Montážní kanály v areálech DPO III - Areál tramvaje Poruba - Zásyp montážních kanálů</v>
      </c>
      <c r="F7" s="34"/>
      <c r="G7" s="34"/>
      <c r="H7" s="34"/>
      <c r="L7" s="24"/>
    </row>
    <row r="8" s="1" customFormat="1" ht="12" customHeight="1">
      <c r="B8" s="24"/>
      <c r="D8" s="34" t="s">
        <v>90</v>
      </c>
      <c r="L8" s="24"/>
    </row>
    <row r="9" s="2" customFormat="1" ht="16.5" customHeight="1">
      <c r="A9" s="40"/>
      <c r="B9" s="41"/>
      <c r="C9" s="40"/>
      <c r="D9" s="40"/>
      <c r="E9" s="125" t="s">
        <v>91</v>
      </c>
      <c r="F9" s="40"/>
      <c r="G9" s="40"/>
      <c r="H9" s="40"/>
      <c r="I9" s="40"/>
      <c r="J9" s="40"/>
      <c r="K9" s="40"/>
      <c r="L9" s="12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1"/>
      <c r="C10" s="40"/>
      <c r="D10" s="34" t="s">
        <v>92</v>
      </c>
      <c r="E10" s="40"/>
      <c r="F10" s="40"/>
      <c r="G10" s="40"/>
      <c r="H10" s="40"/>
      <c r="I10" s="40"/>
      <c r="J10" s="40"/>
      <c r="K10" s="40"/>
      <c r="L10" s="12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1"/>
      <c r="C11" s="40"/>
      <c r="D11" s="40"/>
      <c r="E11" s="64" t="s">
        <v>516</v>
      </c>
      <c r="F11" s="40"/>
      <c r="G11" s="40"/>
      <c r="H11" s="40"/>
      <c r="I11" s="40"/>
      <c r="J11" s="40"/>
      <c r="K11" s="40"/>
      <c r="L11" s="12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1"/>
      <c r="C12" s="40"/>
      <c r="D12" s="40"/>
      <c r="E12" s="40"/>
      <c r="F12" s="40"/>
      <c r="G12" s="40"/>
      <c r="H12" s="40"/>
      <c r="I12" s="40"/>
      <c r="J12" s="40"/>
      <c r="K12" s="40"/>
      <c r="L12" s="12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1"/>
      <c r="C13" s="40"/>
      <c r="D13" s="34" t="s">
        <v>19</v>
      </c>
      <c r="E13" s="40"/>
      <c r="F13" s="29" t="s">
        <v>22</v>
      </c>
      <c r="G13" s="40"/>
      <c r="H13" s="40"/>
      <c r="I13" s="34" t="s">
        <v>20</v>
      </c>
      <c r="J13" s="29" t="s">
        <v>3</v>
      </c>
      <c r="K13" s="40"/>
      <c r="L13" s="12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1"/>
      <c r="C14" s="40"/>
      <c r="D14" s="34" t="s">
        <v>21</v>
      </c>
      <c r="E14" s="40"/>
      <c r="F14" s="29" t="s">
        <v>22</v>
      </c>
      <c r="G14" s="40"/>
      <c r="H14" s="40"/>
      <c r="I14" s="34" t="s">
        <v>23</v>
      </c>
      <c r="J14" s="66" t="str">
        <f>'Rekapitulace stavby'!AN8</f>
        <v>8. 8. 2023</v>
      </c>
      <c r="K14" s="40"/>
      <c r="L14" s="12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1"/>
      <c r="C15" s="40"/>
      <c r="D15" s="40"/>
      <c r="E15" s="40"/>
      <c r="F15" s="40"/>
      <c r="G15" s="40"/>
      <c r="H15" s="40"/>
      <c r="I15" s="40"/>
      <c r="J15" s="40"/>
      <c r="K15" s="40"/>
      <c r="L15" s="12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1"/>
      <c r="C16" s="40"/>
      <c r="D16" s="34" t="s">
        <v>25</v>
      </c>
      <c r="E16" s="40"/>
      <c r="F16" s="40"/>
      <c r="G16" s="40"/>
      <c r="H16" s="40"/>
      <c r="I16" s="34" t="s">
        <v>26</v>
      </c>
      <c r="J16" s="29" t="s">
        <v>3</v>
      </c>
      <c r="K16" s="40"/>
      <c r="L16" s="12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1"/>
      <c r="C17" s="40"/>
      <c r="D17" s="40"/>
      <c r="E17" s="29" t="s">
        <v>517</v>
      </c>
      <c r="F17" s="40"/>
      <c r="G17" s="40"/>
      <c r="H17" s="40"/>
      <c r="I17" s="34" t="s">
        <v>28</v>
      </c>
      <c r="J17" s="29" t="s">
        <v>3</v>
      </c>
      <c r="K17" s="40"/>
      <c r="L17" s="12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1"/>
      <c r="C18" s="40"/>
      <c r="D18" s="40"/>
      <c r="E18" s="40"/>
      <c r="F18" s="40"/>
      <c r="G18" s="40"/>
      <c r="H18" s="40"/>
      <c r="I18" s="40"/>
      <c r="J18" s="40"/>
      <c r="K18" s="40"/>
      <c r="L18" s="12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1"/>
      <c r="C19" s="40"/>
      <c r="D19" s="34" t="s">
        <v>29</v>
      </c>
      <c r="E19" s="40"/>
      <c r="F19" s="40"/>
      <c r="G19" s="40"/>
      <c r="H19" s="40"/>
      <c r="I19" s="34" t="s">
        <v>26</v>
      </c>
      <c r="J19" s="35" t="str">
        <f>'Rekapitulace stavby'!AN13</f>
        <v>Vyplň údaj</v>
      </c>
      <c r="K19" s="40"/>
      <c r="L19" s="12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1"/>
      <c r="C20" s="40"/>
      <c r="D20" s="40"/>
      <c r="E20" s="35" t="str">
        <f>'Rekapitulace stavby'!E14</f>
        <v>Vyplň údaj</v>
      </c>
      <c r="F20" s="29"/>
      <c r="G20" s="29"/>
      <c r="H20" s="29"/>
      <c r="I20" s="34" t="s">
        <v>28</v>
      </c>
      <c r="J20" s="35" t="str">
        <f>'Rekapitulace stavby'!AN14</f>
        <v>Vyplň údaj</v>
      </c>
      <c r="K20" s="40"/>
      <c r="L20" s="12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1"/>
      <c r="C21" s="40"/>
      <c r="D21" s="40"/>
      <c r="E21" s="40"/>
      <c r="F21" s="40"/>
      <c r="G21" s="40"/>
      <c r="H21" s="40"/>
      <c r="I21" s="40"/>
      <c r="J21" s="40"/>
      <c r="K21" s="40"/>
      <c r="L21" s="12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1"/>
      <c r="C22" s="40"/>
      <c r="D22" s="34" t="s">
        <v>31</v>
      </c>
      <c r="E22" s="40"/>
      <c r="F22" s="40"/>
      <c r="G22" s="40"/>
      <c r="H22" s="40"/>
      <c r="I22" s="34" t="s">
        <v>26</v>
      </c>
      <c r="J22" s="29" t="str">
        <f>IF('Rekapitulace stavby'!AN16="","",'Rekapitulace stavby'!AN16)</f>
        <v/>
      </c>
      <c r="K22" s="40"/>
      <c r="L22" s="12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1"/>
      <c r="C23" s="40"/>
      <c r="D23" s="40"/>
      <c r="E23" s="29" t="str">
        <f>IF('Rekapitulace stavby'!E17="","",'Rekapitulace stavby'!E17)</f>
        <v xml:space="preserve"> </v>
      </c>
      <c r="F23" s="40"/>
      <c r="G23" s="40"/>
      <c r="H23" s="40"/>
      <c r="I23" s="34" t="s">
        <v>28</v>
      </c>
      <c r="J23" s="29" t="str">
        <f>IF('Rekapitulace stavby'!AN17="","",'Rekapitulace stavby'!AN17)</f>
        <v/>
      </c>
      <c r="K23" s="40"/>
      <c r="L23" s="12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1"/>
      <c r="C24" s="40"/>
      <c r="D24" s="40"/>
      <c r="E24" s="40"/>
      <c r="F24" s="40"/>
      <c r="G24" s="40"/>
      <c r="H24" s="40"/>
      <c r="I24" s="40"/>
      <c r="J24" s="40"/>
      <c r="K24" s="40"/>
      <c r="L24" s="12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1"/>
      <c r="C25" s="40"/>
      <c r="D25" s="34" t="s">
        <v>33</v>
      </c>
      <c r="E25" s="40"/>
      <c r="F25" s="40"/>
      <c r="G25" s="40"/>
      <c r="H25" s="40"/>
      <c r="I25" s="34" t="s">
        <v>26</v>
      </c>
      <c r="J25" s="29" t="s">
        <v>3</v>
      </c>
      <c r="K25" s="40"/>
      <c r="L25" s="12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1"/>
      <c r="C26" s="40"/>
      <c r="D26" s="40"/>
      <c r="E26" s="29" t="s">
        <v>34</v>
      </c>
      <c r="F26" s="40"/>
      <c r="G26" s="40"/>
      <c r="H26" s="40"/>
      <c r="I26" s="34" t="s">
        <v>28</v>
      </c>
      <c r="J26" s="29" t="s">
        <v>3</v>
      </c>
      <c r="K26" s="40"/>
      <c r="L26" s="12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1"/>
      <c r="C27" s="40"/>
      <c r="D27" s="40"/>
      <c r="E27" s="40"/>
      <c r="F27" s="40"/>
      <c r="G27" s="40"/>
      <c r="H27" s="40"/>
      <c r="I27" s="40"/>
      <c r="J27" s="40"/>
      <c r="K27" s="40"/>
      <c r="L27" s="12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1"/>
      <c r="C28" s="40"/>
      <c r="D28" s="34" t="s">
        <v>35</v>
      </c>
      <c r="E28" s="40"/>
      <c r="F28" s="40"/>
      <c r="G28" s="40"/>
      <c r="H28" s="40"/>
      <c r="I28" s="40"/>
      <c r="J28" s="40"/>
      <c r="K28" s="40"/>
      <c r="L28" s="12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27"/>
      <c r="B29" s="128"/>
      <c r="C29" s="127"/>
      <c r="D29" s="127"/>
      <c r="E29" s="38" t="s">
        <v>3</v>
      </c>
      <c r="F29" s="38"/>
      <c r="G29" s="38"/>
      <c r="H29" s="38"/>
      <c r="I29" s="127"/>
      <c r="J29" s="127"/>
      <c r="K29" s="127"/>
      <c r="L29" s="129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</row>
    <row r="30" s="2" customFormat="1" ht="6.96" customHeight="1">
      <c r="A30" s="40"/>
      <c r="B30" s="41"/>
      <c r="C30" s="40"/>
      <c r="D30" s="40"/>
      <c r="E30" s="40"/>
      <c r="F30" s="40"/>
      <c r="G30" s="40"/>
      <c r="H30" s="40"/>
      <c r="I30" s="40"/>
      <c r="J30" s="40"/>
      <c r="K30" s="40"/>
      <c r="L30" s="12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1"/>
      <c r="C31" s="40"/>
      <c r="D31" s="86"/>
      <c r="E31" s="86"/>
      <c r="F31" s="86"/>
      <c r="G31" s="86"/>
      <c r="H31" s="86"/>
      <c r="I31" s="86"/>
      <c r="J31" s="86"/>
      <c r="K31" s="86"/>
      <c r="L31" s="12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1"/>
      <c r="C32" s="40"/>
      <c r="D32" s="130" t="s">
        <v>37</v>
      </c>
      <c r="E32" s="40"/>
      <c r="F32" s="40"/>
      <c r="G32" s="40"/>
      <c r="H32" s="40"/>
      <c r="I32" s="40"/>
      <c r="J32" s="92">
        <f>ROUND(J101, 2)</f>
        <v>0</v>
      </c>
      <c r="K32" s="40"/>
      <c r="L32" s="12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1"/>
      <c r="C33" s="40"/>
      <c r="D33" s="86"/>
      <c r="E33" s="86"/>
      <c r="F33" s="86"/>
      <c r="G33" s="86"/>
      <c r="H33" s="86"/>
      <c r="I33" s="86"/>
      <c r="J33" s="86"/>
      <c r="K33" s="86"/>
      <c r="L33" s="12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1"/>
      <c r="C34" s="40"/>
      <c r="D34" s="40"/>
      <c r="E34" s="40"/>
      <c r="F34" s="45" t="s">
        <v>39</v>
      </c>
      <c r="G34" s="40"/>
      <c r="H34" s="40"/>
      <c r="I34" s="45" t="s">
        <v>38</v>
      </c>
      <c r="J34" s="45" t="s">
        <v>40</v>
      </c>
      <c r="K34" s="40"/>
      <c r="L34" s="12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1"/>
      <c r="C35" s="40"/>
      <c r="D35" s="131" t="s">
        <v>41</v>
      </c>
      <c r="E35" s="34" t="s">
        <v>42</v>
      </c>
      <c r="F35" s="132">
        <f>ROUND((SUM(BE101:BE348)),  2)</f>
        <v>0</v>
      </c>
      <c r="G35" s="40"/>
      <c r="H35" s="40"/>
      <c r="I35" s="133">
        <v>0.20999999999999999</v>
      </c>
      <c r="J35" s="132">
        <f>ROUND(((SUM(BE101:BE348))*I35),  2)</f>
        <v>0</v>
      </c>
      <c r="K35" s="40"/>
      <c r="L35" s="12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1"/>
      <c r="C36" s="40"/>
      <c r="D36" s="40"/>
      <c r="E36" s="34" t="s">
        <v>43</v>
      </c>
      <c r="F36" s="132">
        <f>ROUND((SUM(BF101:BF348)),  2)</f>
        <v>0</v>
      </c>
      <c r="G36" s="40"/>
      <c r="H36" s="40"/>
      <c r="I36" s="133">
        <v>0.12</v>
      </c>
      <c r="J36" s="132">
        <f>ROUND(((SUM(BF101:BF348))*I36),  2)</f>
        <v>0</v>
      </c>
      <c r="K36" s="40"/>
      <c r="L36" s="12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1"/>
      <c r="C37" s="40"/>
      <c r="D37" s="40"/>
      <c r="E37" s="34" t="s">
        <v>44</v>
      </c>
      <c r="F37" s="132">
        <f>ROUND((SUM(BG101:BG348)),  2)</f>
        <v>0</v>
      </c>
      <c r="G37" s="40"/>
      <c r="H37" s="40"/>
      <c r="I37" s="133">
        <v>0.20999999999999999</v>
      </c>
      <c r="J37" s="132">
        <f>0</f>
        <v>0</v>
      </c>
      <c r="K37" s="40"/>
      <c r="L37" s="12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1"/>
      <c r="C38" s="40"/>
      <c r="D38" s="40"/>
      <c r="E38" s="34" t="s">
        <v>45</v>
      </c>
      <c r="F38" s="132">
        <f>ROUND((SUM(BH101:BH348)),  2)</f>
        <v>0</v>
      </c>
      <c r="G38" s="40"/>
      <c r="H38" s="40"/>
      <c r="I38" s="133">
        <v>0.12</v>
      </c>
      <c r="J38" s="132">
        <f>0</f>
        <v>0</v>
      </c>
      <c r="K38" s="40"/>
      <c r="L38" s="12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1"/>
      <c r="C39" s="40"/>
      <c r="D39" s="40"/>
      <c r="E39" s="34" t="s">
        <v>46</v>
      </c>
      <c r="F39" s="132">
        <f>ROUND((SUM(BI101:BI348)),  2)</f>
        <v>0</v>
      </c>
      <c r="G39" s="40"/>
      <c r="H39" s="40"/>
      <c r="I39" s="133">
        <v>0</v>
      </c>
      <c r="J39" s="132">
        <f>0</f>
        <v>0</v>
      </c>
      <c r="K39" s="40"/>
      <c r="L39" s="12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1"/>
      <c r="C40" s="40"/>
      <c r="D40" s="40"/>
      <c r="E40" s="40"/>
      <c r="F40" s="40"/>
      <c r="G40" s="40"/>
      <c r="H40" s="40"/>
      <c r="I40" s="40"/>
      <c r="J40" s="40"/>
      <c r="K40" s="40"/>
      <c r="L40" s="12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1"/>
      <c r="C41" s="134"/>
      <c r="D41" s="135" t="s">
        <v>47</v>
      </c>
      <c r="E41" s="78"/>
      <c r="F41" s="78"/>
      <c r="G41" s="136" t="s">
        <v>48</v>
      </c>
      <c r="H41" s="137" t="s">
        <v>49</v>
      </c>
      <c r="I41" s="78"/>
      <c r="J41" s="138">
        <f>SUM(J32:J39)</f>
        <v>0</v>
      </c>
      <c r="K41" s="139"/>
      <c r="L41" s="12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57"/>
      <c r="C42" s="58"/>
      <c r="D42" s="58"/>
      <c r="E42" s="58"/>
      <c r="F42" s="58"/>
      <c r="G42" s="58"/>
      <c r="H42" s="58"/>
      <c r="I42" s="58"/>
      <c r="J42" s="58"/>
      <c r="K42" s="58"/>
      <c r="L42" s="12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59"/>
      <c r="C46" s="60"/>
      <c r="D46" s="60"/>
      <c r="E46" s="60"/>
      <c r="F46" s="60"/>
      <c r="G46" s="60"/>
      <c r="H46" s="60"/>
      <c r="I46" s="60"/>
      <c r="J46" s="60"/>
      <c r="K46" s="60"/>
      <c r="L46" s="12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96</v>
      </c>
      <c r="D47" s="40"/>
      <c r="E47" s="40"/>
      <c r="F47" s="40"/>
      <c r="G47" s="40"/>
      <c r="H47" s="40"/>
      <c r="I47" s="40"/>
      <c r="J47" s="40"/>
      <c r="K47" s="40"/>
      <c r="L47" s="12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0"/>
      <c r="D48" s="40"/>
      <c r="E48" s="40"/>
      <c r="F48" s="40"/>
      <c r="G48" s="40"/>
      <c r="H48" s="40"/>
      <c r="I48" s="40"/>
      <c r="J48" s="40"/>
      <c r="K48" s="40"/>
      <c r="L48" s="12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17</v>
      </c>
      <c r="D49" s="40"/>
      <c r="E49" s="40"/>
      <c r="F49" s="40"/>
      <c r="G49" s="40"/>
      <c r="H49" s="40"/>
      <c r="I49" s="40"/>
      <c r="J49" s="40"/>
      <c r="K49" s="40"/>
      <c r="L49" s="12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0"/>
      <c r="D50" s="40"/>
      <c r="E50" s="125" t="str">
        <f>E7</f>
        <v>Montážní kanály v areálech DPO III - Areál tramvaje Poruba - Zásyp montážních kanálů</v>
      </c>
      <c r="F50" s="34"/>
      <c r="G50" s="34"/>
      <c r="H50" s="34"/>
      <c r="I50" s="40"/>
      <c r="J50" s="40"/>
      <c r="K50" s="40"/>
      <c r="L50" s="12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4"/>
      <c r="C51" s="34" t="s">
        <v>90</v>
      </c>
      <c r="L51" s="24"/>
    </row>
    <row r="52" s="2" customFormat="1" ht="16.5" customHeight="1">
      <c r="A52" s="40"/>
      <c r="B52" s="41"/>
      <c r="C52" s="40"/>
      <c r="D52" s="40"/>
      <c r="E52" s="125" t="s">
        <v>91</v>
      </c>
      <c r="F52" s="40"/>
      <c r="G52" s="40"/>
      <c r="H52" s="40"/>
      <c r="I52" s="40"/>
      <c r="J52" s="40"/>
      <c r="K52" s="40"/>
      <c r="L52" s="12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92</v>
      </c>
      <c r="D53" s="40"/>
      <c r="E53" s="40"/>
      <c r="F53" s="40"/>
      <c r="G53" s="40"/>
      <c r="H53" s="40"/>
      <c r="I53" s="40"/>
      <c r="J53" s="40"/>
      <c r="K53" s="40"/>
      <c r="L53" s="12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0"/>
      <c r="D54" s="40"/>
      <c r="E54" s="64" t="str">
        <f>E11</f>
        <v>SO 20-2 - Tramvajový svršek - 2.etapa</v>
      </c>
      <c r="F54" s="40"/>
      <c r="G54" s="40"/>
      <c r="H54" s="40"/>
      <c r="I54" s="40"/>
      <c r="J54" s="40"/>
      <c r="K54" s="40"/>
      <c r="L54" s="12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0"/>
      <c r="D55" s="40"/>
      <c r="E55" s="40"/>
      <c r="F55" s="40"/>
      <c r="G55" s="40"/>
      <c r="H55" s="40"/>
      <c r="I55" s="40"/>
      <c r="J55" s="40"/>
      <c r="K55" s="40"/>
      <c r="L55" s="12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0"/>
      <c r="E56" s="40"/>
      <c r="F56" s="29" t="str">
        <f>F14</f>
        <v xml:space="preserve"> </v>
      </c>
      <c r="G56" s="40"/>
      <c r="H56" s="40"/>
      <c r="I56" s="34" t="s">
        <v>23</v>
      </c>
      <c r="J56" s="66" t="str">
        <f>IF(J14="","",J14)</f>
        <v>8. 8. 2023</v>
      </c>
      <c r="K56" s="40"/>
      <c r="L56" s="12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0"/>
      <c r="D57" s="40"/>
      <c r="E57" s="40"/>
      <c r="F57" s="40"/>
      <c r="G57" s="40"/>
      <c r="H57" s="40"/>
      <c r="I57" s="40"/>
      <c r="J57" s="40"/>
      <c r="K57" s="40"/>
      <c r="L57" s="12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0"/>
      <c r="E58" s="40"/>
      <c r="F58" s="29" t="str">
        <f>E17</f>
        <v xml:space="preserve"> Dopravní podnik Ostrava a.s.</v>
      </c>
      <c r="G58" s="40"/>
      <c r="H58" s="40"/>
      <c r="I58" s="34" t="s">
        <v>31</v>
      </c>
      <c r="J58" s="38" t="str">
        <f>E23</f>
        <v xml:space="preserve"> </v>
      </c>
      <c r="K58" s="40"/>
      <c r="L58" s="12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29</v>
      </c>
      <c r="D59" s="40"/>
      <c r="E59" s="40"/>
      <c r="F59" s="29" t="str">
        <f>IF(E20="","",E20)</f>
        <v>Vyplň údaj</v>
      </c>
      <c r="G59" s="40"/>
      <c r="H59" s="40"/>
      <c r="I59" s="34" t="s">
        <v>33</v>
      </c>
      <c r="J59" s="38" t="str">
        <f>E26</f>
        <v>Jindřich Jansa</v>
      </c>
      <c r="K59" s="40"/>
      <c r="L59" s="12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0"/>
      <c r="D60" s="40"/>
      <c r="E60" s="40"/>
      <c r="F60" s="40"/>
      <c r="G60" s="40"/>
      <c r="H60" s="40"/>
      <c r="I60" s="40"/>
      <c r="J60" s="40"/>
      <c r="K60" s="40"/>
      <c r="L60" s="12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40" t="s">
        <v>97</v>
      </c>
      <c r="D61" s="134"/>
      <c r="E61" s="134"/>
      <c r="F61" s="134"/>
      <c r="G61" s="134"/>
      <c r="H61" s="134"/>
      <c r="I61" s="134"/>
      <c r="J61" s="141" t="s">
        <v>98</v>
      </c>
      <c r="K61" s="134"/>
      <c r="L61" s="12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0"/>
      <c r="D62" s="40"/>
      <c r="E62" s="40"/>
      <c r="F62" s="40"/>
      <c r="G62" s="40"/>
      <c r="H62" s="40"/>
      <c r="I62" s="40"/>
      <c r="J62" s="40"/>
      <c r="K62" s="40"/>
      <c r="L62" s="12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42" t="s">
        <v>69</v>
      </c>
      <c r="D63" s="40"/>
      <c r="E63" s="40"/>
      <c r="F63" s="40"/>
      <c r="G63" s="40"/>
      <c r="H63" s="40"/>
      <c r="I63" s="40"/>
      <c r="J63" s="92">
        <f>J101</f>
        <v>0</v>
      </c>
      <c r="K63" s="40"/>
      <c r="L63" s="12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21" t="s">
        <v>99</v>
      </c>
    </row>
    <row r="64" s="9" customFormat="1" ht="24.96" customHeight="1">
      <c r="A64" s="9"/>
      <c r="B64" s="143"/>
      <c r="C64" s="9"/>
      <c r="D64" s="144" t="s">
        <v>100</v>
      </c>
      <c r="E64" s="145"/>
      <c r="F64" s="145"/>
      <c r="G64" s="145"/>
      <c r="H64" s="145"/>
      <c r="I64" s="145"/>
      <c r="J64" s="146">
        <f>J102</f>
        <v>0</v>
      </c>
      <c r="K64" s="9"/>
      <c r="L64" s="143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47"/>
      <c r="C65" s="10"/>
      <c r="D65" s="148" t="s">
        <v>101</v>
      </c>
      <c r="E65" s="149"/>
      <c r="F65" s="149"/>
      <c r="G65" s="149"/>
      <c r="H65" s="149"/>
      <c r="I65" s="149"/>
      <c r="J65" s="150">
        <f>J103</f>
        <v>0</v>
      </c>
      <c r="K65" s="10"/>
      <c r="L65" s="14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47"/>
      <c r="C66" s="10"/>
      <c r="D66" s="148" t="s">
        <v>102</v>
      </c>
      <c r="E66" s="149"/>
      <c r="F66" s="149"/>
      <c r="G66" s="149"/>
      <c r="H66" s="149"/>
      <c r="I66" s="149"/>
      <c r="J66" s="150">
        <f>J110</f>
        <v>0</v>
      </c>
      <c r="K66" s="10"/>
      <c r="L66" s="14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47"/>
      <c r="C67" s="10"/>
      <c r="D67" s="148" t="s">
        <v>103</v>
      </c>
      <c r="E67" s="149"/>
      <c r="F67" s="149"/>
      <c r="G67" s="149"/>
      <c r="H67" s="149"/>
      <c r="I67" s="149"/>
      <c r="J67" s="150">
        <f>J131</f>
        <v>0</v>
      </c>
      <c r="K67" s="10"/>
      <c r="L67" s="14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47"/>
      <c r="C68" s="10"/>
      <c r="D68" s="148" t="s">
        <v>104</v>
      </c>
      <c r="E68" s="149"/>
      <c r="F68" s="149"/>
      <c r="G68" s="149"/>
      <c r="H68" s="149"/>
      <c r="I68" s="149"/>
      <c r="J68" s="150">
        <f>J225</f>
        <v>0</v>
      </c>
      <c r="K68" s="10"/>
      <c r="L68" s="14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47"/>
      <c r="C69" s="10"/>
      <c r="D69" s="148" t="s">
        <v>518</v>
      </c>
      <c r="E69" s="149"/>
      <c r="F69" s="149"/>
      <c r="G69" s="149"/>
      <c r="H69" s="149"/>
      <c r="I69" s="149"/>
      <c r="J69" s="150">
        <f>J235</f>
        <v>0</v>
      </c>
      <c r="K69" s="10"/>
      <c r="L69" s="14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47"/>
      <c r="C70" s="10"/>
      <c r="D70" s="148" t="s">
        <v>105</v>
      </c>
      <c r="E70" s="149"/>
      <c r="F70" s="149"/>
      <c r="G70" s="149"/>
      <c r="H70" s="149"/>
      <c r="I70" s="149"/>
      <c r="J70" s="150">
        <f>J245</f>
        <v>0</v>
      </c>
      <c r="K70" s="10"/>
      <c r="L70" s="14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47"/>
      <c r="C71" s="10"/>
      <c r="D71" s="148" t="s">
        <v>106</v>
      </c>
      <c r="E71" s="149"/>
      <c r="F71" s="149"/>
      <c r="G71" s="149"/>
      <c r="H71" s="149"/>
      <c r="I71" s="149"/>
      <c r="J71" s="150">
        <f>J287</f>
        <v>0</v>
      </c>
      <c r="K71" s="10"/>
      <c r="L71" s="147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47"/>
      <c r="C72" s="10"/>
      <c r="D72" s="148" t="s">
        <v>107</v>
      </c>
      <c r="E72" s="149"/>
      <c r="F72" s="149"/>
      <c r="G72" s="149"/>
      <c r="H72" s="149"/>
      <c r="I72" s="149"/>
      <c r="J72" s="150">
        <f>J303</f>
        <v>0</v>
      </c>
      <c r="K72" s="10"/>
      <c r="L72" s="147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9" customFormat="1" ht="24.96" customHeight="1">
      <c r="A73" s="9"/>
      <c r="B73" s="143"/>
      <c r="C73" s="9"/>
      <c r="D73" s="144" t="s">
        <v>108</v>
      </c>
      <c r="E73" s="145"/>
      <c r="F73" s="145"/>
      <c r="G73" s="145"/>
      <c r="H73" s="145"/>
      <c r="I73" s="145"/>
      <c r="J73" s="146">
        <f>J307</f>
        <v>0</v>
      </c>
      <c r="K73" s="9"/>
      <c r="L73" s="143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</row>
    <row r="74" s="10" customFormat="1" ht="19.92" customHeight="1">
      <c r="A74" s="10"/>
      <c r="B74" s="147"/>
      <c r="C74" s="10"/>
      <c r="D74" s="148" t="s">
        <v>110</v>
      </c>
      <c r="E74" s="149"/>
      <c r="F74" s="149"/>
      <c r="G74" s="149"/>
      <c r="H74" s="149"/>
      <c r="I74" s="149"/>
      <c r="J74" s="150">
        <f>J308</f>
        <v>0</v>
      </c>
      <c r="K74" s="10"/>
      <c r="L74" s="147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9" customFormat="1" ht="24.96" customHeight="1">
      <c r="A75" s="9"/>
      <c r="B75" s="143"/>
      <c r="C75" s="9"/>
      <c r="D75" s="144" t="s">
        <v>111</v>
      </c>
      <c r="E75" s="145"/>
      <c r="F75" s="145"/>
      <c r="G75" s="145"/>
      <c r="H75" s="145"/>
      <c r="I75" s="145"/>
      <c r="J75" s="146">
        <f>J314</f>
        <v>0</v>
      </c>
      <c r="K75" s="9"/>
      <c r="L75" s="143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</row>
    <row r="76" s="10" customFormat="1" ht="19.92" customHeight="1">
      <c r="A76" s="10"/>
      <c r="B76" s="147"/>
      <c r="C76" s="10"/>
      <c r="D76" s="148" t="s">
        <v>112</v>
      </c>
      <c r="E76" s="149"/>
      <c r="F76" s="149"/>
      <c r="G76" s="149"/>
      <c r="H76" s="149"/>
      <c r="I76" s="149"/>
      <c r="J76" s="150">
        <f>J315</f>
        <v>0</v>
      </c>
      <c r="K76" s="10"/>
      <c r="L76" s="147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47"/>
      <c r="C77" s="10"/>
      <c r="D77" s="148" t="s">
        <v>113</v>
      </c>
      <c r="E77" s="149"/>
      <c r="F77" s="149"/>
      <c r="G77" s="149"/>
      <c r="H77" s="149"/>
      <c r="I77" s="149"/>
      <c r="J77" s="150">
        <f>J328</f>
        <v>0</v>
      </c>
      <c r="K77" s="10"/>
      <c r="L77" s="147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47"/>
      <c r="C78" s="10"/>
      <c r="D78" s="148" t="s">
        <v>115</v>
      </c>
      <c r="E78" s="149"/>
      <c r="F78" s="149"/>
      <c r="G78" s="149"/>
      <c r="H78" s="149"/>
      <c r="I78" s="149"/>
      <c r="J78" s="150">
        <f>J335</f>
        <v>0</v>
      </c>
      <c r="K78" s="10"/>
      <c r="L78" s="147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47"/>
      <c r="C79" s="10"/>
      <c r="D79" s="148" t="s">
        <v>116</v>
      </c>
      <c r="E79" s="149"/>
      <c r="F79" s="149"/>
      <c r="G79" s="149"/>
      <c r="H79" s="149"/>
      <c r="I79" s="149"/>
      <c r="J79" s="150">
        <f>J342</f>
        <v>0</v>
      </c>
      <c r="K79" s="10"/>
      <c r="L79" s="147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2" customFormat="1" ht="21.84" customHeight="1">
      <c r="A80" s="40"/>
      <c r="B80" s="41"/>
      <c r="C80" s="40"/>
      <c r="D80" s="40"/>
      <c r="E80" s="40"/>
      <c r="F80" s="40"/>
      <c r="G80" s="40"/>
      <c r="H80" s="40"/>
      <c r="I80" s="40"/>
      <c r="J80" s="40"/>
      <c r="K80" s="40"/>
      <c r="L80" s="12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57"/>
      <c r="C81" s="58"/>
      <c r="D81" s="58"/>
      <c r="E81" s="58"/>
      <c r="F81" s="58"/>
      <c r="G81" s="58"/>
      <c r="H81" s="58"/>
      <c r="I81" s="58"/>
      <c r="J81" s="58"/>
      <c r="K81" s="58"/>
      <c r="L81" s="12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5" s="2" customFormat="1" ht="6.96" customHeight="1">
      <c r="A85" s="40"/>
      <c r="B85" s="59"/>
      <c r="C85" s="60"/>
      <c r="D85" s="60"/>
      <c r="E85" s="60"/>
      <c r="F85" s="60"/>
      <c r="G85" s="60"/>
      <c r="H85" s="60"/>
      <c r="I85" s="60"/>
      <c r="J85" s="60"/>
      <c r="K85" s="60"/>
      <c r="L85" s="12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24.96" customHeight="1">
      <c r="A86" s="40"/>
      <c r="B86" s="41"/>
      <c r="C86" s="25" t="s">
        <v>117</v>
      </c>
      <c r="D86" s="40"/>
      <c r="E86" s="40"/>
      <c r="F86" s="40"/>
      <c r="G86" s="40"/>
      <c r="H86" s="40"/>
      <c r="I86" s="40"/>
      <c r="J86" s="40"/>
      <c r="K86" s="40"/>
      <c r="L86" s="12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6.96" customHeight="1">
      <c r="A87" s="40"/>
      <c r="B87" s="41"/>
      <c r="C87" s="40"/>
      <c r="D87" s="40"/>
      <c r="E87" s="40"/>
      <c r="F87" s="40"/>
      <c r="G87" s="40"/>
      <c r="H87" s="40"/>
      <c r="I87" s="40"/>
      <c r="J87" s="40"/>
      <c r="K87" s="40"/>
      <c r="L87" s="12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2" customHeight="1">
      <c r="A88" s="40"/>
      <c r="B88" s="41"/>
      <c r="C88" s="34" t="s">
        <v>17</v>
      </c>
      <c r="D88" s="40"/>
      <c r="E88" s="40"/>
      <c r="F88" s="40"/>
      <c r="G88" s="40"/>
      <c r="H88" s="40"/>
      <c r="I88" s="40"/>
      <c r="J88" s="40"/>
      <c r="K88" s="40"/>
      <c r="L88" s="12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6.5" customHeight="1">
      <c r="A89" s="40"/>
      <c r="B89" s="41"/>
      <c r="C89" s="40"/>
      <c r="D89" s="40"/>
      <c r="E89" s="125" t="str">
        <f>E7</f>
        <v>Montážní kanály v areálech DPO III - Areál tramvaje Poruba - Zásyp montážních kanálů</v>
      </c>
      <c r="F89" s="34"/>
      <c r="G89" s="34"/>
      <c r="H89" s="34"/>
      <c r="I89" s="40"/>
      <c r="J89" s="40"/>
      <c r="K89" s="40"/>
      <c r="L89" s="12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1" customFormat="1" ht="12" customHeight="1">
      <c r="B90" s="24"/>
      <c r="C90" s="34" t="s">
        <v>90</v>
      </c>
      <c r="L90" s="24"/>
    </row>
    <row r="91" s="2" customFormat="1" ht="16.5" customHeight="1">
      <c r="A91" s="40"/>
      <c r="B91" s="41"/>
      <c r="C91" s="40"/>
      <c r="D91" s="40"/>
      <c r="E91" s="125" t="s">
        <v>91</v>
      </c>
      <c r="F91" s="40"/>
      <c r="G91" s="40"/>
      <c r="H91" s="40"/>
      <c r="I91" s="40"/>
      <c r="J91" s="40"/>
      <c r="K91" s="40"/>
      <c r="L91" s="126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2" customHeight="1">
      <c r="A92" s="40"/>
      <c r="B92" s="41"/>
      <c r="C92" s="34" t="s">
        <v>92</v>
      </c>
      <c r="D92" s="40"/>
      <c r="E92" s="40"/>
      <c r="F92" s="40"/>
      <c r="G92" s="40"/>
      <c r="H92" s="40"/>
      <c r="I92" s="40"/>
      <c r="J92" s="40"/>
      <c r="K92" s="40"/>
      <c r="L92" s="126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6.5" customHeight="1">
      <c r="A93" s="40"/>
      <c r="B93" s="41"/>
      <c r="C93" s="40"/>
      <c r="D93" s="40"/>
      <c r="E93" s="64" t="str">
        <f>E11</f>
        <v>SO 20-2 - Tramvajový svršek - 2.etapa</v>
      </c>
      <c r="F93" s="40"/>
      <c r="G93" s="40"/>
      <c r="H93" s="40"/>
      <c r="I93" s="40"/>
      <c r="J93" s="40"/>
      <c r="K93" s="40"/>
      <c r="L93" s="126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6.96" customHeight="1">
      <c r="A94" s="40"/>
      <c r="B94" s="41"/>
      <c r="C94" s="40"/>
      <c r="D94" s="40"/>
      <c r="E94" s="40"/>
      <c r="F94" s="40"/>
      <c r="G94" s="40"/>
      <c r="H94" s="40"/>
      <c r="I94" s="40"/>
      <c r="J94" s="40"/>
      <c r="K94" s="40"/>
      <c r="L94" s="126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2" customHeight="1">
      <c r="A95" s="40"/>
      <c r="B95" s="41"/>
      <c r="C95" s="34" t="s">
        <v>21</v>
      </c>
      <c r="D95" s="40"/>
      <c r="E95" s="40"/>
      <c r="F95" s="29" t="str">
        <f>F14</f>
        <v xml:space="preserve"> </v>
      </c>
      <c r="G95" s="40"/>
      <c r="H95" s="40"/>
      <c r="I95" s="34" t="s">
        <v>23</v>
      </c>
      <c r="J95" s="66" t="str">
        <f>IF(J14="","",J14)</f>
        <v>8. 8. 2023</v>
      </c>
      <c r="K95" s="40"/>
      <c r="L95" s="126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6.96" customHeight="1">
      <c r="A96" s="40"/>
      <c r="B96" s="41"/>
      <c r="C96" s="40"/>
      <c r="D96" s="40"/>
      <c r="E96" s="40"/>
      <c r="F96" s="40"/>
      <c r="G96" s="40"/>
      <c r="H96" s="40"/>
      <c r="I96" s="40"/>
      <c r="J96" s="40"/>
      <c r="K96" s="40"/>
      <c r="L96" s="126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15.15" customHeight="1">
      <c r="A97" s="40"/>
      <c r="B97" s="41"/>
      <c r="C97" s="34" t="s">
        <v>25</v>
      </c>
      <c r="D97" s="40"/>
      <c r="E97" s="40"/>
      <c r="F97" s="29" t="str">
        <f>E17</f>
        <v xml:space="preserve"> Dopravní podnik Ostrava a.s.</v>
      </c>
      <c r="G97" s="40"/>
      <c r="H97" s="40"/>
      <c r="I97" s="34" t="s">
        <v>31</v>
      </c>
      <c r="J97" s="38" t="str">
        <f>E23</f>
        <v xml:space="preserve"> </v>
      </c>
      <c r="K97" s="40"/>
      <c r="L97" s="126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2" customFormat="1" ht="15.15" customHeight="1">
      <c r="A98" s="40"/>
      <c r="B98" s="41"/>
      <c r="C98" s="34" t="s">
        <v>29</v>
      </c>
      <c r="D98" s="40"/>
      <c r="E98" s="40"/>
      <c r="F98" s="29" t="str">
        <f>IF(E20="","",E20)</f>
        <v>Vyplň údaj</v>
      </c>
      <c r="G98" s="40"/>
      <c r="H98" s="40"/>
      <c r="I98" s="34" t="s">
        <v>33</v>
      </c>
      <c r="J98" s="38" t="str">
        <f>E26</f>
        <v>Jindřich Jansa</v>
      </c>
      <c r="K98" s="40"/>
      <c r="L98" s="126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</row>
    <row r="99" s="2" customFormat="1" ht="10.32" customHeight="1">
      <c r="A99" s="40"/>
      <c r="B99" s="41"/>
      <c r="C99" s="40"/>
      <c r="D99" s="40"/>
      <c r="E99" s="40"/>
      <c r="F99" s="40"/>
      <c r="G99" s="40"/>
      <c r="H99" s="40"/>
      <c r="I99" s="40"/>
      <c r="J99" s="40"/>
      <c r="K99" s="40"/>
      <c r="L99" s="126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</row>
    <row r="100" s="11" customFormat="1" ht="29.28" customHeight="1">
      <c r="A100" s="151"/>
      <c r="B100" s="152"/>
      <c r="C100" s="153" t="s">
        <v>118</v>
      </c>
      <c r="D100" s="154" t="s">
        <v>56</v>
      </c>
      <c r="E100" s="154" t="s">
        <v>52</v>
      </c>
      <c r="F100" s="154" t="s">
        <v>53</v>
      </c>
      <c r="G100" s="154" t="s">
        <v>119</v>
      </c>
      <c r="H100" s="154" t="s">
        <v>120</v>
      </c>
      <c r="I100" s="154" t="s">
        <v>121</v>
      </c>
      <c r="J100" s="154" t="s">
        <v>98</v>
      </c>
      <c r="K100" s="155" t="s">
        <v>122</v>
      </c>
      <c r="L100" s="156"/>
      <c r="M100" s="82" t="s">
        <v>3</v>
      </c>
      <c r="N100" s="83" t="s">
        <v>41</v>
      </c>
      <c r="O100" s="83" t="s">
        <v>123</v>
      </c>
      <c r="P100" s="83" t="s">
        <v>124</v>
      </c>
      <c r="Q100" s="83" t="s">
        <v>125</v>
      </c>
      <c r="R100" s="83" t="s">
        <v>126</v>
      </c>
      <c r="S100" s="83" t="s">
        <v>127</v>
      </c>
      <c r="T100" s="84" t="s">
        <v>128</v>
      </c>
      <c r="U100" s="151"/>
      <c r="V100" s="151"/>
      <c r="W100" s="151"/>
      <c r="X100" s="151"/>
      <c r="Y100" s="151"/>
      <c r="Z100" s="151"/>
      <c r="AA100" s="151"/>
      <c r="AB100" s="151"/>
      <c r="AC100" s="151"/>
      <c r="AD100" s="151"/>
      <c r="AE100" s="151"/>
    </row>
    <row r="101" s="2" customFormat="1" ht="22.8" customHeight="1">
      <c r="A101" s="40"/>
      <c r="B101" s="41"/>
      <c r="C101" s="89" t="s">
        <v>129</v>
      </c>
      <c r="D101" s="40"/>
      <c r="E101" s="40"/>
      <c r="F101" s="40"/>
      <c r="G101" s="40"/>
      <c r="H101" s="40"/>
      <c r="I101" s="40"/>
      <c r="J101" s="157">
        <f>BK101</f>
        <v>0</v>
      </c>
      <c r="K101" s="40"/>
      <c r="L101" s="41"/>
      <c r="M101" s="85"/>
      <c r="N101" s="70"/>
      <c r="O101" s="86"/>
      <c r="P101" s="158">
        <f>P102+P307+P314</f>
        <v>0</v>
      </c>
      <c r="Q101" s="86"/>
      <c r="R101" s="158">
        <f>R102+R307+R314</f>
        <v>374.81494589000005</v>
      </c>
      <c r="S101" s="86"/>
      <c r="T101" s="159">
        <f>T102+T307+T314</f>
        <v>345.20097999999996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21" t="s">
        <v>70</v>
      </c>
      <c r="AU101" s="21" t="s">
        <v>99</v>
      </c>
      <c r="BK101" s="160">
        <f>BK102+BK307+BK314</f>
        <v>0</v>
      </c>
    </row>
    <row r="102" s="12" customFormat="1" ht="25.92" customHeight="1">
      <c r="A102" s="12"/>
      <c r="B102" s="161"/>
      <c r="C102" s="12"/>
      <c r="D102" s="162" t="s">
        <v>70</v>
      </c>
      <c r="E102" s="163" t="s">
        <v>130</v>
      </c>
      <c r="F102" s="163" t="s">
        <v>131</v>
      </c>
      <c r="G102" s="12"/>
      <c r="H102" s="12"/>
      <c r="I102" s="164"/>
      <c r="J102" s="165">
        <f>BK102</f>
        <v>0</v>
      </c>
      <c r="K102" s="12"/>
      <c r="L102" s="161"/>
      <c r="M102" s="166"/>
      <c r="N102" s="167"/>
      <c r="O102" s="167"/>
      <c r="P102" s="168">
        <f>P103+P110+P131+P225+P235+P245+P287+P303</f>
        <v>0</v>
      </c>
      <c r="Q102" s="167"/>
      <c r="R102" s="168">
        <f>R103+R110+R131+R225+R235+R245+R287+R303</f>
        <v>374.81494589000005</v>
      </c>
      <c r="S102" s="167"/>
      <c r="T102" s="169">
        <f>T103+T110+T131+T225+T235+T245+T287+T303</f>
        <v>345.20097999999996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162" t="s">
        <v>78</v>
      </c>
      <c r="AT102" s="170" t="s">
        <v>70</v>
      </c>
      <c r="AU102" s="170" t="s">
        <v>71</v>
      </c>
      <c r="AY102" s="162" t="s">
        <v>132</v>
      </c>
      <c r="BK102" s="171">
        <f>BK103+BK110+BK131+BK225+BK235+BK245+BK287+BK303</f>
        <v>0</v>
      </c>
    </row>
    <row r="103" s="12" customFormat="1" ht="22.8" customHeight="1">
      <c r="A103" s="12"/>
      <c r="B103" s="161"/>
      <c r="C103" s="12"/>
      <c r="D103" s="162" t="s">
        <v>70</v>
      </c>
      <c r="E103" s="172" t="s">
        <v>78</v>
      </c>
      <c r="F103" s="172" t="s">
        <v>133</v>
      </c>
      <c r="G103" s="12"/>
      <c r="H103" s="12"/>
      <c r="I103" s="164"/>
      <c r="J103" s="173">
        <f>BK103</f>
        <v>0</v>
      </c>
      <c r="K103" s="12"/>
      <c r="L103" s="161"/>
      <c r="M103" s="166"/>
      <c r="N103" s="167"/>
      <c r="O103" s="167"/>
      <c r="P103" s="168">
        <f>SUM(P104:P109)</f>
        <v>0</v>
      </c>
      <c r="Q103" s="167"/>
      <c r="R103" s="168">
        <f>SUM(R104:R109)</f>
        <v>0</v>
      </c>
      <c r="S103" s="167"/>
      <c r="T103" s="169">
        <f>SUM(T104:T109)</f>
        <v>15.9375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162" t="s">
        <v>78</v>
      </c>
      <c r="AT103" s="170" t="s">
        <v>70</v>
      </c>
      <c r="AU103" s="170" t="s">
        <v>78</v>
      </c>
      <c r="AY103" s="162" t="s">
        <v>132</v>
      </c>
      <c r="BK103" s="171">
        <f>SUM(BK104:BK109)</f>
        <v>0</v>
      </c>
    </row>
    <row r="104" s="2" customFormat="1" ht="21.75" customHeight="1">
      <c r="A104" s="40"/>
      <c r="B104" s="174"/>
      <c r="C104" s="175" t="s">
        <v>78</v>
      </c>
      <c r="D104" s="175" t="s">
        <v>134</v>
      </c>
      <c r="E104" s="176" t="s">
        <v>519</v>
      </c>
      <c r="F104" s="177" t="s">
        <v>520</v>
      </c>
      <c r="G104" s="178" t="s">
        <v>188</v>
      </c>
      <c r="H104" s="179">
        <v>37.5</v>
      </c>
      <c r="I104" s="180"/>
      <c r="J104" s="181">
        <f>ROUND(I104*H104,2)</f>
        <v>0</v>
      </c>
      <c r="K104" s="177" t="s">
        <v>138</v>
      </c>
      <c r="L104" s="41"/>
      <c r="M104" s="182" t="s">
        <v>3</v>
      </c>
      <c r="N104" s="183" t="s">
        <v>42</v>
      </c>
      <c r="O104" s="74"/>
      <c r="P104" s="184">
        <f>O104*H104</f>
        <v>0</v>
      </c>
      <c r="Q104" s="184">
        <v>0</v>
      </c>
      <c r="R104" s="184">
        <f>Q104*H104</f>
        <v>0</v>
      </c>
      <c r="S104" s="184">
        <v>0.42499999999999999</v>
      </c>
      <c r="T104" s="185">
        <f>S104*H104</f>
        <v>15.9375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186" t="s">
        <v>139</v>
      </c>
      <c r="AT104" s="186" t="s">
        <v>134</v>
      </c>
      <c r="AU104" s="186" t="s">
        <v>80</v>
      </c>
      <c r="AY104" s="21" t="s">
        <v>132</v>
      </c>
      <c r="BE104" s="187">
        <f>IF(N104="základní",J104,0)</f>
        <v>0</v>
      </c>
      <c r="BF104" s="187">
        <f>IF(N104="snížená",J104,0)</f>
        <v>0</v>
      </c>
      <c r="BG104" s="187">
        <f>IF(N104="zákl. přenesená",J104,0)</f>
        <v>0</v>
      </c>
      <c r="BH104" s="187">
        <f>IF(N104="sníž. přenesená",J104,0)</f>
        <v>0</v>
      </c>
      <c r="BI104" s="187">
        <f>IF(N104="nulová",J104,0)</f>
        <v>0</v>
      </c>
      <c r="BJ104" s="21" t="s">
        <v>78</v>
      </c>
      <c r="BK104" s="187">
        <f>ROUND(I104*H104,2)</f>
        <v>0</v>
      </c>
      <c r="BL104" s="21" t="s">
        <v>139</v>
      </c>
      <c r="BM104" s="186" t="s">
        <v>521</v>
      </c>
    </row>
    <row r="105" s="2" customFormat="1">
      <c r="A105" s="40"/>
      <c r="B105" s="41"/>
      <c r="C105" s="40"/>
      <c r="D105" s="188" t="s">
        <v>141</v>
      </c>
      <c r="E105" s="40"/>
      <c r="F105" s="189" t="s">
        <v>522</v>
      </c>
      <c r="G105" s="40"/>
      <c r="H105" s="40"/>
      <c r="I105" s="190"/>
      <c r="J105" s="40"/>
      <c r="K105" s="40"/>
      <c r="L105" s="41"/>
      <c r="M105" s="191"/>
      <c r="N105" s="192"/>
      <c r="O105" s="74"/>
      <c r="P105" s="74"/>
      <c r="Q105" s="74"/>
      <c r="R105" s="74"/>
      <c r="S105" s="74"/>
      <c r="T105" s="75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21" t="s">
        <v>141</v>
      </c>
      <c r="AU105" s="21" t="s">
        <v>80</v>
      </c>
    </row>
    <row r="106" s="2" customFormat="1">
      <c r="A106" s="40"/>
      <c r="B106" s="41"/>
      <c r="C106" s="40"/>
      <c r="D106" s="193" t="s">
        <v>143</v>
      </c>
      <c r="E106" s="40"/>
      <c r="F106" s="194" t="s">
        <v>523</v>
      </c>
      <c r="G106" s="40"/>
      <c r="H106" s="40"/>
      <c r="I106" s="190"/>
      <c r="J106" s="40"/>
      <c r="K106" s="40"/>
      <c r="L106" s="41"/>
      <c r="M106" s="191"/>
      <c r="N106" s="192"/>
      <c r="O106" s="74"/>
      <c r="P106" s="74"/>
      <c r="Q106" s="74"/>
      <c r="R106" s="74"/>
      <c r="S106" s="74"/>
      <c r="T106" s="75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21" t="s">
        <v>143</v>
      </c>
      <c r="AU106" s="21" t="s">
        <v>80</v>
      </c>
    </row>
    <row r="107" s="13" customFormat="1">
      <c r="A107" s="13"/>
      <c r="B107" s="195"/>
      <c r="C107" s="13"/>
      <c r="D107" s="188" t="s">
        <v>145</v>
      </c>
      <c r="E107" s="196" t="s">
        <v>3</v>
      </c>
      <c r="F107" s="197" t="s">
        <v>524</v>
      </c>
      <c r="G107" s="13"/>
      <c r="H107" s="196" t="s">
        <v>3</v>
      </c>
      <c r="I107" s="198"/>
      <c r="J107" s="13"/>
      <c r="K107" s="13"/>
      <c r="L107" s="195"/>
      <c r="M107" s="199"/>
      <c r="N107" s="200"/>
      <c r="O107" s="200"/>
      <c r="P107" s="200"/>
      <c r="Q107" s="200"/>
      <c r="R107" s="200"/>
      <c r="S107" s="200"/>
      <c r="T107" s="201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196" t="s">
        <v>145</v>
      </c>
      <c r="AU107" s="196" t="s">
        <v>80</v>
      </c>
      <c r="AV107" s="13" t="s">
        <v>78</v>
      </c>
      <c r="AW107" s="13" t="s">
        <v>32</v>
      </c>
      <c r="AX107" s="13" t="s">
        <v>71</v>
      </c>
      <c r="AY107" s="196" t="s">
        <v>132</v>
      </c>
    </row>
    <row r="108" s="14" customFormat="1">
      <c r="A108" s="14"/>
      <c r="B108" s="202"/>
      <c r="C108" s="14"/>
      <c r="D108" s="188" t="s">
        <v>145</v>
      </c>
      <c r="E108" s="203" t="s">
        <v>3</v>
      </c>
      <c r="F108" s="204" t="s">
        <v>525</v>
      </c>
      <c r="G108" s="14"/>
      <c r="H108" s="205">
        <v>37.5</v>
      </c>
      <c r="I108" s="206"/>
      <c r="J108" s="14"/>
      <c r="K108" s="14"/>
      <c r="L108" s="202"/>
      <c r="M108" s="207"/>
      <c r="N108" s="208"/>
      <c r="O108" s="208"/>
      <c r="P108" s="208"/>
      <c r="Q108" s="208"/>
      <c r="R108" s="208"/>
      <c r="S108" s="208"/>
      <c r="T108" s="209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03" t="s">
        <v>145</v>
      </c>
      <c r="AU108" s="203" t="s">
        <v>80</v>
      </c>
      <c r="AV108" s="14" t="s">
        <v>80</v>
      </c>
      <c r="AW108" s="14" t="s">
        <v>32</v>
      </c>
      <c r="AX108" s="14" t="s">
        <v>71</v>
      </c>
      <c r="AY108" s="203" t="s">
        <v>132</v>
      </c>
    </row>
    <row r="109" s="15" customFormat="1">
      <c r="A109" s="15"/>
      <c r="B109" s="210"/>
      <c r="C109" s="15"/>
      <c r="D109" s="188" t="s">
        <v>145</v>
      </c>
      <c r="E109" s="211" t="s">
        <v>3</v>
      </c>
      <c r="F109" s="212" t="s">
        <v>149</v>
      </c>
      <c r="G109" s="15"/>
      <c r="H109" s="213">
        <v>37.5</v>
      </c>
      <c r="I109" s="214"/>
      <c r="J109" s="15"/>
      <c r="K109" s="15"/>
      <c r="L109" s="210"/>
      <c r="M109" s="215"/>
      <c r="N109" s="216"/>
      <c r="O109" s="216"/>
      <c r="P109" s="216"/>
      <c r="Q109" s="216"/>
      <c r="R109" s="216"/>
      <c r="S109" s="216"/>
      <c r="T109" s="217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T109" s="211" t="s">
        <v>145</v>
      </c>
      <c r="AU109" s="211" t="s">
        <v>80</v>
      </c>
      <c r="AV109" s="15" t="s">
        <v>139</v>
      </c>
      <c r="AW109" s="15" t="s">
        <v>32</v>
      </c>
      <c r="AX109" s="15" t="s">
        <v>78</v>
      </c>
      <c r="AY109" s="211" t="s">
        <v>132</v>
      </c>
    </row>
    <row r="110" s="12" customFormat="1" ht="22.8" customHeight="1">
      <c r="A110" s="12"/>
      <c r="B110" s="161"/>
      <c r="C110" s="12"/>
      <c r="D110" s="162" t="s">
        <v>70</v>
      </c>
      <c r="E110" s="172" t="s">
        <v>80</v>
      </c>
      <c r="F110" s="172" t="s">
        <v>157</v>
      </c>
      <c r="G110" s="12"/>
      <c r="H110" s="12"/>
      <c r="I110" s="164"/>
      <c r="J110" s="173">
        <f>BK110</f>
        <v>0</v>
      </c>
      <c r="K110" s="12"/>
      <c r="L110" s="161"/>
      <c r="M110" s="166"/>
      <c r="N110" s="167"/>
      <c r="O110" s="167"/>
      <c r="P110" s="168">
        <f>SUM(P111:P130)</f>
        <v>0</v>
      </c>
      <c r="Q110" s="167"/>
      <c r="R110" s="168">
        <f>SUM(R111:R130)</f>
        <v>8.585912200000001</v>
      </c>
      <c r="S110" s="167"/>
      <c r="T110" s="169">
        <f>SUM(T111:T130)</f>
        <v>0</v>
      </c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R110" s="162" t="s">
        <v>78</v>
      </c>
      <c r="AT110" s="170" t="s">
        <v>70</v>
      </c>
      <c r="AU110" s="170" t="s">
        <v>78</v>
      </c>
      <c r="AY110" s="162" t="s">
        <v>132</v>
      </c>
      <c r="BK110" s="171">
        <f>SUM(BK111:BK130)</f>
        <v>0</v>
      </c>
    </row>
    <row r="111" s="2" customFormat="1" ht="24.15" customHeight="1">
      <c r="A111" s="40"/>
      <c r="B111" s="174"/>
      <c r="C111" s="175" t="s">
        <v>80</v>
      </c>
      <c r="D111" s="175" t="s">
        <v>134</v>
      </c>
      <c r="E111" s="176" t="s">
        <v>526</v>
      </c>
      <c r="F111" s="177" t="s">
        <v>527</v>
      </c>
      <c r="G111" s="178" t="s">
        <v>161</v>
      </c>
      <c r="H111" s="179">
        <v>27</v>
      </c>
      <c r="I111" s="180"/>
      <c r="J111" s="181">
        <f>ROUND(I111*H111,2)</f>
        <v>0</v>
      </c>
      <c r="K111" s="177" t="s">
        <v>138</v>
      </c>
      <c r="L111" s="41"/>
      <c r="M111" s="182" t="s">
        <v>3</v>
      </c>
      <c r="N111" s="183" t="s">
        <v>42</v>
      </c>
      <c r="O111" s="74"/>
      <c r="P111" s="184">
        <f>O111*H111</f>
        <v>0</v>
      </c>
      <c r="Q111" s="184">
        <v>0.27388000000000001</v>
      </c>
      <c r="R111" s="184">
        <f>Q111*H111</f>
        <v>7.3947600000000007</v>
      </c>
      <c r="S111" s="184">
        <v>0</v>
      </c>
      <c r="T111" s="185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186" t="s">
        <v>139</v>
      </c>
      <c r="AT111" s="186" t="s">
        <v>134</v>
      </c>
      <c r="AU111" s="186" t="s">
        <v>80</v>
      </c>
      <c r="AY111" s="21" t="s">
        <v>132</v>
      </c>
      <c r="BE111" s="187">
        <f>IF(N111="základní",J111,0)</f>
        <v>0</v>
      </c>
      <c r="BF111" s="187">
        <f>IF(N111="snížená",J111,0)</f>
        <v>0</v>
      </c>
      <c r="BG111" s="187">
        <f>IF(N111="zákl. přenesená",J111,0)</f>
        <v>0</v>
      </c>
      <c r="BH111" s="187">
        <f>IF(N111="sníž. přenesená",J111,0)</f>
        <v>0</v>
      </c>
      <c r="BI111" s="187">
        <f>IF(N111="nulová",J111,0)</f>
        <v>0</v>
      </c>
      <c r="BJ111" s="21" t="s">
        <v>78</v>
      </c>
      <c r="BK111" s="187">
        <f>ROUND(I111*H111,2)</f>
        <v>0</v>
      </c>
      <c r="BL111" s="21" t="s">
        <v>139</v>
      </c>
      <c r="BM111" s="186" t="s">
        <v>528</v>
      </c>
    </row>
    <row r="112" s="2" customFormat="1">
      <c r="A112" s="40"/>
      <c r="B112" s="41"/>
      <c r="C112" s="40"/>
      <c r="D112" s="188" t="s">
        <v>141</v>
      </c>
      <c r="E112" s="40"/>
      <c r="F112" s="189" t="s">
        <v>529</v>
      </c>
      <c r="G112" s="40"/>
      <c r="H112" s="40"/>
      <c r="I112" s="190"/>
      <c r="J112" s="40"/>
      <c r="K112" s="40"/>
      <c r="L112" s="41"/>
      <c r="M112" s="191"/>
      <c r="N112" s="192"/>
      <c r="O112" s="74"/>
      <c r="P112" s="74"/>
      <c r="Q112" s="74"/>
      <c r="R112" s="74"/>
      <c r="S112" s="74"/>
      <c r="T112" s="75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21" t="s">
        <v>141</v>
      </c>
      <c r="AU112" s="21" t="s">
        <v>80</v>
      </c>
    </row>
    <row r="113" s="2" customFormat="1">
      <c r="A113" s="40"/>
      <c r="B113" s="41"/>
      <c r="C113" s="40"/>
      <c r="D113" s="193" t="s">
        <v>143</v>
      </c>
      <c r="E113" s="40"/>
      <c r="F113" s="194" t="s">
        <v>530</v>
      </c>
      <c r="G113" s="40"/>
      <c r="H113" s="40"/>
      <c r="I113" s="190"/>
      <c r="J113" s="40"/>
      <c r="K113" s="40"/>
      <c r="L113" s="41"/>
      <c r="M113" s="191"/>
      <c r="N113" s="192"/>
      <c r="O113" s="74"/>
      <c r="P113" s="74"/>
      <c r="Q113" s="74"/>
      <c r="R113" s="74"/>
      <c r="S113" s="74"/>
      <c r="T113" s="75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21" t="s">
        <v>143</v>
      </c>
      <c r="AU113" s="21" t="s">
        <v>80</v>
      </c>
    </row>
    <row r="114" s="14" customFormat="1">
      <c r="A114" s="14"/>
      <c r="B114" s="202"/>
      <c r="C114" s="14"/>
      <c r="D114" s="188" t="s">
        <v>145</v>
      </c>
      <c r="E114" s="203" t="s">
        <v>3</v>
      </c>
      <c r="F114" s="204" t="s">
        <v>531</v>
      </c>
      <c r="G114" s="14"/>
      <c r="H114" s="205">
        <v>27</v>
      </c>
      <c r="I114" s="206"/>
      <c r="J114" s="14"/>
      <c r="K114" s="14"/>
      <c r="L114" s="202"/>
      <c r="M114" s="207"/>
      <c r="N114" s="208"/>
      <c r="O114" s="208"/>
      <c r="P114" s="208"/>
      <c r="Q114" s="208"/>
      <c r="R114" s="208"/>
      <c r="S114" s="208"/>
      <c r="T114" s="209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03" t="s">
        <v>145</v>
      </c>
      <c r="AU114" s="203" t="s">
        <v>80</v>
      </c>
      <c r="AV114" s="14" t="s">
        <v>80</v>
      </c>
      <c r="AW114" s="14" t="s">
        <v>32</v>
      </c>
      <c r="AX114" s="14" t="s">
        <v>71</v>
      </c>
      <c r="AY114" s="203" t="s">
        <v>132</v>
      </c>
    </row>
    <row r="115" s="15" customFormat="1">
      <c r="A115" s="15"/>
      <c r="B115" s="210"/>
      <c r="C115" s="15"/>
      <c r="D115" s="188" t="s">
        <v>145</v>
      </c>
      <c r="E115" s="211" t="s">
        <v>3</v>
      </c>
      <c r="F115" s="212" t="s">
        <v>149</v>
      </c>
      <c r="G115" s="15"/>
      <c r="H115" s="213">
        <v>27</v>
      </c>
      <c r="I115" s="214"/>
      <c r="J115" s="15"/>
      <c r="K115" s="15"/>
      <c r="L115" s="210"/>
      <c r="M115" s="215"/>
      <c r="N115" s="216"/>
      <c r="O115" s="216"/>
      <c r="P115" s="216"/>
      <c r="Q115" s="216"/>
      <c r="R115" s="216"/>
      <c r="S115" s="216"/>
      <c r="T115" s="217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T115" s="211" t="s">
        <v>145</v>
      </c>
      <c r="AU115" s="211" t="s">
        <v>80</v>
      </c>
      <c r="AV115" s="15" t="s">
        <v>139</v>
      </c>
      <c r="AW115" s="15" t="s">
        <v>32</v>
      </c>
      <c r="AX115" s="15" t="s">
        <v>78</v>
      </c>
      <c r="AY115" s="211" t="s">
        <v>132</v>
      </c>
    </row>
    <row r="116" s="2" customFormat="1" ht="16.5" customHeight="1">
      <c r="A116" s="40"/>
      <c r="B116" s="174"/>
      <c r="C116" s="175" t="s">
        <v>158</v>
      </c>
      <c r="D116" s="175" t="s">
        <v>134</v>
      </c>
      <c r="E116" s="176" t="s">
        <v>532</v>
      </c>
      <c r="F116" s="177" t="s">
        <v>533</v>
      </c>
      <c r="G116" s="178" t="s">
        <v>188</v>
      </c>
      <c r="H116" s="179">
        <v>1859</v>
      </c>
      <c r="I116" s="180"/>
      <c r="J116" s="181">
        <f>ROUND(I116*H116,2)</f>
        <v>0</v>
      </c>
      <c r="K116" s="177" t="s">
        <v>138</v>
      </c>
      <c r="L116" s="41"/>
      <c r="M116" s="182" t="s">
        <v>3</v>
      </c>
      <c r="N116" s="183" t="s">
        <v>42</v>
      </c>
      <c r="O116" s="74"/>
      <c r="P116" s="184">
        <f>O116*H116</f>
        <v>0</v>
      </c>
      <c r="Q116" s="184">
        <v>0.00010000000000000001</v>
      </c>
      <c r="R116" s="184">
        <f>Q116*H116</f>
        <v>0.18590000000000001</v>
      </c>
      <c r="S116" s="184">
        <v>0</v>
      </c>
      <c r="T116" s="185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186" t="s">
        <v>139</v>
      </c>
      <c r="AT116" s="186" t="s">
        <v>134</v>
      </c>
      <c r="AU116" s="186" t="s">
        <v>80</v>
      </c>
      <c r="AY116" s="21" t="s">
        <v>132</v>
      </c>
      <c r="BE116" s="187">
        <f>IF(N116="základní",J116,0)</f>
        <v>0</v>
      </c>
      <c r="BF116" s="187">
        <f>IF(N116="snížená",J116,0)</f>
        <v>0</v>
      </c>
      <c r="BG116" s="187">
        <f>IF(N116="zákl. přenesená",J116,0)</f>
        <v>0</v>
      </c>
      <c r="BH116" s="187">
        <f>IF(N116="sníž. přenesená",J116,0)</f>
        <v>0</v>
      </c>
      <c r="BI116" s="187">
        <f>IF(N116="nulová",J116,0)</f>
        <v>0</v>
      </c>
      <c r="BJ116" s="21" t="s">
        <v>78</v>
      </c>
      <c r="BK116" s="187">
        <f>ROUND(I116*H116,2)</f>
        <v>0</v>
      </c>
      <c r="BL116" s="21" t="s">
        <v>139</v>
      </c>
      <c r="BM116" s="186" t="s">
        <v>534</v>
      </c>
    </row>
    <row r="117" s="2" customFormat="1">
      <c r="A117" s="40"/>
      <c r="B117" s="41"/>
      <c r="C117" s="40"/>
      <c r="D117" s="188" t="s">
        <v>141</v>
      </c>
      <c r="E117" s="40"/>
      <c r="F117" s="189" t="s">
        <v>535</v>
      </c>
      <c r="G117" s="40"/>
      <c r="H117" s="40"/>
      <c r="I117" s="190"/>
      <c r="J117" s="40"/>
      <c r="K117" s="40"/>
      <c r="L117" s="41"/>
      <c r="M117" s="191"/>
      <c r="N117" s="192"/>
      <c r="O117" s="74"/>
      <c r="P117" s="74"/>
      <c r="Q117" s="74"/>
      <c r="R117" s="74"/>
      <c r="S117" s="74"/>
      <c r="T117" s="75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21" t="s">
        <v>141</v>
      </c>
      <c r="AU117" s="21" t="s">
        <v>80</v>
      </c>
    </row>
    <row r="118" s="2" customFormat="1">
      <c r="A118" s="40"/>
      <c r="B118" s="41"/>
      <c r="C118" s="40"/>
      <c r="D118" s="193" t="s">
        <v>143</v>
      </c>
      <c r="E118" s="40"/>
      <c r="F118" s="194" t="s">
        <v>536</v>
      </c>
      <c r="G118" s="40"/>
      <c r="H118" s="40"/>
      <c r="I118" s="190"/>
      <c r="J118" s="40"/>
      <c r="K118" s="40"/>
      <c r="L118" s="41"/>
      <c r="M118" s="191"/>
      <c r="N118" s="192"/>
      <c r="O118" s="74"/>
      <c r="P118" s="74"/>
      <c r="Q118" s="74"/>
      <c r="R118" s="74"/>
      <c r="S118" s="74"/>
      <c r="T118" s="75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21" t="s">
        <v>143</v>
      </c>
      <c r="AU118" s="21" t="s">
        <v>80</v>
      </c>
    </row>
    <row r="119" s="14" customFormat="1">
      <c r="A119" s="14"/>
      <c r="B119" s="202"/>
      <c r="C119" s="14"/>
      <c r="D119" s="188" t="s">
        <v>145</v>
      </c>
      <c r="E119" s="203" t="s">
        <v>3</v>
      </c>
      <c r="F119" s="204" t="s">
        <v>537</v>
      </c>
      <c r="G119" s="14"/>
      <c r="H119" s="205">
        <v>1859</v>
      </c>
      <c r="I119" s="206"/>
      <c r="J119" s="14"/>
      <c r="K119" s="14"/>
      <c r="L119" s="202"/>
      <c r="M119" s="207"/>
      <c r="N119" s="208"/>
      <c r="O119" s="208"/>
      <c r="P119" s="208"/>
      <c r="Q119" s="208"/>
      <c r="R119" s="208"/>
      <c r="S119" s="208"/>
      <c r="T119" s="209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03" t="s">
        <v>145</v>
      </c>
      <c r="AU119" s="203" t="s">
        <v>80</v>
      </c>
      <c r="AV119" s="14" t="s">
        <v>80</v>
      </c>
      <c r="AW119" s="14" t="s">
        <v>32</v>
      </c>
      <c r="AX119" s="14" t="s">
        <v>71</v>
      </c>
      <c r="AY119" s="203" t="s">
        <v>132</v>
      </c>
    </row>
    <row r="120" s="15" customFormat="1">
      <c r="A120" s="15"/>
      <c r="B120" s="210"/>
      <c r="C120" s="15"/>
      <c r="D120" s="188" t="s">
        <v>145</v>
      </c>
      <c r="E120" s="211" t="s">
        <v>3</v>
      </c>
      <c r="F120" s="212" t="s">
        <v>149</v>
      </c>
      <c r="G120" s="15"/>
      <c r="H120" s="213">
        <v>1859</v>
      </c>
      <c r="I120" s="214"/>
      <c r="J120" s="15"/>
      <c r="K120" s="15"/>
      <c r="L120" s="210"/>
      <c r="M120" s="215"/>
      <c r="N120" s="216"/>
      <c r="O120" s="216"/>
      <c r="P120" s="216"/>
      <c r="Q120" s="216"/>
      <c r="R120" s="216"/>
      <c r="S120" s="216"/>
      <c r="T120" s="217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T120" s="211" t="s">
        <v>145</v>
      </c>
      <c r="AU120" s="211" t="s">
        <v>80</v>
      </c>
      <c r="AV120" s="15" t="s">
        <v>139</v>
      </c>
      <c r="AW120" s="15" t="s">
        <v>32</v>
      </c>
      <c r="AX120" s="15" t="s">
        <v>78</v>
      </c>
      <c r="AY120" s="211" t="s">
        <v>132</v>
      </c>
    </row>
    <row r="121" s="2" customFormat="1" ht="16.5" customHeight="1">
      <c r="A121" s="40"/>
      <c r="B121" s="174"/>
      <c r="C121" s="218" t="s">
        <v>139</v>
      </c>
      <c r="D121" s="218" t="s">
        <v>150</v>
      </c>
      <c r="E121" s="219" t="s">
        <v>538</v>
      </c>
      <c r="F121" s="220" t="s">
        <v>539</v>
      </c>
      <c r="G121" s="221" t="s">
        <v>188</v>
      </c>
      <c r="H121" s="222">
        <v>2137.8499999999999</v>
      </c>
      <c r="I121" s="223"/>
      <c r="J121" s="224">
        <f>ROUND(I121*H121,2)</f>
        <v>0</v>
      </c>
      <c r="K121" s="220" t="s">
        <v>138</v>
      </c>
      <c r="L121" s="225"/>
      <c r="M121" s="226" t="s">
        <v>3</v>
      </c>
      <c r="N121" s="227" t="s">
        <v>42</v>
      </c>
      <c r="O121" s="74"/>
      <c r="P121" s="184">
        <f>O121*H121</f>
        <v>0</v>
      </c>
      <c r="Q121" s="184">
        <v>0.00040000000000000002</v>
      </c>
      <c r="R121" s="184">
        <f>Q121*H121</f>
        <v>0.85514000000000001</v>
      </c>
      <c r="S121" s="184">
        <v>0</v>
      </c>
      <c r="T121" s="185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186" t="s">
        <v>154</v>
      </c>
      <c r="AT121" s="186" t="s">
        <v>150</v>
      </c>
      <c r="AU121" s="186" t="s">
        <v>80</v>
      </c>
      <c r="AY121" s="21" t="s">
        <v>132</v>
      </c>
      <c r="BE121" s="187">
        <f>IF(N121="základní",J121,0)</f>
        <v>0</v>
      </c>
      <c r="BF121" s="187">
        <f>IF(N121="snížená",J121,0)</f>
        <v>0</v>
      </c>
      <c r="BG121" s="187">
        <f>IF(N121="zákl. přenesená",J121,0)</f>
        <v>0</v>
      </c>
      <c r="BH121" s="187">
        <f>IF(N121="sníž. přenesená",J121,0)</f>
        <v>0</v>
      </c>
      <c r="BI121" s="187">
        <f>IF(N121="nulová",J121,0)</f>
        <v>0</v>
      </c>
      <c r="BJ121" s="21" t="s">
        <v>78</v>
      </c>
      <c r="BK121" s="187">
        <f>ROUND(I121*H121,2)</f>
        <v>0</v>
      </c>
      <c r="BL121" s="21" t="s">
        <v>139</v>
      </c>
      <c r="BM121" s="186" t="s">
        <v>540</v>
      </c>
    </row>
    <row r="122" s="2" customFormat="1">
      <c r="A122" s="40"/>
      <c r="B122" s="41"/>
      <c r="C122" s="40"/>
      <c r="D122" s="188" t="s">
        <v>141</v>
      </c>
      <c r="E122" s="40"/>
      <c r="F122" s="189" t="s">
        <v>539</v>
      </c>
      <c r="G122" s="40"/>
      <c r="H122" s="40"/>
      <c r="I122" s="190"/>
      <c r="J122" s="40"/>
      <c r="K122" s="40"/>
      <c r="L122" s="41"/>
      <c r="M122" s="191"/>
      <c r="N122" s="192"/>
      <c r="O122" s="74"/>
      <c r="P122" s="74"/>
      <c r="Q122" s="74"/>
      <c r="R122" s="74"/>
      <c r="S122" s="74"/>
      <c r="T122" s="75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21" t="s">
        <v>141</v>
      </c>
      <c r="AU122" s="21" t="s">
        <v>80</v>
      </c>
    </row>
    <row r="123" s="14" customFormat="1">
      <c r="A123" s="14"/>
      <c r="B123" s="202"/>
      <c r="C123" s="14"/>
      <c r="D123" s="188" t="s">
        <v>145</v>
      </c>
      <c r="E123" s="203" t="s">
        <v>3</v>
      </c>
      <c r="F123" s="204" t="s">
        <v>541</v>
      </c>
      <c r="G123" s="14"/>
      <c r="H123" s="205">
        <v>2137.8499999999999</v>
      </c>
      <c r="I123" s="206"/>
      <c r="J123" s="14"/>
      <c r="K123" s="14"/>
      <c r="L123" s="202"/>
      <c r="M123" s="207"/>
      <c r="N123" s="208"/>
      <c r="O123" s="208"/>
      <c r="P123" s="208"/>
      <c r="Q123" s="208"/>
      <c r="R123" s="208"/>
      <c r="S123" s="208"/>
      <c r="T123" s="209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03" t="s">
        <v>145</v>
      </c>
      <c r="AU123" s="203" t="s">
        <v>80</v>
      </c>
      <c r="AV123" s="14" t="s">
        <v>80</v>
      </c>
      <c r="AW123" s="14" t="s">
        <v>32</v>
      </c>
      <c r="AX123" s="14" t="s">
        <v>71</v>
      </c>
      <c r="AY123" s="203" t="s">
        <v>132</v>
      </c>
    </row>
    <row r="124" s="15" customFormat="1">
      <c r="A124" s="15"/>
      <c r="B124" s="210"/>
      <c r="C124" s="15"/>
      <c r="D124" s="188" t="s">
        <v>145</v>
      </c>
      <c r="E124" s="211" t="s">
        <v>3</v>
      </c>
      <c r="F124" s="212" t="s">
        <v>149</v>
      </c>
      <c r="G124" s="15"/>
      <c r="H124" s="213">
        <v>2137.8499999999999</v>
      </c>
      <c r="I124" s="214"/>
      <c r="J124" s="15"/>
      <c r="K124" s="15"/>
      <c r="L124" s="210"/>
      <c r="M124" s="215"/>
      <c r="N124" s="216"/>
      <c r="O124" s="216"/>
      <c r="P124" s="216"/>
      <c r="Q124" s="216"/>
      <c r="R124" s="216"/>
      <c r="S124" s="216"/>
      <c r="T124" s="217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T124" s="211" t="s">
        <v>145</v>
      </c>
      <c r="AU124" s="211" t="s">
        <v>80</v>
      </c>
      <c r="AV124" s="15" t="s">
        <v>139</v>
      </c>
      <c r="AW124" s="15" t="s">
        <v>32</v>
      </c>
      <c r="AX124" s="15" t="s">
        <v>78</v>
      </c>
      <c r="AY124" s="211" t="s">
        <v>132</v>
      </c>
    </row>
    <row r="125" s="2" customFormat="1" ht="16.5" customHeight="1">
      <c r="A125" s="40"/>
      <c r="B125" s="174"/>
      <c r="C125" s="175" t="s">
        <v>172</v>
      </c>
      <c r="D125" s="175" t="s">
        <v>134</v>
      </c>
      <c r="E125" s="176" t="s">
        <v>542</v>
      </c>
      <c r="F125" s="177" t="s">
        <v>543</v>
      </c>
      <c r="G125" s="178" t="s">
        <v>137</v>
      </c>
      <c r="H125" s="179">
        <v>0.059999999999999998</v>
      </c>
      <c r="I125" s="180"/>
      <c r="J125" s="181">
        <f>ROUND(I125*H125,2)</f>
        <v>0</v>
      </c>
      <c r="K125" s="177" t="s">
        <v>138</v>
      </c>
      <c r="L125" s="41"/>
      <c r="M125" s="182" t="s">
        <v>3</v>
      </c>
      <c r="N125" s="183" t="s">
        <v>42</v>
      </c>
      <c r="O125" s="74"/>
      <c r="P125" s="184">
        <f>O125*H125</f>
        <v>0</v>
      </c>
      <c r="Q125" s="184">
        <v>2.5018699999999998</v>
      </c>
      <c r="R125" s="184">
        <f>Q125*H125</f>
        <v>0.15011219999999997</v>
      </c>
      <c r="S125" s="184">
        <v>0</v>
      </c>
      <c r="T125" s="185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186" t="s">
        <v>139</v>
      </c>
      <c r="AT125" s="186" t="s">
        <v>134</v>
      </c>
      <c r="AU125" s="186" t="s">
        <v>80</v>
      </c>
      <c r="AY125" s="21" t="s">
        <v>132</v>
      </c>
      <c r="BE125" s="187">
        <f>IF(N125="základní",J125,0)</f>
        <v>0</v>
      </c>
      <c r="BF125" s="187">
        <f>IF(N125="snížená",J125,0)</f>
        <v>0</v>
      </c>
      <c r="BG125" s="187">
        <f>IF(N125="zákl. přenesená",J125,0)</f>
        <v>0</v>
      </c>
      <c r="BH125" s="187">
        <f>IF(N125="sníž. přenesená",J125,0)</f>
        <v>0</v>
      </c>
      <c r="BI125" s="187">
        <f>IF(N125="nulová",J125,0)</f>
        <v>0</v>
      </c>
      <c r="BJ125" s="21" t="s">
        <v>78</v>
      </c>
      <c r="BK125" s="187">
        <f>ROUND(I125*H125,2)</f>
        <v>0</v>
      </c>
      <c r="BL125" s="21" t="s">
        <v>139</v>
      </c>
      <c r="BM125" s="186" t="s">
        <v>544</v>
      </c>
    </row>
    <row r="126" s="2" customFormat="1">
      <c r="A126" s="40"/>
      <c r="B126" s="41"/>
      <c r="C126" s="40"/>
      <c r="D126" s="188" t="s">
        <v>141</v>
      </c>
      <c r="E126" s="40"/>
      <c r="F126" s="189" t="s">
        <v>545</v>
      </c>
      <c r="G126" s="40"/>
      <c r="H126" s="40"/>
      <c r="I126" s="190"/>
      <c r="J126" s="40"/>
      <c r="K126" s="40"/>
      <c r="L126" s="41"/>
      <c r="M126" s="191"/>
      <c r="N126" s="192"/>
      <c r="O126" s="74"/>
      <c r="P126" s="74"/>
      <c r="Q126" s="74"/>
      <c r="R126" s="74"/>
      <c r="S126" s="74"/>
      <c r="T126" s="75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21" t="s">
        <v>141</v>
      </c>
      <c r="AU126" s="21" t="s">
        <v>80</v>
      </c>
    </row>
    <row r="127" s="2" customFormat="1">
      <c r="A127" s="40"/>
      <c r="B127" s="41"/>
      <c r="C127" s="40"/>
      <c r="D127" s="193" t="s">
        <v>143</v>
      </c>
      <c r="E127" s="40"/>
      <c r="F127" s="194" t="s">
        <v>546</v>
      </c>
      <c r="G127" s="40"/>
      <c r="H127" s="40"/>
      <c r="I127" s="190"/>
      <c r="J127" s="40"/>
      <c r="K127" s="40"/>
      <c r="L127" s="41"/>
      <c r="M127" s="191"/>
      <c r="N127" s="192"/>
      <c r="O127" s="74"/>
      <c r="P127" s="74"/>
      <c r="Q127" s="74"/>
      <c r="R127" s="74"/>
      <c r="S127" s="74"/>
      <c r="T127" s="75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21" t="s">
        <v>143</v>
      </c>
      <c r="AU127" s="21" t="s">
        <v>80</v>
      </c>
    </row>
    <row r="128" s="13" customFormat="1">
      <c r="A128" s="13"/>
      <c r="B128" s="195"/>
      <c r="C128" s="13"/>
      <c r="D128" s="188" t="s">
        <v>145</v>
      </c>
      <c r="E128" s="196" t="s">
        <v>3</v>
      </c>
      <c r="F128" s="197" t="s">
        <v>547</v>
      </c>
      <c r="G128" s="13"/>
      <c r="H128" s="196" t="s">
        <v>3</v>
      </c>
      <c r="I128" s="198"/>
      <c r="J128" s="13"/>
      <c r="K128" s="13"/>
      <c r="L128" s="195"/>
      <c r="M128" s="199"/>
      <c r="N128" s="200"/>
      <c r="O128" s="200"/>
      <c r="P128" s="200"/>
      <c r="Q128" s="200"/>
      <c r="R128" s="200"/>
      <c r="S128" s="200"/>
      <c r="T128" s="201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196" t="s">
        <v>145</v>
      </c>
      <c r="AU128" s="196" t="s">
        <v>80</v>
      </c>
      <c r="AV128" s="13" t="s">
        <v>78</v>
      </c>
      <c r="AW128" s="13" t="s">
        <v>32</v>
      </c>
      <c r="AX128" s="13" t="s">
        <v>71</v>
      </c>
      <c r="AY128" s="196" t="s">
        <v>132</v>
      </c>
    </row>
    <row r="129" s="14" customFormat="1">
      <c r="A129" s="14"/>
      <c r="B129" s="202"/>
      <c r="C129" s="14"/>
      <c r="D129" s="188" t="s">
        <v>145</v>
      </c>
      <c r="E129" s="203" t="s">
        <v>3</v>
      </c>
      <c r="F129" s="204" t="s">
        <v>548</v>
      </c>
      <c r="G129" s="14"/>
      <c r="H129" s="205">
        <v>0.059999999999999998</v>
      </c>
      <c r="I129" s="206"/>
      <c r="J129" s="14"/>
      <c r="K129" s="14"/>
      <c r="L129" s="202"/>
      <c r="M129" s="207"/>
      <c r="N129" s="208"/>
      <c r="O129" s="208"/>
      <c r="P129" s="208"/>
      <c r="Q129" s="208"/>
      <c r="R129" s="208"/>
      <c r="S129" s="208"/>
      <c r="T129" s="209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03" t="s">
        <v>145</v>
      </c>
      <c r="AU129" s="203" t="s">
        <v>80</v>
      </c>
      <c r="AV129" s="14" t="s">
        <v>80</v>
      </c>
      <c r="AW129" s="14" t="s">
        <v>32</v>
      </c>
      <c r="AX129" s="14" t="s">
        <v>71</v>
      </c>
      <c r="AY129" s="203" t="s">
        <v>132</v>
      </c>
    </row>
    <row r="130" s="15" customFormat="1">
      <c r="A130" s="15"/>
      <c r="B130" s="210"/>
      <c r="C130" s="15"/>
      <c r="D130" s="188" t="s">
        <v>145</v>
      </c>
      <c r="E130" s="211" t="s">
        <v>3</v>
      </c>
      <c r="F130" s="212" t="s">
        <v>149</v>
      </c>
      <c r="G130" s="15"/>
      <c r="H130" s="213">
        <v>0.059999999999999998</v>
      </c>
      <c r="I130" s="214"/>
      <c r="J130" s="15"/>
      <c r="K130" s="15"/>
      <c r="L130" s="210"/>
      <c r="M130" s="215"/>
      <c r="N130" s="216"/>
      <c r="O130" s="216"/>
      <c r="P130" s="216"/>
      <c r="Q130" s="216"/>
      <c r="R130" s="216"/>
      <c r="S130" s="216"/>
      <c r="T130" s="217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11" t="s">
        <v>145</v>
      </c>
      <c r="AU130" s="211" t="s">
        <v>80</v>
      </c>
      <c r="AV130" s="15" t="s">
        <v>139</v>
      </c>
      <c r="AW130" s="15" t="s">
        <v>32</v>
      </c>
      <c r="AX130" s="15" t="s">
        <v>78</v>
      </c>
      <c r="AY130" s="211" t="s">
        <v>132</v>
      </c>
    </row>
    <row r="131" s="12" customFormat="1" ht="22.8" customHeight="1">
      <c r="A131" s="12"/>
      <c r="B131" s="161"/>
      <c r="C131" s="12"/>
      <c r="D131" s="162" t="s">
        <v>70</v>
      </c>
      <c r="E131" s="172" t="s">
        <v>172</v>
      </c>
      <c r="F131" s="172" t="s">
        <v>216</v>
      </c>
      <c r="G131" s="12"/>
      <c r="H131" s="12"/>
      <c r="I131" s="164"/>
      <c r="J131" s="173">
        <f>BK131</f>
        <v>0</v>
      </c>
      <c r="K131" s="12"/>
      <c r="L131" s="161"/>
      <c r="M131" s="166"/>
      <c r="N131" s="167"/>
      <c r="O131" s="167"/>
      <c r="P131" s="168">
        <f>SUM(P132:P224)</f>
        <v>0</v>
      </c>
      <c r="Q131" s="167"/>
      <c r="R131" s="168">
        <f>SUM(R132:R224)</f>
        <v>336.09080739000001</v>
      </c>
      <c r="S131" s="167"/>
      <c r="T131" s="169">
        <f>SUM(T132:T224)</f>
        <v>308.20347999999996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62" t="s">
        <v>78</v>
      </c>
      <c r="AT131" s="170" t="s">
        <v>70</v>
      </c>
      <c r="AU131" s="170" t="s">
        <v>78</v>
      </c>
      <c r="AY131" s="162" t="s">
        <v>132</v>
      </c>
      <c r="BK131" s="171">
        <f>SUM(BK132:BK224)</f>
        <v>0</v>
      </c>
    </row>
    <row r="132" s="2" customFormat="1" ht="16.5" customHeight="1">
      <c r="A132" s="40"/>
      <c r="B132" s="174"/>
      <c r="C132" s="175" t="s">
        <v>185</v>
      </c>
      <c r="D132" s="175" t="s">
        <v>134</v>
      </c>
      <c r="E132" s="176" t="s">
        <v>549</v>
      </c>
      <c r="F132" s="177" t="s">
        <v>550</v>
      </c>
      <c r="G132" s="178" t="s">
        <v>551</v>
      </c>
      <c r="H132" s="179">
        <v>433.33300000000003</v>
      </c>
      <c r="I132" s="180"/>
      <c r="J132" s="181">
        <f>ROUND(I132*H132,2)</f>
        <v>0</v>
      </c>
      <c r="K132" s="177" t="s">
        <v>3</v>
      </c>
      <c r="L132" s="41"/>
      <c r="M132" s="182" t="s">
        <v>3</v>
      </c>
      <c r="N132" s="183" t="s">
        <v>42</v>
      </c>
      <c r="O132" s="74"/>
      <c r="P132" s="184">
        <f>O132*H132</f>
        <v>0</v>
      </c>
      <c r="Q132" s="184">
        <v>0</v>
      </c>
      <c r="R132" s="184">
        <f>Q132*H132</f>
        <v>0</v>
      </c>
      <c r="S132" s="184">
        <v>0</v>
      </c>
      <c r="T132" s="185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186" t="s">
        <v>139</v>
      </c>
      <c r="AT132" s="186" t="s">
        <v>134</v>
      </c>
      <c r="AU132" s="186" t="s">
        <v>80</v>
      </c>
      <c r="AY132" s="21" t="s">
        <v>132</v>
      </c>
      <c r="BE132" s="187">
        <f>IF(N132="základní",J132,0)</f>
        <v>0</v>
      </c>
      <c r="BF132" s="187">
        <f>IF(N132="snížená",J132,0)</f>
        <v>0</v>
      </c>
      <c r="BG132" s="187">
        <f>IF(N132="zákl. přenesená",J132,0)</f>
        <v>0</v>
      </c>
      <c r="BH132" s="187">
        <f>IF(N132="sníž. přenesená",J132,0)</f>
        <v>0</v>
      </c>
      <c r="BI132" s="187">
        <f>IF(N132="nulová",J132,0)</f>
        <v>0</v>
      </c>
      <c r="BJ132" s="21" t="s">
        <v>78</v>
      </c>
      <c r="BK132" s="187">
        <f>ROUND(I132*H132,2)</f>
        <v>0</v>
      </c>
      <c r="BL132" s="21" t="s">
        <v>139</v>
      </c>
      <c r="BM132" s="186" t="s">
        <v>552</v>
      </c>
    </row>
    <row r="133" s="2" customFormat="1">
      <c r="A133" s="40"/>
      <c r="B133" s="41"/>
      <c r="C133" s="40"/>
      <c r="D133" s="188" t="s">
        <v>141</v>
      </c>
      <c r="E133" s="40"/>
      <c r="F133" s="189" t="s">
        <v>550</v>
      </c>
      <c r="G133" s="40"/>
      <c r="H133" s="40"/>
      <c r="I133" s="190"/>
      <c r="J133" s="40"/>
      <c r="K133" s="40"/>
      <c r="L133" s="41"/>
      <c r="M133" s="191"/>
      <c r="N133" s="192"/>
      <c r="O133" s="74"/>
      <c r="P133" s="74"/>
      <c r="Q133" s="74"/>
      <c r="R133" s="74"/>
      <c r="S133" s="74"/>
      <c r="T133" s="75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21" t="s">
        <v>141</v>
      </c>
      <c r="AU133" s="21" t="s">
        <v>80</v>
      </c>
    </row>
    <row r="134" s="14" customFormat="1">
      <c r="A134" s="14"/>
      <c r="B134" s="202"/>
      <c r="C134" s="14"/>
      <c r="D134" s="188" t="s">
        <v>145</v>
      </c>
      <c r="E134" s="203" t="s">
        <v>3</v>
      </c>
      <c r="F134" s="204" t="s">
        <v>553</v>
      </c>
      <c r="G134" s="14"/>
      <c r="H134" s="205">
        <v>433.33300000000003</v>
      </c>
      <c r="I134" s="206"/>
      <c r="J134" s="14"/>
      <c r="K134" s="14"/>
      <c r="L134" s="202"/>
      <c r="M134" s="207"/>
      <c r="N134" s="208"/>
      <c r="O134" s="208"/>
      <c r="P134" s="208"/>
      <c r="Q134" s="208"/>
      <c r="R134" s="208"/>
      <c r="S134" s="208"/>
      <c r="T134" s="209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03" t="s">
        <v>145</v>
      </c>
      <c r="AU134" s="203" t="s">
        <v>80</v>
      </c>
      <c r="AV134" s="14" t="s">
        <v>80</v>
      </c>
      <c r="AW134" s="14" t="s">
        <v>32</v>
      </c>
      <c r="AX134" s="14" t="s">
        <v>71</v>
      </c>
      <c r="AY134" s="203" t="s">
        <v>132</v>
      </c>
    </row>
    <row r="135" s="15" customFormat="1">
      <c r="A135" s="15"/>
      <c r="B135" s="210"/>
      <c r="C135" s="15"/>
      <c r="D135" s="188" t="s">
        <v>145</v>
      </c>
      <c r="E135" s="211" t="s">
        <v>3</v>
      </c>
      <c r="F135" s="212" t="s">
        <v>149</v>
      </c>
      <c r="G135" s="15"/>
      <c r="H135" s="213">
        <v>433.33300000000003</v>
      </c>
      <c r="I135" s="214"/>
      <c r="J135" s="15"/>
      <c r="K135" s="15"/>
      <c r="L135" s="210"/>
      <c r="M135" s="215"/>
      <c r="N135" s="216"/>
      <c r="O135" s="216"/>
      <c r="P135" s="216"/>
      <c r="Q135" s="216"/>
      <c r="R135" s="216"/>
      <c r="S135" s="216"/>
      <c r="T135" s="217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11" t="s">
        <v>145</v>
      </c>
      <c r="AU135" s="211" t="s">
        <v>80</v>
      </c>
      <c r="AV135" s="15" t="s">
        <v>139</v>
      </c>
      <c r="AW135" s="15" t="s">
        <v>32</v>
      </c>
      <c r="AX135" s="15" t="s">
        <v>78</v>
      </c>
      <c r="AY135" s="211" t="s">
        <v>132</v>
      </c>
    </row>
    <row r="136" s="2" customFormat="1" ht="16.5" customHeight="1">
      <c r="A136" s="40"/>
      <c r="B136" s="174"/>
      <c r="C136" s="175" t="s">
        <v>195</v>
      </c>
      <c r="D136" s="175" t="s">
        <v>134</v>
      </c>
      <c r="E136" s="176" t="s">
        <v>554</v>
      </c>
      <c r="F136" s="177" t="s">
        <v>555</v>
      </c>
      <c r="G136" s="178" t="s">
        <v>137</v>
      </c>
      <c r="H136" s="179">
        <v>936</v>
      </c>
      <c r="I136" s="180"/>
      <c r="J136" s="181">
        <f>ROUND(I136*H136,2)</f>
        <v>0</v>
      </c>
      <c r="K136" s="177" t="s">
        <v>138</v>
      </c>
      <c r="L136" s="41"/>
      <c r="M136" s="182" t="s">
        <v>3</v>
      </c>
      <c r="N136" s="183" t="s">
        <v>42</v>
      </c>
      <c r="O136" s="74"/>
      <c r="P136" s="184">
        <f>O136*H136</f>
        <v>0</v>
      </c>
      <c r="Q136" s="184">
        <v>0</v>
      </c>
      <c r="R136" s="184">
        <f>Q136*H136</f>
        <v>0</v>
      </c>
      <c r="S136" s="184">
        <v>0</v>
      </c>
      <c r="T136" s="185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186" t="s">
        <v>139</v>
      </c>
      <c r="AT136" s="186" t="s">
        <v>134</v>
      </c>
      <c r="AU136" s="186" t="s">
        <v>80</v>
      </c>
      <c r="AY136" s="21" t="s">
        <v>132</v>
      </c>
      <c r="BE136" s="187">
        <f>IF(N136="základní",J136,0)</f>
        <v>0</v>
      </c>
      <c r="BF136" s="187">
        <f>IF(N136="snížená",J136,0)</f>
        <v>0</v>
      </c>
      <c r="BG136" s="187">
        <f>IF(N136="zákl. přenesená",J136,0)</f>
        <v>0</v>
      </c>
      <c r="BH136" s="187">
        <f>IF(N136="sníž. přenesená",J136,0)</f>
        <v>0</v>
      </c>
      <c r="BI136" s="187">
        <f>IF(N136="nulová",J136,0)</f>
        <v>0</v>
      </c>
      <c r="BJ136" s="21" t="s">
        <v>78</v>
      </c>
      <c r="BK136" s="187">
        <f>ROUND(I136*H136,2)</f>
        <v>0</v>
      </c>
      <c r="BL136" s="21" t="s">
        <v>139</v>
      </c>
      <c r="BM136" s="186" t="s">
        <v>556</v>
      </c>
    </row>
    <row r="137" s="2" customFormat="1">
      <c r="A137" s="40"/>
      <c r="B137" s="41"/>
      <c r="C137" s="40"/>
      <c r="D137" s="188" t="s">
        <v>141</v>
      </c>
      <c r="E137" s="40"/>
      <c r="F137" s="189" t="s">
        <v>557</v>
      </c>
      <c r="G137" s="40"/>
      <c r="H137" s="40"/>
      <c r="I137" s="190"/>
      <c r="J137" s="40"/>
      <c r="K137" s="40"/>
      <c r="L137" s="41"/>
      <c r="M137" s="191"/>
      <c r="N137" s="192"/>
      <c r="O137" s="74"/>
      <c r="P137" s="74"/>
      <c r="Q137" s="74"/>
      <c r="R137" s="74"/>
      <c r="S137" s="74"/>
      <c r="T137" s="75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21" t="s">
        <v>141</v>
      </c>
      <c r="AU137" s="21" t="s">
        <v>80</v>
      </c>
    </row>
    <row r="138" s="2" customFormat="1">
      <c r="A138" s="40"/>
      <c r="B138" s="41"/>
      <c r="C138" s="40"/>
      <c r="D138" s="193" t="s">
        <v>143</v>
      </c>
      <c r="E138" s="40"/>
      <c r="F138" s="194" t="s">
        <v>558</v>
      </c>
      <c r="G138" s="40"/>
      <c r="H138" s="40"/>
      <c r="I138" s="190"/>
      <c r="J138" s="40"/>
      <c r="K138" s="40"/>
      <c r="L138" s="41"/>
      <c r="M138" s="191"/>
      <c r="N138" s="192"/>
      <c r="O138" s="74"/>
      <c r="P138" s="74"/>
      <c r="Q138" s="74"/>
      <c r="R138" s="74"/>
      <c r="S138" s="74"/>
      <c r="T138" s="75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21" t="s">
        <v>143</v>
      </c>
      <c r="AU138" s="21" t="s">
        <v>80</v>
      </c>
    </row>
    <row r="139" s="13" customFormat="1">
      <c r="A139" s="13"/>
      <c r="B139" s="195"/>
      <c r="C139" s="13"/>
      <c r="D139" s="188" t="s">
        <v>145</v>
      </c>
      <c r="E139" s="196" t="s">
        <v>3</v>
      </c>
      <c r="F139" s="197" t="s">
        <v>559</v>
      </c>
      <c r="G139" s="13"/>
      <c r="H139" s="196" t="s">
        <v>3</v>
      </c>
      <c r="I139" s="198"/>
      <c r="J139" s="13"/>
      <c r="K139" s="13"/>
      <c r="L139" s="195"/>
      <c r="M139" s="199"/>
      <c r="N139" s="200"/>
      <c r="O139" s="200"/>
      <c r="P139" s="200"/>
      <c r="Q139" s="200"/>
      <c r="R139" s="200"/>
      <c r="S139" s="200"/>
      <c r="T139" s="201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196" t="s">
        <v>145</v>
      </c>
      <c r="AU139" s="196" t="s">
        <v>80</v>
      </c>
      <c r="AV139" s="13" t="s">
        <v>78</v>
      </c>
      <c r="AW139" s="13" t="s">
        <v>32</v>
      </c>
      <c r="AX139" s="13" t="s">
        <v>71</v>
      </c>
      <c r="AY139" s="196" t="s">
        <v>132</v>
      </c>
    </row>
    <row r="140" s="14" customFormat="1">
      <c r="A140" s="14"/>
      <c r="B140" s="202"/>
      <c r="C140" s="14"/>
      <c r="D140" s="188" t="s">
        <v>145</v>
      </c>
      <c r="E140" s="203" t="s">
        <v>3</v>
      </c>
      <c r="F140" s="204" t="s">
        <v>560</v>
      </c>
      <c r="G140" s="14"/>
      <c r="H140" s="205">
        <v>936</v>
      </c>
      <c r="I140" s="206"/>
      <c r="J140" s="14"/>
      <c r="K140" s="14"/>
      <c r="L140" s="202"/>
      <c r="M140" s="207"/>
      <c r="N140" s="208"/>
      <c r="O140" s="208"/>
      <c r="P140" s="208"/>
      <c r="Q140" s="208"/>
      <c r="R140" s="208"/>
      <c r="S140" s="208"/>
      <c r="T140" s="209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03" t="s">
        <v>145</v>
      </c>
      <c r="AU140" s="203" t="s">
        <v>80</v>
      </c>
      <c r="AV140" s="14" t="s">
        <v>80</v>
      </c>
      <c r="AW140" s="14" t="s">
        <v>32</v>
      </c>
      <c r="AX140" s="14" t="s">
        <v>71</v>
      </c>
      <c r="AY140" s="203" t="s">
        <v>132</v>
      </c>
    </row>
    <row r="141" s="15" customFormat="1">
      <c r="A141" s="15"/>
      <c r="B141" s="210"/>
      <c r="C141" s="15"/>
      <c r="D141" s="188" t="s">
        <v>145</v>
      </c>
      <c r="E141" s="211" t="s">
        <v>3</v>
      </c>
      <c r="F141" s="212" t="s">
        <v>149</v>
      </c>
      <c r="G141" s="15"/>
      <c r="H141" s="213">
        <v>936</v>
      </c>
      <c r="I141" s="214"/>
      <c r="J141" s="15"/>
      <c r="K141" s="15"/>
      <c r="L141" s="210"/>
      <c r="M141" s="215"/>
      <c r="N141" s="216"/>
      <c r="O141" s="216"/>
      <c r="P141" s="216"/>
      <c r="Q141" s="216"/>
      <c r="R141" s="216"/>
      <c r="S141" s="216"/>
      <c r="T141" s="217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11" t="s">
        <v>145</v>
      </c>
      <c r="AU141" s="211" t="s">
        <v>80</v>
      </c>
      <c r="AV141" s="15" t="s">
        <v>139</v>
      </c>
      <c r="AW141" s="15" t="s">
        <v>32</v>
      </c>
      <c r="AX141" s="15" t="s">
        <v>78</v>
      </c>
      <c r="AY141" s="211" t="s">
        <v>132</v>
      </c>
    </row>
    <row r="142" s="2" customFormat="1" ht="16.5" customHeight="1">
      <c r="A142" s="40"/>
      <c r="B142" s="174"/>
      <c r="C142" s="175" t="s">
        <v>154</v>
      </c>
      <c r="D142" s="175" t="s">
        <v>134</v>
      </c>
      <c r="E142" s="176" t="s">
        <v>561</v>
      </c>
      <c r="F142" s="177" t="s">
        <v>562</v>
      </c>
      <c r="G142" s="178" t="s">
        <v>161</v>
      </c>
      <c r="H142" s="179">
        <v>520</v>
      </c>
      <c r="I142" s="180"/>
      <c r="J142" s="181">
        <f>ROUND(I142*H142,2)</f>
        <v>0</v>
      </c>
      <c r="K142" s="177" t="s">
        <v>138</v>
      </c>
      <c r="L142" s="41"/>
      <c r="M142" s="182" t="s">
        <v>3</v>
      </c>
      <c r="N142" s="183" t="s">
        <v>42</v>
      </c>
      <c r="O142" s="74"/>
      <c r="P142" s="184">
        <f>O142*H142</f>
        <v>0</v>
      </c>
      <c r="Q142" s="184">
        <v>0</v>
      </c>
      <c r="R142" s="184">
        <f>Q142*H142</f>
        <v>0</v>
      </c>
      <c r="S142" s="184">
        <v>0</v>
      </c>
      <c r="T142" s="185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186" t="s">
        <v>139</v>
      </c>
      <c r="AT142" s="186" t="s">
        <v>134</v>
      </c>
      <c r="AU142" s="186" t="s">
        <v>80</v>
      </c>
      <c r="AY142" s="21" t="s">
        <v>132</v>
      </c>
      <c r="BE142" s="187">
        <f>IF(N142="základní",J142,0)</f>
        <v>0</v>
      </c>
      <c r="BF142" s="187">
        <f>IF(N142="snížená",J142,0)</f>
        <v>0</v>
      </c>
      <c r="BG142" s="187">
        <f>IF(N142="zákl. přenesená",J142,0)</f>
        <v>0</v>
      </c>
      <c r="BH142" s="187">
        <f>IF(N142="sníž. přenesená",J142,0)</f>
        <v>0</v>
      </c>
      <c r="BI142" s="187">
        <f>IF(N142="nulová",J142,0)</f>
        <v>0</v>
      </c>
      <c r="BJ142" s="21" t="s">
        <v>78</v>
      </c>
      <c r="BK142" s="187">
        <f>ROUND(I142*H142,2)</f>
        <v>0</v>
      </c>
      <c r="BL142" s="21" t="s">
        <v>139</v>
      </c>
      <c r="BM142" s="186" t="s">
        <v>563</v>
      </c>
    </row>
    <row r="143" s="2" customFormat="1">
      <c r="A143" s="40"/>
      <c r="B143" s="41"/>
      <c r="C143" s="40"/>
      <c r="D143" s="188" t="s">
        <v>141</v>
      </c>
      <c r="E143" s="40"/>
      <c r="F143" s="189" t="s">
        <v>562</v>
      </c>
      <c r="G143" s="40"/>
      <c r="H143" s="40"/>
      <c r="I143" s="190"/>
      <c r="J143" s="40"/>
      <c r="K143" s="40"/>
      <c r="L143" s="41"/>
      <c r="M143" s="191"/>
      <c r="N143" s="192"/>
      <c r="O143" s="74"/>
      <c r="P143" s="74"/>
      <c r="Q143" s="74"/>
      <c r="R143" s="74"/>
      <c r="S143" s="74"/>
      <c r="T143" s="75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21" t="s">
        <v>141</v>
      </c>
      <c r="AU143" s="21" t="s">
        <v>80</v>
      </c>
    </row>
    <row r="144" s="2" customFormat="1">
      <c r="A144" s="40"/>
      <c r="B144" s="41"/>
      <c r="C144" s="40"/>
      <c r="D144" s="193" t="s">
        <v>143</v>
      </c>
      <c r="E144" s="40"/>
      <c r="F144" s="194" t="s">
        <v>564</v>
      </c>
      <c r="G144" s="40"/>
      <c r="H144" s="40"/>
      <c r="I144" s="190"/>
      <c r="J144" s="40"/>
      <c r="K144" s="40"/>
      <c r="L144" s="41"/>
      <c r="M144" s="191"/>
      <c r="N144" s="192"/>
      <c r="O144" s="74"/>
      <c r="P144" s="74"/>
      <c r="Q144" s="74"/>
      <c r="R144" s="74"/>
      <c r="S144" s="74"/>
      <c r="T144" s="75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21" t="s">
        <v>143</v>
      </c>
      <c r="AU144" s="21" t="s">
        <v>80</v>
      </c>
    </row>
    <row r="145" s="13" customFormat="1">
      <c r="A145" s="13"/>
      <c r="B145" s="195"/>
      <c r="C145" s="13"/>
      <c r="D145" s="188" t="s">
        <v>145</v>
      </c>
      <c r="E145" s="196" t="s">
        <v>3</v>
      </c>
      <c r="F145" s="197" t="s">
        <v>565</v>
      </c>
      <c r="G145" s="13"/>
      <c r="H145" s="196" t="s">
        <v>3</v>
      </c>
      <c r="I145" s="198"/>
      <c r="J145" s="13"/>
      <c r="K145" s="13"/>
      <c r="L145" s="195"/>
      <c r="M145" s="199"/>
      <c r="N145" s="200"/>
      <c r="O145" s="200"/>
      <c r="P145" s="200"/>
      <c r="Q145" s="200"/>
      <c r="R145" s="200"/>
      <c r="S145" s="200"/>
      <c r="T145" s="201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196" t="s">
        <v>145</v>
      </c>
      <c r="AU145" s="196" t="s">
        <v>80</v>
      </c>
      <c r="AV145" s="13" t="s">
        <v>78</v>
      </c>
      <c r="AW145" s="13" t="s">
        <v>32</v>
      </c>
      <c r="AX145" s="13" t="s">
        <v>71</v>
      </c>
      <c r="AY145" s="196" t="s">
        <v>132</v>
      </c>
    </row>
    <row r="146" s="14" customFormat="1">
      <c r="A146" s="14"/>
      <c r="B146" s="202"/>
      <c r="C146" s="14"/>
      <c r="D146" s="188" t="s">
        <v>145</v>
      </c>
      <c r="E146" s="203" t="s">
        <v>3</v>
      </c>
      <c r="F146" s="204" t="s">
        <v>566</v>
      </c>
      <c r="G146" s="14"/>
      <c r="H146" s="205">
        <v>520</v>
      </c>
      <c r="I146" s="206"/>
      <c r="J146" s="14"/>
      <c r="K146" s="14"/>
      <c r="L146" s="202"/>
      <c r="M146" s="207"/>
      <c r="N146" s="208"/>
      <c r="O146" s="208"/>
      <c r="P146" s="208"/>
      <c r="Q146" s="208"/>
      <c r="R146" s="208"/>
      <c r="S146" s="208"/>
      <c r="T146" s="209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03" t="s">
        <v>145</v>
      </c>
      <c r="AU146" s="203" t="s">
        <v>80</v>
      </c>
      <c r="AV146" s="14" t="s">
        <v>80</v>
      </c>
      <c r="AW146" s="14" t="s">
        <v>32</v>
      </c>
      <c r="AX146" s="14" t="s">
        <v>71</v>
      </c>
      <c r="AY146" s="203" t="s">
        <v>132</v>
      </c>
    </row>
    <row r="147" s="15" customFormat="1">
      <c r="A147" s="15"/>
      <c r="B147" s="210"/>
      <c r="C147" s="15"/>
      <c r="D147" s="188" t="s">
        <v>145</v>
      </c>
      <c r="E147" s="211" t="s">
        <v>3</v>
      </c>
      <c r="F147" s="212" t="s">
        <v>149</v>
      </c>
      <c r="G147" s="15"/>
      <c r="H147" s="213">
        <v>520</v>
      </c>
      <c r="I147" s="214"/>
      <c r="J147" s="15"/>
      <c r="K147" s="15"/>
      <c r="L147" s="210"/>
      <c r="M147" s="215"/>
      <c r="N147" s="216"/>
      <c r="O147" s="216"/>
      <c r="P147" s="216"/>
      <c r="Q147" s="216"/>
      <c r="R147" s="216"/>
      <c r="S147" s="216"/>
      <c r="T147" s="217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11" t="s">
        <v>145</v>
      </c>
      <c r="AU147" s="211" t="s">
        <v>80</v>
      </c>
      <c r="AV147" s="15" t="s">
        <v>139</v>
      </c>
      <c r="AW147" s="15" t="s">
        <v>32</v>
      </c>
      <c r="AX147" s="15" t="s">
        <v>78</v>
      </c>
      <c r="AY147" s="211" t="s">
        <v>132</v>
      </c>
    </row>
    <row r="148" s="2" customFormat="1" ht="24.15" customHeight="1">
      <c r="A148" s="40"/>
      <c r="B148" s="174"/>
      <c r="C148" s="218" t="s">
        <v>207</v>
      </c>
      <c r="D148" s="218" t="s">
        <v>150</v>
      </c>
      <c r="E148" s="219" t="s">
        <v>567</v>
      </c>
      <c r="F148" s="220" t="s">
        <v>568</v>
      </c>
      <c r="G148" s="221" t="s">
        <v>231</v>
      </c>
      <c r="H148" s="222">
        <v>866.66700000000003</v>
      </c>
      <c r="I148" s="223"/>
      <c r="J148" s="224">
        <f>ROUND(I148*H148,2)</f>
        <v>0</v>
      </c>
      <c r="K148" s="220" t="s">
        <v>138</v>
      </c>
      <c r="L148" s="225"/>
      <c r="M148" s="226" t="s">
        <v>3</v>
      </c>
      <c r="N148" s="227" t="s">
        <v>42</v>
      </c>
      <c r="O148" s="74"/>
      <c r="P148" s="184">
        <f>O148*H148</f>
        <v>0</v>
      </c>
      <c r="Q148" s="184">
        <v>0.28799999999999998</v>
      </c>
      <c r="R148" s="184">
        <f>Q148*H148</f>
        <v>249.60009599999998</v>
      </c>
      <c r="S148" s="184">
        <v>0</v>
      </c>
      <c r="T148" s="185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186" t="s">
        <v>154</v>
      </c>
      <c r="AT148" s="186" t="s">
        <v>150</v>
      </c>
      <c r="AU148" s="186" t="s">
        <v>80</v>
      </c>
      <c r="AY148" s="21" t="s">
        <v>132</v>
      </c>
      <c r="BE148" s="187">
        <f>IF(N148="základní",J148,0)</f>
        <v>0</v>
      </c>
      <c r="BF148" s="187">
        <f>IF(N148="snížená",J148,0)</f>
        <v>0</v>
      </c>
      <c r="BG148" s="187">
        <f>IF(N148="zákl. přenesená",J148,0)</f>
        <v>0</v>
      </c>
      <c r="BH148" s="187">
        <f>IF(N148="sníž. přenesená",J148,0)</f>
        <v>0</v>
      </c>
      <c r="BI148" s="187">
        <f>IF(N148="nulová",J148,0)</f>
        <v>0</v>
      </c>
      <c r="BJ148" s="21" t="s">
        <v>78</v>
      </c>
      <c r="BK148" s="187">
        <f>ROUND(I148*H148,2)</f>
        <v>0</v>
      </c>
      <c r="BL148" s="21" t="s">
        <v>139</v>
      </c>
      <c r="BM148" s="186" t="s">
        <v>569</v>
      </c>
    </row>
    <row r="149" s="2" customFormat="1">
      <c r="A149" s="40"/>
      <c r="B149" s="41"/>
      <c r="C149" s="40"/>
      <c r="D149" s="188" t="s">
        <v>141</v>
      </c>
      <c r="E149" s="40"/>
      <c r="F149" s="189" t="s">
        <v>568</v>
      </c>
      <c r="G149" s="40"/>
      <c r="H149" s="40"/>
      <c r="I149" s="190"/>
      <c r="J149" s="40"/>
      <c r="K149" s="40"/>
      <c r="L149" s="41"/>
      <c r="M149" s="191"/>
      <c r="N149" s="192"/>
      <c r="O149" s="74"/>
      <c r="P149" s="74"/>
      <c r="Q149" s="74"/>
      <c r="R149" s="74"/>
      <c r="S149" s="74"/>
      <c r="T149" s="75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21" t="s">
        <v>141</v>
      </c>
      <c r="AU149" s="21" t="s">
        <v>80</v>
      </c>
    </row>
    <row r="150" s="14" customFormat="1">
      <c r="A150" s="14"/>
      <c r="B150" s="202"/>
      <c r="C150" s="14"/>
      <c r="D150" s="188" t="s">
        <v>145</v>
      </c>
      <c r="E150" s="203" t="s">
        <v>3</v>
      </c>
      <c r="F150" s="204" t="s">
        <v>570</v>
      </c>
      <c r="G150" s="14"/>
      <c r="H150" s="205">
        <v>866.66700000000003</v>
      </c>
      <c r="I150" s="206"/>
      <c r="J150" s="14"/>
      <c r="K150" s="14"/>
      <c r="L150" s="202"/>
      <c r="M150" s="207"/>
      <c r="N150" s="208"/>
      <c r="O150" s="208"/>
      <c r="P150" s="208"/>
      <c r="Q150" s="208"/>
      <c r="R150" s="208"/>
      <c r="S150" s="208"/>
      <c r="T150" s="209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03" t="s">
        <v>145</v>
      </c>
      <c r="AU150" s="203" t="s">
        <v>80</v>
      </c>
      <c r="AV150" s="14" t="s">
        <v>80</v>
      </c>
      <c r="AW150" s="14" t="s">
        <v>32</v>
      </c>
      <c r="AX150" s="14" t="s">
        <v>71</v>
      </c>
      <c r="AY150" s="203" t="s">
        <v>132</v>
      </c>
    </row>
    <row r="151" s="15" customFormat="1">
      <c r="A151" s="15"/>
      <c r="B151" s="210"/>
      <c r="C151" s="15"/>
      <c r="D151" s="188" t="s">
        <v>145</v>
      </c>
      <c r="E151" s="211" t="s">
        <v>3</v>
      </c>
      <c r="F151" s="212" t="s">
        <v>149</v>
      </c>
      <c r="G151" s="15"/>
      <c r="H151" s="213">
        <v>866.66700000000003</v>
      </c>
      <c r="I151" s="214"/>
      <c r="J151" s="15"/>
      <c r="K151" s="15"/>
      <c r="L151" s="210"/>
      <c r="M151" s="215"/>
      <c r="N151" s="216"/>
      <c r="O151" s="216"/>
      <c r="P151" s="216"/>
      <c r="Q151" s="216"/>
      <c r="R151" s="216"/>
      <c r="S151" s="216"/>
      <c r="T151" s="217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11" t="s">
        <v>145</v>
      </c>
      <c r="AU151" s="211" t="s">
        <v>80</v>
      </c>
      <c r="AV151" s="15" t="s">
        <v>139</v>
      </c>
      <c r="AW151" s="15" t="s">
        <v>32</v>
      </c>
      <c r="AX151" s="15" t="s">
        <v>78</v>
      </c>
      <c r="AY151" s="211" t="s">
        <v>132</v>
      </c>
    </row>
    <row r="152" s="2" customFormat="1" ht="16.5" customHeight="1">
      <c r="A152" s="40"/>
      <c r="B152" s="174"/>
      <c r="C152" s="218" t="s">
        <v>217</v>
      </c>
      <c r="D152" s="218" t="s">
        <v>150</v>
      </c>
      <c r="E152" s="219" t="s">
        <v>571</v>
      </c>
      <c r="F152" s="220" t="s">
        <v>572</v>
      </c>
      <c r="G152" s="221" t="s">
        <v>231</v>
      </c>
      <c r="H152" s="222">
        <v>2166.6669999999999</v>
      </c>
      <c r="I152" s="223"/>
      <c r="J152" s="224">
        <f>ROUND(I152*H152,2)</f>
        <v>0</v>
      </c>
      <c r="K152" s="220" t="s">
        <v>138</v>
      </c>
      <c r="L152" s="225"/>
      <c r="M152" s="226" t="s">
        <v>3</v>
      </c>
      <c r="N152" s="227" t="s">
        <v>42</v>
      </c>
      <c r="O152" s="74"/>
      <c r="P152" s="184">
        <f>O152*H152</f>
        <v>0</v>
      </c>
      <c r="Q152" s="184">
        <v>8.0000000000000007E-05</v>
      </c>
      <c r="R152" s="184">
        <f>Q152*H152</f>
        <v>0.17333336000000002</v>
      </c>
      <c r="S152" s="184">
        <v>0</v>
      </c>
      <c r="T152" s="185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186" t="s">
        <v>154</v>
      </c>
      <c r="AT152" s="186" t="s">
        <v>150</v>
      </c>
      <c r="AU152" s="186" t="s">
        <v>80</v>
      </c>
      <c r="AY152" s="21" t="s">
        <v>132</v>
      </c>
      <c r="BE152" s="187">
        <f>IF(N152="základní",J152,0)</f>
        <v>0</v>
      </c>
      <c r="BF152" s="187">
        <f>IF(N152="snížená",J152,0)</f>
        <v>0</v>
      </c>
      <c r="BG152" s="187">
        <f>IF(N152="zákl. přenesená",J152,0)</f>
        <v>0</v>
      </c>
      <c r="BH152" s="187">
        <f>IF(N152="sníž. přenesená",J152,0)</f>
        <v>0</v>
      </c>
      <c r="BI152" s="187">
        <f>IF(N152="nulová",J152,0)</f>
        <v>0</v>
      </c>
      <c r="BJ152" s="21" t="s">
        <v>78</v>
      </c>
      <c r="BK152" s="187">
        <f>ROUND(I152*H152,2)</f>
        <v>0</v>
      </c>
      <c r="BL152" s="21" t="s">
        <v>139</v>
      </c>
      <c r="BM152" s="186" t="s">
        <v>573</v>
      </c>
    </row>
    <row r="153" s="2" customFormat="1">
      <c r="A153" s="40"/>
      <c r="B153" s="41"/>
      <c r="C153" s="40"/>
      <c r="D153" s="188" t="s">
        <v>141</v>
      </c>
      <c r="E153" s="40"/>
      <c r="F153" s="189" t="s">
        <v>572</v>
      </c>
      <c r="G153" s="40"/>
      <c r="H153" s="40"/>
      <c r="I153" s="190"/>
      <c r="J153" s="40"/>
      <c r="K153" s="40"/>
      <c r="L153" s="41"/>
      <c r="M153" s="191"/>
      <c r="N153" s="192"/>
      <c r="O153" s="74"/>
      <c r="P153" s="74"/>
      <c r="Q153" s="74"/>
      <c r="R153" s="74"/>
      <c r="S153" s="74"/>
      <c r="T153" s="75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21" t="s">
        <v>141</v>
      </c>
      <c r="AU153" s="21" t="s">
        <v>80</v>
      </c>
    </row>
    <row r="154" s="14" customFormat="1">
      <c r="A154" s="14"/>
      <c r="B154" s="202"/>
      <c r="C154" s="14"/>
      <c r="D154" s="188" t="s">
        <v>145</v>
      </c>
      <c r="E154" s="203" t="s">
        <v>3</v>
      </c>
      <c r="F154" s="204" t="s">
        <v>574</v>
      </c>
      <c r="G154" s="14"/>
      <c r="H154" s="205">
        <v>2166.6669999999999</v>
      </c>
      <c r="I154" s="206"/>
      <c r="J154" s="14"/>
      <c r="K154" s="14"/>
      <c r="L154" s="202"/>
      <c r="M154" s="207"/>
      <c r="N154" s="208"/>
      <c r="O154" s="208"/>
      <c r="P154" s="208"/>
      <c r="Q154" s="208"/>
      <c r="R154" s="208"/>
      <c r="S154" s="208"/>
      <c r="T154" s="209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03" t="s">
        <v>145</v>
      </c>
      <c r="AU154" s="203" t="s">
        <v>80</v>
      </c>
      <c r="AV154" s="14" t="s">
        <v>80</v>
      </c>
      <c r="AW154" s="14" t="s">
        <v>32</v>
      </c>
      <c r="AX154" s="14" t="s">
        <v>71</v>
      </c>
      <c r="AY154" s="203" t="s">
        <v>132</v>
      </c>
    </row>
    <row r="155" s="15" customFormat="1">
      <c r="A155" s="15"/>
      <c r="B155" s="210"/>
      <c r="C155" s="15"/>
      <c r="D155" s="188" t="s">
        <v>145</v>
      </c>
      <c r="E155" s="211" t="s">
        <v>3</v>
      </c>
      <c r="F155" s="212" t="s">
        <v>149</v>
      </c>
      <c r="G155" s="15"/>
      <c r="H155" s="213">
        <v>2166.6669999999999</v>
      </c>
      <c r="I155" s="214"/>
      <c r="J155" s="15"/>
      <c r="K155" s="15"/>
      <c r="L155" s="210"/>
      <c r="M155" s="215"/>
      <c r="N155" s="216"/>
      <c r="O155" s="216"/>
      <c r="P155" s="216"/>
      <c r="Q155" s="216"/>
      <c r="R155" s="216"/>
      <c r="S155" s="216"/>
      <c r="T155" s="217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11" t="s">
        <v>145</v>
      </c>
      <c r="AU155" s="211" t="s">
        <v>80</v>
      </c>
      <c r="AV155" s="15" t="s">
        <v>139</v>
      </c>
      <c r="AW155" s="15" t="s">
        <v>32</v>
      </c>
      <c r="AX155" s="15" t="s">
        <v>78</v>
      </c>
      <c r="AY155" s="211" t="s">
        <v>132</v>
      </c>
    </row>
    <row r="156" s="2" customFormat="1" ht="16.5" customHeight="1">
      <c r="A156" s="40"/>
      <c r="B156" s="174"/>
      <c r="C156" s="218" t="s">
        <v>228</v>
      </c>
      <c r="D156" s="218" t="s">
        <v>150</v>
      </c>
      <c r="E156" s="219" t="s">
        <v>575</v>
      </c>
      <c r="F156" s="220" t="s">
        <v>576</v>
      </c>
      <c r="G156" s="221" t="s">
        <v>231</v>
      </c>
      <c r="H156" s="222">
        <v>2166.6669999999999</v>
      </c>
      <c r="I156" s="223"/>
      <c r="J156" s="224">
        <f>ROUND(I156*H156,2)</f>
        <v>0</v>
      </c>
      <c r="K156" s="220" t="s">
        <v>138</v>
      </c>
      <c r="L156" s="225"/>
      <c r="M156" s="226" t="s">
        <v>3</v>
      </c>
      <c r="N156" s="227" t="s">
        <v>42</v>
      </c>
      <c r="O156" s="74"/>
      <c r="P156" s="184">
        <f>O156*H156</f>
        <v>0</v>
      </c>
      <c r="Q156" s="184">
        <v>0.00018000000000000001</v>
      </c>
      <c r="R156" s="184">
        <f>Q156*H156</f>
        <v>0.39000006000000004</v>
      </c>
      <c r="S156" s="184">
        <v>0</v>
      </c>
      <c r="T156" s="185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186" t="s">
        <v>154</v>
      </c>
      <c r="AT156" s="186" t="s">
        <v>150</v>
      </c>
      <c r="AU156" s="186" t="s">
        <v>80</v>
      </c>
      <c r="AY156" s="21" t="s">
        <v>132</v>
      </c>
      <c r="BE156" s="187">
        <f>IF(N156="základní",J156,0)</f>
        <v>0</v>
      </c>
      <c r="BF156" s="187">
        <f>IF(N156="snížená",J156,0)</f>
        <v>0</v>
      </c>
      <c r="BG156" s="187">
        <f>IF(N156="zákl. přenesená",J156,0)</f>
        <v>0</v>
      </c>
      <c r="BH156" s="187">
        <f>IF(N156="sníž. přenesená",J156,0)</f>
        <v>0</v>
      </c>
      <c r="BI156" s="187">
        <f>IF(N156="nulová",J156,0)</f>
        <v>0</v>
      </c>
      <c r="BJ156" s="21" t="s">
        <v>78</v>
      </c>
      <c r="BK156" s="187">
        <f>ROUND(I156*H156,2)</f>
        <v>0</v>
      </c>
      <c r="BL156" s="21" t="s">
        <v>139</v>
      </c>
      <c r="BM156" s="186" t="s">
        <v>577</v>
      </c>
    </row>
    <row r="157" s="2" customFormat="1">
      <c r="A157" s="40"/>
      <c r="B157" s="41"/>
      <c r="C157" s="40"/>
      <c r="D157" s="188" t="s">
        <v>141</v>
      </c>
      <c r="E157" s="40"/>
      <c r="F157" s="189" t="s">
        <v>576</v>
      </c>
      <c r="G157" s="40"/>
      <c r="H157" s="40"/>
      <c r="I157" s="190"/>
      <c r="J157" s="40"/>
      <c r="K157" s="40"/>
      <c r="L157" s="41"/>
      <c r="M157" s="191"/>
      <c r="N157" s="192"/>
      <c r="O157" s="74"/>
      <c r="P157" s="74"/>
      <c r="Q157" s="74"/>
      <c r="R157" s="74"/>
      <c r="S157" s="74"/>
      <c r="T157" s="75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21" t="s">
        <v>141</v>
      </c>
      <c r="AU157" s="21" t="s">
        <v>80</v>
      </c>
    </row>
    <row r="158" s="14" customFormat="1">
      <c r="A158" s="14"/>
      <c r="B158" s="202"/>
      <c r="C158" s="14"/>
      <c r="D158" s="188" t="s">
        <v>145</v>
      </c>
      <c r="E158" s="203" t="s">
        <v>3</v>
      </c>
      <c r="F158" s="204" t="s">
        <v>574</v>
      </c>
      <c r="G158" s="14"/>
      <c r="H158" s="205">
        <v>2166.6669999999999</v>
      </c>
      <c r="I158" s="206"/>
      <c r="J158" s="14"/>
      <c r="K158" s="14"/>
      <c r="L158" s="202"/>
      <c r="M158" s="207"/>
      <c r="N158" s="208"/>
      <c r="O158" s="208"/>
      <c r="P158" s="208"/>
      <c r="Q158" s="208"/>
      <c r="R158" s="208"/>
      <c r="S158" s="208"/>
      <c r="T158" s="209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03" t="s">
        <v>145</v>
      </c>
      <c r="AU158" s="203" t="s">
        <v>80</v>
      </c>
      <c r="AV158" s="14" t="s">
        <v>80</v>
      </c>
      <c r="AW158" s="14" t="s">
        <v>32</v>
      </c>
      <c r="AX158" s="14" t="s">
        <v>71</v>
      </c>
      <c r="AY158" s="203" t="s">
        <v>132</v>
      </c>
    </row>
    <row r="159" s="15" customFormat="1">
      <c r="A159" s="15"/>
      <c r="B159" s="210"/>
      <c r="C159" s="15"/>
      <c r="D159" s="188" t="s">
        <v>145</v>
      </c>
      <c r="E159" s="211" t="s">
        <v>3</v>
      </c>
      <c r="F159" s="212" t="s">
        <v>149</v>
      </c>
      <c r="G159" s="15"/>
      <c r="H159" s="213">
        <v>2166.6669999999999</v>
      </c>
      <c r="I159" s="214"/>
      <c r="J159" s="15"/>
      <c r="K159" s="15"/>
      <c r="L159" s="210"/>
      <c r="M159" s="215"/>
      <c r="N159" s="216"/>
      <c r="O159" s="216"/>
      <c r="P159" s="216"/>
      <c r="Q159" s="216"/>
      <c r="R159" s="216"/>
      <c r="S159" s="216"/>
      <c r="T159" s="217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11" t="s">
        <v>145</v>
      </c>
      <c r="AU159" s="211" t="s">
        <v>80</v>
      </c>
      <c r="AV159" s="15" t="s">
        <v>139</v>
      </c>
      <c r="AW159" s="15" t="s">
        <v>32</v>
      </c>
      <c r="AX159" s="15" t="s">
        <v>78</v>
      </c>
      <c r="AY159" s="211" t="s">
        <v>132</v>
      </c>
    </row>
    <row r="160" s="2" customFormat="1" ht="16.5" customHeight="1">
      <c r="A160" s="40"/>
      <c r="B160" s="174"/>
      <c r="C160" s="218" t="s">
        <v>9</v>
      </c>
      <c r="D160" s="218" t="s">
        <v>150</v>
      </c>
      <c r="E160" s="219" t="s">
        <v>578</v>
      </c>
      <c r="F160" s="220" t="s">
        <v>579</v>
      </c>
      <c r="G160" s="221" t="s">
        <v>231</v>
      </c>
      <c r="H160" s="222">
        <v>1733.3330000000001</v>
      </c>
      <c r="I160" s="223"/>
      <c r="J160" s="224">
        <f>ROUND(I160*H160,2)</f>
        <v>0</v>
      </c>
      <c r="K160" s="220" t="s">
        <v>138</v>
      </c>
      <c r="L160" s="225"/>
      <c r="M160" s="226" t="s">
        <v>3</v>
      </c>
      <c r="N160" s="227" t="s">
        <v>42</v>
      </c>
      <c r="O160" s="74"/>
      <c r="P160" s="184">
        <f>O160*H160</f>
        <v>0</v>
      </c>
      <c r="Q160" s="184">
        <v>0.0085199999999999998</v>
      </c>
      <c r="R160" s="184">
        <f>Q160*H160</f>
        <v>14.76799716</v>
      </c>
      <c r="S160" s="184">
        <v>0</v>
      </c>
      <c r="T160" s="185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186" t="s">
        <v>154</v>
      </c>
      <c r="AT160" s="186" t="s">
        <v>150</v>
      </c>
      <c r="AU160" s="186" t="s">
        <v>80</v>
      </c>
      <c r="AY160" s="21" t="s">
        <v>132</v>
      </c>
      <c r="BE160" s="187">
        <f>IF(N160="základní",J160,0)</f>
        <v>0</v>
      </c>
      <c r="BF160" s="187">
        <f>IF(N160="snížená",J160,0)</f>
        <v>0</v>
      </c>
      <c r="BG160" s="187">
        <f>IF(N160="zákl. přenesená",J160,0)</f>
        <v>0</v>
      </c>
      <c r="BH160" s="187">
        <f>IF(N160="sníž. přenesená",J160,0)</f>
        <v>0</v>
      </c>
      <c r="BI160" s="187">
        <f>IF(N160="nulová",J160,0)</f>
        <v>0</v>
      </c>
      <c r="BJ160" s="21" t="s">
        <v>78</v>
      </c>
      <c r="BK160" s="187">
        <f>ROUND(I160*H160,2)</f>
        <v>0</v>
      </c>
      <c r="BL160" s="21" t="s">
        <v>139</v>
      </c>
      <c r="BM160" s="186" t="s">
        <v>580</v>
      </c>
    </row>
    <row r="161" s="2" customFormat="1">
      <c r="A161" s="40"/>
      <c r="B161" s="41"/>
      <c r="C161" s="40"/>
      <c r="D161" s="188" t="s">
        <v>141</v>
      </c>
      <c r="E161" s="40"/>
      <c r="F161" s="189" t="s">
        <v>579</v>
      </c>
      <c r="G161" s="40"/>
      <c r="H161" s="40"/>
      <c r="I161" s="190"/>
      <c r="J161" s="40"/>
      <c r="K161" s="40"/>
      <c r="L161" s="41"/>
      <c r="M161" s="191"/>
      <c r="N161" s="192"/>
      <c r="O161" s="74"/>
      <c r="P161" s="74"/>
      <c r="Q161" s="74"/>
      <c r="R161" s="74"/>
      <c r="S161" s="74"/>
      <c r="T161" s="75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21" t="s">
        <v>141</v>
      </c>
      <c r="AU161" s="21" t="s">
        <v>80</v>
      </c>
    </row>
    <row r="162" s="14" customFormat="1">
      <c r="A162" s="14"/>
      <c r="B162" s="202"/>
      <c r="C162" s="14"/>
      <c r="D162" s="188" t="s">
        <v>145</v>
      </c>
      <c r="E162" s="203" t="s">
        <v>3</v>
      </c>
      <c r="F162" s="204" t="s">
        <v>581</v>
      </c>
      <c r="G162" s="14"/>
      <c r="H162" s="205">
        <v>1733.3330000000001</v>
      </c>
      <c r="I162" s="206"/>
      <c r="J162" s="14"/>
      <c r="K162" s="14"/>
      <c r="L162" s="202"/>
      <c r="M162" s="207"/>
      <c r="N162" s="208"/>
      <c r="O162" s="208"/>
      <c r="P162" s="208"/>
      <c r="Q162" s="208"/>
      <c r="R162" s="208"/>
      <c r="S162" s="208"/>
      <c r="T162" s="209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03" t="s">
        <v>145</v>
      </c>
      <c r="AU162" s="203" t="s">
        <v>80</v>
      </c>
      <c r="AV162" s="14" t="s">
        <v>80</v>
      </c>
      <c r="AW162" s="14" t="s">
        <v>32</v>
      </c>
      <c r="AX162" s="14" t="s">
        <v>71</v>
      </c>
      <c r="AY162" s="203" t="s">
        <v>132</v>
      </c>
    </row>
    <row r="163" s="15" customFormat="1">
      <c r="A163" s="15"/>
      <c r="B163" s="210"/>
      <c r="C163" s="15"/>
      <c r="D163" s="188" t="s">
        <v>145</v>
      </c>
      <c r="E163" s="211" t="s">
        <v>3</v>
      </c>
      <c r="F163" s="212" t="s">
        <v>149</v>
      </c>
      <c r="G163" s="15"/>
      <c r="H163" s="213">
        <v>1733.3330000000001</v>
      </c>
      <c r="I163" s="214"/>
      <c r="J163" s="15"/>
      <c r="K163" s="15"/>
      <c r="L163" s="210"/>
      <c r="M163" s="215"/>
      <c r="N163" s="216"/>
      <c r="O163" s="216"/>
      <c r="P163" s="216"/>
      <c r="Q163" s="216"/>
      <c r="R163" s="216"/>
      <c r="S163" s="216"/>
      <c r="T163" s="217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11" t="s">
        <v>145</v>
      </c>
      <c r="AU163" s="211" t="s">
        <v>80</v>
      </c>
      <c r="AV163" s="15" t="s">
        <v>139</v>
      </c>
      <c r="AW163" s="15" t="s">
        <v>32</v>
      </c>
      <c r="AX163" s="15" t="s">
        <v>78</v>
      </c>
      <c r="AY163" s="211" t="s">
        <v>132</v>
      </c>
    </row>
    <row r="164" s="2" customFormat="1" ht="16.5" customHeight="1">
      <c r="A164" s="40"/>
      <c r="B164" s="174"/>
      <c r="C164" s="218" t="s">
        <v>237</v>
      </c>
      <c r="D164" s="218" t="s">
        <v>150</v>
      </c>
      <c r="E164" s="219" t="s">
        <v>582</v>
      </c>
      <c r="F164" s="220" t="s">
        <v>583</v>
      </c>
      <c r="G164" s="221" t="s">
        <v>153</v>
      </c>
      <c r="H164" s="222">
        <v>51.366</v>
      </c>
      <c r="I164" s="223"/>
      <c r="J164" s="224">
        <f>ROUND(I164*H164,2)</f>
        <v>0</v>
      </c>
      <c r="K164" s="220" t="s">
        <v>138</v>
      </c>
      <c r="L164" s="225"/>
      <c r="M164" s="226" t="s">
        <v>3</v>
      </c>
      <c r="N164" s="227" t="s">
        <v>42</v>
      </c>
      <c r="O164" s="74"/>
      <c r="P164" s="184">
        <f>O164*H164</f>
        <v>0</v>
      </c>
      <c r="Q164" s="184">
        <v>1</v>
      </c>
      <c r="R164" s="184">
        <f>Q164*H164</f>
        <v>51.366</v>
      </c>
      <c r="S164" s="184">
        <v>0</v>
      </c>
      <c r="T164" s="185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186" t="s">
        <v>154</v>
      </c>
      <c r="AT164" s="186" t="s">
        <v>150</v>
      </c>
      <c r="AU164" s="186" t="s">
        <v>80</v>
      </c>
      <c r="AY164" s="21" t="s">
        <v>132</v>
      </c>
      <c r="BE164" s="187">
        <f>IF(N164="základní",J164,0)</f>
        <v>0</v>
      </c>
      <c r="BF164" s="187">
        <f>IF(N164="snížená",J164,0)</f>
        <v>0</v>
      </c>
      <c r="BG164" s="187">
        <f>IF(N164="zákl. přenesená",J164,0)</f>
        <v>0</v>
      </c>
      <c r="BH164" s="187">
        <f>IF(N164="sníž. přenesená",J164,0)</f>
        <v>0</v>
      </c>
      <c r="BI164" s="187">
        <f>IF(N164="nulová",J164,0)</f>
        <v>0</v>
      </c>
      <c r="BJ164" s="21" t="s">
        <v>78</v>
      </c>
      <c r="BK164" s="187">
        <f>ROUND(I164*H164,2)</f>
        <v>0</v>
      </c>
      <c r="BL164" s="21" t="s">
        <v>139</v>
      </c>
      <c r="BM164" s="186" t="s">
        <v>584</v>
      </c>
    </row>
    <row r="165" s="2" customFormat="1">
      <c r="A165" s="40"/>
      <c r="B165" s="41"/>
      <c r="C165" s="40"/>
      <c r="D165" s="188" t="s">
        <v>141</v>
      </c>
      <c r="E165" s="40"/>
      <c r="F165" s="189" t="s">
        <v>583</v>
      </c>
      <c r="G165" s="40"/>
      <c r="H165" s="40"/>
      <c r="I165" s="190"/>
      <c r="J165" s="40"/>
      <c r="K165" s="40"/>
      <c r="L165" s="41"/>
      <c r="M165" s="191"/>
      <c r="N165" s="192"/>
      <c r="O165" s="74"/>
      <c r="P165" s="74"/>
      <c r="Q165" s="74"/>
      <c r="R165" s="74"/>
      <c r="S165" s="74"/>
      <c r="T165" s="75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21" t="s">
        <v>141</v>
      </c>
      <c r="AU165" s="21" t="s">
        <v>80</v>
      </c>
    </row>
    <row r="166" s="14" customFormat="1">
      <c r="A166" s="14"/>
      <c r="B166" s="202"/>
      <c r="C166" s="14"/>
      <c r="D166" s="188" t="s">
        <v>145</v>
      </c>
      <c r="E166" s="203" t="s">
        <v>3</v>
      </c>
      <c r="F166" s="204" t="s">
        <v>585</v>
      </c>
      <c r="G166" s="14"/>
      <c r="H166" s="205">
        <v>51.366</v>
      </c>
      <c r="I166" s="206"/>
      <c r="J166" s="14"/>
      <c r="K166" s="14"/>
      <c r="L166" s="202"/>
      <c r="M166" s="207"/>
      <c r="N166" s="208"/>
      <c r="O166" s="208"/>
      <c r="P166" s="208"/>
      <c r="Q166" s="208"/>
      <c r="R166" s="208"/>
      <c r="S166" s="208"/>
      <c r="T166" s="209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03" t="s">
        <v>145</v>
      </c>
      <c r="AU166" s="203" t="s">
        <v>80</v>
      </c>
      <c r="AV166" s="14" t="s">
        <v>80</v>
      </c>
      <c r="AW166" s="14" t="s">
        <v>32</v>
      </c>
      <c r="AX166" s="14" t="s">
        <v>71</v>
      </c>
      <c r="AY166" s="203" t="s">
        <v>132</v>
      </c>
    </row>
    <row r="167" s="15" customFormat="1">
      <c r="A167" s="15"/>
      <c r="B167" s="210"/>
      <c r="C167" s="15"/>
      <c r="D167" s="188" t="s">
        <v>145</v>
      </c>
      <c r="E167" s="211" t="s">
        <v>3</v>
      </c>
      <c r="F167" s="212" t="s">
        <v>149</v>
      </c>
      <c r="G167" s="15"/>
      <c r="H167" s="213">
        <v>51.366</v>
      </c>
      <c r="I167" s="214"/>
      <c r="J167" s="15"/>
      <c r="K167" s="15"/>
      <c r="L167" s="210"/>
      <c r="M167" s="215"/>
      <c r="N167" s="216"/>
      <c r="O167" s="216"/>
      <c r="P167" s="216"/>
      <c r="Q167" s="216"/>
      <c r="R167" s="216"/>
      <c r="S167" s="216"/>
      <c r="T167" s="217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11" t="s">
        <v>145</v>
      </c>
      <c r="AU167" s="211" t="s">
        <v>80</v>
      </c>
      <c r="AV167" s="15" t="s">
        <v>139</v>
      </c>
      <c r="AW167" s="15" t="s">
        <v>32</v>
      </c>
      <c r="AX167" s="15" t="s">
        <v>78</v>
      </c>
      <c r="AY167" s="211" t="s">
        <v>132</v>
      </c>
    </row>
    <row r="168" s="2" customFormat="1" ht="16.5" customHeight="1">
      <c r="A168" s="40"/>
      <c r="B168" s="174"/>
      <c r="C168" s="175" t="s">
        <v>246</v>
      </c>
      <c r="D168" s="175" t="s">
        <v>134</v>
      </c>
      <c r="E168" s="176" t="s">
        <v>586</v>
      </c>
      <c r="F168" s="177" t="s">
        <v>587</v>
      </c>
      <c r="G168" s="178" t="s">
        <v>161</v>
      </c>
      <c r="H168" s="179">
        <v>260</v>
      </c>
      <c r="I168" s="180"/>
      <c r="J168" s="181">
        <f>ROUND(I168*H168,2)</f>
        <v>0</v>
      </c>
      <c r="K168" s="177" t="s">
        <v>3</v>
      </c>
      <c r="L168" s="41"/>
      <c r="M168" s="182" t="s">
        <v>3</v>
      </c>
      <c r="N168" s="183" t="s">
        <v>42</v>
      </c>
      <c r="O168" s="74"/>
      <c r="P168" s="184">
        <f>O168*H168</f>
        <v>0</v>
      </c>
      <c r="Q168" s="184">
        <v>0</v>
      </c>
      <c r="R168" s="184">
        <f>Q168*H168</f>
        <v>0</v>
      </c>
      <c r="S168" s="184">
        <v>0.35338999999999998</v>
      </c>
      <c r="T168" s="185">
        <f>S168*H168</f>
        <v>91.881399999999999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186" t="s">
        <v>139</v>
      </c>
      <c r="AT168" s="186" t="s">
        <v>134</v>
      </c>
      <c r="AU168" s="186" t="s">
        <v>80</v>
      </c>
      <c r="AY168" s="21" t="s">
        <v>132</v>
      </c>
      <c r="BE168" s="187">
        <f>IF(N168="základní",J168,0)</f>
        <v>0</v>
      </c>
      <c r="BF168" s="187">
        <f>IF(N168="snížená",J168,0)</f>
        <v>0</v>
      </c>
      <c r="BG168" s="187">
        <f>IF(N168="zákl. přenesená",J168,0)</f>
        <v>0</v>
      </c>
      <c r="BH168" s="187">
        <f>IF(N168="sníž. přenesená",J168,0)</f>
        <v>0</v>
      </c>
      <c r="BI168" s="187">
        <f>IF(N168="nulová",J168,0)</f>
        <v>0</v>
      </c>
      <c r="BJ168" s="21" t="s">
        <v>78</v>
      </c>
      <c r="BK168" s="187">
        <f>ROUND(I168*H168,2)</f>
        <v>0</v>
      </c>
      <c r="BL168" s="21" t="s">
        <v>139</v>
      </c>
      <c r="BM168" s="186" t="s">
        <v>588</v>
      </c>
    </row>
    <row r="169" s="14" customFormat="1">
      <c r="A169" s="14"/>
      <c r="B169" s="202"/>
      <c r="C169" s="14"/>
      <c r="D169" s="188" t="s">
        <v>145</v>
      </c>
      <c r="E169" s="203" t="s">
        <v>3</v>
      </c>
      <c r="F169" s="204" t="s">
        <v>589</v>
      </c>
      <c r="G169" s="14"/>
      <c r="H169" s="205">
        <v>260</v>
      </c>
      <c r="I169" s="206"/>
      <c r="J169" s="14"/>
      <c r="K169" s="14"/>
      <c r="L169" s="202"/>
      <c r="M169" s="207"/>
      <c r="N169" s="208"/>
      <c r="O169" s="208"/>
      <c r="P169" s="208"/>
      <c r="Q169" s="208"/>
      <c r="R169" s="208"/>
      <c r="S169" s="208"/>
      <c r="T169" s="209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03" t="s">
        <v>145</v>
      </c>
      <c r="AU169" s="203" t="s">
        <v>80</v>
      </c>
      <c r="AV169" s="14" t="s">
        <v>80</v>
      </c>
      <c r="AW169" s="14" t="s">
        <v>32</v>
      </c>
      <c r="AX169" s="14" t="s">
        <v>71</v>
      </c>
      <c r="AY169" s="203" t="s">
        <v>132</v>
      </c>
    </row>
    <row r="170" s="15" customFormat="1">
      <c r="A170" s="15"/>
      <c r="B170" s="210"/>
      <c r="C170" s="15"/>
      <c r="D170" s="188" t="s">
        <v>145</v>
      </c>
      <c r="E170" s="211" t="s">
        <v>3</v>
      </c>
      <c r="F170" s="212" t="s">
        <v>149</v>
      </c>
      <c r="G170" s="15"/>
      <c r="H170" s="213">
        <v>260</v>
      </c>
      <c r="I170" s="214"/>
      <c r="J170" s="15"/>
      <c r="K170" s="15"/>
      <c r="L170" s="210"/>
      <c r="M170" s="215"/>
      <c r="N170" s="216"/>
      <c r="O170" s="216"/>
      <c r="P170" s="216"/>
      <c r="Q170" s="216"/>
      <c r="R170" s="216"/>
      <c r="S170" s="216"/>
      <c r="T170" s="217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11" t="s">
        <v>145</v>
      </c>
      <c r="AU170" s="211" t="s">
        <v>80</v>
      </c>
      <c r="AV170" s="15" t="s">
        <v>139</v>
      </c>
      <c r="AW170" s="15" t="s">
        <v>32</v>
      </c>
      <c r="AX170" s="15" t="s">
        <v>78</v>
      </c>
      <c r="AY170" s="211" t="s">
        <v>132</v>
      </c>
    </row>
    <row r="171" s="2" customFormat="1" ht="16.5" customHeight="1">
      <c r="A171" s="40"/>
      <c r="B171" s="174"/>
      <c r="C171" s="175" t="s">
        <v>256</v>
      </c>
      <c r="D171" s="175" t="s">
        <v>134</v>
      </c>
      <c r="E171" s="176" t="s">
        <v>590</v>
      </c>
      <c r="F171" s="177" t="s">
        <v>591</v>
      </c>
      <c r="G171" s="178" t="s">
        <v>161</v>
      </c>
      <c r="H171" s="179">
        <v>650</v>
      </c>
      <c r="I171" s="180"/>
      <c r="J171" s="181">
        <f>ROUND(I171*H171,2)</f>
        <v>0</v>
      </c>
      <c r="K171" s="177" t="s">
        <v>3</v>
      </c>
      <c r="L171" s="41"/>
      <c r="M171" s="182" t="s">
        <v>3</v>
      </c>
      <c r="N171" s="183" t="s">
        <v>42</v>
      </c>
      <c r="O171" s="74"/>
      <c r="P171" s="184">
        <f>O171*H171</f>
        <v>0</v>
      </c>
      <c r="Q171" s="184">
        <v>0</v>
      </c>
      <c r="R171" s="184">
        <f>Q171*H171</f>
        <v>0</v>
      </c>
      <c r="S171" s="184">
        <v>0.33245999999999998</v>
      </c>
      <c r="T171" s="185">
        <f>S171*H171</f>
        <v>216.09899999999999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186" t="s">
        <v>139</v>
      </c>
      <c r="AT171" s="186" t="s">
        <v>134</v>
      </c>
      <c r="AU171" s="186" t="s">
        <v>80</v>
      </c>
      <c r="AY171" s="21" t="s">
        <v>132</v>
      </c>
      <c r="BE171" s="187">
        <f>IF(N171="základní",J171,0)</f>
        <v>0</v>
      </c>
      <c r="BF171" s="187">
        <f>IF(N171="snížená",J171,0)</f>
        <v>0</v>
      </c>
      <c r="BG171" s="187">
        <f>IF(N171="zákl. přenesená",J171,0)</f>
        <v>0</v>
      </c>
      <c r="BH171" s="187">
        <f>IF(N171="sníž. přenesená",J171,0)</f>
        <v>0</v>
      </c>
      <c r="BI171" s="187">
        <f>IF(N171="nulová",J171,0)</f>
        <v>0</v>
      </c>
      <c r="BJ171" s="21" t="s">
        <v>78</v>
      </c>
      <c r="BK171" s="187">
        <f>ROUND(I171*H171,2)</f>
        <v>0</v>
      </c>
      <c r="BL171" s="21" t="s">
        <v>139</v>
      </c>
      <c r="BM171" s="186" t="s">
        <v>592</v>
      </c>
    </row>
    <row r="172" s="2" customFormat="1">
      <c r="A172" s="40"/>
      <c r="B172" s="41"/>
      <c r="C172" s="40"/>
      <c r="D172" s="188" t="s">
        <v>141</v>
      </c>
      <c r="E172" s="40"/>
      <c r="F172" s="189" t="s">
        <v>591</v>
      </c>
      <c r="G172" s="40"/>
      <c r="H172" s="40"/>
      <c r="I172" s="190"/>
      <c r="J172" s="40"/>
      <c r="K172" s="40"/>
      <c r="L172" s="41"/>
      <c r="M172" s="191"/>
      <c r="N172" s="192"/>
      <c r="O172" s="74"/>
      <c r="P172" s="74"/>
      <c r="Q172" s="74"/>
      <c r="R172" s="74"/>
      <c r="S172" s="74"/>
      <c r="T172" s="75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21" t="s">
        <v>141</v>
      </c>
      <c r="AU172" s="21" t="s">
        <v>80</v>
      </c>
    </row>
    <row r="173" s="14" customFormat="1">
      <c r="A173" s="14"/>
      <c r="B173" s="202"/>
      <c r="C173" s="14"/>
      <c r="D173" s="188" t="s">
        <v>145</v>
      </c>
      <c r="E173" s="203" t="s">
        <v>3</v>
      </c>
      <c r="F173" s="204" t="s">
        <v>593</v>
      </c>
      <c r="G173" s="14"/>
      <c r="H173" s="205">
        <v>650</v>
      </c>
      <c r="I173" s="206"/>
      <c r="J173" s="14"/>
      <c r="K173" s="14"/>
      <c r="L173" s="202"/>
      <c r="M173" s="207"/>
      <c r="N173" s="208"/>
      <c r="O173" s="208"/>
      <c r="P173" s="208"/>
      <c r="Q173" s="208"/>
      <c r="R173" s="208"/>
      <c r="S173" s="208"/>
      <c r="T173" s="209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03" t="s">
        <v>145</v>
      </c>
      <c r="AU173" s="203" t="s">
        <v>80</v>
      </c>
      <c r="AV173" s="14" t="s">
        <v>80</v>
      </c>
      <c r="AW173" s="14" t="s">
        <v>32</v>
      </c>
      <c r="AX173" s="14" t="s">
        <v>71</v>
      </c>
      <c r="AY173" s="203" t="s">
        <v>132</v>
      </c>
    </row>
    <row r="174" s="15" customFormat="1">
      <c r="A174" s="15"/>
      <c r="B174" s="210"/>
      <c r="C174" s="15"/>
      <c r="D174" s="188" t="s">
        <v>145</v>
      </c>
      <c r="E174" s="211" t="s">
        <v>3</v>
      </c>
      <c r="F174" s="212" t="s">
        <v>149</v>
      </c>
      <c r="G174" s="15"/>
      <c r="H174" s="213">
        <v>650</v>
      </c>
      <c r="I174" s="214"/>
      <c r="J174" s="15"/>
      <c r="K174" s="15"/>
      <c r="L174" s="210"/>
      <c r="M174" s="215"/>
      <c r="N174" s="216"/>
      <c r="O174" s="216"/>
      <c r="P174" s="216"/>
      <c r="Q174" s="216"/>
      <c r="R174" s="216"/>
      <c r="S174" s="216"/>
      <c r="T174" s="217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11" t="s">
        <v>145</v>
      </c>
      <c r="AU174" s="211" t="s">
        <v>80</v>
      </c>
      <c r="AV174" s="15" t="s">
        <v>139</v>
      </c>
      <c r="AW174" s="15" t="s">
        <v>32</v>
      </c>
      <c r="AX174" s="15" t="s">
        <v>78</v>
      </c>
      <c r="AY174" s="211" t="s">
        <v>132</v>
      </c>
    </row>
    <row r="175" s="2" customFormat="1" ht="16.5" customHeight="1">
      <c r="A175" s="40"/>
      <c r="B175" s="174"/>
      <c r="C175" s="175" t="s">
        <v>262</v>
      </c>
      <c r="D175" s="175" t="s">
        <v>134</v>
      </c>
      <c r="E175" s="176" t="s">
        <v>594</v>
      </c>
      <c r="F175" s="177" t="s">
        <v>595</v>
      </c>
      <c r="G175" s="178" t="s">
        <v>161</v>
      </c>
      <c r="H175" s="179">
        <v>260</v>
      </c>
      <c r="I175" s="180"/>
      <c r="J175" s="181">
        <f>ROUND(I175*H175,2)</f>
        <v>0</v>
      </c>
      <c r="K175" s="177" t="s">
        <v>3</v>
      </c>
      <c r="L175" s="41"/>
      <c r="M175" s="182" t="s">
        <v>3</v>
      </c>
      <c r="N175" s="183" t="s">
        <v>42</v>
      </c>
      <c r="O175" s="74"/>
      <c r="P175" s="184">
        <f>O175*H175</f>
        <v>0</v>
      </c>
      <c r="Q175" s="184">
        <v>0</v>
      </c>
      <c r="R175" s="184">
        <f>Q175*H175</f>
        <v>0</v>
      </c>
      <c r="S175" s="184">
        <v>0</v>
      </c>
      <c r="T175" s="185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186" t="s">
        <v>139</v>
      </c>
      <c r="AT175" s="186" t="s">
        <v>134</v>
      </c>
      <c r="AU175" s="186" t="s">
        <v>80</v>
      </c>
      <c r="AY175" s="21" t="s">
        <v>132</v>
      </c>
      <c r="BE175" s="187">
        <f>IF(N175="základní",J175,0)</f>
        <v>0</v>
      </c>
      <c r="BF175" s="187">
        <f>IF(N175="snížená",J175,0)</f>
        <v>0</v>
      </c>
      <c r="BG175" s="187">
        <f>IF(N175="zákl. přenesená",J175,0)</f>
        <v>0</v>
      </c>
      <c r="BH175" s="187">
        <f>IF(N175="sníž. přenesená",J175,0)</f>
        <v>0</v>
      </c>
      <c r="BI175" s="187">
        <f>IF(N175="nulová",J175,0)</f>
        <v>0</v>
      </c>
      <c r="BJ175" s="21" t="s">
        <v>78</v>
      </c>
      <c r="BK175" s="187">
        <f>ROUND(I175*H175,2)</f>
        <v>0</v>
      </c>
      <c r="BL175" s="21" t="s">
        <v>139</v>
      </c>
      <c r="BM175" s="186" t="s">
        <v>596</v>
      </c>
    </row>
    <row r="176" s="2" customFormat="1">
      <c r="A176" s="40"/>
      <c r="B176" s="41"/>
      <c r="C176" s="40"/>
      <c r="D176" s="188" t="s">
        <v>141</v>
      </c>
      <c r="E176" s="40"/>
      <c r="F176" s="189" t="s">
        <v>595</v>
      </c>
      <c r="G176" s="40"/>
      <c r="H176" s="40"/>
      <c r="I176" s="190"/>
      <c r="J176" s="40"/>
      <c r="K176" s="40"/>
      <c r="L176" s="41"/>
      <c r="M176" s="191"/>
      <c r="N176" s="192"/>
      <c r="O176" s="74"/>
      <c r="P176" s="74"/>
      <c r="Q176" s="74"/>
      <c r="R176" s="74"/>
      <c r="S176" s="74"/>
      <c r="T176" s="75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21" t="s">
        <v>141</v>
      </c>
      <c r="AU176" s="21" t="s">
        <v>80</v>
      </c>
    </row>
    <row r="177" s="14" customFormat="1">
      <c r="A177" s="14"/>
      <c r="B177" s="202"/>
      <c r="C177" s="14"/>
      <c r="D177" s="188" t="s">
        <v>145</v>
      </c>
      <c r="E177" s="203" t="s">
        <v>3</v>
      </c>
      <c r="F177" s="204" t="s">
        <v>597</v>
      </c>
      <c r="G177" s="14"/>
      <c r="H177" s="205">
        <v>260</v>
      </c>
      <c r="I177" s="206"/>
      <c r="J177" s="14"/>
      <c r="K177" s="14"/>
      <c r="L177" s="202"/>
      <c r="M177" s="207"/>
      <c r="N177" s="208"/>
      <c r="O177" s="208"/>
      <c r="P177" s="208"/>
      <c r="Q177" s="208"/>
      <c r="R177" s="208"/>
      <c r="S177" s="208"/>
      <c r="T177" s="209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03" t="s">
        <v>145</v>
      </c>
      <c r="AU177" s="203" t="s">
        <v>80</v>
      </c>
      <c r="AV177" s="14" t="s">
        <v>80</v>
      </c>
      <c r="AW177" s="14" t="s">
        <v>32</v>
      </c>
      <c r="AX177" s="14" t="s">
        <v>71</v>
      </c>
      <c r="AY177" s="203" t="s">
        <v>132</v>
      </c>
    </row>
    <row r="178" s="15" customFormat="1">
      <c r="A178" s="15"/>
      <c r="B178" s="210"/>
      <c r="C178" s="15"/>
      <c r="D178" s="188" t="s">
        <v>145</v>
      </c>
      <c r="E178" s="211" t="s">
        <v>3</v>
      </c>
      <c r="F178" s="212" t="s">
        <v>149</v>
      </c>
      <c r="G178" s="15"/>
      <c r="H178" s="213">
        <v>260</v>
      </c>
      <c r="I178" s="214"/>
      <c r="J178" s="15"/>
      <c r="K178" s="15"/>
      <c r="L178" s="210"/>
      <c r="M178" s="215"/>
      <c r="N178" s="216"/>
      <c r="O178" s="216"/>
      <c r="P178" s="216"/>
      <c r="Q178" s="216"/>
      <c r="R178" s="216"/>
      <c r="S178" s="216"/>
      <c r="T178" s="217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11" t="s">
        <v>145</v>
      </c>
      <c r="AU178" s="211" t="s">
        <v>80</v>
      </c>
      <c r="AV178" s="15" t="s">
        <v>139</v>
      </c>
      <c r="AW178" s="15" t="s">
        <v>32</v>
      </c>
      <c r="AX178" s="15" t="s">
        <v>78</v>
      </c>
      <c r="AY178" s="211" t="s">
        <v>132</v>
      </c>
    </row>
    <row r="179" s="2" customFormat="1" ht="16.5" customHeight="1">
      <c r="A179" s="40"/>
      <c r="B179" s="174"/>
      <c r="C179" s="218" t="s">
        <v>268</v>
      </c>
      <c r="D179" s="218" t="s">
        <v>150</v>
      </c>
      <c r="E179" s="219" t="s">
        <v>598</v>
      </c>
      <c r="F179" s="220" t="s">
        <v>599</v>
      </c>
      <c r="G179" s="221" t="s">
        <v>231</v>
      </c>
      <c r="H179" s="222">
        <v>433.33300000000003</v>
      </c>
      <c r="I179" s="223"/>
      <c r="J179" s="224">
        <f>ROUND(I179*H179,2)</f>
        <v>0</v>
      </c>
      <c r="K179" s="220" t="s">
        <v>138</v>
      </c>
      <c r="L179" s="225"/>
      <c r="M179" s="226" t="s">
        <v>3</v>
      </c>
      <c r="N179" s="227" t="s">
        <v>42</v>
      </c>
      <c r="O179" s="74"/>
      <c r="P179" s="184">
        <f>O179*H179</f>
        <v>0</v>
      </c>
      <c r="Q179" s="184">
        <v>0.0075700000000000003</v>
      </c>
      <c r="R179" s="184">
        <f>Q179*H179</f>
        <v>3.2803308100000002</v>
      </c>
      <c r="S179" s="184">
        <v>0</v>
      </c>
      <c r="T179" s="185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186" t="s">
        <v>154</v>
      </c>
      <c r="AT179" s="186" t="s">
        <v>150</v>
      </c>
      <c r="AU179" s="186" t="s">
        <v>80</v>
      </c>
      <c r="AY179" s="21" t="s">
        <v>132</v>
      </c>
      <c r="BE179" s="187">
        <f>IF(N179="základní",J179,0)</f>
        <v>0</v>
      </c>
      <c r="BF179" s="187">
        <f>IF(N179="snížená",J179,0)</f>
        <v>0</v>
      </c>
      <c r="BG179" s="187">
        <f>IF(N179="zákl. přenesená",J179,0)</f>
        <v>0</v>
      </c>
      <c r="BH179" s="187">
        <f>IF(N179="sníž. přenesená",J179,0)</f>
        <v>0</v>
      </c>
      <c r="BI179" s="187">
        <f>IF(N179="nulová",J179,0)</f>
        <v>0</v>
      </c>
      <c r="BJ179" s="21" t="s">
        <v>78</v>
      </c>
      <c r="BK179" s="187">
        <f>ROUND(I179*H179,2)</f>
        <v>0</v>
      </c>
      <c r="BL179" s="21" t="s">
        <v>139</v>
      </c>
      <c r="BM179" s="186" t="s">
        <v>600</v>
      </c>
    </row>
    <row r="180" s="2" customFormat="1">
      <c r="A180" s="40"/>
      <c r="B180" s="41"/>
      <c r="C180" s="40"/>
      <c r="D180" s="188" t="s">
        <v>141</v>
      </c>
      <c r="E180" s="40"/>
      <c r="F180" s="189" t="s">
        <v>599</v>
      </c>
      <c r="G180" s="40"/>
      <c r="H180" s="40"/>
      <c r="I180" s="190"/>
      <c r="J180" s="40"/>
      <c r="K180" s="40"/>
      <c r="L180" s="41"/>
      <c r="M180" s="191"/>
      <c r="N180" s="192"/>
      <c r="O180" s="74"/>
      <c r="P180" s="74"/>
      <c r="Q180" s="74"/>
      <c r="R180" s="74"/>
      <c r="S180" s="74"/>
      <c r="T180" s="75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21" t="s">
        <v>141</v>
      </c>
      <c r="AU180" s="21" t="s">
        <v>80</v>
      </c>
    </row>
    <row r="181" s="14" customFormat="1">
      <c r="A181" s="14"/>
      <c r="B181" s="202"/>
      <c r="C181" s="14"/>
      <c r="D181" s="188" t="s">
        <v>145</v>
      </c>
      <c r="E181" s="203" t="s">
        <v>3</v>
      </c>
      <c r="F181" s="204" t="s">
        <v>553</v>
      </c>
      <c r="G181" s="14"/>
      <c r="H181" s="205">
        <v>433.33300000000003</v>
      </c>
      <c r="I181" s="206"/>
      <c r="J181" s="14"/>
      <c r="K181" s="14"/>
      <c r="L181" s="202"/>
      <c r="M181" s="207"/>
      <c r="N181" s="208"/>
      <c r="O181" s="208"/>
      <c r="P181" s="208"/>
      <c r="Q181" s="208"/>
      <c r="R181" s="208"/>
      <c r="S181" s="208"/>
      <c r="T181" s="209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03" t="s">
        <v>145</v>
      </c>
      <c r="AU181" s="203" t="s">
        <v>80</v>
      </c>
      <c r="AV181" s="14" t="s">
        <v>80</v>
      </c>
      <c r="AW181" s="14" t="s">
        <v>32</v>
      </c>
      <c r="AX181" s="14" t="s">
        <v>71</v>
      </c>
      <c r="AY181" s="203" t="s">
        <v>132</v>
      </c>
    </row>
    <row r="182" s="15" customFormat="1">
      <c r="A182" s="15"/>
      <c r="B182" s="210"/>
      <c r="C182" s="15"/>
      <c r="D182" s="188" t="s">
        <v>145</v>
      </c>
      <c r="E182" s="211" t="s">
        <v>3</v>
      </c>
      <c r="F182" s="212" t="s">
        <v>149</v>
      </c>
      <c r="G182" s="15"/>
      <c r="H182" s="213">
        <v>433.33300000000003</v>
      </c>
      <c r="I182" s="214"/>
      <c r="J182" s="15"/>
      <c r="K182" s="15"/>
      <c r="L182" s="210"/>
      <c r="M182" s="215"/>
      <c r="N182" s="216"/>
      <c r="O182" s="216"/>
      <c r="P182" s="216"/>
      <c r="Q182" s="216"/>
      <c r="R182" s="216"/>
      <c r="S182" s="216"/>
      <c r="T182" s="217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11" t="s">
        <v>145</v>
      </c>
      <c r="AU182" s="211" t="s">
        <v>80</v>
      </c>
      <c r="AV182" s="15" t="s">
        <v>139</v>
      </c>
      <c r="AW182" s="15" t="s">
        <v>32</v>
      </c>
      <c r="AX182" s="15" t="s">
        <v>78</v>
      </c>
      <c r="AY182" s="211" t="s">
        <v>132</v>
      </c>
    </row>
    <row r="183" s="2" customFormat="1" ht="16.5" customHeight="1">
      <c r="A183" s="40"/>
      <c r="B183" s="174"/>
      <c r="C183" s="218" t="s">
        <v>276</v>
      </c>
      <c r="D183" s="218" t="s">
        <v>150</v>
      </c>
      <c r="E183" s="219" t="s">
        <v>582</v>
      </c>
      <c r="F183" s="220" t="s">
        <v>583</v>
      </c>
      <c r="G183" s="221" t="s">
        <v>153</v>
      </c>
      <c r="H183" s="222">
        <v>12.840999999999999</v>
      </c>
      <c r="I183" s="223"/>
      <c r="J183" s="224">
        <f>ROUND(I183*H183,2)</f>
        <v>0</v>
      </c>
      <c r="K183" s="220" t="s">
        <v>138</v>
      </c>
      <c r="L183" s="225"/>
      <c r="M183" s="226" t="s">
        <v>3</v>
      </c>
      <c r="N183" s="227" t="s">
        <v>42</v>
      </c>
      <c r="O183" s="74"/>
      <c r="P183" s="184">
        <f>O183*H183</f>
        <v>0</v>
      </c>
      <c r="Q183" s="184">
        <v>1</v>
      </c>
      <c r="R183" s="184">
        <f>Q183*H183</f>
        <v>12.840999999999999</v>
      </c>
      <c r="S183" s="184">
        <v>0</v>
      </c>
      <c r="T183" s="185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186" t="s">
        <v>154</v>
      </c>
      <c r="AT183" s="186" t="s">
        <v>150</v>
      </c>
      <c r="AU183" s="186" t="s">
        <v>80</v>
      </c>
      <c r="AY183" s="21" t="s">
        <v>132</v>
      </c>
      <c r="BE183" s="187">
        <f>IF(N183="základní",J183,0)</f>
        <v>0</v>
      </c>
      <c r="BF183" s="187">
        <f>IF(N183="snížená",J183,0)</f>
        <v>0</v>
      </c>
      <c r="BG183" s="187">
        <f>IF(N183="zákl. přenesená",J183,0)</f>
        <v>0</v>
      </c>
      <c r="BH183" s="187">
        <f>IF(N183="sníž. přenesená",J183,0)</f>
        <v>0</v>
      </c>
      <c r="BI183" s="187">
        <f>IF(N183="nulová",J183,0)</f>
        <v>0</v>
      </c>
      <c r="BJ183" s="21" t="s">
        <v>78</v>
      </c>
      <c r="BK183" s="187">
        <f>ROUND(I183*H183,2)</f>
        <v>0</v>
      </c>
      <c r="BL183" s="21" t="s">
        <v>139</v>
      </c>
      <c r="BM183" s="186" t="s">
        <v>601</v>
      </c>
    </row>
    <row r="184" s="2" customFormat="1">
      <c r="A184" s="40"/>
      <c r="B184" s="41"/>
      <c r="C184" s="40"/>
      <c r="D184" s="188" t="s">
        <v>141</v>
      </c>
      <c r="E184" s="40"/>
      <c r="F184" s="189" t="s">
        <v>583</v>
      </c>
      <c r="G184" s="40"/>
      <c r="H184" s="40"/>
      <c r="I184" s="190"/>
      <c r="J184" s="40"/>
      <c r="K184" s="40"/>
      <c r="L184" s="41"/>
      <c r="M184" s="191"/>
      <c r="N184" s="192"/>
      <c r="O184" s="74"/>
      <c r="P184" s="74"/>
      <c r="Q184" s="74"/>
      <c r="R184" s="74"/>
      <c r="S184" s="74"/>
      <c r="T184" s="75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21" t="s">
        <v>141</v>
      </c>
      <c r="AU184" s="21" t="s">
        <v>80</v>
      </c>
    </row>
    <row r="185" s="14" customFormat="1">
      <c r="A185" s="14"/>
      <c r="B185" s="202"/>
      <c r="C185" s="14"/>
      <c r="D185" s="188" t="s">
        <v>145</v>
      </c>
      <c r="E185" s="203" t="s">
        <v>3</v>
      </c>
      <c r="F185" s="204" t="s">
        <v>602</v>
      </c>
      <c r="G185" s="14"/>
      <c r="H185" s="205">
        <v>12.840999999999999</v>
      </c>
      <c r="I185" s="206"/>
      <c r="J185" s="14"/>
      <c r="K185" s="14"/>
      <c r="L185" s="202"/>
      <c r="M185" s="207"/>
      <c r="N185" s="208"/>
      <c r="O185" s="208"/>
      <c r="P185" s="208"/>
      <c r="Q185" s="208"/>
      <c r="R185" s="208"/>
      <c r="S185" s="208"/>
      <c r="T185" s="209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03" t="s">
        <v>145</v>
      </c>
      <c r="AU185" s="203" t="s">
        <v>80</v>
      </c>
      <c r="AV185" s="14" t="s">
        <v>80</v>
      </c>
      <c r="AW185" s="14" t="s">
        <v>32</v>
      </c>
      <c r="AX185" s="14" t="s">
        <v>71</v>
      </c>
      <c r="AY185" s="203" t="s">
        <v>132</v>
      </c>
    </row>
    <row r="186" s="15" customFormat="1">
      <c r="A186" s="15"/>
      <c r="B186" s="210"/>
      <c r="C186" s="15"/>
      <c r="D186" s="188" t="s">
        <v>145</v>
      </c>
      <c r="E186" s="211" t="s">
        <v>3</v>
      </c>
      <c r="F186" s="212" t="s">
        <v>149</v>
      </c>
      <c r="G186" s="15"/>
      <c r="H186" s="213">
        <v>12.840999999999999</v>
      </c>
      <c r="I186" s="214"/>
      <c r="J186" s="15"/>
      <c r="K186" s="15"/>
      <c r="L186" s="210"/>
      <c r="M186" s="215"/>
      <c r="N186" s="216"/>
      <c r="O186" s="216"/>
      <c r="P186" s="216"/>
      <c r="Q186" s="216"/>
      <c r="R186" s="216"/>
      <c r="S186" s="216"/>
      <c r="T186" s="217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11" t="s">
        <v>145</v>
      </c>
      <c r="AU186" s="211" t="s">
        <v>80</v>
      </c>
      <c r="AV186" s="15" t="s">
        <v>139</v>
      </c>
      <c r="AW186" s="15" t="s">
        <v>32</v>
      </c>
      <c r="AX186" s="15" t="s">
        <v>78</v>
      </c>
      <c r="AY186" s="211" t="s">
        <v>132</v>
      </c>
    </row>
    <row r="187" s="2" customFormat="1" ht="16.5" customHeight="1">
      <c r="A187" s="40"/>
      <c r="B187" s="174"/>
      <c r="C187" s="175" t="s">
        <v>285</v>
      </c>
      <c r="D187" s="175" t="s">
        <v>134</v>
      </c>
      <c r="E187" s="176" t="s">
        <v>603</v>
      </c>
      <c r="F187" s="177" t="s">
        <v>604</v>
      </c>
      <c r="G187" s="178" t="s">
        <v>231</v>
      </c>
      <c r="H187" s="179">
        <v>52</v>
      </c>
      <c r="I187" s="180"/>
      <c r="J187" s="181">
        <f>ROUND(I187*H187,2)</f>
        <v>0</v>
      </c>
      <c r="K187" s="177" t="s">
        <v>138</v>
      </c>
      <c r="L187" s="41"/>
      <c r="M187" s="182" t="s">
        <v>3</v>
      </c>
      <c r="N187" s="183" t="s">
        <v>42</v>
      </c>
      <c r="O187" s="74"/>
      <c r="P187" s="184">
        <f>O187*H187</f>
        <v>0</v>
      </c>
      <c r="Q187" s="184">
        <v>0</v>
      </c>
      <c r="R187" s="184">
        <f>Q187*H187</f>
        <v>0</v>
      </c>
      <c r="S187" s="184">
        <v>0.0042900000000000004</v>
      </c>
      <c r="T187" s="185">
        <f>S187*H187</f>
        <v>0.22308000000000003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186" t="s">
        <v>139</v>
      </c>
      <c r="AT187" s="186" t="s">
        <v>134</v>
      </c>
      <c r="AU187" s="186" t="s">
        <v>80</v>
      </c>
      <c r="AY187" s="21" t="s">
        <v>132</v>
      </c>
      <c r="BE187" s="187">
        <f>IF(N187="základní",J187,0)</f>
        <v>0</v>
      </c>
      <c r="BF187" s="187">
        <f>IF(N187="snížená",J187,0)</f>
        <v>0</v>
      </c>
      <c r="BG187" s="187">
        <f>IF(N187="zákl. přenesená",J187,0)</f>
        <v>0</v>
      </c>
      <c r="BH187" s="187">
        <f>IF(N187="sníž. přenesená",J187,0)</f>
        <v>0</v>
      </c>
      <c r="BI187" s="187">
        <f>IF(N187="nulová",J187,0)</f>
        <v>0</v>
      </c>
      <c r="BJ187" s="21" t="s">
        <v>78</v>
      </c>
      <c r="BK187" s="187">
        <f>ROUND(I187*H187,2)</f>
        <v>0</v>
      </c>
      <c r="BL187" s="21" t="s">
        <v>139</v>
      </c>
      <c r="BM187" s="186" t="s">
        <v>605</v>
      </c>
    </row>
    <row r="188" s="2" customFormat="1">
      <c r="A188" s="40"/>
      <c r="B188" s="41"/>
      <c r="C188" s="40"/>
      <c r="D188" s="188" t="s">
        <v>141</v>
      </c>
      <c r="E188" s="40"/>
      <c r="F188" s="189" t="s">
        <v>604</v>
      </c>
      <c r="G188" s="40"/>
      <c r="H188" s="40"/>
      <c r="I188" s="190"/>
      <c r="J188" s="40"/>
      <c r="K188" s="40"/>
      <c r="L188" s="41"/>
      <c r="M188" s="191"/>
      <c r="N188" s="192"/>
      <c r="O188" s="74"/>
      <c r="P188" s="74"/>
      <c r="Q188" s="74"/>
      <c r="R188" s="74"/>
      <c r="S188" s="74"/>
      <c r="T188" s="75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T188" s="21" t="s">
        <v>141</v>
      </c>
      <c r="AU188" s="21" t="s">
        <v>80</v>
      </c>
    </row>
    <row r="189" s="2" customFormat="1">
      <c r="A189" s="40"/>
      <c r="B189" s="41"/>
      <c r="C189" s="40"/>
      <c r="D189" s="193" t="s">
        <v>143</v>
      </c>
      <c r="E189" s="40"/>
      <c r="F189" s="194" t="s">
        <v>606</v>
      </c>
      <c r="G189" s="40"/>
      <c r="H189" s="40"/>
      <c r="I189" s="190"/>
      <c r="J189" s="40"/>
      <c r="K189" s="40"/>
      <c r="L189" s="41"/>
      <c r="M189" s="191"/>
      <c r="N189" s="192"/>
      <c r="O189" s="74"/>
      <c r="P189" s="74"/>
      <c r="Q189" s="74"/>
      <c r="R189" s="74"/>
      <c r="S189" s="74"/>
      <c r="T189" s="75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21" t="s">
        <v>143</v>
      </c>
      <c r="AU189" s="21" t="s">
        <v>80</v>
      </c>
    </row>
    <row r="190" s="14" customFormat="1">
      <c r="A190" s="14"/>
      <c r="B190" s="202"/>
      <c r="C190" s="14"/>
      <c r="D190" s="188" t="s">
        <v>145</v>
      </c>
      <c r="E190" s="203" t="s">
        <v>3</v>
      </c>
      <c r="F190" s="204" t="s">
        <v>607</v>
      </c>
      <c r="G190" s="14"/>
      <c r="H190" s="205">
        <v>52</v>
      </c>
      <c r="I190" s="206"/>
      <c r="J190" s="14"/>
      <c r="K190" s="14"/>
      <c r="L190" s="202"/>
      <c r="M190" s="207"/>
      <c r="N190" s="208"/>
      <c r="O190" s="208"/>
      <c r="P190" s="208"/>
      <c r="Q190" s="208"/>
      <c r="R190" s="208"/>
      <c r="S190" s="208"/>
      <c r="T190" s="209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03" t="s">
        <v>145</v>
      </c>
      <c r="AU190" s="203" t="s">
        <v>80</v>
      </c>
      <c r="AV190" s="14" t="s">
        <v>80</v>
      </c>
      <c r="AW190" s="14" t="s">
        <v>32</v>
      </c>
      <c r="AX190" s="14" t="s">
        <v>71</v>
      </c>
      <c r="AY190" s="203" t="s">
        <v>132</v>
      </c>
    </row>
    <row r="191" s="15" customFormat="1">
      <c r="A191" s="15"/>
      <c r="B191" s="210"/>
      <c r="C191" s="15"/>
      <c r="D191" s="188" t="s">
        <v>145</v>
      </c>
      <c r="E191" s="211" t="s">
        <v>3</v>
      </c>
      <c r="F191" s="212" t="s">
        <v>149</v>
      </c>
      <c r="G191" s="15"/>
      <c r="H191" s="213">
        <v>52</v>
      </c>
      <c r="I191" s="214"/>
      <c r="J191" s="15"/>
      <c r="K191" s="15"/>
      <c r="L191" s="210"/>
      <c r="M191" s="215"/>
      <c r="N191" s="216"/>
      <c r="O191" s="216"/>
      <c r="P191" s="216"/>
      <c r="Q191" s="216"/>
      <c r="R191" s="216"/>
      <c r="S191" s="216"/>
      <c r="T191" s="217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11" t="s">
        <v>145</v>
      </c>
      <c r="AU191" s="211" t="s">
        <v>80</v>
      </c>
      <c r="AV191" s="15" t="s">
        <v>139</v>
      </c>
      <c r="AW191" s="15" t="s">
        <v>32</v>
      </c>
      <c r="AX191" s="15" t="s">
        <v>78</v>
      </c>
      <c r="AY191" s="211" t="s">
        <v>132</v>
      </c>
    </row>
    <row r="192" s="2" customFormat="1" ht="16.5" customHeight="1">
      <c r="A192" s="40"/>
      <c r="B192" s="174"/>
      <c r="C192" s="218" t="s">
        <v>291</v>
      </c>
      <c r="D192" s="218" t="s">
        <v>150</v>
      </c>
      <c r="E192" s="219" t="s">
        <v>608</v>
      </c>
      <c r="F192" s="220" t="s">
        <v>609</v>
      </c>
      <c r="G192" s="221" t="s">
        <v>231</v>
      </c>
      <c r="H192" s="222">
        <v>52</v>
      </c>
      <c r="I192" s="223"/>
      <c r="J192" s="224">
        <f>ROUND(I192*H192,2)</f>
        <v>0</v>
      </c>
      <c r="K192" s="220" t="s">
        <v>3</v>
      </c>
      <c r="L192" s="225"/>
      <c r="M192" s="226" t="s">
        <v>3</v>
      </c>
      <c r="N192" s="227" t="s">
        <v>42</v>
      </c>
      <c r="O192" s="74"/>
      <c r="P192" s="184">
        <f>O192*H192</f>
        <v>0</v>
      </c>
      <c r="Q192" s="184">
        <v>0</v>
      </c>
      <c r="R192" s="184">
        <f>Q192*H192</f>
        <v>0</v>
      </c>
      <c r="S192" s="184">
        <v>0</v>
      </c>
      <c r="T192" s="185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186" t="s">
        <v>154</v>
      </c>
      <c r="AT192" s="186" t="s">
        <v>150</v>
      </c>
      <c r="AU192" s="186" t="s">
        <v>80</v>
      </c>
      <c r="AY192" s="21" t="s">
        <v>132</v>
      </c>
      <c r="BE192" s="187">
        <f>IF(N192="základní",J192,0)</f>
        <v>0</v>
      </c>
      <c r="BF192" s="187">
        <f>IF(N192="snížená",J192,0)</f>
        <v>0</v>
      </c>
      <c r="BG192" s="187">
        <f>IF(N192="zákl. přenesená",J192,0)</f>
        <v>0</v>
      </c>
      <c r="BH192" s="187">
        <f>IF(N192="sníž. přenesená",J192,0)</f>
        <v>0</v>
      </c>
      <c r="BI192" s="187">
        <f>IF(N192="nulová",J192,0)</f>
        <v>0</v>
      </c>
      <c r="BJ192" s="21" t="s">
        <v>78</v>
      </c>
      <c r="BK192" s="187">
        <f>ROUND(I192*H192,2)</f>
        <v>0</v>
      </c>
      <c r="BL192" s="21" t="s">
        <v>139</v>
      </c>
      <c r="BM192" s="186" t="s">
        <v>610</v>
      </c>
    </row>
    <row r="193" s="2" customFormat="1">
      <c r="A193" s="40"/>
      <c r="B193" s="41"/>
      <c r="C193" s="40"/>
      <c r="D193" s="188" t="s">
        <v>141</v>
      </c>
      <c r="E193" s="40"/>
      <c r="F193" s="189" t="s">
        <v>609</v>
      </c>
      <c r="G193" s="40"/>
      <c r="H193" s="40"/>
      <c r="I193" s="190"/>
      <c r="J193" s="40"/>
      <c r="K193" s="40"/>
      <c r="L193" s="41"/>
      <c r="M193" s="191"/>
      <c r="N193" s="192"/>
      <c r="O193" s="74"/>
      <c r="P193" s="74"/>
      <c r="Q193" s="74"/>
      <c r="R193" s="74"/>
      <c r="S193" s="74"/>
      <c r="T193" s="75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21" t="s">
        <v>141</v>
      </c>
      <c r="AU193" s="21" t="s">
        <v>80</v>
      </c>
    </row>
    <row r="194" s="2" customFormat="1" ht="16.5" customHeight="1">
      <c r="A194" s="40"/>
      <c r="B194" s="174"/>
      <c r="C194" s="175" t="s">
        <v>8</v>
      </c>
      <c r="D194" s="175" t="s">
        <v>134</v>
      </c>
      <c r="E194" s="176" t="s">
        <v>611</v>
      </c>
      <c r="F194" s="177" t="s">
        <v>612</v>
      </c>
      <c r="G194" s="178" t="s">
        <v>231</v>
      </c>
      <c r="H194" s="179">
        <v>40</v>
      </c>
      <c r="I194" s="180"/>
      <c r="J194" s="181">
        <f>ROUND(I194*H194,2)</f>
        <v>0</v>
      </c>
      <c r="K194" s="177" t="s">
        <v>138</v>
      </c>
      <c r="L194" s="41"/>
      <c r="M194" s="182" t="s">
        <v>3</v>
      </c>
      <c r="N194" s="183" t="s">
        <v>42</v>
      </c>
      <c r="O194" s="74"/>
      <c r="P194" s="184">
        <f>O194*H194</f>
        <v>0</v>
      </c>
      <c r="Q194" s="184">
        <v>0</v>
      </c>
      <c r="R194" s="184">
        <f>Q194*H194</f>
        <v>0</v>
      </c>
      <c r="S194" s="184">
        <v>0</v>
      </c>
      <c r="T194" s="185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186" t="s">
        <v>139</v>
      </c>
      <c r="AT194" s="186" t="s">
        <v>134</v>
      </c>
      <c r="AU194" s="186" t="s">
        <v>80</v>
      </c>
      <c r="AY194" s="21" t="s">
        <v>132</v>
      </c>
      <c r="BE194" s="187">
        <f>IF(N194="základní",J194,0)</f>
        <v>0</v>
      </c>
      <c r="BF194" s="187">
        <f>IF(N194="snížená",J194,0)</f>
        <v>0</v>
      </c>
      <c r="BG194" s="187">
        <f>IF(N194="zákl. přenesená",J194,0)</f>
        <v>0</v>
      </c>
      <c r="BH194" s="187">
        <f>IF(N194="sníž. přenesená",J194,0)</f>
        <v>0</v>
      </c>
      <c r="BI194" s="187">
        <f>IF(N194="nulová",J194,0)</f>
        <v>0</v>
      </c>
      <c r="BJ194" s="21" t="s">
        <v>78</v>
      </c>
      <c r="BK194" s="187">
        <f>ROUND(I194*H194,2)</f>
        <v>0</v>
      </c>
      <c r="BL194" s="21" t="s">
        <v>139</v>
      </c>
      <c r="BM194" s="186" t="s">
        <v>613</v>
      </c>
    </row>
    <row r="195" s="2" customFormat="1">
      <c r="A195" s="40"/>
      <c r="B195" s="41"/>
      <c r="C195" s="40"/>
      <c r="D195" s="188" t="s">
        <v>141</v>
      </c>
      <c r="E195" s="40"/>
      <c r="F195" s="189" t="s">
        <v>614</v>
      </c>
      <c r="G195" s="40"/>
      <c r="H195" s="40"/>
      <c r="I195" s="190"/>
      <c r="J195" s="40"/>
      <c r="K195" s="40"/>
      <c r="L195" s="41"/>
      <c r="M195" s="191"/>
      <c r="N195" s="192"/>
      <c r="O195" s="74"/>
      <c r="P195" s="74"/>
      <c r="Q195" s="74"/>
      <c r="R195" s="74"/>
      <c r="S195" s="74"/>
      <c r="T195" s="75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21" t="s">
        <v>141</v>
      </c>
      <c r="AU195" s="21" t="s">
        <v>80</v>
      </c>
    </row>
    <row r="196" s="2" customFormat="1">
      <c r="A196" s="40"/>
      <c r="B196" s="41"/>
      <c r="C196" s="40"/>
      <c r="D196" s="193" t="s">
        <v>143</v>
      </c>
      <c r="E196" s="40"/>
      <c r="F196" s="194" t="s">
        <v>615</v>
      </c>
      <c r="G196" s="40"/>
      <c r="H196" s="40"/>
      <c r="I196" s="190"/>
      <c r="J196" s="40"/>
      <c r="K196" s="40"/>
      <c r="L196" s="41"/>
      <c r="M196" s="191"/>
      <c r="N196" s="192"/>
      <c r="O196" s="74"/>
      <c r="P196" s="74"/>
      <c r="Q196" s="74"/>
      <c r="R196" s="74"/>
      <c r="S196" s="74"/>
      <c r="T196" s="75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21" t="s">
        <v>143</v>
      </c>
      <c r="AU196" s="21" t="s">
        <v>80</v>
      </c>
    </row>
    <row r="197" s="13" customFormat="1">
      <c r="A197" s="13"/>
      <c r="B197" s="195"/>
      <c r="C197" s="13"/>
      <c r="D197" s="188" t="s">
        <v>145</v>
      </c>
      <c r="E197" s="196" t="s">
        <v>3</v>
      </c>
      <c r="F197" s="197" t="s">
        <v>616</v>
      </c>
      <c r="G197" s="13"/>
      <c r="H197" s="196" t="s">
        <v>3</v>
      </c>
      <c r="I197" s="198"/>
      <c r="J197" s="13"/>
      <c r="K197" s="13"/>
      <c r="L197" s="195"/>
      <c r="M197" s="199"/>
      <c r="N197" s="200"/>
      <c r="O197" s="200"/>
      <c r="P197" s="200"/>
      <c r="Q197" s="200"/>
      <c r="R197" s="200"/>
      <c r="S197" s="200"/>
      <c r="T197" s="201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196" t="s">
        <v>145</v>
      </c>
      <c r="AU197" s="196" t="s">
        <v>80</v>
      </c>
      <c r="AV197" s="13" t="s">
        <v>78</v>
      </c>
      <c r="AW197" s="13" t="s">
        <v>32</v>
      </c>
      <c r="AX197" s="13" t="s">
        <v>71</v>
      </c>
      <c r="AY197" s="196" t="s">
        <v>132</v>
      </c>
    </row>
    <row r="198" s="14" customFormat="1">
      <c r="A198" s="14"/>
      <c r="B198" s="202"/>
      <c r="C198" s="14"/>
      <c r="D198" s="188" t="s">
        <v>145</v>
      </c>
      <c r="E198" s="203" t="s">
        <v>3</v>
      </c>
      <c r="F198" s="204" t="s">
        <v>617</v>
      </c>
      <c r="G198" s="14"/>
      <c r="H198" s="205">
        <v>40</v>
      </c>
      <c r="I198" s="206"/>
      <c r="J198" s="14"/>
      <c r="K198" s="14"/>
      <c r="L198" s="202"/>
      <c r="M198" s="207"/>
      <c r="N198" s="208"/>
      <c r="O198" s="208"/>
      <c r="P198" s="208"/>
      <c r="Q198" s="208"/>
      <c r="R198" s="208"/>
      <c r="S198" s="208"/>
      <c r="T198" s="209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03" t="s">
        <v>145</v>
      </c>
      <c r="AU198" s="203" t="s">
        <v>80</v>
      </c>
      <c r="AV198" s="14" t="s">
        <v>80</v>
      </c>
      <c r="AW198" s="14" t="s">
        <v>32</v>
      </c>
      <c r="AX198" s="14" t="s">
        <v>71</v>
      </c>
      <c r="AY198" s="203" t="s">
        <v>132</v>
      </c>
    </row>
    <row r="199" s="15" customFormat="1">
      <c r="A199" s="15"/>
      <c r="B199" s="210"/>
      <c r="C199" s="15"/>
      <c r="D199" s="188" t="s">
        <v>145</v>
      </c>
      <c r="E199" s="211" t="s">
        <v>3</v>
      </c>
      <c r="F199" s="212" t="s">
        <v>149</v>
      </c>
      <c r="G199" s="15"/>
      <c r="H199" s="213">
        <v>40</v>
      </c>
      <c r="I199" s="214"/>
      <c r="J199" s="15"/>
      <c r="K199" s="15"/>
      <c r="L199" s="210"/>
      <c r="M199" s="215"/>
      <c r="N199" s="216"/>
      <c r="O199" s="216"/>
      <c r="P199" s="216"/>
      <c r="Q199" s="216"/>
      <c r="R199" s="216"/>
      <c r="S199" s="216"/>
      <c r="T199" s="217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11" t="s">
        <v>145</v>
      </c>
      <c r="AU199" s="211" t="s">
        <v>80</v>
      </c>
      <c r="AV199" s="15" t="s">
        <v>139</v>
      </c>
      <c r="AW199" s="15" t="s">
        <v>32</v>
      </c>
      <c r="AX199" s="15" t="s">
        <v>78</v>
      </c>
      <c r="AY199" s="211" t="s">
        <v>132</v>
      </c>
    </row>
    <row r="200" s="2" customFormat="1" ht="16.5" customHeight="1">
      <c r="A200" s="40"/>
      <c r="B200" s="174"/>
      <c r="C200" s="175" t="s">
        <v>306</v>
      </c>
      <c r="D200" s="175" t="s">
        <v>134</v>
      </c>
      <c r="E200" s="176" t="s">
        <v>618</v>
      </c>
      <c r="F200" s="177" t="s">
        <v>619</v>
      </c>
      <c r="G200" s="178" t="s">
        <v>231</v>
      </c>
      <c r="H200" s="179">
        <v>96</v>
      </c>
      <c r="I200" s="180"/>
      <c r="J200" s="181">
        <f>ROUND(I200*H200,2)</f>
        <v>0</v>
      </c>
      <c r="K200" s="177" t="s">
        <v>138</v>
      </c>
      <c r="L200" s="41"/>
      <c r="M200" s="182" t="s">
        <v>3</v>
      </c>
      <c r="N200" s="183" t="s">
        <v>42</v>
      </c>
      <c r="O200" s="74"/>
      <c r="P200" s="184">
        <f>O200*H200</f>
        <v>0</v>
      </c>
      <c r="Q200" s="184">
        <v>0</v>
      </c>
      <c r="R200" s="184">
        <f>Q200*H200</f>
        <v>0</v>
      </c>
      <c r="S200" s="184">
        <v>0</v>
      </c>
      <c r="T200" s="185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186" t="s">
        <v>139</v>
      </c>
      <c r="AT200" s="186" t="s">
        <v>134</v>
      </c>
      <c r="AU200" s="186" t="s">
        <v>80</v>
      </c>
      <c r="AY200" s="21" t="s">
        <v>132</v>
      </c>
      <c r="BE200" s="187">
        <f>IF(N200="základní",J200,0)</f>
        <v>0</v>
      </c>
      <c r="BF200" s="187">
        <f>IF(N200="snížená",J200,0)</f>
        <v>0</v>
      </c>
      <c r="BG200" s="187">
        <f>IF(N200="zákl. přenesená",J200,0)</f>
        <v>0</v>
      </c>
      <c r="BH200" s="187">
        <f>IF(N200="sníž. přenesená",J200,0)</f>
        <v>0</v>
      </c>
      <c r="BI200" s="187">
        <f>IF(N200="nulová",J200,0)</f>
        <v>0</v>
      </c>
      <c r="BJ200" s="21" t="s">
        <v>78</v>
      </c>
      <c r="BK200" s="187">
        <f>ROUND(I200*H200,2)</f>
        <v>0</v>
      </c>
      <c r="BL200" s="21" t="s">
        <v>139</v>
      </c>
      <c r="BM200" s="186" t="s">
        <v>620</v>
      </c>
    </row>
    <row r="201" s="2" customFormat="1">
      <c r="A201" s="40"/>
      <c r="B201" s="41"/>
      <c r="C201" s="40"/>
      <c r="D201" s="188" t="s">
        <v>141</v>
      </c>
      <c r="E201" s="40"/>
      <c r="F201" s="189" t="s">
        <v>621</v>
      </c>
      <c r="G201" s="40"/>
      <c r="H201" s="40"/>
      <c r="I201" s="190"/>
      <c r="J201" s="40"/>
      <c r="K201" s="40"/>
      <c r="L201" s="41"/>
      <c r="M201" s="191"/>
      <c r="N201" s="192"/>
      <c r="O201" s="74"/>
      <c r="P201" s="74"/>
      <c r="Q201" s="74"/>
      <c r="R201" s="74"/>
      <c r="S201" s="74"/>
      <c r="T201" s="75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21" t="s">
        <v>141</v>
      </c>
      <c r="AU201" s="21" t="s">
        <v>80</v>
      </c>
    </row>
    <row r="202" s="2" customFormat="1">
      <c r="A202" s="40"/>
      <c r="B202" s="41"/>
      <c r="C202" s="40"/>
      <c r="D202" s="193" t="s">
        <v>143</v>
      </c>
      <c r="E202" s="40"/>
      <c r="F202" s="194" t="s">
        <v>622</v>
      </c>
      <c r="G202" s="40"/>
      <c r="H202" s="40"/>
      <c r="I202" s="190"/>
      <c r="J202" s="40"/>
      <c r="K202" s="40"/>
      <c r="L202" s="41"/>
      <c r="M202" s="191"/>
      <c r="N202" s="192"/>
      <c r="O202" s="74"/>
      <c r="P202" s="74"/>
      <c r="Q202" s="74"/>
      <c r="R202" s="74"/>
      <c r="S202" s="74"/>
      <c r="T202" s="75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T202" s="21" t="s">
        <v>143</v>
      </c>
      <c r="AU202" s="21" t="s">
        <v>80</v>
      </c>
    </row>
    <row r="203" s="14" customFormat="1">
      <c r="A203" s="14"/>
      <c r="B203" s="202"/>
      <c r="C203" s="14"/>
      <c r="D203" s="188" t="s">
        <v>145</v>
      </c>
      <c r="E203" s="203" t="s">
        <v>3</v>
      </c>
      <c r="F203" s="204" t="s">
        <v>623</v>
      </c>
      <c r="G203" s="14"/>
      <c r="H203" s="205">
        <v>96</v>
      </c>
      <c r="I203" s="206"/>
      <c r="J203" s="14"/>
      <c r="K203" s="14"/>
      <c r="L203" s="202"/>
      <c r="M203" s="207"/>
      <c r="N203" s="208"/>
      <c r="O203" s="208"/>
      <c r="P203" s="208"/>
      <c r="Q203" s="208"/>
      <c r="R203" s="208"/>
      <c r="S203" s="208"/>
      <c r="T203" s="209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03" t="s">
        <v>145</v>
      </c>
      <c r="AU203" s="203" t="s">
        <v>80</v>
      </c>
      <c r="AV203" s="14" t="s">
        <v>80</v>
      </c>
      <c r="AW203" s="14" t="s">
        <v>32</v>
      </c>
      <c r="AX203" s="14" t="s">
        <v>71</v>
      </c>
      <c r="AY203" s="203" t="s">
        <v>132</v>
      </c>
    </row>
    <row r="204" s="15" customFormat="1">
      <c r="A204" s="15"/>
      <c r="B204" s="210"/>
      <c r="C204" s="15"/>
      <c r="D204" s="188" t="s">
        <v>145</v>
      </c>
      <c r="E204" s="211" t="s">
        <v>3</v>
      </c>
      <c r="F204" s="212" t="s">
        <v>149</v>
      </c>
      <c r="G204" s="15"/>
      <c r="H204" s="213">
        <v>96</v>
      </c>
      <c r="I204" s="214"/>
      <c r="J204" s="15"/>
      <c r="K204" s="15"/>
      <c r="L204" s="210"/>
      <c r="M204" s="215"/>
      <c r="N204" s="216"/>
      <c r="O204" s="216"/>
      <c r="P204" s="216"/>
      <c r="Q204" s="216"/>
      <c r="R204" s="216"/>
      <c r="S204" s="216"/>
      <c r="T204" s="217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11" t="s">
        <v>145</v>
      </c>
      <c r="AU204" s="211" t="s">
        <v>80</v>
      </c>
      <c r="AV204" s="15" t="s">
        <v>139</v>
      </c>
      <c r="AW204" s="15" t="s">
        <v>32</v>
      </c>
      <c r="AX204" s="15" t="s">
        <v>78</v>
      </c>
      <c r="AY204" s="211" t="s">
        <v>132</v>
      </c>
    </row>
    <row r="205" s="2" customFormat="1" ht="16.5" customHeight="1">
      <c r="A205" s="40"/>
      <c r="B205" s="174"/>
      <c r="C205" s="175" t="s">
        <v>314</v>
      </c>
      <c r="D205" s="175" t="s">
        <v>134</v>
      </c>
      <c r="E205" s="176" t="s">
        <v>624</v>
      </c>
      <c r="F205" s="177" t="s">
        <v>625</v>
      </c>
      <c r="G205" s="178" t="s">
        <v>231</v>
      </c>
      <c r="H205" s="179">
        <v>1040</v>
      </c>
      <c r="I205" s="180"/>
      <c r="J205" s="181">
        <f>ROUND(I205*H205,2)</f>
        <v>0</v>
      </c>
      <c r="K205" s="177" t="s">
        <v>138</v>
      </c>
      <c r="L205" s="41"/>
      <c r="M205" s="182" t="s">
        <v>3</v>
      </c>
      <c r="N205" s="183" t="s">
        <v>42</v>
      </c>
      <c r="O205" s="74"/>
      <c r="P205" s="184">
        <f>O205*H205</f>
        <v>0</v>
      </c>
      <c r="Q205" s="184">
        <v>0.00051999999999999995</v>
      </c>
      <c r="R205" s="184">
        <f>Q205*H205</f>
        <v>0.54079999999999995</v>
      </c>
      <c r="S205" s="184">
        <v>0</v>
      </c>
      <c r="T205" s="185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186" t="s">
        <v>139</v>
      </c>
      <c r="AT205" s="186" t="s">
        <v>134</v>
      </c>
      <c r="AU205" s="186" t="s">
        <v>80</v>
      </c>
      <c r="AY205" s="21" t="s">
        <v>132</v>
      </c>
      <c r="BE205" s="187">
        <f>IF(N205="základní",J205,0)</f>
        <v>0</v>
      </c>
      <c r="BF205" s="187">
        <f>IF(N205="snížená",J205,0)</f>
        <v>0</v>
      </c>
      <c r="BG205" s="187">
        <f>IF(N205="zákl. přenesená",J205,0)</f>
        <v>0</v>
      </c>
      <c r="BH205" s="187">
        <f>IF(N205="sníž. přenesená",J205,0)</f>
        <v>0</v>
      </c>
      <c r="BI205" s="187">
        <f>IF(N205="nulová",J205,0)</f>
        <v>0</v>
      </c>
      <c r="BJ205" s="21" t="s">
        <v>78</v>
      </c>
      <c r="BK205" s="187">
        <f>ROUND(I205*H205,2)</f>
        <v>0</v>
      </c>
      <c r="BL205" s="21" t="s">
        <v>139</v>
      </c>
      <c r="BM205" s="186" t="s">
        <v>626</v>
      </c>
    </row>
    <row r="206" s="2" customFormat="1">
      <c r="A206" s="40"/>
      <c r="B206" s="41"/>
      <c r="C206" s="40"/>
      <c r="D206" s="188" t="s">
        <v>141</v>
      </c>
      <c r="E206" s="40"/>
      <c r="F206" s="189" t="s">
        <v>627</v>
      </c>
      <c r="G206" s="40"/>
      <c r="H206" s="40"/>
      <c r="I206" s="190"/>
      <c r="J206" s="40"/>
      <c r="K206" s="40"/>
      <c r="L206" s="41"/>
      <c r="M206" s="191"/>
      <c r="N206" s="192"/>
      <c r="O206" s="74"/>
      <c r="P206" s="74"/>
      <c r="Q206" s="74"/>
      <c r="R206" s="74"/>
      <c r="S206" s="74"/>
      <c r="T206" s="75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21" t="s">
        <v>141</v>
      </c>
      <c r="AU206" s="21" t="s">
        <v>80</v>
      </c>
    </row>
    <row r="207" s="2" customFormat="1">
      <c r="A207" s="40"/>
      <c r="B207" s="41"/>
      <c r="C207" s="40"/>
      <c r="D207" s="193" t="s">
        <v>143</v>
      </c>
      <c r="E207" s="40"/>
      <c r="F207" s="194" t="s">
        <v>628</v>
      </c>
      <c r="G207" s="40"/>
      <c r="H207" s="40"/>
      <c r="I207" s="190"/>
      <c r="J207" s="40"/>
      <c r="K207" s="40"/>
      <c r="L207" s="41"/>
      <c r="M207" s="191"/>
      <c r="N207" s="192"/>
      <c r="O207" s="74"/>
      <c r="P207" s="74"/>
      <c r="Q207" s="74"/>
      <c r="R207" s="74"/>
      <c r="S207" s="74"/>
      <c r="T207" s="75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T207" s="21" t="s">
        <v>143</v>
      </c>
      <c r="AU207" s="21" t="s">
        <v>80</v>
      </c>
    </row>
    <row r="208" s="14" customFormat="1">
      <c r="A208" s="14"/>
      <c r="B208" s="202"/>
      <c r="C208" s="14"/>
      <c r="D208" s="188" t="s">
        <v>145</v>
      </c>
      <c r="E208" s="203" t="s">
        <v>3</v>
      </c>
      <c r="F208" s="204" t="s">
        <v>629</v>
      </c>
      <c r="G208" s="14"/>
      <c r="H208" s="205">
        <v>1040</v>
      </c>
      <c r="I208" s="206"/>
      <c r="J208" s="14"/>
      <c r="K208" s="14"/>
      <c r="L208" s="202"/>
      <c r="M208" s="207"/>
      <c r="N208" s="208"/>
      <c r="O208" s="208"/>
      <c r="P208" s="208"/>
      <c r="Q208" s="208"/>
      <c r="R208" s="208"/>
      <c r="S208" s="208"/>
      <c r="T208" s="209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03" t="s">
        <v>145</v>
      </c>
      <c r="AU208" s="203" t="s">
        <v>80</v>
      </c>
      <c r="AV208" s="14" t="s">
        <v>80</v>
      </c>
      <c r="AW208" s="14" t="s">
        <v>32</v>
      </c>
      <c r="AX208" s="14" t="s">
        <v>71</v>
      </c>
      <c r="AY208" s="203" t="s">
        <v>132</v>
      </c>
    </row>
    <row r="209" s="15" customFormat="1">
      <c r="A209" s="15"/>
      <c r="B209" s="210"/>
      <c r="C209" s="15"/>
      <c r="D209" s="188" t="s">
        <v>145</v>
      </c>
      <c r="E209" s="211" t="s">
        <v>3</v>
      </c>
      <c r="F209" s="212" t="s">
        <v>149</v>
      </c>
      <c r="G209" s="15"/>
      <c r="H209" s="213">
        <v>1040</v>
      </c>
      <c r="I209" s="214"/>
      <c r="J209" s="15"/>
      <c r="K209" s="15"/>
      <c r="L209" s="210"/>
      <c r="M209" s="215"/>
      <c r="N209" s="216"/>
      <c r="O209" s="216"/>
      <c r="P209" s="216"/>
      <c r="Q209" s="216"/>
      <c r="R209" s="216"/>
      <c r="S209" s="216"/>
      <c r="T209" s="217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11" t="s">
        <v>145</v>
      </c>
      <c r="AU209" s="211" t="s">
        <v>80</v>
      </c>
      <c r="AV209" s="15" t="s">
        <v>139</v>
      </c>
      <c r="AW209" s="15" t="s">
        <v>32</v>
      </c>
      <c r="AX209" s="15" t="s">
        <v>78</v>
      </c>
      <c r="AY209" s="211" t="s">
        <v>132</v>
      </c>
    </row>
    <row r="210" s="2" customFormat="1" ht="16.5" customHeight="1">
      <c r="A210" s="40"/>
      <c r="B210" s="174"/>
      <c r="C210" s="175" t="s">
        <v>318</v>
      </c>
      <c r="D210" s="175" t="s">
        <v>134</v>
      </c>
      <c r="E210" s="176" t="s">
        <v>630</v>
      </c>
      <c r="F210" s="177" t="s">
        <v>631</v>
      </c>
      <c r="G210" s="178" t="s">
        <v>161</v>
      </c>
      <c r="H210" s="179">
        <v>1300</v>
      </c>
      <c r="I210" s="180"/>
      <c r="J210" s="181">
        <f>ROUND(I210*H210,2)</f>
        <v>0</v>
      </c>
      <c r="K210" s="177" t="s">
        <v>138</v>
      </c>
      <c r="L210" s="41"/>
      <c r="M210" s="182" t="s">
        <v>3</v>
      </c>
      <c r="N210" s="183" t="s">
        <v>42</v>
      </c>
      <c r="O210" s="74"/>
      <c r="P210" s="184">
        <f>O210*H210</f>
        <v>0</v>
      </c>
      <c r="Q210" s="184">
        <v>0</v>
      </c>
      <c r="R210" s="184">
        <f>Q210*H210</f>
        <v>0</v>
      </c>
      <c r="S210" s="184">
        <v>0</v>
      </c>
      <c r="T210" s="185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186" t="s">
        <v>139</v>
      </c>
      <c r="AT210" s="186" t="s">
        <v>134</v>
      </c>
      <c r="AU210" s="186" t="s">
        <v>80</v>
      </c>
      <c r="AY210" s="21" t="s">
        <v>132</v>
      </c>
      <c r="BE210" s="187">
        <f>IF(N210="základní",J210,0)</f>
        <v>0</v>
      </c>
      <c r="BF210" s="187">
        <f>IF(N210="snížená",J210,0)</f>
        <v>0</v>
      </c>
      <c r="BG210" s="187">
        <f>IF(N210="zákl. přenesená",J210,0)</f>
        <v>0</v>
      </c>
      <c r="BH210" s="187">
        <f>IF(N210="sníž. přenesená",J210,0)</f>
        <v>0</v>
      </c>
      <c r="BI210" s="187">
        <f>IF(N210="nulová",J210,0)</f>
        <v>0</v>
      </c>
      <c r="BJ210" s="21" t="s">
        <v>78</v>
      </c>
      <c r="BK210" s="187">
        <f>ROUND(I210*H210,2)</f>
        <v>0</v>
      </c>
      <c r="BL210" s="21" t="s">
        <v>139</v>
      </c>
      <c r="BM210" s="186" t="s">
        <v>632</v>
      </c>
    </row>
    <row r="211" s="2" customFormat="1">
      <c r="A211" s="40"/>
      <c r="B211" s="41"/>
      <c r="C211" s="40"/>
      <c r="D211" s="188" t="s">
        <v>141</v>
      </c>
      <c r="E211" s="40"/>
      <c r="F211" s="189" t="s">
        <v>631</v>
      </c>
      <c r="G211" s="40"/>
      <c r="H211" s="40"/>
      <c r="I211" s="190"/>
      <c r="J211" s="40"/>
      <c r="K211" s="40"/>
      <c r="L211" s="41"/>
      <c r="M211" s="191"/>
      <c r="N211" s="192"/>
      <c r="O211" s="74"/>
      <c r="P211" s="74"/>
      <c r="Q211" s="74"/>
      <c r="R211" s="74"/>
      <c r="S211" s="74"/>
      <c r="T211" s="75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21" t="s">
        <v>141</v>
      </c>
      <c r="AU211" s="21" t="s">
        <v>80</v>
      </c>
    </row>
    <row r="212" s="2" customFormat="1">
      <c r="A212" s="40"/>
      <c r="B212" s="41"/>
      <c r="C212" s="40"/>
      <c r="D212" s="193" t="s">
        <v>143</v>
      </c>
      <c r="E212" s="40"/>
      <c r="F212" s="194" t="s">
        <v>633</v>
      </c>
      <c r="G212" s="40"/>
      <c r="H212" s="40"/>
      <c r="I212" s="190"/>
      <c r="J212" s="40"/>
      <c r="K212" s="40"/>
      <c r="L212" s="41"/>
      <c r="M212" s="191"/>
      <c r="N212" s="192"/>
      <c r="O212" s="74"/>
      <c r="P212" s="74"/>
      <c r="Q212" s="74"/>
      <c r="R212" s="74"/>
      <c r="S212" s="74"/>
      <c r="T212" s="75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T212" s="21" t="s">
        <v>143</v>
      </c>
      <c r="AU212" s="21" t="s">
        <v>80</v>
      </c>
    </row>
    <row r="213" s="14" customFormat="1">
      <c r="A213" s="14"/>
      <c r="B213" s="202"/>
      <c r="C213" s="14"/>
      <c r="D213" s="188" t="s">
        <v>145</v>
      </c>
      <c r="E213" s="203" t="s">
        <v>3</v>
      </c>
      <c r="F213" s="204" t="s">
        <v>634</v>
      </c>
      <c r="G213" s="14"/>
      <c r="H213" s="205">
        <v>1300</v>
      </c>
      <c r="I213" s="206"/>
      <c r="J213" s="14"/>
      <c r="K213" s="14"/>
      <c r="L213" s="202"/>
      <c r="M213" s="207"/>
      <c r="N213" s="208"/>
      <c r="O213" s="208"/>
      <c r="P213" s="208"/>
      <c r="Q213" s="208"/>
      <c r="R213" s="208"/>
      <c r="S213" s="208"/>
      <c r="T213" s="209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03" t="s">
        <v>145</v>
      </c>
      <c r="AU213" s="203" t="s">
        <v>80</v>
      </c>
      <c r="AV213" s="14" t="s">
        <v>80</v>
      </c>
      <c r="AW213" s="14" t="s">
        <v>32</v>
      </c>
      <c r="AX213" s="14" t="s">
        <v>71</v>
      </c>
      <c r="AY213" s="203" t="s">
        <v>132</v>
      </c>
    </row>
    <row r="214" s="15" customFormat="1">
      <c r="A214" s="15"/>
      <c r="B214" s="210"/>
      <c r="C214" s="15"/>
      <c r="D214" s="188" t="s">
        <v>145</v>
      </c>
      <c r="E214" s="211" t="s">
        <v>3</v>
      </c>
      <c r="F214" s="212" t="s">
        <v>149</v>
      </c>
      <c r="G214" s="15"/>
      <c r="H214" s="213">
        <v>1300</v>
      </c>
      <c r="I214" s="214"/>
      <c r="J214" s="15"/>
      <c r="K214" s="15"/>
      <c r="L214" s="210"/>
      <c r="M214" s="215"/>
      <c r="N214" s="216"/>
      <c r="O214" s="216"/>
      <c r="P214" s="216"/>
      <c r="Q214" s="216"/>
      <c r="R214" s="216"/>
      <c r="S214" s="216"/>
      <c r="T214" s="217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T214" s="211" t="s">
        <v>145</v>
      </c>
      <c r="AU214" s="211" t="s">
        <v>80</v>
      </c>
      <c r="AV214" s="15" t="s">
        <v>139</v>
      </c>
      <c r="AW214" s="15" t="s">
        <v>32</v>
      </c>
      <c r="AX214" s="15" t="s">
        <v>78</v>
      </c>
      <c r="AY214" s="211" t="s">
        <v>132</v>
      </c>
    </row>
    <row r="215" s="2" customFormat="1" ht="16.5" customHeight="1">
      <c r="A215" s="40"/>
      <c r="B215" s="174"/>
      <c r="C215" s="175" t="s">
        <v>325</v>
      </c>
      <c r="D215" s="175" t="s">
        <v>134</v>
      </c>
      <c r="E215" s="176" t="s">
        <v>635</v>
      </c>
      <c r="F215" s="177" t="s">
        <v>636</v>
      </c>
      <c r="G215" s="178" t="s">
        <v>161</v>
      </c>
      <c r="H215" s="179">
        <v>60</v>
      </c>
      <c r="I215" s="180"/>
      <c r="J215" s="181">
        <f>ROUND(I215*H215,2)</f>
        <v>0</v>
      </c>
      <c r="K215" s="177" t="s">
        <v>3</v>
      </c>
      <c r="L215" s="41"/>
      <c r="M215" s="182" t="s">
        <v>3</v>
      </c>
      <c r="N215" s="183" t="s">
        <v>42</v>
      </c>
      <c r="O215" s="74"/>
      <c r="P215" s="184">
        <f>O215*H215</f>
        <v>0</v>
      </c>
      <c r="Q215" s="184">
        <v>0</v>
      </c>
      <c r="R215" s="184">
        <f>Q215*H215</f>
        <v>0</v>
      </c>
      <c r="S215" s="184">
        <v>0</v>
      </c>
      <c r="T215" s="185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186" t="s">
        <v>139</v>
      </c>
      <c r="AT215" s="186" t="s">
        <v>134</v>
      </c>
      <c r="AU215" s="186" t="s">
        <v>80</v>
      </c>
      <c r="AY215" s="21" t="s">
        <v>132</v>
      </c>
      <c r="BE215" s="187">
        <f>IF(N215="základní",J215,0)</f>
        <v>0</v>
      </c>
      <c r="BF215" s="187">
        <f>IF(N215="snížená",J215,0)</f>
        <v>0</v>
      </c>
      <c r="BG215" s="187">
        <f>IF(N215="zákl. přenesená",J215,0)</f>
        <v>0</v>
      </c>
      <c r="BH215" s="187">
        <f>IF(N215="sníž. přenesená",J215,0)</f>
        <v>0</v>
      </c>
      <c r="BI215" s="187">
        <f>IF(N215="nulová",J215,0)</f>
        <v>0</v>
      </c>
      <c r="BJ215" s="21" t="s">
        <v>78</v>
      </c>
      <c r="BK215" s="187">
        <f>ROUND(I215*H215,2)</f>
        <v>0</v>
      </c>
      <c r="BL215" s="21" t="s">
        <v>139</v>
      </c>
      <c r="BM215" s="186" t="s">
        <v>637</v>
      </c>
    </row>
    <row r="216" s="2" customFormat="1">
      <c r="A216" s="40"/>
      <c r="B216" s="41"/>
      <c r="C216" s="40"/>
      <c r="D216" s="188" t="s">
        <v>141</v>
      </c>
      <c r="E216" s="40"/>
      <c r="F216" s="189" t="s">
        <v>636</v>
      </c>
      <c r="G216" s="40"/>
      <c r="H216" s="40"/>
      <c r="I216" s="190"/>
      <c r="J216" s="40"/>
      <c r="K216" s="40"/>
      <c r="L216" s="41"/>
      <c r="M216" s="191"/>
      <c r="N216" s="192"/>
      <c r="O216" s="74"/>
      <c r="P216" s="74"/>
      <c r="Q216" s="74"/>
      <c r="R216" s="74"/>
      <c r="S216" s="74"/>
      <c r="T216" s="75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T216" s="21" t="s">
        <v>141</v>
      </c>
      <c r="AU216" s="21" t="s">
        <v>80</v>
      </c>
    </row>
    <row r="217" s="14" customFormat="1">
      <c r="A217" s="14"/>
      <c r="B217" s="202"/>
      <c r="C217" s="14"/>
      <c r="D217" s="188" t="s">
        <v>145</v>
      </c>
      <c r="E217" s="203" t="s">
        <v>3</v>
      </c>
      <c r="F217" s="204" t="s">
        <v>638</v>
      </c>
      <c r="G217" s="14"/>
      <c r="H217" s="205">
        <v>60</v>
      </c>
      <c r="I217" s="206"/>
      <c r="J217" s="14"/>
      <c r="K217" s="14"/>
      <c r="L217" s="202"/>
      <c r="M217" s="207"/>
      <c r="N217" s="208"/>
      <c r="O217" s="208"/>
      <c r="P217" s="208"/>
      <c r="Q217" s="208"/>
      <c r="R217" s="208"/>
      <c r="S217" s="208"/>
      <c r="T217" s="209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03" t="s">
        <v>145</v>
      </c>
      <c r="AU217" s="203" t="s">
        <v>80</v>
      </c>
      <c r="AV217" s="14" t="s">
        <v>80</v>
      </c>
      <c r="AW217" s="14" t="s">
        <v>32</v>
      </c>
      <c r="AX217" s="14" t="s">
        <v>71</v>
      </c>
      <c r="AY217" s="203" t="s">
        <v>132</v>
      </c>
    </row>
    <row r="218" s="15" customFormat="1">
      <c r="A218" s="15"/>
      <c r="B218" s="210"/>
      <c r="C218" s="15"/>
      <c r="D218" s="188" t="s">
        <v>145</v>
      </c>
      <c r="E218" s="211" t="s">
        <v>3</v>
      </c>
      <c r="F218" s="212" t="s">
        <v>149</v>
      </c>
      <c r="G218" s="15"/>
      <c r="H218" s="213">
        <v>60</v>
      </c>
      <c r="I218" s="214"/>
      <c r="J218" s="15"/>
      <c r="K218" s="15"/>
      <c r="L218" s="210"/>
      <c r="M218" s="215"/>
      <c r="N218" s="216"/>
      <c r="O218" s="216"/>
      <c r="P218" s="216"/>
      <c r="Q218" s="216"/>
      <c r="R218" s="216"/>
      <c r="S218" s="216"/>
      <c r="T218" s="217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211" t="s">
        <v>145</v>
      </c>
      <c r="AU218" s="211" t="s">
        <v>80</v>
      </c>
      <c r="AV218" s="15" t="s">
        <v>139</v>
      </c>
      <c r="AW218" s="15" t="s">
        <v>32</v>
      </c>
      <c r="AX218" s="15" t="s">
        <v>78</v>
      </c>
      <c r="AY218" s="211" t="s">
        <v>132</v>
      </c>
    </row>
    <row r="219" s="2" customFormat="1" ht="16.5" customHeight="1">
      <c r="A219" s="40"/>
      <c r="B219" s="174"/>
      <c r="C219" s="175" t="s">
        <v>332</v>
      </c>
      <c r="D219" s="175" t="s">
        <v>134</v>
      </c>
      <c r="E219" s="176" t="s">
        <v>639</v>
      </c>
      <c r="F219" s="177" t="s">
        <v>640</v>
      </c>
      <c r="G219" s="178" t="s">
        <v>188</v>
      </c>
      <c r="H219" s="179">
        <v>37.5</v>
      </c>
      <c r="I219" s="180"/>
      <c r="J219" s="181">
        <f>ROUND(I219*H219,2)</f>
        <v>0</v>
      </c>
      <c r="K219" s="177" t="s">
        <v>138</v>
      </c>
      <c r="L219" s="41"/>
      <c r="M219" s="182" t="s">
        <v>3</v>
      </c>
      <c r="N219" s="183" t="s">
        <v>42</v>
      </c>
      <c r="O219" s="74"/>
      <c r="P219" s="184">
        <f>O219*H219</f>
        <v>0</v>
      </c>
      <c r="Q219" s="184">
        <v>0.083500000000000005</v>
      </c>
      <c r="R219" s="184">
        <f>Q219*H219</f>
        <v>3.1312500000000001</v>
      </c>
      <c r="S219" s="184">
        <v>0</v>
      </c>
      <c r="T219" s="185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186" t="s">
        <v>139</v>
      </c>
      <c r="AT219" s="186" t="s">
        <v>134</v>
      </c>
      <c r="AU219" s="186" t="s">
        <v>80</v>
      </c>
      <c r="AY219" s="21" t="s">
        <v>132</v>
      </c>
      <c r="BE219" s="187">
        <f>IF(N219="základní",J219,0)</f>
        <v>0</v>
      </c>
      <c r="BF219" s="187">
        <f>IF(N219="snížená",J219,0)</f>
        <v>0</v>
      </c>
      <c r="BG219" s="187">
        <f>IF(N219="zákl. přenesená",J219,0)</f>
        <v>0</v>
      </c>
      <c r="BH219" s="187">
        <f>IF(N219="sníž. přenesená",J219,0)</f>
        <v>0</v>
      </c>
      <c r="BI219" s="187">
        <f>IF(N219="nulová",J219,0)</f>
        <v>0</v>
      </c>
      <c r="BJ219" s="21" t="s">
        <v>78</v>
      </c>
      <c r="BK219" s="187">
        <f>ROUND(I219*H219,2)</f>
        <v>0</v>
      </c>
      <c r="BL219" s="21" t="s">
        <v>139</v>
      </c>
      <c r="BM219" s="186" t="s">
        <v>641</v>
      </c>
    </row>
    <row r="220" s="2" customFormat="1">
      <c r="A220" s="40"/>
      <c r="B220" s="41"/>
      <c r="C220" s="40"/>
      <c r="D220" s="188" t="s">
        <v>141</v>
      </c>
      <c r="E220" s="40"/>
      <c r="F220" s="189" t="s">
        <v>642</v>
      </c>
      <c r="G220" s="40"/>
      <c r="H220" s="40"/>
      <c r="I220" s="190"/>
      <c r="J220" s="40"/>
      <c r="K220" s="40"/>
      <c r="L220" s="41"/>
      <c r="M220" s="191"/>
      <c r="N220" s="192"/>
      <c r="O220" s="74"/>
      <c r="P220" s="74"/>
      <c r="Q220" s="74"/>
      <c r="R220" s="74"/>
      <c r="S220" s="74"/>
      <c r="T220" s="75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T220" s="21" t="s">
        <v>141</v>
      </c>
      <c r="AU220" s="21" t="s">
        <v>80</v>
      </c>
    </row>
    <row r="221" s="2" customFormat="1">
      <c r="A221" s="40"/>
      <c r="B221" s="41"/>
      <c r="C221" s="40"/>
      <c r="D221" s="193" t="s">
        <v>143</v>
      </c>
      <c r="E221" s="40"/>
      <c r="F221" s="194" t="s">
        <v>643</v>
      </c>
      <c r="G221" s="40"/>
      <c r="H221" s="40"/>
      <c r="I221" s="190"/>
      <c r="J221" s="40"/>
      <c r="K221" s="40"/>
      <c r="L221" s="41"/>
      <c r="M221" s="191"/>
      <c r="N221" s="192"/>
      <c r="O221" s="74"/>
      <c r="P221" s="74"/>
      <c r="Q221" s="74"/>
      <c r="R221" s="74"/>
      <c r="S221" s="74"/>
      <c r="T221" s="75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T221" s="21" t="s">
        <v>143</v>
      </c>
      <c r="AU221" s="21" t="s">
        <v>80</v>
      </c>
    </row>
    <row r="222" s="13" customFormat="1">
      <c r="A222" s="13"/>
      <c r="B222" s="195"/>
      <c r="C222" s="13"/>
      <c r="D222" s="188" t="s">
        <v>145</v>
      </c>
      <c r="E222" s="196" t="s">
        <v>3</v>
      </c>
      <c r="F222" s="197" t="s">
        <v>644</v>
      </c>
      <c r="G222" s="13"/>
      <c r="H222" s="196" t="s">
        <v>3</v>
      </c>
      <c r="I222" s="198"/>
      <c r="J222" s="13"/>
      <c r="K222" s="13"/>
      <c r="L222" s="195"/>
      <c r="M222" s="199"/>
      <c r="N222" s="200"/>
      <c r="O222" s="200"/>
      <c r="P222" s="200"/>
      <c r="Q222" s="200"/>
      <c r="R222" s="200"/>
      <c r="S222" s="200"/>
      <c r="T222" s="201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196" t="s">
        <v>145</v>
      </c>
      <c r="AU222" s="196" t="s">
        <v>80</v>
      </c>
      <c r="AV222" s="13" t="s">
        <v>78</v>
      </c>
      <c r="AW222" s="13" t="s">
        <v>32</v>
      </c>
      <c r="AX222" s="13" t="s">
        <v>71</v>
      </c>
      <c r="AY222" s="196" t="s">
        <v>132</v>
      </c>
    </row>
    <row r="223" s="14" customFormat="1">
      <c r="A223" s="14"/>
      <c r="B223" s="202"/>
      <c r="C223" s="14"/>
      <c r="D223" s="188" t="s">
        <v>145</v>
      </c>
      <c r="E223" s="203" t="s">
        <v>3</v>
      </c>
      <c r="F223" s="204" t="s">
        <v>525</v>
      </c>
      <c r="G223" s="14"/>
      <c r="H223" s="205">
        <v>37.5</v>
      </c>
      <c r="I223" s="206"/>
      <c r="J223" s="14"/>
      <c r="K223" s="14"/>
      <c r="L223" s="202"/>
      <c r="M223" s="207"/>
      <c r="N223" s="208"/>
      <c r="O223" s="208"/>
      <c r="P223" s="208"/>
      <c r="Q223" s="208"/>
      <c r="R223" s="208"/>
      <c r="S223" s="208"/>
      <c r="T223" s="209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03" t="s">
        <v>145</v>
      </c>
      <c r="AU223" s="203" t="s">
        <v>80</v>
      </c>
      <c r="AV223" s="14" t="s">
        <v>80</v>
      </c>
      <c r="AW223" s="14" t="s">
        <v>32</v>
      </c>
      <c r="AX223" s="14" t="s">
        <v>71</v>
      </c>
      <c r="AY223" s="203" t="s">
        <v>132</v>
      </c>
    </row>
    <row r="224" s="15" customFormat="1">
      <c r="A224" s="15"/>
      <c r="B224" s="210"/>
      <c r="C224" s="15"/>
      <c r="D224" s="188" t="s">
        <v>145</v>
      </c>
      <c r="E224" s="211" t="s">
        <v>3</v>
      </c>
      <c r="F224" s="212" t="s">
        <v>149</v>
      </c>
      <c r="G224" s="15"/>
      <c r="H224" s="213">
        <v>37.5</v>
      </c>
      <c r="I224" s="214"/>
      <c r="J224" s="15"/>
      <c r="K224" s="15"/>
      <c r="L224" s="210"/>
      <c r="M224" s="215"/>
      <c r="N224" s="216"/>
      <c r="O224" s="216"/>
      <c r="P224" s="216"/>
      <c r="Q224" s="216"/>
      <c r="R224" s="216"/>
      <c r="S224" s="216"/>
      <c r="T224" s="217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T224" s="211" t="s">
        <v>145</v>
      </c>
      <c r="AU224" s="211" t="s">
        <v>80</v>
      </c>
      <c r="AV224" s="15" t="s">
        <v>139</v>
      </c>
      <c r="AW224" s="15" t="s">
        <v>32</v>
      </c>
      <c r="AX224" s="15" t="s">
        <v>78</v>
      </c>
      <c r="AY224" s="211" t="s">
        <v>132</v>
      </c>
    </row>
    <row r="225" s="12" customFormat="1" ht="22.8" customHeight="1">
      <c r="A225" s="12"/>
      <c r="B225" s="161"/>
      <c r="C225" s="12"/>
      <c r="D225" s="162" t="s">
        <v>70</v>
      </c>
      <c r="E225" s="172" t="s">
        <v>185</v>
      </c>
      <c r="F225" s="172" t="s">
        <v>245</v>
      </c>
      <c r="G225" s="12"/>
      <c r="H225" s="12"/>
      <c r="I225" s="164"/>
      <c r="J225" s="173">
        <f>BK225</f>
        <v>0</v>
      </c>
      <c r="K225" s="12"/>
      <c r="L225" s="161"/>
      <c r="M225" s="166"/>
      <c r="N225" s="167"/>
      <c r="O225" s="167"/>
      <c r="P225" s="168">
        <f>SUM(P226:P234)</f>
        <v>0</v>
      </c>
      <c r="Q225" s="167"/>
      <c r="R225" s="168">
        <f>SUM(R226:R234)</f>
        <v>21.059999999999999</v>
      </c>
      <c r="S225" s="167"/>
      <c r="T225" s="169">
        <f>SUM(T226:T234)</f>
        <v>21.059999999999999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162" t="s">
        <v>78</v>
      </c>
      <c r="AT225" s="170" t="s">
        <v>70</v>
      </c>
      <c r="AU225" s="170" t="s">
        <v>78</v>
      </c>
      <c r="AY225" s="162" t="s">
        <v>132</v>
      </c>
      <c r="BK225" s="171">
        <f>SUM(BK226:BK234)</f>
        <v>0</v>
      </c>
    </row>
    <row r="226" s="2" customFormat="1" ht="16.5" customHeight="1">
      <c r="A226" s="40"/>
      <c r="B226" s="174"/>
      <c r="C226" s="175" t="s">
        <v>339</v>
      </c>
      <c r="D226" s="175" t="s">
        <v>134</v>
      </c>
      <c r="E226" s="176" t="s">
        <v>645</v>
      </c>
      <c r="F226" s="177" t="s">
        <v>646</v>
      </c>
      <c r="G226" s="178" t="s">
        <v>188</v>
      </c>
      <c r="H226" s="179">
        <v>877.5</v>
      </c>
      <c r="I226" s="180"/>
      <c r="J226" s="181">
        <f>ROUND(I226*H226,2)</f>
        <v>0</v>
      </c>
      <c r="K226" s="177" t="s">
        <v>3</v>
      </c>
      <c r="L226" s="41"/>
      <c r="M226" s="182" t="s">
        <v>3</v>
      </c>
      <c r="N226" s="183" t="s">
        <v>42</v>
      </c>
      <c r="O226" s="74"/>
      <c r="P226" s="184">
        <f>O226*H226</f>
        <v>0</v>
      </c>
      <c r="Q226" s="184">
        <v>0</v>
      </c>
      <c r="R226" s="184">
        <f>Q226*H226</f>
        <v>0</v>
      </c>
      <c r="S226" s="184">
        <v>0</v>
      </c>
      <c r="T226" s="185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186" t="s">
        <v>139</v>
      </c>
      <c r="AT226" s="186" t="s">
        <v>134</v>
      </c>
      <c r="AU226" s="186" t="s">
        <v>80</v>
      </c>
      <c r="AY226" s="21" t="s">
        <v>132</v>
      </c>
      <c r="BE226" s="187">
        <f>IF(N226="základní",J226,0)</f>
        <v>0</v>
      </c>
      <c r="BF226" s="187">
        <f>IF(N226="snížená",J226,0)</f>
        <v>0</v>
      </c>
      <c r="BG226" s="187">
        <f>IF(N226="zákl. přenesená",J226,0)</f>
        <v>0</v>
      </c>
      <c r="BH226" s="187">
        <f>IF(N226="sníž. přenesená",J226,0)</f>
        <v>0</v>
      </c>
      <c r="BI226" s="187">
        <f>IF(N226="nulová",J226,0)</f>
        <v>0</v>
      </c>
      <c r="BJ226" s="21" t="s">
        <v>78</v>
      </c>
      <c r="BK226" s="187">
        <f>ROUND(I226*H226,2)</f>
        <v>0</v>
      </c>
      <c r="BL226" s="21" t="s">
        <v>139</v>
      </c>
      <c r="BM226" s="186" t="s">
        <v>647</v>
      </c>
    </row>
    <row r="227" s="2" customFormat="1">
      <c r="A227" s="40"/>
      <c r="B227" s="41"/>
      <c r="C227" s="40"/>
      <c r="D227" s="188" t="s">
        <v>141</v>
      </c>
      <c r="E227" s="40"/>
      <c r="F227" s="189" t="s">
        <v>646</v>
      </c>
      <c r="G227" s="40"/>
      <c r="H227" s="40"/>
      <c r="I227" s="190"/>
      <c r="J227" s="40"/>
      <c r="K227" s="40"/>
      <c r="L227" s="41"/>
      <c r="M227" s="191"/>
      <c r="N227" s="192"/>
      <c r="O227" s="74"/>
      <c r="P227" s="74"/>
      <c r="Q227" s="74"/>
      <c r="R227" s="74"/>
      <c r="S227" s="74"/>
      <c r="T227" s="75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T227" s="21" t="s">
        <v>141</v>
      </c>
      <c r="AU227" s="21" t="s">
        <v>80</v>
      </c>
    </row>
    <row r="228" s="14" customFormat="1">
      <c r="A228" s="14"/>
      <c r="B228" s="202"/>
      <c r="C228" s="14"/>
      <c r="D228" s="188" t="s">
        <v>145</v>
      </c>
      <c r="E228" s="203" t="s">
        <v>3</v>
      </c>
      <c r="F228" s="204" t="s">
        <v>648</v>
      </c>
      <c r="G228" s="14"/>
      <c r="H228" s="205">
        <v>877.5</v>
      </c>
      <c r="I228" s="206"/>
      <c r="J228" s="14"/>
      <c r="K228" s="14"/>
      <c r="L228" s="202"/>
      <c r="M228" s="207"/>
      <c r="N228" s="208"/>
      <c r="O228" s="208"/>
      <c r="P228" s="208"/>
      <c r="Q228" s="208"/>
      <c r="R228" s="208"/>
      <c r="S228" s="208"/>
      <c r="T228" s="209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03" t="s">
        <v>145</v>
      </c>
      <c r="AU228" s="203" t="s">
        <v>80</v>
      </c>
      <c r="AV228" s="14" t="s">
        <v>80</v>
      </c>
      <c r="AW228" s="14" t="s">
        <v>32</v>
      </c>
      <c r="AX228" s="14" t="s">
        <v>71</v>
      </c>
      <c r="AY228" s="203" t="s">
        <v>132</v>
      </c>
    </row>
    <row r="229" s="15" customFormat="1">
      <c r="A229" s="15"/>
      <c r="B229" s="210"/>
      <c r="C229" s="15"/>
      <c r="D229" s="188" t="s">
        <v>145</v>
      </c>
      <c r="E229" s="211" t="s">
        <v>3</v>
      </c>
      <c r="F229" s="212" t="s">
        <v>149</v>
      </c>
      <c r="G229" s="15"/>
      <c r="H229" s="213">
        <v>877.5</v>
      </c>
      <c r="I229" s="214"/>
      <c r="J229" s="15"/>
      <c r="K229" s="15"/>
      <c r="L229" s="210"/>
      <c r="M229" s="215"/>
      <c r="N229" s="216"/>
      <c r="O229" s="216"/>
      <c r="P229" s="216"/>
      <c r="Q229" s="216"/>
      <c r="R229" s="216"/>
      <c r="S229" s="216"/>
      <c r="T229" s="217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11" t="s">
        <v>145</v>
      </c>
      <c r="AU229" s="211" t="s">
        <v>80</v>
      </c>
      <c r="AV229" s="15" t="s">
        <v>139</v>
      </c>
      <c r="AW229" s="15" t="s">
        <v>32</v>
      </c>
      <c r="AX229" s="15" t="s">
        <v>78</v>
      </c>
      <c r="AY229" s="211" t="s">
        <v>132</v>
      </c>
    </row>
    <row r="230" s="2" customFormat="1" ht="16.5" customHeight="1">
      <c r="A230" s="40"/>
      <c r="B230" s="174"/>
      <c r="C230" s="175" t="s">
        <v>346</v>
      </c>
      <c r="D230" s="175" t="s">
        <v>134</v>
      </c>
      <c r="E230" s="176" t="s">
        <v>649</v>
      </c>
      <c r="F230" s="177" t="s">
        <v>650</v>
      </c>
      <c r="G230" s="178" t="s">
        <v>188</v>
      </c>
      <c r="H230" s="179">
        <v>877.5</v>
      </c>
      <c r="I230" s="180"/>
      <c r="J230" s="181">
        <f>ROUND(I230*H230,2)</f>
        <v>0</v>
      </c>
      <c r="K230" s="177" t="s">
        <v>138</v>
      </c>
      <c r="L230" s="41"/>
      <c r="M230" s="182" t="s">
        <v>3</v>
      </c>
      <c r="N230" s="183" t="s">
        <v>42</v>
      </c>
      <c r="O230" s="74"/>
      <c r="P230" s="184">
        <f>O230*H230</f>
        <v>0</v>
      </c>
      <c r="Q230" s="184">
        <v>0.024</v>
      </c>
      <c r="R230" s="184">
        <f>Q230*H230</f>
        <v>21.059999999999999</v>
      </c>
      <c r="S230" s="184">
        <v>0.024</v>
      </c>
      <c r="T230" s="185">
        <f>S230*H230</f>
        <v>21.059999999999999</v>
      </c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186" t="s">
        <v>139</v>
      </c>
      <c r="AT230" s="186" t="s">
        <v>134</v>
      </c>
      <c r="AU230" s="186" t="s">
        <v>80</v>
      </c>
      <c r="AY230" s="21" t="s">
        <v>132</v>
      </c>
      <c r="BE230" s="187">
        <f>IF(N230="základní",J230,0)</f>
        <v>0</v>
      </c>
      <c r="BF230" s="187">
        <f>IF(N230="snížená",J230,0)</f>
        <v>0</v>
      </c>
      <c r="BG230" s="187">
        <f>IF(N230="zákl. přenesená",J230,0)</f>
        <v>0</v>
      </c>
      <c r="BH230" s="187">
        <f>IF(N230="sníž. přenesená",J230,0)</f>
        <v>0</v>
      </c>
      <c r="BI230" s="187">
        <f>IF(N230="nulová",J230,0)</f>
        <v>0</v>
      </c>
      <c r="BJ230" s="21" t="s">
        <v>78</v>
      </c>
      <c r="BK230" s="187">
        <f>ROUND(I230*H230,2)</f>
        <v>0</v>
      </c>
      <c r="BL230" s="21" t="s">
        <v>139</v>
      </c>
      <c r="BM230" s="186" t="s">
        <v>651</v>
      </c>
    </row>
    <row r="231" s="2" customFormat="1">
      <c r="A231" s="40"/>
      <c r="B231" s="41"/>
      <c r="C231" s="40"/>
      <c r="D231" s="188" t="s">
        <v>141</v>
      </c>
      <c r="E231" s="40"/>
      <c r="F231" s="189" t="s">
        <v>652</v>
      </c>
      <c r="G231" s="40"/>
      <c r="H231" s="40"/>
      <c r="I231" s="190"/>
      <c r="J231" s="40"/>
      <c r="K231" s="40"/>
      <c r="L231" s="41"/>
      <c r="M231" s="191"/>
      <c r="N231" s="192"/>
      <c r="O231" s="74"/>
      <c r="P231" s="74"/>
      <c r="Q231" s="74"/>
      <c r="R231" s="74"/>
      <c r="S231" s="74"/>
      <c r="T231" s="75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T231" s="21" t="s">
        <v>141</v>
      </c>
      <c r="AU231" s="21" t="s">
        <v>80</v>
      </c>
    </row>
    <row r="232" s="2" customFormat="1">
      <c r="A232" s="40"/>
      <c r="B232" s="41"/>
      <c r="C232" s="40"/>
      <c r="D232" s="193" t="s">
        <v>143</v>
      </c>
      <c r="E232" s="40"/>
      <c r="F232" s="194" t="s">
        <v>653</v>
      </c>
      <c r="G232" s="40"/>
      <c r="H232" s="40"/>
      <c r="I232" s="190"/>
      <c r="J232" s="40"/>
      <c r="K232" s="40"/>
      <c r="L232" s="41"/>
      <c r="M232" s="191"/>
      <c r="N232" s="192"/>
      <c r="O232" s="74"/>
      <c r="P232" s="74"/>
      <c r="Q232" s="74"/>
      <c r="R232" s="74"/>
      <c r="S232" s="74"/>
      <c r="T232" s="75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T232" s="21" t="s">
        <v>143</v>
      </c>
      <c r="AU232" s="21" t="s">
        <v>80</v>
      </c>
    </row>
    <row r="233" s="14" customFormat="1">
      <c r="A233" s="14"/>
      <c r="B233" s="202"/>
      <c r="C233" s="14"/>
      <c r="D233" s="188" t="s">
        <v>145</v>
      </c>
      <c r="E233" s="203" t="s">
        <v>3</v>
      </c>
      <c r="F233" s="204" t="s">
        <v>648</v>
      </c>
      <c r="G233" s="14"/>
      <c r="H233" s="205">
        <v>877.5</v>
      </c>
      <c r="I233" s="206"/>
      <c r="J233" s="14"/>
      <c r="K233" s="14"/>
      <c r="L233" s="202"/>
      <c r="M233" s="207"/>
      <c r="N233" s="208"/>
      <c r="O233" s="208"/>
      <c r="P233" s="208"/>
      <c r="Q233" s="208"/>
      <c r="R233" s="208"/>
      <c r="S233" s="208"/>
      <c r="T233" s="209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03" t="s">
        <v>145</v>
      </c>
      <c r="AU233" s="203" t="s">
        <v>80</v>
      </c>
      <c r="AV233" s="14" t="s">
        <v>80</v>
      </c>
      <c r="AW233" s="14" t="s">
        <v>32</v>
      </c>
      <c r="AX233" s="14" t="s">
        <v>71</v>
      </c>
      <c r="AY233" s="203" t="s">
        <v>132</v>
      </c>
    </row>
    <row r="234" s="15" customFormat="1">
      <c r="A234" s="15"/>
      <c r="B234" s="210"/>
      <c r="C234" s="15"/>
      <c r="D234" s="188" t="s">
        <v>145</v>
      </c>
      <c r="E234" s="211" t="s">
        <v>3</v>
      </c>
      <c r="F234" s="212" t="s">
        <v>149</v>
      </c>
      <c r="G234" s="15"/>
      <c r="H234" s="213">
        <v>877.5</v>
      </c>
      <c r="I234" s="214"/>
      <c r="J234" s="15"/>
      <c r="K234" s="15"/>
      <c r="L234" s="210"/>
      <c r="M234" s="215"/>
      <c r="N234" s="216"/>
      <c r="O234" s="216"/>
      <c r="P234" s="216"/>
      <c r="Q234" s="216"/>
      <c r="R234" s="216"/>
      <c r="S234" s="216"/>
      <c r="T234" s="217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T234" s="211" t="s">
        <v>145</v>
      </c>
      <c r="AU234" s="211" t="s">
        <v>80</v>
      </c>
      <c r="AV234" s="15" t="s">
        <v>139</v>
      </c>
      <c r="AW234" s="15" t="s">
        <v>32</v>
      </c>
      <c r="AX234" s="15" t="s">
        <v>78</v>
      </c>
      <c r="AY234" s="211" t="s">
        <v>132</v>
      </c>
    </row>
    <row r="235" s="12" customFormat="1" ht="22.8" customHeight="1">
      <c r="A235" s="12"/>
      <c r="B235" s="161"/>
      <c r="C235" s="12"/>
      <c r="D235" s="162" t="s">
        <v>70</v>
      </c>
      <c r="E235" s="172" t="s">
        <v>154</v>
      </c>
      <c r="F235" s="172" t="s">
        <v>654</v>
      </c>
      <c r="G235" s="12"/>
      <c r="H235" s="12"/>
      <c r="I235" s="164"/>
      <c r="J235" s="173">
        <f>BK235</f>
        <v>0</v>
      </c>
      <c r="K235" s="12"/>
      <c r="L235" s="161"/>
      <c r="M235" s="166"/>
      <c r="N235" s="167"/>
      <c r="O235" s="167"/>
      <c r="P235" s="168">
        <f>SUM(P236:P244)</f>
        <v>0</v>
      </c>
      <c r="Q235" s="167"/>
      <c r="R235" s="168">
        <f>SUM(R236:R244)</f>
        <v>0.13894999999999999</v>
      </c>
      <c r="S235" s="167"/>
      <c r="T235" s="169">
        <f>SUM(T236:T244)</f>
        <v>0</v>
      </c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R235" s="162" t="s">
        <v>78</v>
      </c>
      <c r="AT235" s="170" t="s">
        <v>70</v>
      </c>
      <c r="AU235" s="170" t="s">
        <v>78</v>
      </c>
      <c r="AY235" s="162" t="s">
        <v>132</v>
      </c>
      <c r="BK235" s="171">
        <f>SUM(BK236:BK244)</f>
        <v>0</v>
      </c>
    </row>
    <row r="236" s="2" customFormat="1" ht="16.5" customHeight="1">
      <c r="A236" s="40"/>
      <c r="B236" s="174"/>
      <c r="C236" s="175" t="s">
        <v>353</v>
      </c>
      <c r="D236" s="175" t="s">
        <v>134</v>
      </c>
      <c r="E236" s="176" t="s">
        <v>655</v>
      </c>
      <c r="F236" s="177" t="s">
        <v>656</v>
      </c>
      <c r="G236" s="178" t="s">
        <v>161</v>
      </c>
      <c r="H236" s="179">
        <v>35</v>
      </c>
      <c r="I236" s="180"/>
      <c r="J236" s="181">
        <f>ROUND(I236*H236,2)</f>
        <v>0</v>
      </c>
      <c r="K236" s="177" t="s">
        <v>138</v>
      </c>
      <c r="L236" s="41"/>
      <c r="M236" s="182" t="s">
        <v>3</v>
      </c>
      <c r="N236" s="183" t="s">
        <v>42</v>
      </c>
      <c r="O236" s="74"/>
      <c r="P236" s="184">
        <f>O236*H236</f>
        <v>0</v>
      </c>
      <c r="Q236" s="184">
        <v>1.0000000000000001E-05</v>
      </c>
      <c r="R236" s="184">
        <f>Q236*H236</f>
        <v>0.00035000000000000005</v>
      </c>
      <c r="S236" s="184">
        <v>0</v>
      </c>
      <c r="T236" s="185">
        <f>S236*H236</f>
        <v>0</v>
      </c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R236" s="186" t="s">
        <v>139</v>
      </c>
      <c r="AT236" s="186" t="s">
        <v>134</v>
      </c>
      <c r="AU236" s="186" t="s">
        <v>80</v>
      </c>
      <c r="AY236" s="21" t="s">
        <v>132</v>
      </c>
      <c r="BE236" s="187">
        <f>IF(N236="základní",J236,0)</f>
        <v>0</v>
      </c>
      <c r="BF236" s="187">
        <f>IF(N236="snížená",J236,0)</f>
        <v>0</v>
      </c>
      <c r="BG236" s="187">
        <f>IF(N236="zákl. přenesená",J236,0)</f>
        <v>0</v>
      </c>
      <c r="BH236" s="187">
        <f>IF(N236="sníž. přenesená",J236,0)</f>
        <v>0</v>
      </c>
      <c r="BI236" s="187">
        <f>IF(N236="nulová",J236,0)</f>
        <v>0</v>
      </c>
      <c r="BJ236" s="21" t="s">
        <v>78</v>
      </c>
      <c r="BK236" s="187">
        <f>ROUND(I236*H236,2)</f>
        <v>0</v>
      </c>
      <c r="BL236" s="21" t="s">
        <v>139</v>
      </c>
      <c r="BM236" s="186" t="s">
        <v>657</v>
      </c>
    </row>
    <row r="237" s="2" customFormat="1">
      <c r="A237" s="40"/>
      <c r="B237" s="41"/>
      <c r="C237" s="40"/>
      <c r="D237" s="188" t="s">
        <v>141</v>
      </c>
      <c r="E237" s="40"/>
      <c r="F237" s="189" t="s">
        <v>658</v>
      </c>
      <c r="G237" s="40"/>
      <c r="H237" s="40"/>
      <c r="I237" s="190"/>
      <c r="J237" s="40"/>
      <c r="K237" s="40"/>
      <c r="L237" s="41"/>
      <c r="M237" s="191"/>
      <c r="N237" s="192"/>
      <c r="O237" s="74"/>
      <c r="P237" s="74"/>
      <c r="Q237" s="74"/>
      <c r="R237" s="74"/>
      <c r="S237" s="74"/>
      <c r="T237" s="75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T237" s="21" t="s">
        <v>141</v>
      </c>
      <c r="AU237" s="21" t="s">
        <v>80</v>
      </c>
    </row>
    <row r="238" s="2" customFormat="1">
      <c r="A238" s="40"/>
      <c r="B238" s="41"/>
      <c r="C238" s="40"/>
      <c r="D238" s="193" t="s">
        <v>143</v>
      </c>
      <c r="E238" s="40"/>
      <c r="F238" s="194" t="s">
        <v>659</v>
      </c>
      <c r="G238" s="40"/>
      <c r="H238" s="40"/>
      <c r="I238" s="190"/>
      <c r="J238" s="40"/>
      <c r="K238" s="40"/>
      <c r="L238" s="41"/>
      <c r="M238" s="191"/>
      <c r="N238" s="192"/>
      <c r="O238" s="74"/>
      <c r="P238" s="74"/>
      <c r="Q238" s="74"/>
      <c r="R238" s="74"/>
      <c r="S238" s="74"/>
      <c r="T238" s="75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T238" s="21" t="s">
        <v>143</v>
      </c>
      <c r="AU238" s="21" t="s">
        <v>80</v>
      </c>
    </row>
    <row r="239" s="14" customFormat="1">
      <c r="A239" s="14"/>
      <c r="B239" s="202"/>
      <c r="C239" s="14"/>
      <c r="D239" s="188" t="s">
        <v>145</v>
      </c>
      <c r="E239" s="203" t="s">
        <v>3</v>
      </c>
      <c r="F239" s="204" t="s">
        <v>660</v>
      </c>
      <c r="G239" s="14"/>
      <c r="H239" s="205">
        <v>35</v>
      </c>
      <c r="I239" s="206"/>
      <c r="J239" s="14"/>
      <c r="K239" s="14"/>
      <c r="L239" s="202"/>
      <c r="M239" s="207"/>
      <c r="N239" s="208"/>
      <c r="O239" s="208"/>
      <c r="P239" s="208"/>
      <c r="Q239" s="208"/>
      <c r="R239" s="208"/>
      <c r="S239" s="208"/>
      <c r="T239" s="209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03" t="s">
        <v>145</v>
      </c>
      <c r="AU239" s="203" t="s">
        <v>80</v>
      </c>
      <c r="AV239" s="14" t="s">
        <v>80</v>
      </c>
      <c r="AW239" s="14" t="s">
        <v>32</v>
      </c>
      <c r="AX239" s="14" t="s">
        <v>71</v>
      </c>
      <c r="AY239" s="203" t="s">
        <v>132</v>
      </c>
    </row>
    <row r="240" s="15" customFormat="1">
      <c r="A240" s="15"/>
      <c r="B240" s="210"/>
      <c r="C240" s="15"/>
      <c r="D240" s="188" t="s">
        <v>145</v>
      </c>
      <c r="E240" s="211" t="s">
        <v>3</v>
      </c>
      <c r="F240" s="212" t="s">
        <v>149</v>
      </c>
      <c r="G240" s="15"/>
      <c r="H240" s="213">
        <v>35</v>
      </c>
      <c r="I240" s="214"/>
      <c r="J240" s="15"/>
      <c r="K240" s="15"/>
      <c r="L240" s="210"/>
      <c r="M240" s="215"/>
      <c r="N240" s="216"/>
      <c r="O240" s="216"/>
      <c r="P240" s="216"/>
      <c r="Q240" s="216"/>
      <c r="R240" s="216"/>
      <c r="S240" s="216"/>
      <c r="T240" s="217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T240" s="211" t="s">
        <v>145</v>
      </c>
      <c r="AU240" s="211" t="s">
        <v>80</v>
      </c>
      <c r="AV240" s="15" t="s">
        <v>139</v>
      </c>
      <c r="AW240" s="15" t="s">
        <v>32</v>
      </c>
      <c r="AX240" s="15" t="s">
        <v>78</v>
      </c>
      <c r="AY240" s="211" t="s">
        <v>132</v>
      </c>
    </row>
    <row r="241" s="2" customFormat="1" ht="16.5" customHeight="1">
      <c r="A241" s="40"/>
      <c r="B241" s="174"/>
      <c r="C241" s="218" t="s">
        <v>362</v>
      </c>
      <c r="D241" s="218" t="s">
        <v>150</v>
      </c>
      <c r="E241" s="219" t="s">
        <v>661</v>
      </c>
      <c r="F241" s="220" t="s">
        <v>662</v>
      </c>
      <c r="G241" s="221" t="s">
        <v>161</v>
      </c>
      <c r="H241" s="222">
        <v>38.5</v>
      </c>
      <c r="I241" s="223"/>
      <c r="J241" s="224">
        <f>ROUND(I241*H241,2)</f>
        <v>0</v>
      </c>
      <c r="K241" s="220" t="s">
        <v>138</v>
      </c>
      <c r="L241" s="225"/>
      <c r="M241" s="226" t="s">
        <v>3</v>
      </c>
      <c r="N241" s="227" t="s">
        <v>42</v>
      </c>
      <c r="O241" s="74"/>
      <c r="P241" s="184">
        <f>O241*H241</f>
        <v>0</v>
      </c>
      <c r="Q241" s="184">
        <v>0.0035999999999999999</v>
      </c>
      <c r="R241" s="184">
        <f>Q241*H241</f>
        <v>0.1386</v>
      </c>
      <c r="S241" s="184">
        <v>0</v>
      </c>
      <c r="T241" s="185">
        <f>S241*H241</f>
        <v>0</v>
      </c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R241" s="186" t="s">
        <v>154</v>
      </c>
      <c r="AT241" s="186" t="s">
        <v>150</v>
      </c>
      <c r="AU241" s="186" t="s">
        <v>80</v>
      </c>
      <c r="AY241" s="21" t="s">
        <v>132</v>
      </c>
      <c r="BE241" s="187">
        <f>IF(N241="základní",J241,0)</f>
        <v>0</v>
      </c>
      <c r="BF241" s="187">
        <f>IF(N241="snížená",J241,0)</f>
        <v>0</v>
      </c>
      <c r="BG241" s="187">
        <f>IF(N241="zákl. přenesená",J241,0)</f>
        <v>0</v>
      </c>
      <c r="BH241" s="187">
        <f>IF(N241="sníž. přenesená",J241,0)</f>
        <v>0</v>
      </c>
      <c r="BI241" s="187">
        <f>IF(N241="nulová",J241,0)</f>
        <v>0</v>
      </c>
      <c r="BJ241" s="21" t="s">
        <v>78</v>
      </c>
      <c r="BK241" s="187">
        <f>ROUND(I241*H241,2)</f>
        <v>0</v>
      </c>
      <c r="BL241" s="21" t="s">
        <v>139</v>
      </c>
      <c r="BM241" s="186" t="s">
        <v>663</v>
      </c>
    </row>
    <row r="242" s="2" customFormat="1">
      <c r="A242" s="40"/>
      <c r="B242" s="41"/>
      <c r="C242" s="40"/>
      <c r="D242" s="188" t="s">
        <v>141</v>
      </c>
      <c r="E242" s="40"/>
      <c r="F242" s="189" t="s">
        <v>662</v>
      </c>
      <c r="G242" s="40"/>
      <c r="H242" s="40"/>
      <c r="I242" s="190"/>
      <c r="J242" s="40"/>
      <c r="K242" s="40"/>
      <c r="L242" s="41"/>
      <c r="M242" s="191"/>
      <c r="N242" s="192"/>
      <c r="O242" s="74"/>
      <c r="P242" s="74"/>
      <c r="Q242" s="74"/>
      <c r="R242" s="74"/>
      <c r="S242" s="74"/>
      <c r="T242" s="75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T242" s="21" t="s">
        <v>141</v>
      </c>
      <c r="AU242" s="21" t="s">
        <v>80</v>
      </c>
    </row>
    <row r="243" s="14" customFormat="1">
      <c r="A243" s="14"/>
      <c r="B243" s="202"/>
      <c r="C243" s="14"/>
      <c r="D243" s="188" t="s">
        <v>145</v>
      </c>
      <c r="E243" s="203" t="s">
        <v>3</v>
      </c>
      <c r="F243" s="204" t="s">
        <v>664</v>
      </c>
      <c r="G243" s="14"/>
      <c r="H243" s="205">
        <v>38.5</v>
      </c>
      <c r="I243" s="206"/>
      <c r="J243" s="14"/>
      <c r="K243" s="14"/>
      <c r="L243" s="202"/>
      <c r="M243" s="207"/>
      <c r="N243" s="208"/>
      <c r="O243" s="208"/>
      <c r="P243" s="208"/>
      <c r="Q243" s="208"/>
      <c r="R243" s="208"/>
      <c r="S243" s="208"/>
      <c r="T243" s="209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03" t="s">
        <v>145</v>
      </c>
      <c r="AU243" s="203" t="s">
        <v>80</v>
      </c>
      <c r="AV243" s="14" t="s">
        <v>80</v>
      </c>
      <c r="AW243" s="14" t="s">
        <v>32</v>
      </c>
      <c r="AX243" s="14" t="s">
        <v>71</v>
      </c>
      <c r="AY243" s="203" t="s">
        <v>132</v>
      </c>
    </row>
    <row r="244" s="15" customFormat="1">
      <c r="A244" s="15"/>
      <c r="B244" s="210"/>
      <c r="C244" s="15"/>
      <c r="D244" s="188" t="s">
        <v>145</v>
      </c>
      <c r="E244" s="211" t="s">
        <v>3</v>
      </c>
      <c r="F244" s="212" t="s">
        <v>149</v>
      </c>
      <c r="G244" s="15"/>
      <c r="H244" s="213">
        <v>38.5</v>
      </c>
      <c r="I244" s="214"/>
      <c r="J244" s="15"/>
      <c r="K244" s="15"/>
      <c r="L244" s="210"/>
      <c r="M244" s="215"/>
      <c r="N244" s="216"/>
      <c r="O244" s="216"/>
      <c r="P244" s="216"/>
      <c r="Q244" s="216"/>
      <c r="R244" s="216"/>
      <c r="S244" s="216"/>
      <c r="T244" s="217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T244" s="211" t="s">
        <v>145</v>
      </c>
      <c r="AU244" s="211" t="s">
        <v>80</v>
      </c>
      <c r="AV244" s="15" t="s">
        <v>139</v>
      </c>
      <c r="AW244" s="15" t="s">
        <v>32</v>
      </c>
      <c r="AX244" s="15" t="s">
        <v>78</v>
      </c>
      <c r="AY244" s="211" t="s">
        <v>132</v>
      </c>
    </row>
    <row r="245" s="12" customFormat="1" ht="22.8" customHeight="1">
      <c r="A245" s="12"/>
      <c r="B245" s="161"/>
      <c r="C245" s="12"/>
      <c r="D245" s="162" t="s">
        <v>70</v>
      </c>
      <c r="E245" s="172" t="s">
        <v>207</v>
      </c>
      <c r="F245" s="172" t="s">
        <v>313</v>
      </c>
      <c r="G245" s="12"/>
      <c r="H245" s="12"/>
      <c r="I245" s="164"/>
      <c r="J245" s="173">
        <f>BK245</f>
        <v>0</v>
      </c>
      <c r="K245" s="12"/>
      <c r="L245" s="161"/>
      <c r="M245" s="166"/>
      <c r="N245" s="167"/>
      <c r="O245" s="167"/>
      <c r="P245" s="168">
        <f>SUM(P246:P286)</f>
        <v>0</v>
      </c>
      <c r="Q245" s="167"/>
      <c r="R245" s="168">
        <f>SUM(R246:R286)</f>
        <v>8.9392762999999995</v>
      </c>
      <c r="S245" s="167"/>
      <c r="T245" s="169">
        <f>SUM(T246:T286)</f>
        <v>0</v>
      </c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R245" s="162" t="s">
        <v>78</v>
      </c>
      <c r="AT245" s="170" t="s">
        <v>70</v>
      </c>
      <c r="AU245" s="170" t="s">
        <v>78</v>
      </c>
      <c r="AY245" s="162" t="s">
        <v>132</v>
      </c>
      <c r="BK245" s="171">
        <f>SUM(BK246:BK286)</f>
        <v>0</v>
      </c>
    </row>
    <row r="246" s="2" customFormat="1" ht="16.5" customHeight="1">
      <c r="A246" s="40"/>
      <c r="B246" s="174"/>
      <c r="C246" s="175" t="s">
        <v>369</v>
      </c>
      <c r="D246" s="175" t="s">
        <v>134</v>
      </c>
      <c r="E246" s="176" t="s">
        <v>665</v>
      </c>
      <c r="F246" s="177" t="s">
        <v>666</v>
      </c>
      <c r="G246" s="178" t="s">
        <v>161</v>
      </c>
      <c r="H246" s="179">
        <v>20</v>
      </c>
      <c r="I246" s="180"/>
      <c r="J246" s="181">
        <f>ROUND(I246*H246,2)</f>
        <v>0</v>
      </c>
      <c r="K246" s="177" t="s">
        <v>3</v>
      </c>
      <c r="L246" s="41"/>
      <c r="M246" s="182" t="s">
        <v>3</v>
      </c>
      <c r="N246" s="183" t="s">
        <v>42</v>
      </c>
      <c r="O246" s="74"/>
      <c r="P246" s="184">
        <f>O246*H246</f>
        <v>0</v>
      </c>
      <c r="Q246" s="184">
        <v>0</v>
      </c>
      <c r="R246" s="184">
        <f>Q246*H246</f>
        <v>0</v>
      </c>
      <c r="S246" s="184">
        <v>0</v>
      </c>
      <c r="T246" s="185">
        <f>S246*H246</f>
        <v>0</v>
      </c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R246" s="186" t="s">
        <v>139</v>
      </c>
      <c r="AT246" s="186" t="s">
        <v>134</v>
      </c>
      <c r="AU246" s="186" t="s">
        <v>80</v>
      </c>
      <c r="AY246" s="21" t="s">
        <v>132</v>
      </c>
      <c r="BE246" s="187">
        <f>IF(N246="základní",J246,0)</f>
        <v>0</v>
      </c>
      <c r="BF246" s="187">
        <f>IF(N246="snížená",J246,0)</f>
        <v>0</v>
      </c>
      <c r="BG246" s="187">
        <f>IF(N246="zákl. přenesená",J246,0)</f>
        <v>0</v>
      </c>
      <c r="BH246" s="187">
        <f>IF(N246="sníž. přenesená",J246,0)</f>
        <v>0</v>
      </c>
      <c r="BI246" s="187">
        <f>IF(N246="nulová",J246,0)</f>
        <v>0</v>
      </c>
      <c r="BJ246" s="21" t="s">
        <v>78</v>
      </c>
      <c r="BK246" s="187">
        <f>ROUND(I246*H246,2)</f>
        <v>0</v>
      </c>
      <c r="BL246" s="21" t="s">
        <v>139</v>
      </c>
      <c r="BM246" s="186" t="s">
        <v>667</v>
      </c>
    </row>
    <row r="247" s="2" customFormat="1">
      <c r="A247" s="40"/>
      <c r="B247" s="41"/>
      <c r="C247" s="40"/>
      <c r="D247" s="188" t="s">
        <v>141</v>
      </c>
      <c r="E247" s="40"/>
      <c r="F247" s="189" t="s">
        <v>666</v>
      </c>
      <c r="G247" s="40"/>
      <c r="H247" s="40"/>
      <c r="I247" s="190"/>
      <c r="J247" s="40"/>
      <c r="K247" s="40"/>
      <c r="L247" s="41"/>
      <c r="M247" s="191"/>
      <c r="N247" s="192"/>
      <c r="O247" s="74"/>
      <c r="P247" s="74"/>
      <c r="Q247" s="74"/>
      <c r="R247" s="74"/>
      <c r="S247" s="74"/>
      <c r="T247" s="75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T247" s="21" t="s">
        <v>141</v>
      </c>
      <c r="AU247" s="21" t="s">
        <v>80</v>
      </c>
    </row>
    <row r="248" s="14" customFormat="1">
      <c r="A248" s="14"/>
      <c r="B248" s="202"/>
      <c r="C248" s="14"/>
      <c r="D248" s="188" t="s">
        <v>145</v>
      </c>
      <c r="E248" s="203" t="s">
        <v>3</v>
      </c>
      <c r="F248" s="204" t="s">
        <v>291</v>
      </c>
      <c r="G248" s="14"/>
      <c r="H248" s="205">
        <v>20</v>
      </c>
      <c r="I248" s="206"/>
      <c r="J248" s="14"/>
      <c r="K248" s="14"/>
      <c r="L248" s="202"/>
      <c r="M248" s="207"/>
      <c r="N248" s="208"/>
      <c r="O248" s="208"/>
      <c r="P248" s="208"/>
      <c r="Q248" s="208"/>
      <c r="R248" s="208"/>
      <c r="S248" s="208"/>
      <c r="T248" s="209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03" t="s">
        <v>145</v>
      </c>
      <c r="AU248" s="203" t="s">
        <v>80</v>
      </c>
      <c r="AV248" s="14" t="s">
        <v>80</v>
      </c>
      <c r="AW248" s="14" t="s">
        <v>32</v>
      </c>
      <c r="AX248" s="14" t="s">
        <v>71</v>
      </c>
      <c r="AY248" s="203" t="s">
        <v>132</v>
      </c>
    </row>
    <row r="249" s="15" customFormat="1">
      <c r="A249" s="15"/>
      <c r="B249" s="210"/>
      <c r="C249" s="15"/>
      <c r="D249" s="188" t="s">
        <v>145</v>
      </c>
      <c r="E249" s="211" t="s">
        <v>3</v>
      </c>
      <c r="F249" s="212" t="s">
        <v>149</v>
      </c>
      <c r="G249" s="15"/>
      <c r="H249" s="213">
        <v>20</v>
      </c>
      <c r="I249" s="214"/>
      <c r="J249" s="15"/>
      <c r="K249" s="15"/>
      <c r="L249" s="210"/>
      <c r="M249" s="215"/>
      <c r="N249" s="216"/>
      <c r="O249" s="216"/>
      <c r="P249" s="216"/>
      <c r="Q249" s="216"/>
      <c r="R249" s="216"/>
      <c r="S249" s="216"/>
      <c r="T249" s="217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T249" s="211" t="s">
        <v>145</v>
      </c>
      <c r="AU249" s="211" t="s">
        <v>80</v>
      </c>
      <c r="AV249" s="15" t="s">
        <v>139</v>
      </c>
      <c r="AW249" s="15" t="s">
        <v>32</v>
      </c>
      <c r="AX249" s="15" t="s">
        <v>78</v>
      </c>
      <c r="AY249" s="211" t="s">
        <v>132</v>
      </c>
    </row>
    <row r="250" s="2" customFormat="1" ht="16.5" customHeight="1">
      <c r="A250" s="40"/>
      <c r="B250" s="174"/>
      <c r="C250" s="175" t="s">
        <v>377</v>
      </c>
      <c r="D250" s="175" t="s">
        <v>134</v>
      </c>
      <c r="E250" s="176" t="s">
        <v>668</v>
      </c>
      <c r="F250" s="177" t="s">
        <v>669</v>
      </c>
      <c r="G250" s="178" t="s">
        <v>161</v>
      </c>
      <c r="H250" s="179">
        <v>25</v>
      </c>
      <c r="I250" s="180"/>
      <c r="J250" s="181">
        <f>ROUND(I250*H250,2)</f>
        <v>0</v>
      </c>
      <c r="K250" s="177" t="s">
        <v>138</v>
      </c>
      <c r="L250" s="41"/>
      <c r="M250" s="182" t="s">
        <v>3</v>
      </c>
      <c r="N250" s="183" t="s">
        <v>42</v>
      </c>
      <c r="O250" s="74"/>
      <c r="P250" s="184">
        <f>O250*H250</f>
        <v>0</v>
      </c>
      <c r="Q250" s="184">
        <v>0.29221000000000003</v>
      </c>
      <c r="R250" s="184">
        <f>Q250*H250</f>
        <v>7.3052500000000009</v>
      </c>
      <c r="S250" s="184">
        <v>0</v>
      </c>
      <c r="T250" s="185">
        <f>S250*H250</f>
        <v>0</v>
      </c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R250" s="186" t="s">
        <v>139</v>
      </c>
      <c r="AT250" s="186" t="s">
        <v>134</v>
      </c>
      <c r="AU250" s="186" t="s">
        <v>80</v>
      </c>
      <c r="AY250" s="21" t="s">
        <v>132</v>
      </c>
      <c r="BE250" s="187">
        <f>IF(N250="základní",J250,0)</f>
        <v>0</v>
      </c>
      <c r="BF250" s="187">
        <f>IF(N250="snížená",J250,0)</f>
        <v>0</v>
      </c>
      <c r="BG250" s="187">
        <f>IF(N250="zákl. přenesená",J250,0)</f>
        <v>0</v>
      </c>
      <c r="BH250" s="187">
        <f>IF(N250="sníž. přenesená",J250,0)</f>
        <v>0</v>
      </c>
      <c r="BI250" s="187">
        <f>IF(N250="nulová",J250,0)</f>
        <v>0</v>
      </c>
      <c r="BJ250" s="21" t="s">
        <v>78</v>
      </c>
      <c r="BK250" s="187">
        <f>ROUND(I250*H250,2)</f>
        <v>0</v>
      </c>
      <c r="BL250" s="21" t="s">
        <v>139</v>
      </c>
      <c r="BM250" s="186" t="s">
        <v>670</v>
      </c>
    </row>
    <row r="251" s="2" customFormat="1">
      <c r="A251" s="40"/>
      <c r="B251" s="41"/>
      <c r="C251" s="40"/>
      <c r="D251" s="188" t="s">
        <v>141</v>
      </c>
      <c r="E251" s="40"/>
      <c r="F251" s="189" t="s">
        <v>671</v>
      </c>
      <c r="G251" s="40"/>
      <c r="H251" s="40"/>
      <c r="I251" s="190"/>
      <c r="J251" s="40"/>
      <c r="K251" s="40"/>
      <c r="L251" s="41"/>
      <c r="M251" s="191"/>
      <c r="N251" s="192"/>
      <c r="O251" s="74"/>
      <c r="P251" s="74"/>
      <c r="Q251" s="74"/>
      <c r="R251" s="74"/>
      <c r="S251" s="74"/>
      <c r="T251" s="75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T251" s="21" t="s">
        <v>141</v>
      </c>
      <c r="AU251" s="21" t="s">
        <v>80</v>
      </c>
    </row>
    <row r="252" s="2" customFormat="1">
      <c r="A252" s="40"/>
      <c r="B252" s="41"/>
      <c r="C252" s="40"/>
      <c r="D252" s="193" t="s">
        <v>143</v>
      </c>
      <c r="E252" s="40"/>
      <c r="F252" s="194" t="s">
        <v>672</v>
      </c>
      <c r="G252" s="40"/>
      <c r="H252" s="40"/>
      <c r="I252" s="190"/>
      <c r="J252" s="40"/>
      <c r="K252" s="40"/>
      <c r="L252" s="41"/>
      <c r="M252" s="191"/>
      <c r="N252" s="192"/>
      <c r="O252" s="74"/>
      <c r="P252" s="74"/>
      <c r="Q252" s="74"/>
      <c r="R252" s="74"/>
      <c r="S252" s="74"/>
      <c r="T252" s="75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T252" s="21" t="s">
        <v>143</v>
      </c>
      <c r="AU252" s="21" t="s">
        <v>80</v>
      </c>
    </row>
    <row r="253" s="14" customFormat="1">
      <c r="A253" s="14"/>
      <c r="B253" s="202"/>
      <c r="C253" s="14"/>
      <c r="D253" s="188" t="s">
        <v>145</v>
      </c>
      <c r="E253" s="203" t="s">
        <v>3</v>
      </c>
      <c r="F253" s="204" t="s">
        <v>325</v>
      </c>
      <c r="G253" s="14"/>
      <c r="H253" s="205">
        <v>25</v>
      </c>
      <c r="I253" s="206"/>
      <c r="J253" s="14"/>
      <c r="K253" s="14"/>
      <c r="L253" s="202"/>
      <c r="M253" s="207"/>
      <c r="N253" s="208"/>
      <c r="O253" s="208"/>
      <c r="P253" s="208"/>
      <c r="Q253" s="208"/>
      <c r="R253" s="208"/>
      <c r="S253" s="208"/>
      <c r="T253" s="209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03" t="s">
        <v>145</v>
      </c>
      <c r="AU253" s="203" t="s">
        <v>80</v>
      </c>
      <c r="AV253" s="14" t="s">
        <v>80</v>
      </c>
      <c r="AW253" s="14" t="s">
        <v>32</v>
      </c>
      <c r="AX253" s="14" t="s">
        <v>71</v>
      </c>
      <c r="AY253" s="203" t="s">
        <v>132</v>
      </c>
    </row>
    <row r="254" s="15" customFormat="1">
      <c r="A254" s="15"/>
      <c r="B254" s="210"/>
      <c r="C254" s="15"/>
      <c r="D254" s="188" t="s">
        <v>145</v>
      </c>
      <c r="E254" s="211" t="s">
        <v>3</v>
      </c>
      <c r="F254" s="212" t="s">
        <v>149</v>
      </c>
      <c r="G254" s="15"/>
      <c r="H254" s="213">
        <v>25</v>
      </c>
      <c r="I254" s="214"/>
      <c r="J254" s="15"/>
      <c r="K254" s="15"/>
      <c r="L254" s="210"/>
      <c r="M254" s="215"/>
      <c r="N254" s="216"/>
      <c r="O254" s="216"/>
      <c r="P254" s="216"/>
      <c r="Q254" s="216"/>
      <c r="R254" s="216"/>
      <c r="S254" s="216"/>
      <c r="T254" s="217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T254" s="211" t="s">
        <v>145</v>
      </c>
      <c r="AU254" s="211" t="s">
        <v>80</v>
      </c>
      <c r="AV254" s="15" t="s">
        <v>139</v>
      </c>
      <c r="AW254" s="15" t="s">
        <v>32</v>
      </c>
      <c r="AX254" s="15" t="s">
        <v>78</v>
      </c>
      <c r="AY254" s="211" t="s">
        <v>132</v>
      </c>
    </row>
    <row r="255" s="2" customFormat="1" ht="16.5" customHeight="1">
      <c r="A255" s="40"/>
      <c r="B255" s="174"/>
      <c r="C255" s="218" t="s">
        <v>383</v>
      </c>
      <c r="D255" s="218" t="s">
        <v>150</v>
      </c>
      <c r="E255" s="219" t="s">
        <v>673</v>
      </c>
      <c r="F255" s="220" t="s">
        <v>674</v>
      </c>
      <c r="G255" s="221" t="s">
        <v>161</v>
      </c>
      <c r="H255" s="222">
        <v>25</v>
      </c>
      <c r="I255" s="223"/>
      <c r="J255" s="224">
        <f>ROUND(I255*H255,2)</f>
        <v>0</v>
      </c>
      <c r="K255" s="220" t="s">
        <v>3</v>
      </c>
      <c r="L255" s="225"/>
      <c r="M255" s="226" t="s">
        <v>3</v>
      </c>
      <c r="N255" s="227" t="s">
        <v>42</v>
      </c>
      <c r="O255" s="74"/>
      <c r="P255" s="184">
        <f>O255*H255</f>
        <v>0</v>
      </c>
      <c r="Q255" s="184">
        <v>0.032800000000000003</v>
      </c>
      <c r="R255" s="184">
        <f>Q255*H255</f>
        <v>0.82000000000000006</v>
      </c>
      <c r="S255" s="184">
        <v>0</v>
      </c>
      <c r="T255" s="185">
        <f>S255*H255</f>
        <v>0</v>
      </c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R255" s="186" t="s">
        <v>154</v>
      </c>
      <c r="AT255" s="186" t="s">
        <v>150</v>
      </c>
      <c r="AU255" s="186" t="s">
        <v>80</v>
      </c>
      <c r="AY255" s="21" t="s">
        <v>132</v>
      </c>
      <c r="BE255" s="187">
        <f>IF(N255="základní",J255,0)</f>
        <v>0</v>
      </c>
      <c r="BF255" s="187">
        <f>IF(N255="snížená",J255,0)</f>
        <v>0</v>
      </c>
      <c r="BG255" s="187">
        <f>IF(N255="zákl. přenesená",J255,0)</f>
        <v>0</v>
      </c>
      <c r="BH255" s="187">
        <f>IF(N255="sníž. přenesená",J255,0)</f>
        <v>0</v>
      </c>
      <c r="BI255" s="187">
        <f>IF(N255="nulová",J255,0)</f>
        <v>0</v>
      </c>
      <c r="BJ255" s="21" t="s">
        <v>78</v>
      </c>
      <c r="BK255" s="187">
        <f>ROUND(I255*H255,2)</f>
        <v>0</v>
      </c>
      <c r="BL255" s="21" t="s">
        <v>139</v>
      </c>
      <c r="BM255" s="186" t="s">
        <v>675</v>
      </c>
    </row>
    <row r="256" s="2" customFormat="1">
      <c r="A256" s="40"/>
      <c r="B256" s="41"/>
      <c r="C256" s="40"/>
      <c r="D256" s="188" t="s">
        <v>141</v>
      </c>
      <c r="E256" s="40"/>
      <c r="F256" s="189" t="s">
        <v>674</v>
      </c>
      <c r="G256" s="40"/>
      <c r="H256" s="40"/>
      <c r="I256" s="190"/>
      <c r="J256" s="40"/>
      <c r="K256" s="40"/>
      <c r="L256" s="41"/>
      <c r="M256" s="191"/>
      <c r="N256" s="192"/>
      <c r="O256" s="74"/>
      <c r="P256" s="74"/>
      <c r="Q256" s="74"/>
      <c r="R256" s="74"/>
      <c r="S256" s="74"/>
      <c r="T256" s="75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T256" s="21" t="s">
        <v>141</v>
      </c>
      <c r="AU256" s="21" t="s">
        <v>80</v>
      </c>
    </row>
    <row r="257" s="2" customFormat="1" ht="16.5" customHeight="1">
      <c r="A257" s="40"/>
      <c r="B257" s="174"/>
      <c r="C257" s="175" t="s">
        <v>390</v>
      </c>
      <c r="D257" s="175" t="s">
        <v>134</v>
      </c>
      <c r="E257" s="176" t="s">
        <v>676</v>
      </c>
      <c r="F257" s="177" t="s">
        <v>677</v>
      </c>
      <c r="G257" s="178" t="s">
        <v>161</v>
      </c>
      <c r="H257" s="179">
        <v>20</v>
      </c>
      <c r="I257" s="180"/>
      <c r="J257" s="181">
        <f>ROUND(I257*H257,2)</f>
        <v>0</v>
      </c>
      <c r="K257" s="177" t="s">
        <v>3</v>
      </c>
      <c r="L257" s="41"/>
      <c r="M257" s="182" t="s">
        <v>3</v>
      </c>
      <c r="N257" s="183" t="s">
        <v>42</v>
      </c>
      <c r="O257" s="74"/>
      <c r="P257" s="184">
        <f>O257*H257</f>
        <v>0</v>
      </c>
      <c r="Q257" s="184">
        <v>0</v>
      </c>
      <c r="R257" s="184">
        <f>Q257*H257</f>
        <v>0</v>
      </c>
      <c r="S257" s="184">
        <v>0</v>
      </c>
      <c r="T257" s="185">
        <f>S257*H257</f>
        <v>0</v>
      </c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R257" s="186" t="s">
        <v>139</v>
      </c>
      <c r="AT257" s="186" t="s">
        <v>134</v>
      </c>
      <c r="AU257" s="186" t="s">
        <v>80</v>
      </c>
      <c r="AY257" s="21" t="s">
        <v>132</v>
      </c>
      <c r="BE257" s="187">
        <f>IF(N257="základní",J257,0)</f>
        <v>0</v>
      </c>
      <c r="BF257" s="187">
        <f>IF(N257="snížená",J257,0)</f>
        <v>0</v>
      </c>
      <c r="BG257" s="187">
        <f>IF(N257="zákl. přenesená",J257,0)</f>
        <v>0</v>
      </c>
      <c r="BH257" s="187">
        <f>IF(N257="sníž. přenesená",J257,0)</f>
        <v>0</v>
      </c>
      <c r="BI257" s="187">
        <f>IF(N257="nulová",J257,0)</f>
        <v>0</v>
      </c>
      <c r="BJ257" s="21" t="s">
        <v>78</v>
      </c>
      <c r="BK257" s="187">
        <f>ROUND(I257*H257,2)</f>
        <v>0</v>
      </c>
      <c r="BL257" s="21" t="s">
        <v>139</v>
      </c>
      <c r="BM257" s="186" t="s">
        <v>678</v>
      </c>
    </row>
    <row r="258" s="2" customFormat="1">
      <c r="A258" s="40"/>
      <c r="B258" s="41"/>
      <c r="C258" s="40"/>
      <c r="D258" s="188" t="s">
        <v>141</v>
      </c>
      <c r="E258" s="40"/>
      <c r="F258" s="189" t="s">
        <v>677</v>
      </c>
      <c r="G258" s="40"/>
      <c r="H258" s="40"/>
      <c r="I258" s="190"/>
      <c r="J258" s="40"/>
      <c r="K258" s="40"/>
      <c r="L258" s="41"/>
      <c r="M258" s="191"/>
      <c r="N258" s="192"/>
      <c r="O258" s="74"/>
      <c r="P258" s="74"/>
      <c r="Q258" s="74"/>
      <c r="R258" s="74"/>
      <c r="S258" s="74"/>
      <c r="T258" s="75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T258" s="21" t="s">
        <v>141</v>
      </c>
      <c r="AU258" s="21" t="s">
        <v>80</v>
      </c>
    </row>
    <row r="259" s="2" customFormat="1" ht="16.5" customHeight="1">
      <c r="A259" s="40"/>
      <c r="B259" s="174"/>
      <c r="C259" s="175" t="s">
        <v>397</v>
      </c>
      <c r="D259" s="175" t="s">
        <v>134</v>
      </c>
      <c r="E259" s="176" t="s">
        <v>679</v>
      </c>
      <c r="F259" s="177" t="s">
        <v>680</v>
      </c>
      <c r="G259" s="178" t="s">
        <v>161</v>
      </c>
      <c r="H259" s="179">
        <v>30</v>
      </c>
      <c r="I259" s="180"/>
      <c r="J259" s="181">
        <f>ROUND(I259*H259,2)</f>
        <v>0</v>
      </c>
      <c r="K259" s="177" t="s">
        <v>3</v>
      </c>
      <c r="L259" s="41"/>
      <c r="M259" s="182" t="s">
        <v>3</v>
      </c>
      <c r="N259" s="183" t="s">
        <v>42</v>
      </c>
      <c r="O259" s="74"/>
      <c r="P259" s="184">
        <f>O259*H259</f>
        <v>0</v>
      </c>
      <c r="Q259" s="184">
        <v>0</v>
      </c>
      <c r="R259" s="184">
        <f>Q259*H259</f>
        <v>0</v>
      </c>
      <c r="S259" s="184">
        <v>0</v>
      </c>
      <c r="T259" s="185">
        <f>S259*H259</f>
        <v>0</v>
      </c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R259" s="186" t="s">
        <v>139</v>
      </c>
      <c r="AT259" s="186" t="s">
        <v>134</v>
      </c>
      <c r="AU259" s="186" t="s">
        <v>80</v>
      </c>
      <c r="AY259" s="21" t="s">
        <v>132</v>
      </c>
      <c r="BE259" s="187">
        <f>IF(N259="základní",J259,0)</f>
        <v>0</v>
      </c>
      <c r="BF259" s="187">
        <f>IF(N259="snížená",J259,0)</f>
        <v>0</v>
      </c>
      <c r="BG259" s="187">
        <f>IF(N259="zákl. přenesená",J259,0)</f>
        <v>0</v>
      </c>
      <c r="BH259" s="187">
        <f>IF(N259="sníž. přenesená",J259,0)</f>
        <v>0</v>
      </c>
      <c r="BI259" s="187">
        <f>IF(N259="nulová",J259,0)</f>
        <v>0</v>
      </c>
      <c r="BJ259" s="21" t="s">
        <v>78</v>
      </c>
      <c r="BK259" s="187">
        <f>ROUND(I259*H259,2)</f>
        <v>0</v>
      </c>
      <c r="BL259" s="21" t="s">
        <v>139</v>
      </c>
      <c r="BM259" s="186" t="s">
        <v>681</v>
      </c>
    </row>
    <row r="260" s="2" customFormat="1">
      <c r="A260" s="40"/>
      <c r="B260" s="41"/>
      <c r="C260" s="40"/>
      <c r="D260" s="188" t="s">
        <v>141</v>
      </c>
      <c r="E260" s="40"/>
      <c r="F260" s="189" t="s">
        <v>680</v>
      </c>
      <c r="G260" s="40"/>
      <c r="H260" s="40"/>
      <c r="I260" s="190"/>
      <c r="J260" s="40"/>
      <c r="K260" s="40"/>
      <c r="L260" s="41"/>
      <c r="M260" s="191"/>
      <c r="N260" s="192"/>
      <c r="O260" s="74"/>
      <c r="P260" s="74"/>
      <c r="Q260" s="74"/>
      <c r="R260" s="74"/>
      <c r="S260" s="74"/>
      <c r="T260" s="75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T260" s="21" t="s">
        <v>141</v>
      </c>
      <c r="AU260" s="21" t="s">
        <v>80</v>
      </c>
    </row>
    <row r="261" s="14" customFormat="1">
      <c r="A261" s="14"/>
      <c r="B261" s="202"/>
      <c r="C261" s="14"/>
      <c r="D261" s="188" t="s">
        <v>145</v>
      </c>
      <c r="E261" s="203" t="s">
        <v>3</v>
      </c>
      <c r="F261" s="204" t="s">
        <v>682</v>
      </c>
      <c r="G261" s="14"/>
      <c r="H261" s="205">
        <v>30</v>
      </c>
      <c r="I261" s="206"/>
      <c r="J261" s="14"/>
      <c r="K261" s="14"/>
      <c r="L261" s="202"/>
      <c r="M261" s="207"/>
      <c r="N261" s="208"/>
      <c r="O261" s="208"/>
      <c r="P261" s="208"/>
      <c r="Q261" s="208"/>
      <c r="R261" s="208"/>
      <c r="S261" s="208"/>
      <c r="T261" s="209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03" t="s">
        <v>145</v>
      </c>
      <c r="AU261" s="203" t="s">
        <v>80</v>
      </c>
      <c r="AV261" s="14" t="s">
        <v>80</v>
      </c>
      <c r="AW261" s="14" t="s">
        <v>32</v>
      </c>
      <c r="AX261" s="14" t="s">
        <v>71</v>
      </c>
      <c r="AY261" s="203" t="s">
        <v>132</v>
      </c>
    </row>
    <row r="262" s="15" customFormat="1">
      <c r="A262" s="15"/>
      <c r="B262" s="210"/>
      <c r="C262" s="15"/>
      <c r="D262" s="188" t="s">
        <v>145</v>
      </c>
      <c r="E262" s="211" t="s">
        <v>3</v>
      </c>
      <c r="F262" s="212" t="s">
        <v>149</v>
      </c>
      <c r="G262" s="15"/>
      <c r="H262" s="213">
        <v>30</v>
      </c>
      <c r="I262" s="214"/>
      <c r="J262" s="15"/>
      <c r="K262" s="15"/>
      <c r="L262" s="210"/>
      <c r="M262" s="215"/>
      <c r="N262" s="216"/>
      <c r="O262" s="216"/>
      <c r="P262" s="216"/>
      <c r="Q262" s="216"/>
      <c r="R262" s="216"/>
      <c r="S262" s="216"/>
      <c r="T262" s="217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T262" s="211" t="s">
        <v>145</v>
      </c>
      <c r="AU262" s="211" t="s">
        <v>80</v>
      </c>
      <c r="AV262" s="15" t="s">
        <v>139</v>
      </c>
      <c r="AW262" s="15" t="s">
        <v>32</v>
      </c>
      <c r="AX262" s="15" t="s">
        <v>78</v>
      </c>
      <c r="AY262" s="211" t="s">
        <v>132</v>
      </c>
    </row>
    <row r="263" s="2" customFormat="1" ht="16.5" customHeight="1">
      <c r="A263" s="40"/>
      <c r="B263" s="174"/>
      <c r="C263" s="175" t="s">
        <v>404</v>
      </c>
      <c r="D263" s="175" t="s">
        <v>134</v>
      </c>
      <c r="E263" s="176" t="s">
        <v>683</v>
      </c>
      <c r="F263" s="177" t="s">
        <v>684</v>
      </c>
      <c r="G263" s="178" t="s">
        <v>551</v>
      </c>
      <c r="H263" s="179">
        <v>867</v>
      </c>
      <c r="I263" s="180"/>
      <c r="J263" s="181">
        <f>ROUND(I263*H263,2)</f>
        <v>0</v>
      </c>
      <c r="K263" s="177" t="s">
        <v>138</v>
      </c>
      <c r="L263" s="41"/>
      <c r="M263" s="182" t="s">
        <v>3</v>
      </c>
      <c r="N263" s="183" t="s">
        <v>42</v>
      </c>
      <c r="O263" s="74"/>
      <c r="P263" s="184">
        <f>O263*H263</f>
        <v>0</v>
      </c>
      <c r="Q263" s="184">
        <v>6.9999999999999994E-05</v>
      </c>
      <c r="R263" s="184">
        <f>Q263*H263</f>
        <v>0.060689999999999994</v>
      </c>
      <c r="S263" s="184">
        <v>0</v>
      </c>
      <c r="T263" s="185">
        <f>S263*H263</f>
        <v>0</v>
      </c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R263" s="186" t="s">
        <v>139</v>
      </c>
      <c r="AT263" s="186" t="s">
        <v>134</v>
      </c>
      <c r="AU263" s="186" t="s">
        <v>80</v>
      </c>
      <c r="AY263" s="21" t="s">
        <v>132</v>
      </c>
      <c r="BE263" s="187">
        <f>IF(N263="základní",J263,0)</f>
        <v>0</v>
      </c>
      <c r="BF263" s="187">
        <f>IF(N263="snížená",J263,0)</f>
        <v>0</v>
      </c>
      <c r="BG263" s="187">
        <f>IF(N263="zákl. přenesená",J263,0)</f>
        <v>0</v>
      </c>
      <c r="BH263" s="187">
        <f>IF(N263="sníž. přenesená",J263,0)</f>
        <v>0</v>
      </c>
      <c r="BI263" s="187">
        <f>IF(N263="nulová",J263,0)</f>
        <v>0</v>
      </c>
      <c r="BJ263" s="21" t="s">
        <v>78</v>
      </c>
      <c r="BK263" s="187">
        <f>ROUND(I263*H263,2)</f>
        <v>0</v>
      </c>
      <c r="BL263" s="21" t="s">
        <v>139</v>
      </c>
      <c r="BM263" s="186" t="s">
        <v>685</v>
      </c>
    </row>
    <row r="264" s="2" customFormat="1">
      <c r="A264" s="40"/>
      <c r="B264" s="41"/>
      <c r="C264" s="40"/>
      <c r="D264" s="188" t="s">
        <v>141</v>
      </c>
      <c r="E264" s="40"/>
      <c r="F264" s="189" t="s">
        <v>686</v>
      </c>
      <c r="G264" s="40"/>
      <c r="H264" s="40"/>
      <c r="I264" s="190"/>
      <c r="J264" s="40"/>
      <c r="K264" s="40"/>
      <c r="L264" s="41"/>
      <c r="M264" s="191"/>
      <c r="N264" s="192"/>
      <c r="O264" s="74"/>
      <c r="P264" s="74"/>
      <c r="Q264" s="74"/>
      <c r="R264" s="74"/>
      <c r="S264" s="74"/>
      <c r="T264" s="75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T264" s="21" t="s">
        <v>141</v>
      </c>
      <c r="AU264" s="21" t="s">
        <v>80</v>
      </c>
    </row>
    <row r="265" s="2" customFormat="1">
      <c r="A265" s="40"/>
      <c r="B265" s="41"/>
      <c r="C265" s="40"/>
      <c r="D265" s="193" t="s">
        <v>143</v>
      </c>
      <c r="E265" s="40"/>
      <c r="F265" s="194" t="s">
        <v>687</v>
      </c>
      <c r="G265" s="40"/>
      <c r="H265" s="40"/>
      <c r="I265" s="190"/>
      <c r="J265" s="40"/>
      <c r="K265" s="40"/>
      <c r="L265" s="41"/>
      <c r="M265" s="191"/>
      <c r="N265" s="192"/>
      <c r="O265" s="74"/>
      <c r="P265" s="74"/>
      <c r="Q265" s="74"/>
      <c r="R265" s="74"/>
      <c r="S265" s="74"/>
      <c r="T265" s="75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T265" s="21" t="s">
        <v>143</v>
      </c>
      <c r="AU265" s="21" t="s">
        <v>80</v>
      </c>
    </row>
    <row r="266" s="14" customFormat="1">
      <c r="A266" s="14"/>
      <c r="B266" s="202"/>
      <c r="C266" s="14"/>
      <c r="D266" s="188" t="s">
        <v>145</v>
      </c>
      <c r="E266" s="203" t="s">
        <v>3</v>
      </c>
      <c r="F266" s="204" t="s">
        <v>688</v>
      </c>
      <c r="G266" s="14"/>
      <c r="H266" s="205">
        <v>866.66700000000003</v>
      </c>
      <c r="I266" s="206"/>
      <c r="J266" s="14"/>
      <c r="K266" s="14"/>
      <c r="L266" s="202"/>
      <c r="M266" s="207"/>
      <c r="N266" s="208"/>
      <c r="O266" s="208"/>
      <c r="P266" s="208"/>
      <c r="Q266" s="208"/>
      <c r="R266" s="208"/>
      <c r="S266" s="208"/>
      <c r="T266" s="209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03" t="s">
        <v>145</v>
      </c>
      <c r="AU266" s="203" t="s">
        <v>80</v>
      </c>
      <c r="AV266" s="14" t="s">
        <v>80</v>
      </c>
      <c r="AW266" s="14" t="s">
        <v>32</v>
      </c>
      <c r="AX266" s="14" t="s">
        <v>71</v>
      </c>
      <c r="AY266" s="203" t="s">
        <v>132</v>
      </c>
    </row>
    <row r="267" s="16" customFormat="1">
      <c r="A267" s="16"/>
      <c r="B267" s="231"/>
      <c r="C267" s="16"/>
      <c r="D267" s="188" t="s">
        <v>145</v>
      </c>
      <c r="E267" s="232" t="s">
        <v>3</v>
      </c>
      <c r="F267" s="233" t="s">
        <v>689</v>
      </c>
      <c r="G267" s="16"/>
      <c r="H267" s="234">
        <v>866.66700000000003</v>
      </c>
      <c r="I267" s="235"/>
      <c r="J267" s="16"/>
      <c r="K267" s="16"/>
      <c r="L267" s="231"/>
      <c r="M267" s="236"/>
      <c r="N267" s="237"/>
      <c r="O267" s="237"/>
      <c r="P267" s="237"/>
      <c r="Q267" s="237"/>
      <c r="R267" s="237"/>
      <c r="S267" s="237"/>
      <c r="T267" s="238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T267" s="232" t="s">
        <v>145</v>
      </c>
      <c r="AU267" s="232" t="s">
        <v>80</v>
      </c>
      <c r="AV267" s="16" t="s">
        <v>158</v>
      </c>
      <c r="AW267" s="16" t="s">
        <v>32</v>
      </c>
      <c r="AX267" s="16" t="s">
        <v>71</v>
      </c>
      <c r="AY267" s="232" t="s">
        <v>132</v>
      </c>
    </row>
    <row r="268" s="13" customFormat="1">
      <c r="A268" s="13"/>
      <c r="B268" s="195"/>
      <c r="C268" s="13"/>
      <c r="D268" s="188" t="s">
        <v>145</v>
      </c>
      <c r="E268" s="196" t="s">
        <v>3</v>
      </c>
      <c r="F268" s="197" t="s">
        <v>690</v>
      </c>
      <c r="G268" s="13"/>
      <c r="H268" s="196" t="s">
        <v>3</v>
      </c>
      <c r="I268" s="198"/>
      <c r="J268" s="13"/>
      <c r="K268" s="13"/>
      <c r="L268" s="195"/>
      <c r="M268" s="199"/>
      <c r="N268" s="200"/>
      <c r="O268" s="200"/>
      <c r="P268" s="200"/>
      <c r="Q268" s="200"/>
      <c r="R268" s="200"/>
      <c r="S268" s="200"/>
      <c r="T268" s="201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196" t="s">
        <v>145</v>
      </c>
      <c r="AU268" s="196" t="s">
        <v>80</v>
      </c>
      <c r="AV268" s="13" t="s">
        <v>78</v>
      </c>
      <c r="AW268" s="13" t="s">
        <v>32</v>
      </c>
      <c r="AX268" s="13" t="s">
        <v>71</v>
      </c>
      <c r="AY268" s="196" t="s">
        <v>132</v>
      </c>
    </row>
    <row r="269" s="14" customFormat="1">
      <c r="A269" s="14"/>
      <c r="B269" s="202"/>
      <c r="C269" s="14"/>
      <c r="D269" s="188" t="s">
        <v>145</v>
      </c>
      <c r="E269" s="203" t="s">
        <v>3</v>
      </c>
      <c r="F269" s="204" t="s">
        <v>691</v>
      </c>
      <c r="G269" s="14"/>
      <c r="H269" s="205">
        <v>0.33300000000000002</v>
      </c>
      <c r="I269" s="206"/>
      <c r="J269" s="14"/>
      <c r="K269" s="14"/>
      <c r="L269" s="202"/>
      <c r="M269" s="207"/>
      <c r="N269" s="208"/>
      <c r="O269" s="208"/>
      <c r="P269" s="208"/>
      <c r="Q269" s="208"/>
      <c r="R269" s="208"/>
      <c r="S269" s="208"/>
      <c r="T269" s="209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03" t="s">
        <v>145</v>
      </c>
      <c r="AU269" s="203" t="s">
        <v>80</v>
      </c>
      <c r="AV269" s="14" t="s">
        <v>80</v>
      </c>
      <c r="AW269" s="14" t="s">
        <v>32</v>
      </c>
      <c r="AX269" s="14" t="s">
        <v>71</v>
      </c>
      <c r="AY269" s="203" t="s">
        <v>132</v>
      </c>
    </row>
    <row r="270" s="15" customFormat="1">
      <c r="A270" s="15"/>
      <c r="B270" s="210"/>
      <c r="C270" s="15"/>
      <c r="D270" s="188" t="s">
        <v>145</v>
      </c>
      <c r="E270" s="211" t="s">
        <v>3</v>
      </c>
      <c r="F270" s="212" t="s">
        <v>149</v>
      </c>
      <c r="G270" s="15"/>
      <c r="H270" s="213">
        <v>867</v>
      </c>
      <c r="I270" s="214"/>
      <c r="J270" s="15"/>
      <c r="K270" s="15"/>
      <c r="L270" s="210"/>
      <c r="M270" s="215"/>
      <c r="N270" s="216"/>
      <c r="O270" s="216"/>
      <c r="P270" s="216"/>
      <c r="Q270" s="216"/>
      <c r="R270" s="216"/>
      <c r="S270" s="216"/>
      <c r="T270" s="217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T270" s="211" t="s">
        <v>145</v>
      </c>
      <c r="AU270" s="211" t="s">
        <v>80</v>
      </c>
      <c r="AV270" s="15" t="s">
        <v>139</v>
      </c>
      <c r="AW270" s="15" t="s">
        <v>32</v>
      </c>
      <c r="AX270" s="15" t="s">
        <v>78</v>
      </c>
      <c r="AY270" s="211" t="s">
        <v>132</v>
      </c>
    </row>
    <row r="271" s="2" customFormat="1" ht="16.5" customHeight="1">
      <c r="A271" s="40"/>
      <c r="B271" s="174"/>
      <c r="C271" s="218" t="s">
        <v>413</v>
      </c>
      <c r="D271" s="218" t="s">
        <v>150</v>
      </c>
      <c r="E271" s="219" t="s">
        <v>692</v>
      </c>
      <c r="F271" s="220" t="s">
        <v>693</v>
      </c>
      <c r="G271" s="221" t="s">
        <v>161</v>
      </c>
      <c r="H271" s="222">
        <v>346.80000000000001</v>
      </c>
      <c r="I271" s="223"/>
      <c r="J271" s="224">
        <f>ROUND(I271*H271,2)</f>
        <v>0</v>
      </c>
      <c r="K271" s="220" t="s">
        <v>138</v>
      </c>
      <c r="L271" s="225"/>
      <c r="M271" s="226" t="s">
        <v>3</v>
      </c>
      <c r="N271" s="227" t="s">
        <v>42</v>
      </c>
      <c r="O271" s="74"/>
      <c r="P271" s="184">
        <f>O271*H271</f>
        <v>0</v>
      </c>
      <c r="Q271" s="184">
        <v>0.00198</v>
      </c>
      <c r="R271" s="184">
        <f>Q271*H271</f>
        <v>0.68666400000000005</v>
      </c>
      <c r="S271" s="184">
        <v>0</v>
      </c>
      <c r="T271" s="185">
        <f>S271*H271</f>
        <v>0</v>
      </c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R271" s="186" t="s">
        <v>154</v>
      </c>
      <c r="AT271" s="186" t="s">
        <v>150</v>
      </c>
      <c r="AU271" s="186" t="s">
        <v>80</v>
      </c>
      <c r="AY271" s="21" t="s">
        <v>132</v>
      </c>
      <c r="BE271" s="187">
        <f>IF(N271="základní",J271,0)</f>
        <v>0</v>
      </c>
      <c r="BF271" s="187">
        <f>IF(N271="snížená",J271,0)</f>
        <v>0</v>
      </c>
      <c r="BG271" s="187">
        <f>IF(N271="zákl. přenesená",J271,0)</f>
        <v>0</v>
      </c>
      <c r="BH271" s="187">
        <f>IF(N271="sníž. přenesená",J271,0)</f>
        <v>0</v>
      </c>
      <c r="BI271" s="187">
        <f>IF(N271="nulová",J271,0)</f>
        <v>0</v>
      </c>
      <c r="BJ271" s="21" t="s">
        <v>78</v>
      </c>
      <c r="BK271" s="187">
        <f>ROUND(I271*H271,2)</f>
        <v>0</v>
      </c>
      <c r="BL271" s="21" t="s">
        <v>139</v>
      </c>
      <c r="BM271" s="186" t="s">
        <v>694</v>
      </c>
    </row>
    <row r="272" s="2" customFormat="1">
      <c r="A272" s="40"/>
      <c r="B272" s="41"/>
      <c r="C272" s="40"/>
      <c r="D272" s="188" t="s">
        <v>141</v>
      </c>
      <c r="E272" s="40"/>
      <c r="F272" s="189" t="s">
        <v>693</v>
      </c>
      <c r="G272" s="40"/>
      <c r="H272" s="40"/>
      <c r="I272" s="190"/>
      <c r="J272" s="40"/>
      <c r="K272" s="40"/>
      <c r="L272" s="41"/>
      <c r="M272" s="191"/>
      <c r="N272" s="192"/>
      <c r="O272" s="74"/>
      <c r="P272" s="74"/>
      <c r="Q272" s="74"/>
      <c r="R272" s="74"/>
      <c r="S272" s="74"/>
      <c r="T272" s="75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T272" s="21" t="s">
        <v>141</v>
      </c>
      <c r="AU272" s="21" t="s">
        <v>80</v>
      </c>
    </row>
    <row r="273" s="14" customFormat="1">
      <c r="A273" s="14"/>
      <c r="B273" s="202"/>
      <c r="C273" s="14"/>
      <c r="D273" s="188" t="s">
        <v>145</v>
      </c>
      <c r="E273" s="203" t="s">
        <v>3</v>
      </c>
      <c r="F273" s="204" t="s">
        <v>695</v>
      </c>
      <c r="G273" s="14"/>
      <c r="H273" s="205">
        <v>346.80000000000001</v>
      </c>
      <c r="I273" s="206"/>
      <c r="J273" s="14"/>
      <c r="K273" s="14"/>
      <c r="L273" s="202"/>
      <c r="M273" s="207"/>
      <c r="N273" s="208"/>
      <c r="O273" s="208"/>
      <c r="P273" s="208"/>
      <c r="Q273" s="208"/>
      <c r="R273" s="208"/>
      <c r="S273" s="208"/>
      <c r="T273" s="209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03" t="s">
        <v>145</v>
      </c>
      <c r="AU273" s="203" t="s">
        <v>80</v>
      </c>
      <c r="AV273" s="14" t="s">
        <v>80</v>
      </c>
      <c r="AW273" s="14" t="s">
        <v>32</v>
      </c>
      <c r="AX273" s="14" t="s">
        <v>71</v>
      </c>
      <c r="AY273" s="203" t="s">
        <v>132</v>
      </c>
    </row>
    <row r="274" s="15" customFormat="1">
      <c r="A274" s="15"/>
      <c r="B274" s="210"/>
      <c r="C274" s="15"/>
      <c r="D274" s="188" t="s">
        <v>145</v>
      </c>
      <c r="E274" s="211" t="s">
        <v>3</v>
      </c>
      <c r="F274" s="212" t="s">
        <v>149</v>
      </c>
      <c r="G274" s="15"/>
      <c r="H274" s="213">
        <v>346.80000000000001</v>
      </c>
      <c r="I274" s="214"/>
      <c r="J274" s="15"/>
      <c r="K274" s="15"/>
      <c r="L274" s="210"/>
      <c r="M274" s="215"/>
      <c r="N274" s="216"/>
      <c r="O274" s="216"/>
      <c r="P274" s="216"/>
      <c r="Q274" s="216"/>
      <c r="R274" s="216"/>
      <c r="S274" s="216"/>
      <c r="T274" s="217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T274" s="211" t="s">
        <v>145</v>
      </c>
      <c r="AU274" s="211" t="s">
        <v>80</v>
      </c>
      <c r="AV274" s="15" t="s">
        <v>139</v>
      </c>
      <c r="AW274" s="15" t="s">
        <v>32</v>
      </c>
      <c r="AX274" s="15" t="s">
        <v>78</v>
      </c>
      <c r="AY274" s="211" t="s">
        <v>132</v>
      </c>
    </row>
    <row r="275" s="2" customFormat="1" ht="24.15" customHeight="1">
      <c r="A275" s="40"/>
      <c r="B275" s="174"/>
      <c r="C275" s="218" t="s">
        <v>423</v>
      </c>
      <c r="D275" s="218" t="s">
        <v>150</v>
      </c>
      <c r="E275" s="219" t="s">
        <v>696</v>
      </c>
      <c r="F275" s="220" t="s">
        <v>697</v>
      </c>
      <c r="G275" s="221" t="s">
        <v>698</v>
      </c>
      <c r="H275" s="222">
        <v>8.6699999999999999</v>
      </c>
      <c r="I275" s="223"/>
      <c r="J275" s="224">
        <f>ROUND(I275*H275,2)</f>
        <v>0</v>
      </c>
      <c r="K275" s="220" t="s">
        <v>138</v>
      </c>
      <c r="L275" s="225"/>
      <c r="M275" s="226" t="s">
        <v>3</v>
      </c>
      <c r="N275" s="227" t="s">
        <v>42</v>
      </c>
      <c r="O275" s="74"/>
      <c r="P275" s="184">
        <f>O275*H275</f>
        <v>0</v>
      </c>
      <c r="Q275" s="184">
        <v>0.0064400000000000004</v>
      </c>
      <c r="R275" s="184">
        <f>Q275*H275</f>
        <v>0.055834800000000004</v>
      </c>
      <c r="S275" s="184">
        <v>0</v>
      </c>
      <c r="T275" s="185">
        <f>S275*H275</f>
        <v>0</v>
      </c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R275" s="186" t="s">
        <v>154</v>
      </c>
      <c r="AT275" s="186" t="s">
        <v>150</v>
      </c>
      <c r="AU275" s="186" t="s">
        <v>80</v>
      </c>
      <c r="AY275" s="21" t="s">
        <v>132</v>
      </c>
      <c r="BE275" s="187">
        <f>IF(N275="základní",J275,0)</f>
        <v>0</v>
      </c>
      <c r="BF275" s="187">
        <f>IF(N275="snížená",J275,0)</f>
        <v>0</v>
      </c>
      <c r="BG275" s="187">
        <f>IF(N275="zákl. přenesená",J275,0)</f>
        <v>0</v>
      </c>
      <c r="BH275" s="187">
        <f>IF(N275="sníž. přenesená",J275,0)</f>
        <v>0</v>
      </c>
      <c r="BI275" s="187">
        <f>IF(N275="nulová",J275,0)</f>
        <v>0</v>
      </c>
      <c r="BJ275" s="21" t="s">
        <v>78</v>
      </c>
      <c r="BK275" s="187">
        <f>ROUND(I275*H275,2)</f>
        <v>0</v>
      </c>
      <c r="BL275" s="21" t="s">
        <v>139</v>
      </c>
      <c r="BM275" s="186" t="s">
        <v>699</v>
      </c>
    </row>
    <row r="276" s="2" customFormat="1">
      <c r="A276" s="40"/>
      <c r="B276" s="41"/>
      <c r="C276" s="40"/>
      <c r="D276" s="188" t="s">
        <v>141</v>
      </c>
      <c r="E276" s="40"/>
      <c r="F276" s="189" t="s">
        <v>697</v>
      </c>
      <c r="G276" s="40"/>
      <c r="H276" s="40"/>
      <c r="I276" s="190"/>
      <c r="J276" s="40"/>
      <c r="K276" s="40"/>
      <c r="L276" s="41"/>
      <c r="M276" s="191"/>
      <c r="N276" s="192"/>
      <c r="O276" s="74"/>
      <c r="P276" s="74"/>
      <c r="Q276" s="74"/>
      <c r="R276" s="74"/>
      <c r="S276" s="74"/>
      <c r="T276" s="75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T276" s="21" t="s">
        <v>141</v>
      </c>
      <c r="AU276" s="21" t="s">
        <v>80</v>
      </c>
    </row>
    <row r="277" s="14" customFormat="1">
      <c r="A277" s="14"/>
      <c r="B277" s="202"/>
      <c r="C277" s="14"/>
      <c r="D277" s="188" t="s">
        <v>145</v>
      </c>
      <c r="E277" s="203" t="s">
        <v>3</v>
      </c>
      <c r="F277" s="204" t="s">
        <v>700</v>
      </c>
      <c r="G277" s="14"/>
      <c r="H277" s="205">
        <v>8.6699999999999999</v>
      </c>
      <c r="I277" s="206"/>
      <c r="J277" s="14"/>
      <c r="K277" s="14"/>
      <c r="L277" s="202"/>
      <c r="M277" s="207"/>
      <c r="N277" s="208"/>
      <c r="O277" s="208"/>
      <c r="P277" s="208"/>
      <c r="Q277" s="208"/>
      <c r="R277" s="208"/>
      <c r="S277" s="208"/>
      <c r="T277" s="209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03" t="s">
        <v>145</v>
      </c>
      <c r="AU277" s="203" t="s">
        <v>80</v>
      </c>
      <c r="AV277" s="14" t="s">
        <v>80</v>
      </c>
      <c r="AW277" s="14" t="s">
        <v>32</v>
      </c>
      <c r="AX277" s="14" t="s">
        <v>71</v>
      </c>
      <c r="AY277" s="203" t="s">
        <v>132</v>
      </c>
    </row>
    <row r="278" s="15" customFormat="1">
      <c r="A278" s="15"/>
      <c r="B278" s="210"/>
      <c r="C278" s="15"/>
      <c r="D278" s="188" t="s">
        <v>145</v>
      </c>
      <c r="E278" s="211" t="s">
        <v>3</v>
      </c>
      <c r="F278" s="212" t="s">
        <v>149</v>
      </c>
      <c r="G278" s="15"/>
      <c r="H278" s="213">
        <v>8.6699999999999999</v>
      </c>
      <c r="I278" s="214"/>
      <c r="J278" s="15"/>
      <c r="K278" s="15"/>
      <c r="L278" s="210"/>
      <c r="M278" s="215"/>
      <c r="N278" s="216"/>
      <c r="O278" s="216"/>
      <c r="P278" s="216"/>
      <c r="Q278" s="216"/>
      <c r="R278" s="216"/>
      <c r="S278" s="216"/>
      <c r="T278" s="217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T278" s="211" t="s">
        <v>145</v>
      </c>
      <c r="AU278" s="211" t="s">
        <v>80</v>
      </c>
      <c r="AV278" s="15" t="s">
        <v>139</v>
      </c>
      <c r="AW278" s="15" t="s">
        <v>32</v>
      </c>
      <c r="AX278" s="15" t="s">
        <v>78</v>
      </c>
      <c r="AY278" s="211" t="s">
        <v>132</v>
      </c>
    </row>
    <row r="279" s="2" customFormat="1" ht="16.5" customHeight="1">
      <c r="A279" s="40"/>
      <c r="B279" s="174"/>
      <c r="C279" s="218" t="s">
        <v>436</v>
      </c>
      <c r="D279" s="218" t="s">
        <v>150</v>
      </c>
      <c r="E279" s="219" t="s">
        <v>9</v>
      </c>
      <c r="F279" s="220" t="s">
        <v>701</v>
      </c>
      <c r="G279" s="221" t="s">
        <v>551</v>
      </c>
      <c r="H279" s="222">
        <v>1734</v>
      </c>
      <c r="I279" s="223"/>
      <c r="J279" s="224">
        <f>ROUND(I279*H279,2)</f>
        <v>0</v>
      </c>
      <c r="K279" s="220" t="s">
        <v>3</v>
      </c>
      <c r="L279" s="225"/>
      <c r="M279" s="226" t="s">
        <v>3</v>
      </c>
      <c r="N279" s="227" t="s">
        <v>42</v>
      </c>
      <c r="O279" s="74"/>
      <c r="P279" s="184">
        <f>O279*H279</f>
        <v>0</v>
      </c>
      <c r="Q279" s="184">
        <v>0</v>
      </c>
      <c r="R279" s="184">
        <f>Q279*H279</f>
        <v>0</v>
      </c>
      <c r="S279" s="184">
        <v>0</v>
      </c>
      <c r="T279" s="185">
        <f>S279*H279</f>
        <v>0</v>
      </c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R279" s="186" t="s">
        <v>154</v>
      </c>
      <c r="AT279" s="186" t="s">
        <v>150</v>
      </c>
      <c r="AU279" s="186" t="s">
        <v>80</v>
      </c>
      <c r="AY279" s="21" t="s">
        <v>132</v>
      </c>
      <c r="BE279" s="187">
        <f>IF(N279="základní",J279,0)</f>
        <v>0</v>
      </c>
      <c r="BF279" s="187">
        <f>IF(N279="snížená",J279,0)</f>
        <v>0</v>
      </c>
      <c r="BG279" s="187">
        <f>IF(N279="zákl. přenesená",J279,0)</f>
        <v>0</v>
      </c>
      <c r="BH279" s="187">
        <f>IF(N279="sníž. přenesená",J279,0)</f>
        <v>0</v>
      </c>
      <c r="BI279" s="187">
        <f>IF(N279="nulová",J279,0)</f>
        <v>0</v>
      </c>
      <c r="BJ279" s="21" t="s">
        <v>78</v>
      </c>
      <c r="BK279" s="187">
        <f>ROUND(I279*H279,2)</f>
        <v>0</v>
      </c>
      <c r="BL279" s="21" t="s">
        <v>139</v>
      </c>
      <c r="BM279" s="186" t="s">
        <v>702</v>
      </c>
    </row>
    <row r="280" s="2" customFormat="1">
      <c r="A280" s="40"/>
      <c r="B280" s="41"/>
      <c r="C280" s="40"/>
      <c r="D280" s="188" t="s">
        <v>141</v>
      </c>
      <c r="E280" s="40"/>
      <c r="F280" s="189" t="s">
        <v>701</v>
      </c>
      <c r="G280" s="40"/>
      <c r="H280" s="40"/>
      <c r="I280" s="190"/>
      <c r="J280" s="40"/>
      <c r="K280" s="40"/>
      <c r="L280" s="41"/>
      <c r="M280" s="191"/>
      <c r="N280" s="192"/>
      <c r="O280" s="74"/>
      <c r="P280" s="74"/>
      <c r="Q280" s="74"/>
      <c r="R280" s="74"/>
      <c r="S280" s="74"/>
      <c r="T280" s="75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T280" s="21" t="s">
        <v>141</v>
      </c>
      <c r="AU280" s="21" t="s">
        <v>80</v>
      </c>
    </row>
    <row r="281" s="14" customFormat="1">
      <c r="A281" s="14"/>
      <c r="B281" s="202"/>
      <c r="C281" s="14"/>
      <c r="D281" s="188" t="s">
        <v>145</v>
      </c>
      <c r="E281" s="203" t="s">
        <v>3</v>
      </c>
      <c r="F281" s="204" t="s">
        <v>703</v>
      </c>
      <c r="G281" s="14"/>
      <c r="H281" s="205">
        <v>1734</v>
      </c>
      <c r="I281" s="206"/>
      <c r="J281" s="14"/>
      <c r="K281" s="14"/>
      <c r="L281" s="202"/>
      <c r="M281" s="207"/>
      <c r="N281" s="208"/>
      <c r="O281" s="208"/>
      <c r="P281" s="208"/>
      <c r="Q281" s="208"/>
      <c r="R281" s="208"/>
      <c r="S281" s="208"/>
      <c r="T281" s="209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03" t="s">
        <v>145</v>
      </c>
      <c r="AU281" s="203" t="s">
        <v>80</v>
      </c>
      <c r="AV281" s="14" t="s">
        <v>80</v>
      </c>
      <c r="AW281" s="14" t="s">
        <v>32</v>
      </c>
      <c r="AX281" s="14" t="s">
        <v>71</v>
      </c>
      <c r="AY281" s="203" t="s">
        <v>132</v>
      </c>
    </row>
    <row r="282" s="15" customFormat="1">
      <c r="A282" s="15"/>
      <c r="B282" s="210"/>
      <c r="C282" s="15"/>
      <c r="D282" s="188" t="s">
        <v>145</v>
      </c>
      <c r="E282" s="211" t="s">
        <v>3</v>
      </c>
      <c r="F282" s="212" t="s">
        <v>149</v>
      </c>
      <c r="G282" s="15"/>
      <c r="H282" s="213">
        <v>1734</v>
      </c>
      <c r="I282" s="214"/>
      <c r="J282" s="15"/>
      <c r="K282" s="15"/>
      <c r="L282" s="210"/>
      <c r="M282" s="215"/>
      <c r="N282" s="216"/>
      <c r="O282" s="216"/>
      <c r="P282" s="216"/>
      <c r="Q282" s="216"/>
      <c r="R282" s="216"/>
      <c r="S282" s="216"/>
      <c r="T282" s="217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T282" s="211" t="s">
        <v>145</v>
      </c>
      <c r="AU282" s="211" t="s">
        <v>80</v>
      </c>
      <c r="AV282" s="15" t="s">
        <v>139</v>
      </c>
      <c r="AW282" s="15" t="s">
        <v>32</v>
      </c>
      <c r="AX282" s="15" t="s">
        <v>78</v>
      </c>
      <c r="AY282" s="211" t="s">
        <v>132</v>
      </c>
    </row>
    <row r="283" s="2" customFormat="1" ht="16.5" customHeight="1">
      <c r="A283" s="40"/>
      <c r="B283" s="174"/>
      <c r="C283" s="218" t="s">
        <v>345</v>
      </c>
      <c r="D283" s="218" t="s">
        <v>150</v>
      </c>
      <c r="E283" s="219" t="s">
        <v>704</v>
      </c>
      <c r="F283" s="220" t="s">
        <v>705</v>
      </c>
      <c r="G283" s="221" t="s">
        <v>706</v>
      </c>
      <c r="H283" s="222">
        <v>8.6699999999999999</v>
      </c>
      <c r="I283" s="223"/>
      <c r="J283" s="224">
        <f>ROUND(I283*H283,2)</f>
        <v>0</v>
      </c>
      <c r="K283" s="220" t="s">
        <v>138</v>
      </c>
      <c r="L283" s="225"/>
      <c r="M283" s="226" t="s">
        <v>3</v>
      </c>
      <c r="N283" s="227" t="s">
        <v>42</v>
      </c>
      <c r="O283" s="74"/>
      <c r="P283" s="184">
        <f>O283*H283</f>
        <v>0</v>
      </c>
      <c r="Q283" s="184">
        <v>0.00125</v>
      </c>
      <c r="R283" s="184">
        <f>Q283*H283</f>
        <v>0.0108375</v>
      </c>
      <c r="S283" s="184">
        <v>0</v>
      </c>
      <c r="T283" s="185">
        <f>S283*H283</f>
        <v>0</v>
      </c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R283" s="186" t="s">
        <v>154</v>
      </c>
      <c r="AT283" s="186" t="s">
        <v>150</v>
      </c>
      <c r="AU283" s="186" t="s">
        <v>80</v>
      </c>
      <c r="AY283" s="21" t="s">
        <v>132</v>
      </c>
      <c r="BE283" s="187">
        <f>IF(N283="základní",J283,0)</f>
        <v>0</v>
      </c>
      <c r="BF283" s="187">
        <f>IF(N283="snížená",J283,0)</f>
        <v>0</v>
      </c>
      <c r="BG283" s="187">
        <f>IF(N283="zákl. přenesená",J283,0)</f>
        <v>0</v>
      </c>
      <c r="BH283" s="187">
        <f>IF(N283="sníž. přenesená",J283,0)</f>
        <v>0</v>
      </c>
      <c r="BI283" s="187">
        <f>IF(N283="nulová",J283,0)</f>
        <v>0</v>
      </c>
      <c r="BJ283" s="21" t="s">
        <v>78</v>
      </c>
      <c r="BK283" s="187">
        <f>ROUND(I283*H283,2)</f>
        <v>0</v>
      </c>
      <c r="BL283" s="21" t="s">
        <v>139</v>
      </c>
      <c r="BM283" s="186" t="s">
        <v>707</v>
      </c>
    </row>
    <row r="284" s="2" customFormat="1">
      <c r="A284" s="40"/>
      <c r="B284" s="41"/>
      <c r="C284" s="40"/>
      <c r="D284" s="188" t="s">
        <v>141</v>
      </c>
      <c r="E284" s="40"/>
      <c r="F284" s="189" t="s">
        <v>705</v>
      </c>
      <c r="G284" s="40"/>
      <c r="H284" s="40"/>
      <c r="I284" s="190"/>
      <c r="J284" s="40"/>
      <c r="K284" s="40"/>
      <c r="L284" s="41"/>
      <c r="M284" s="191"/>
      <c r="N284" s="192"/>
      <c r="O284" s="74"/>
      <c r="P284" s="74"/>
      <c r="Q284" s="74"/>
      <c r="R284" s="74"/>
      <c r="S284" s="74"/>
      <c r="T284" s="75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T284" s="21" t="s">
        <v>141</v>
      </c>
      <c r="AU284" s="21" t="s">
        <v>80</v>
      </c>
    </row>
    <row r="285" s="14" customFormat="1">
      <c r="A285" s="14"/>
      <c r="B285" s="202"/>
      <c r="C285" s="14"/>
      <c r="D285" s="188" t="s">
        <v>145</v>
      </c>
      <c r="E285" s="203" t="s">
        <v>3</v>
      </c>
      <c r="F285" s="204" t="s">
        <v>700</v>
      </c>
      <c r="G285" s="14"/>
      <c r="H285" s="205">
        <v>8.6699999999999999</v>
      </c>
      <c r="I285" s="206"/>
      <c r="J285" s="14"/>
      <c r="K285" s="14"/>
      <c r="L285" s="202"/>
      <c r="M285" s="207"/>
      <c r="N285" s="208"/>
      <c r="O285" s="208"/>
      <c r="P285" s="208"/>
      <c r="Q285" s="208"/>
      <c r="R285" s="208"/>
      <c r="S285" s="208"/>
      <c r="T285" s="209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03" t="s">
        <v>145</v>
      </c>
      <c r="AU285" s="203" t="s">
        <v>80</v>
      </c>
      <c r="AV285" s="14" t="s">
        <v>80</v>
      </c>
      <c r="AW285" s="14" t="s">
        <v>32</v>
      </c>
      <c r="AX285" s="14" t="s">
        <v>71</v>
      </c>
      <c r="AY285" s="203" t="s">
        <v>132</v>
      </c>
    </row>
    <row r="286" s="15" customFormat="1">
      <c r="A286" s="15"/>
      <c r="B286" s="210"/>
      <c r="C286" s="15"/>
      <c r="D286" s="188" t="s">
        <v>145</v>
      </c>
      <c r="E286" s="211" t="s">
        <v>3</v>
      </c>
      <c r="F286" s="212" t="s">
        <v>149</v>
      </c>
      <c r="G286" s="15"/>
      <c r="H286" s="213">
        <v>8.6699999999999999</v>
      </c>
      <c r="I286" s="214"/>
      <c r="J286" s="15"/>
      <c r="K286" s="15"/>
      <c r="L286" s="210"/>
      <c r="M286" s="215"/>
      <c r="N286" s="216"/>
      <c r="O286" s="216"/>
      <c r="P286" s="216"/>
      <c r="Q286" s="216"/>
      <c r="R286" s="216"/>
      <c r="S286" s="216"/>
      <c r="T286" s="217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T286" s="211" t="s">
        <v>145</v>
      </c>
      <c r="AU286" s="211" t="s">
        <v>80</v>
      </c>
      <c r="AV286" s="15" t="s">
        <v>139</v>
      </c>
      <c r="AW286" s="15" t="s">
        <v>32</v>
      </c>
      <c r="AX286" s="15" t="s">
        <v>78</v>
      </c>
      <c r="AY286" s="211" t="s">
        <v>132</v>
      </c>
    </row>
    <row r="287" s="12" customFormat="1" ht="22.8" customHeight="1">
      <c r="A287" s="12"/>
      <c r="B287" s="161"/>
      <c r="C287" s="12"/>
      <c r="D287" s="162" t="s">
        <v>70</v>
      </c>
      <c r="E287" s="172" t="s">
        <v>375</v>
      </c>
      <c r="F287" s="172" t="s">
        <v>376</v>
      </c>
      <c r="G287" s="12"/>
      <c r="H287" s="12"/>
      <c r="I287" s="164"/>
      <c r="J287" s="173">
        <f>BK287</f>
        <v>0</v>
      </c>
      <c r="K287" s="12"/>
      <c r="L287" s="161"/>
      <c r="M287" s="166"/>
      <c r="N287" s="167"/>
      <c r="O287" s="167"/>
      <c r="P287" s="168">
        <f>SUM(P288:P302)</f>
        <v>0</v>
      </c>
      <c r="Q287" s="167"/>
      <c r="R287" s="168">
        <f>SUM(R288:R302)</f>
        <v>0</v>
      </c>
      <c r="S287" s="167"/>
      <c r="T287" s="169">
        <f>SUM(T288:T302)</f>
        <v>0</v>
      </c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R287" s="162" t="s">
        <v>78</v>
      </c>
      <c r="AT287" s="170" t="s">
        <v>70</v>
      </c>
      <c r="AU287" s="170" t="s">
        <v>78</v>
      </c>
      <c r="AY287" s="162" t="s">
        <v>132</v>
      </c>
      <c r="BK287" s="171">
        <f>SUM(BK288:BK302)</f>
        <v>0</v>
      </c>
    </row>
    <row r="288" s="2" customFormat="1" ht="16.5" customHeight="1">
      <c r="A288" s="40"/>
      <c r="B288" s="174"/>
      <c r="C288" s="175" t="s">
        <v>447</v>
      </c>
      <c r="D288" s="175" t="s">
        <v>134</v>
      </c>
      <c r="E288" s="176" t="s">
        <v>378</v>
      </c>
      <c r="F288" s="177" t="s">
        <v>379</v>
      </c>
      <c r="G288" s="178" t="s">
        <v>153</v>
      </c>
      <c r="H288" s="179">
        <v>374.815</v>
      </c>
      <c r="I288" s="180"/>
      <c r="J288" s="181">
        <f>ROUND(I288*H288,2)</f>
        <v>0</v>
      </c>
      <c r="K288" s="177" t="s">
        <v>138</v>
      </c>
      <c r="L288" s="41"/>
      <c r="M288" s="182" t="s">
        <v>3</v>
      </c>
      <c r="N288" s="183" t="s">
        <v>42</v>
      </c>
      <c r="O288" s="74"/>
      <c r="P288" s="184">
        <f>O288*H288</f>
        <v>0</v>
      </c>
      <c r="Q288" s="184">
        <v>0</v>
      </c>
      <c r="R288" s="184">
        <f>Q288*H288</f>
        <v>0</v>
      </c>
      <c r="S288" s="184">
        <v>0</v>
      </c>
      <c r="T288" s="185">
        <f>S288*H288</f>
        <v>0</v>
      </c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R288" s="186" t="s">
        <v>139</v>
      </c>
      <c r="AT288" s="186" t="s">
        <v>134</v>
      </c>
      <c r="AU288" s="186" t="s">
        <v>80</v>
      </c>
      <c r="AY288" s="21" t="s">
        <v>132</v>
      </c>
      <c r="BE288" s="187">
        <f>IF(N288="základní",J288,0)</f>
        <v>0</v>
      </c>
      <c r="BF288" s="187">
        <f>IF(N288="snížená",J288,0)</f>
        <v>0</v>
      </c>
      <c r="BG288" s="187">
        <f>IF(N288="zákl. přenesená",J288,0)</f>
        <v>0</v>
      </c>
      <c r="BH288" s="187">
        <f>IF(N288="sníž. přenesená",J288,0)</f>
        <v>0</v>
      </c>
      <c r="BI288" s="187">
        <f>IF(N288="nulová",J288,0)</f>
        <v>0</v>
      </c>
      <c r="BJ288" s="21" t="s">
        <v>78</v>
      </c>
      <c r="BK288" s="187">
        <f>ROUND(I288*H288,2)</f>
        <v>0</v>
      </c>
      <c r="BL288" s="21" t="s">
        <v>139</v>
      </c>
      <c r="BM288" s="186" t="s">
        <v>708</v>
      </c>
    </row>
    <row r="289" s="2" customFormat="1">
      <c r="A289" s="40"/>
      <c r="B289" s="41"/>
      <c r="C289" s="40"/>
      <c r="D289" s="188" t="s">
        <v>141</v>
      </c>
      <c r="E289" s="40"/>
      <c r="F289" s="189" t="s">
        <v>381</v>
      </c>
      <c r="G289" s="40"/>
      <c r="H289" s="40"/>
      <c r="I289" s="190"/>
      <c r="J289" s="40"/>
      <c r="K289" s="40"/>
      <c r="L289" s="41"/>
      <c r="M289" s="191"/>
      <c r="N289" s="192"/>
      <c r="O289" s="74"/>
      <c r="P289" s="74"/>
      <c r="Q289" s="74"/>
      <c r="R289" s="74"/>
      <c r="S289" s="74"/>
      <c r="T289" s="75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T289" s="21" t="s">
        <v>141</v>
      </c>
      <c r="AU289" s="21" t="s">
        <v>80</v>
      </c>
    </row>
    <row r="290" s="2" customFormat="1">
      <c r="A290" s="40"/>
      <c r="B290" s="41"/>
      <c r="C290" s="40"/>
      <c r="D290" s="193" t="s">
        <v>143</v>
      </c>
      <c r="E290" s="40"/>
      <c r="F290" s="194" t="s">
        <v>382</v>
      </c>
      <c r="G290" s="40"/>
      <c r="H290" s="40"/>
      <c r="I290" s="190"/>
      <c r="J290" s="40"/>
      <c r="K290" s="40"/>
      <c r="L290" s="41"/>
      <c r="M290" s="191"/>
      <c r="N290" s="192"/>
      <c r="O290" s="74"/>
      <c r="P290" s="74"/>
      <c r="Q290" s="74"/>
      <c r="R290" s="74"/>
      <c r="S290" s="74"/>
      <c r="T290" s="75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T290" s="21" t="s">
        <v>143</v>
      </c>
      <c r="AU290" s="21" t="s">
        <v>80</v>
      </c>
    </row>
    <row r="291" s="2" customFormat="1" ht="16.5" customHeight="1">
      <c r="A291" s="40"/>
      <c r="B291" s="174"/>
      <c r="C291" s="175" t="s">
        <v>457</v>
      </c>
      <c r="D291" s="175" t="s">
        <v>134</v>
      </c>
      <c r="E291" s="176" t="s">
        <v>384</v>
      </c>
      <c r="F291" s="177" t="s">
        <v>385</v>
      </c>
      <c r="G291" s="178" t="s">
        <v>153</v>
      </c>
      <c r="H291" s="179">
        <v>7121.4849999999997</v>
      </c>
      <c r="I291" s="180"/>
      <c r="J291" s="181">
        <f>ROUND(I291*H291,2)</f>
        <v>0</v>
      </c>
      <c r="K291" s="177" t="s">
        <v>138</v>
      </c>
      <c r="L291" s="41"/>
      <c r="M291" s="182" t="s">
        <v>3</v>
      </c>
      <c r="N291" s="183" t="s">
        <v>42</v>
      </c>
      <c r="O291" s="74"/>
      <c r="P291" s="184">
        <f>O291*H291</f>
        <v>0</v>
      </c>
      <c r="Q291" s="184">
        <v>0</v>
      </c>
      <c r="R291" s="184">
        <f>Q291*H291</f>
        <v>0</v>
      </c>
      <c r="S291" s="184">
        <v>0</v>
      </c>
      <c r="T291" s="185">
        <f>S291*H291</f>
        <v>0</v>
      </c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R291" s="186" t="s">
        <v>139</v>
      </c>
      <c r="AT291" s="186" t="s">
        <v>134</v>
      </c>
      <c r="AU291" s="186" t="s">
        <v>80</v>
      </c>
      <c r="AY291" s="21" t="s">
        <v>132</v>
      </c>
      <c r="BE291" s="187">
        <f>IF(N291="základní",J291,0)</f>
        <v>0</v>
      </c>
      <c r="BF291" s="187">
        <f>IF(N291="snížená",J291,0)</f>
        <v>0</v>
      </c>
      <c r="BG291" s="187">
        <f>IF(N291="zákl. přenesená",J291,0)</f>
        <v>0</v>
      </c>
      <c r="BH291" s="187">
        <f>IF(N291="sníž. přenesená",J291,0)</f>
        <v>0</v>
      </c>
      <c r="BI291" s="187">
        <f>IF(N291="nulová",J291,0)</f>
        <v>0</v>
      </c>
      <c r="BJ291" s="21" t="s">
        <v>78</v>
      </c>
      <c r="BK291" s="187">
        <f>ROUND(I291*H291,2)</f>
        <v>0</v>
      </c>
      <c r="BL291" s="21" t="s">
        <v>139</v>
      </c>
      <c r="BM291" s="186" t="s">
        <v>709</v>
      </c>
    </row>
    <row r="292" s="2" customFormat="1">
      <c r="A292" s="40"/>
      <c r="B292" s="41"/>
      <c r="C292" s="40"/>
      <c r="D292" s="188" t="s">
        <v>141</v>
      </c>
      <c r="E292" s="40"/>
      <c r="F292" s="189" t="s">
        <v>387</v>
      </c>
      <c r="G292" s="40"/>
      <c r="H292" s="40"/>
      <c r="I292" s="190"/>
      <c r="J292" s="40"/>
      <c r="K292" s="40"/>
      <c r="L292" s="41"/>
      <c r="M292" s="191"/>
      <c r="N292" s="192"/>
      <c r="O292" s="74"/>
      <c r="P292" s="74"/>
      <c r="Q292" s="74"/>
      <c r="R292" s="74"/>
      <c r="S292" s="74"/>
      <c r="T292" s="75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T292" s="21" t="s">
        <v>141</v>
      </c>
      <c r="AU292" s="21" t="s">
        <v>80</v>
      </c>
    </row>
    <row r="293" s="2" customFormat="1">
      <c r="A293" s="40"/>
      <c r="B293" s="41"/>
      <c r="C293" s="40"/>
      <c r="D293" s="193" t="s">
        <v>143</v>
      </c>
      <c r="E293" s="40"/>
      <c r="F293" s="194" t="s">
        <v>388</v>
      </c>
      <c r="G293" s="40"/>
      <c r="H293" s="40"/>
      <c r="I293" s="190"/>
      <c r="J293" s="40"/>
      <c r="K293" s="40"/>
      <c r="L293" s="41"/>
      <c r="M293" s="191"/>
      <c r="N293" s="192"/>
      <c r="O293" s="74"/>
      <c r="P293" s="74"/>
      <c r="Q293" s="74"/>
      <c r="R293" s="74"/>
      <c r="S293" s="74"/>
      <c r="T293" s="75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T293" s="21" t="s">
        <v>143</v>
      </c>
      <c r="AU293" s="21" t="s">
        <v>80</v>
      </c>
    </row>
    <row r="294" s="14" customFormat="1">
      <c r="A294" s="14"/>
      <c r="B294" s="202"/>
      <c r="C294" s="14"/>
      <c r="D294" s="188" t="s">
        <v>145</v>
      </c>
      <c r="E294" s="14"/>
      <c r="F294" s="204" t="s">
        <v>710</v>
      </c>
      <c r="G294" s="14"/>
      <c r="H294" s="205">
        <v>7121.4849999999997</v>
      </c>
      <c r="I294" s="206"/>
      <c r="J294" s="14"/>
      <c r="K294" s="14"/>
      <c r="L294" s="202"/>
      <c r="M294" s="207"/>
      <c r="N294" s="208"/>
      <c r="O294" s="208"/>
      <c r="P294" s="208"/>
      <c r="Q294" s="208"/>
      <c r="R294" s="208"/>
      <c r="S294" s="208"/>
      <c r="T294" s="209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03" t="s">
        <v>145</v>
      </c>
      <c r="AU294" s="203" t="s">
        <v>80</v>
      </c>
      <c r="AV294" s="14" t="s">
        <v>80</v>
      </c>
      <c r="AW294" s="14" t="s">
        <v>4</v>
      </c>
      <c r="AX294" s="14" t="s">
        <v>78</v>
      </c>
      <c r="AY294" s="203" t="s">
        <v>132</v>
      </c>
    </row>
    <row r="295" s="2" customFormat="1" ht="21.75" customHeight="1">
      <c r="A295" s="40"/>
      <c r="B295" s="174"/>
      <c r="C295" s="175" t="s">
        <v>467</v>
      </c>
      <c r="D295" s="175" t="s">
        <v>134</v>
      </c>
      <c r="E295" s="176" t="s">
        <v>391</v>
      </c>
      <c r="F295" s="177" t="s">
        <v>392</v>
      </c>
      <c r="G295" s="178" t="s">
        <v>153</v>
      </c>
      <c r="H295" s="179">
        <v>353.755</v>
      </c>
      <c r="I295" s="180"/>
      <c r="J295" s="181">
        <f>ROUND(I295*H295,2)</f>
        <v>0</v>
      </c>
      <c r="K295" s="177" t="s">
        <v>138</v>
      </c>
      <c r="L295" s="41"/>
      <c r="M295" s="182" t="s">
        <v>3</v>
      </c>
      <c r="N295" s="183" t="s">
        <v>42</v>
      </c>
      <c r="O295" s="74"/>
      <c r="P295" s="184">
        <f>O295*H295</f>
        <v>0</v>
      </c>
      <c r="Q295" s="184">
        <v>0</v>
      </c>
      <c r="R295" s="184">
        <f>Q295*H295</f>
        <v>0</v>
      </c>
      <c r="S295" s="184">
        <v>0</v>
      </c>
      <c r="T295" s="185">
        <f>S295*H295</f>
        <v>0</v>
      </c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R295" s="186" t="s">
        <v>139</v>
      </c>
      <c r="AT295" s="186" t="s">
        <v>134</v>
      </c>
      <c r="AU295" s="186" t="s">
        <v>80</v>
      </c>
      <c r="AY295" s="21" t="s">
        <v>132</v>
      </c>
      <c r="BE295" s="187">
        <f>IF(N295="základní",J295,0)</f>
        <v>0</v>
      </c>
      <c r="BF295" s="187">
        <f>IF(N295="snížená",J295,0)</f>
        <v>0</v>
      </c>
      <c r="BG295" s="187">
        <f>IF(N295="zákl. přenesená",J295,0)</f>
        <v>0</v>
      </c>
      <c r="BH295" s="187">
        <f>IF(N295="sníž. přenesená",J295,0)</f>
        <v>0</v>
      </c>
      <c r="BI295" s="187">
        <f>IF(N295="nulová",J295,0)</f>
        <v>0</v>
      </c>
      <c r="BJ295" s="21" t="s">
        <v>78</v>
      </c>
      <c r="BK295" s="187">
        <f>ROUND(I295*H295,2)</f>
        <v>0</v>
      </c>
      <c r="BL295" s="21" t="s">
        <v>139</v>
      </c>
      <c r="BM295" s="186" t="s">
        <v>711</v>
      </c>
    </row>
    <row r="296" s="2" customFormat="1">
      <c r="A296" s="40"/>
      <c r="B296" s="41"/>
      <c r="C296" s="40"/>
      <c r="D296" s="188" t="s">
        <v>141</v>
      </c>
      <c r="E296" s="40"/>
      <c r="F296" s="189" t="s">
        <v>394</v>
      </c>
      <c r="G296" s="40"/>
      <c r="H296" s="40"/>
      <c r="I296" s="190"/>
      <c r="J296" s="40"/>
      <c r="K296" s="40"/>
      <c r="L296" s="41"/>
      <c r="M296" s="191"/>
      <c r="N296" s="192"/>
      <c r="O296" s="74"/>
      <c r="P296" s="74"/>
      <c r="Q296" s="74"/>
      <c r="R296" s="74"/>
      <c r="S296" s="74"/>
      <c r="T296" s="75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T296" s="21" t="s">
        <v>141</v>
      </c>
      <c r="AU296" s="21" t="s">
        <v>80</v>
      </c>
    </row>
    <row r="297" s="2" customFormat="1">
      <c r="A297" s="40"/>
      <c r="B297" s="41"/>
      <c r="C297" s="40"/>
      <c r="D297" s="193" t="s">
        <v>143</v>
      </c>
      <c r="E297" s="40"/>
      <c r="F297" s="194" t="s">
        <v>395</v>
      </c>
      <c r="G297" s="40"/>
      <c r="H297" s="40"/>
      <c r="I297" s="190"/>
      <c r="J297" s="40"/>
      <c r="K297" s="40"/>
      <c r="L297" s="41"/>
      <c r="M297" s="191"/>
      <c r="N297" s="192"/>
      <c r="O297" s="74"/>
      <c r="P297" s="74"/>
      <c r="Q297" s="74"/>
      <c r="R297" s="74"/>
      <c r="S297" s="74"/>
      <c r="T297" s="75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T297" s="21" t="s">
        <v>143</v>
      </c>
      <c r="AU297" s="21" t="s">
        <v>80</v>
      </c>
    </row>
    <row r="298" s="14" customFormat="1">
      <c r="A298" s="14"/>
      <c r="B298" s="202"/>
      <c r="C298" s="14"/>
      <c r="D298" s="188" t="s">
        <v>145</v>
      </c>
      <c r="E298" s="203" t="s">
        <v>3</v>
      </c>
      <c r="F298" s="204" t="s">
        <v>712</v>
      </c>
      <c r="G298" s="14"/>
      <c r="H298" s="205">
        <v>353.755</v>
      </c>
      <c r="I298" s="206"/>
      <c r="J298" s="14"/>
      <c r="K298" s="14"/>
      <c r="L298" s="202"/>
      <c r="M298" s="207"/>
      <c r="N298" s="208"/>
      <c r="O298" s="208"/>
      <c r="P298" s="208"/>
      <c r="Q298" s="208"/>
      <c r="R298" s="208"/>
      <c r="S298" s="208"/>
      <c r="T298" s="209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03" t="s">
        <v>145</v>
      </c>
      <c r="AU298" s="203" t="s">
        <v>80</v>
      </c>
      <c r="AV298" s="14" t="s">
        <v>80</v>
      </c>
      <c r="AW298" s="14" t="s">
        <v>32</v>
      </c>
      <c r="AX298" s="14" t="s">
        <v>71</v>
      </c>
      <c r="AY298" s="203" t="s">
        <v>132</v>
      </c>
    </row>
    <row r="299" s="15" customFormat="1">
      <c r="A299" s="15"/>
      <c r="B299" s="210"/>
      <c r="C299" s="15"/>
      <c r="D299" s="188" t="s">
        <v>145</v>
      </c>
      <c r="E299" s="211" t="s">
        <v>3</v>
      </c>
      <c r="F299" s="212" t="s">
        <v>149</v>
      </c>
      <c r="G299" s="15"/>
      <c r="H299" s="213">
        <v>353.755</v>
      </c>
      <c r="I299" s="214"/>
      <c r="J299" s="15"/>
      <c r="K299" s="15"/>
      <c r="L299" s="210"/>
      <c r="M299" s="215"/>
      <c r="N299" s="216"/>
      <c r="O299" s="216"/>
      <c r="P299" s="216"/>
      <c r="Q299" s="216"/>
      <c r="R299" s="216"/>
      <c r="S299" s="216"/>
      <c r="T299" s="217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T299" s="211" t="s">
        <v>145</v>
      </c>
      <c r="AU299" s="211" t="s">
        <v>80</v>
      </c>
      <c r="AV299" s="15" t="s">
        <v>139</v>
      </c>
      <c r="AW299" s="15" t="s">
        <v>32</v>
      </c>
      <c r="AX299" s="15" t="s">
        <v>78</v>
      </c>
      <c r="AY299" s="211" t="s">
        <v>132</v>
      </c>
    </row>
    <row r="300" s="2" customFormat="1" ht="24.15" customHeight="1">
      <c r="A300" s="40"/>
      <c r="B300" s="174"/>
      <c r="C300" s="175" t="s">
        <v>474</v>
      </c>
      <c r="D300" s="175" t="s">
        <v>134</v>
      </c>
      <c r="E300" s="176" t="s">
        <v>713</v>
      </c>
      <c r="F300" s="177" t="s">
        <v>714</v>
      </c>
      <c r="G300" s="178" t="s">
        <v>153</v>
      </c>
      <c r="H300" s="179">
        <v>21.059999999999999</v>
      </c>
      <c r="I300" s="180"/>
      <c r="J300" s="181">
        <f>ROUND(I300*H300,2)</f>
        <v>0</v>
      </c>
      <c r="K300" s="177" t="s">
        <v>138</v>
      </c>
      <c r="L300" s="41"/>
      <c r="M300" s="182" t="s">
        <v>3</v>
      </c>
      <c r="N300" s="183" t="s">
        <v>42</v>
      </c>
      <c r="O300" s="74"/>
      <c r="P300" s="184">
        <f>O300*H300</f>
        <v>0</v>
      </c>
      <c r="Q300" s="184">
        <v>0</v>
      </c>
      <c r="R300" s="184">
        <f>Q300*H300</f>
        <v>0</v>
      </c>
      <c r="S300" s="184">
        <v>0</v>
      </c>
      <c r="T300" s="185">
        <f>S300*H300</f>
        <v>0</v>
      </c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R300" s="186" t="s">
        <v>139</v>
      </c>
      <c r="AT300" s="186" t="s">
        <v>134</v>
      </c>
      <c r="AU300" s="186" t="s">
        <v>80</v>
      </c>
      <c r="AY300" s="21" t="s">
        <v>132</v>
      </c>
      <c r="BE300" s="187">
        <f>IF(N300="základní",J300,0)</f>
        <v>0</v>
      </c>
      <c r="BF300" s="187">
        <f>IF(N300="snížená",J300,0)</f>
        <v>0</v>
      </c>
      <c r="BG300" s="187">
        <f>IF(N300="zákl. přenesená",J300,0)</f>
        <v>0</v>
      </c>
      <c r="BH300" s="187">
        <f>IF(N300="sníž. přenesená",J300,0)</f>
        <v>0</v>
      </c>
      <c r="BI300" s="187">
        <f>IF(N300="nulová",J300,0)</f>
        <v>0</v>
      </c>
      <c r="BJ300" s="21" t="s">
        <v>78</v>
      </c>
      <c r="BK300" s="187">
        <f>ROUND(I300*H300,2)</f>
        <v>0</v>
      </c>
      <c r="BL300" s="21" t="s">
        <v>139</v>
      </c>
      <c r="BM300" s="186" t="s">
        <v>715</v>
      </c>
    </row>
    <row r="301" s="2" customFormat="1">
      <c r="A301" s="40"/>
      <c r="B301" s="41"/>
      <c r="C301" s="40"/>
      <c r="D301" s="188" t="s">
        <v>141</v>
      </c>
      <c r="E301" s="40"/>
      <c r="F301" s="189" t="s">
        <v>716</v>
      </c>
      <c r="G301" s="40"/>
      <c r="H301" s="40"/>
      <c r="I301" s="190"/>
      <c r="J301" s="40"/>
      <c r="K301" s="40"/>
      <c r="L301" s="41"/>
      <c r="M301" s="191"/>
      <c r="N301" s="192"/>
      <c r="O301" s="74"/>
      <c r="P301" s="74"/>
      <c r="Q301" s="74"/>
      <c r="R301" s="74"/>
      <c r="S301" s="74"/>
      <c r="T301" s="75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T301" s="21" t="s">
        <v>141</v>
      </c>
      <c r="AU301" s="21" t="s">
        <v>80</v>
      </c>
    </row>
    <row r="302" s="2" customFormat="1">
      <c r="A302" s="40"/>
      <c r="B302" s="41"/>
      <c r="C302" s="40"/>
      <c r="D302" s="193" t="s">
        <v>143</v>
      </c>
      <c r="E302" s="40"/>
      <c r="F302" s="194" t="s">
        <v>717</v>
      </c>
      <c r="G302" s="40"/>
      <c r="H302" s="40"/>
      <c r="I302" s="190"/>
      <c r="J302" s="40"/>
      <c r="K302" s="40"/>
      <c r="L302" s="41"/>
      <c r="M302" s="191"/>
      <c r="N302" s="192"/>
      <c r="O302" s="74"/>
      <c r="P302" s="74"/>
      <c r="Q302" s="74"/>
      <c r="R302" s="74"/>
      <c r="S302" s="74"/>
      <c r="T302" s="75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T302" s="21" t="s">
        <v>143</v>
      </c>
      <c r="AU302" s="21" t="s">
        <v>80</v>
      </c>
    </row>
    <row r="303" s="12" customFormat="1" ht="22.8" customHeight="1">
      <c r="A303" s="12"/>
      <c r="B303" s="161"/>
      <c r="C303" s="12"/>
      <c r="D303" s="162" t="s">
        <v>70</v>
      </c>
      <c r="E303" s="172" t="s">
        <v>411</v>
      </c>
      <c r="F303" s="172" t="s">
        <v>412</v>
      </c>
      <c r="G303" s="12"/>
      <c r="H303" s="12"/>
      <c r="I303" s="164"/>
      <c r="J303" s="173">
        <f>BK303</f>
        <v>0</v>
      </c>
      <c r="K303" s="12"/>
      <c r="L303" s="161"/>
      <c r="M303" s="166"/>
      <c r="N303" s="167"/>
      <c r="O303" s="167"/>
      <c r="P303" s="168">
        <f>SUM(P304:P306)</f>
        <v>0</v>
      </c>
      <c r="Q303" s="167"/>
      <c r="R303" s="168">
        <f>SUM(R304:R306)</f>
        <v>0</v>
      </c>
      <c r="S303" s="167"/>
      <c r="T303" s="169">
        <f>SUM(T304:T306)</f>
        <v>0</v>
      </c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R303" s="162" t="s">
        <v>78</v>
      </c>
      <c r="AT303" s="170" t="s">
        <v>70</v>
      </c>
      <c r="AU303" s="170" t="s">
        <v>78</v>
      </c>
      <c r="AY303" s="162" t="s">
        <v>132</v>
      </c>
      <c r="BK303" s="171">
        <f>SUM(BK304:BK306)</f>
        <v>0</v>
      </c>
    </row>
    <row r="304" s="2" customFormat="1" ht="16.5" customHeight="1">
      <c r="A304" s="40"/>
      <c r="B304" s="174"/>
      <c r="C304" s="175" t="s">
        <v>482</v>
      </c>
      <c r="D304" s="175" t="s">
        <v>134</v>
      </c>
      <c r="E304" s="176" t="s">
        <v>718</v>
      </c>
      <c r="F304" s="177" t="s">
        <v>719</v>
      </c>
      <c r="G304" s="178" t="s">
        <v>153</v>
      </c>
      <c r="H304" s="179">
        <v>374.815</v>
      </c>
      <c r="I304" s="180"/>
      <c r="J304" s="181">
        <f>ROUND(I304*H304,2)</f>
        <v>0</v>
      </c>
      <c r="K304" s="177" t="s">
        <v>138</v>
      </c>
      <c r="L304" s="41"/>
      <c r="M304" s="182" t="s">
        <v>3</v>
      </c>
      <c r="N304" s="183" t="s">
        <v>42</v>
      </c>
      <c r="O304" s="74"/>
      <c r="P304" s="184">
        <f>O304*H304</f>
        <v>0</v>
      </c>
      <c r="Q304" s="184">
        <v>0</v>
      </c>
      <c r="R304" s="184">
        <f>Q304*H304</f>
        <v>0</v>
      </c>
      <c r="S304" s="184">
        <v>0</v>
      </c>
      <c r="T304" s="185">
        <f>S304*H304</f>
        <v>0</v>
      </c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R304" s="186" t="s">
        <v>139</v>
      </c>
      <c r="AT304" s="186" t="s">
        <v>134</v>
      </c>
      <c r="AU304" s="186" t="s">
        <v>80</v>
      </c>
      <c r="AY304" s="21" t="s">
        <v>132</v>
      </c>
      <c r="BE304" s="187">
        <f>IF(N304="základní",J304,0)</f>
        <v>0</v>
      </c>
      <c r="BF304" s="187">
        <f>IF(N304="snížená",J304,0)</f>
        <v>0</v>
      </c>
      <c r="BG304" s="187">
        <f>IF(N304="zákl. přenesená",J304,0)</f>
        <v>0</v>
      </c>
      <c r="BH304" s="187">
        <f>IF(N304="sníž. přenesená",J304,0)</f>
        <v>0</v>
      </c>
      <c r="BI304" s="187">
        <f>IF(N304="nulová",J304,0)</f>
        <v>0</v>
      </c>
      <c r="BJ304" s="21" t="s">
        <v>78</v>
      </c>
      <c r="BK304" s="187">
        <f>ROUND(I304*H304,2)</f>
        <v>0</v>
      </c>
      <c r="BL304" s="21" t="s">
        <v>139</v>
      </c>
      <c r="BM304" s="186" t="s">
        <v>720</v>
      </c>
    </row>
    <row r="305" s="2" customFormat="1">
      <c r="A305" s="40"/>
      <c r="B305" s="41"/>
      <c r="C305" s="40"/>
      <c r="D305" s="188" t="s">
        <v>141</v>
      </c>
      <c r="E305" s="40"/>
      <c r="F305" s="189" t="s">
        <v>721</v>
      </c>
      <c r="G305" s="40"/>
      <c r="H305" s="40"/>
      <c r="I305" s="190"/>
      <c r="J305" s="40"/>
      <c r="K305" s="40"/>
      <c r="L305" s="41"/>
      <c r="M305" s="191"/>
      <c r="N305" s="192"/>
      <c r="O305" s="74"/>
      <c r="P305" s="74"/>
      <c r="Q305" s="74"/>
      <c r="R305" s="74"/>
      <c r="S305" s="74"/>
      <c r="T305" s="75"/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T305" s="21" t="s">
        <v>141</v>
      </c>
      <c r="AU305" s="21" t="s">
        <v>80</v>
      </c>
    </row>
    <row r="306" s="2" customFormat="1">
      <c r="A306" s="40"/>
      <c r="B306" s="41"/>
      <c r="C306" s="40"/>
      <c r="D306" s="193" t="s">
        <v>143</v>
      </c>
      <c r="E306" s="40"/>
      <c r="F306" s="194" t="s">
        <v>722</v>
      </c>
      <c r="G306" s="40"/>
      <c r="H306" s="40"/>
      <c r="I306" s="190"/>
      <c r="J306" s="40"/>
      <c r="K306" s="40"/>
      <c r="L306" s="41"/>
      <c r="M306" s="191"/>
      <c r="N306" s="192"/>
      <c r="O306" s="74"/>
      <c r="P306" s="74"/>
      <c r="Q306" s="74"/>
      <c r="R306" s="74"/>
      <c r="S306" s="74"/>
      <c r="T306" s="75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T306" s="21" t="s">
        <v>143</v>
      </c>
      <c r="AU306" s="21" t="s">
        <v>80</v>
      </c>
    </row>
    <row r="307" s="12" customFormat="1" ht="25.92" customHeight="1">
      <c r="A307" s="12"/>
      <c r="B307" s="161"/>
      <c r="C307" s="12"/>
      <c r="D307" s="162" t="s">
        <v>70</v>
      </c>
      <c r="E307" s="163" t="s">
        <v>419</v>
      </c>
      <c r="F307" s="163" t="s">
        <v>420</v>
      </c>
      <c r="G307" s="12"/>
      <c r="H307" s="12"/>
      <c r="I307" s="164"/>
      <c r="J307" s="165">
        <f>BK307</f>
        <v>0</v>
      </c>
      <c r="K307" s="12"/>
      <c r="L307" s="161"/>
      <c r="M307" s="166"/>
      <c r="N307" s="167"/>
      <c r="O307" s="167"/>
      <c r="P307" s="168">
        <f>P308</f>
        <v>0</v>
      </c>
      <c r="Q307" s="167"/>
      <c r="R307" s="168">
        <f>R308</f>
        <v>0</v>
      </c>
      <c r="S307" s="167"/>
      <c r="T307" s="169">
        <f>T308</f>
        <v>0</v>
      </c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R307" s="162" t="s">
        <v>80</v>
      </c>
      <c r="AT307" s="170" t="s">
        <v>70</v>
      </c>
      <c r="AU307" s="170" t="s">
        <v>71</v>
      </c>
      <c r="AY307" s="162" t="s">
        <v>132</v>
      </c>
      <c r="BK307" s="171">
        <f>BK308</f>
        <v>0</v>
      </c>
    </row>
    <row r="308" s="12" customFormat="1" ht="22.8" customHeight="1">
      <c r="A308" s="12"/>
      <c r="B308" s="161"/>
      <c r="C308" s="12"/>
      <c r="D308" s="162" t="s">
        <v>70</v>
      </c>
      <c r="E308" s="172" t="s">
        <v>434</v>
      </c>
      <c r="F308" s="172" t="s">
        <v>435</v>
      </c>
      <c r="G308" s="12"/>
      <c r="H308" s="12"/>
      <c r="I308" s="164"/>
      <c r="J308" s="173">
        <f>BK308</f>
        <v>0</v>
      </c>
      <c r="K308" s="12"/>
      <c r="L308" s="161"/>
      <c r="M308" s="166"/>
      <c r="N308" s="167"/>
      <c r="O308" s="167"/>
      <c r="P308" s="168">
        <f>SUM(P309:P313)</f>
        <v>0</v>
      </c>
      <c r="Q308" s="167"/>
      <c r="R308" s="168">
        <f>SUM(R309:R313)</f>
        <v>0</v>
      </c>
      <c r="S308" s="167"/>
      <c r="T308" s="169">
        <f>SUM(T309:T313)</f>
        <v>0</v>
      </c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R308" s="162" t="s">
        <v>80</v>
      </c>
      <c r="AT308" s="170" t="s">
        <v>70</v>
      </c>
      <c r="AU308" s="170" t="s">
        <v>78</v>
      </c>
      <c r="AY308" s="162" t="s">
        <v>132</v>
      </c>
      <c r="BK308" s="171">
        <f>SUM(BK309:BK313)</f>
        <v>0</v>
      </c>
    </row>
    <row r="309" s="2" customFormat="1" ht="16.5" customHeight="1">
      <c r="A309" s="40"/>
      <c r="B309" s="174"/>
      <c r="C309" s="175" t="s">
        <v>489</v>
      </c>
      <c r="D309" s="175" t="s">
        <v>134</v>
      </c>
      <c r="E309" s="176" t="s">
        <v>723</v>
      </c>
      <c r="F309" s="177" t="s">
        <v>724</v>
      </c>
      <c r="G309" s="178" t="s">
        <v>231</v>
      </c>
      <c r="H309" s="179">
        <v>10</v>
      </c>
      <c r="I309" s="180"/>
      <c r="J309" s="181">
        <f>ROUND(I309*H309,2)</f>
        <v>0</v>
      </c>
      <c r="K309" s="177" t="s">
        <v>3</v>
      </c>
      <c r="L309" s="41"/>
      <c r="M309" s="182" t="s">
        <v>3</v>
      </c>
      <c r="N309" s="183" t="s">
        <v>42</v>
      </c>
      <c r="O309" s="74"/>
      <c r="P309" s="184">
        <f>O309*H309</f>
        <v>0</v>
      </c>
      <c r="Q309" s="184">
        <v>0</v>
      </c>
      <c r="R309" s="184">
        <f>Q309*H309</f>
        <v>0</v>
      </c>
      <c r="S309" s="184">
        <v>0</v>
      </c>
      <c r="T309" s="185">
        <f>S309*H309</f>
        <v>0</v>
      </c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R309" s="186" t="s">
        <v>262</v>
      </c>
      <c r="AT309" s="186" t="s">
        <v>134</v>
      </c>
      <c r="AU309" s="186" t="s">
        <v>80</v>
      </c>
      <c r="AY309" s="21" t="s">
        <v>132</v>
      </c>
      <c r="BE309" s="187">
        <f>IF(N309="základní",J309,0)</f>
        <v>0</v>
      </c>
      <c r="BF309" s="187">
        <f>IF(N309="snížená",J309,0)</f>
        <v>0</v>
      </c>
      <c r="BG309" s="187">
        <f>IF(N309="zákl. přenesená",J309,0)</f>
        <v>0</v>
      </c>
      <c r="BH309" s="187">
        <f>IF(N309="sníž. přenesená",J309,0)</f>
        <v>0</v>
      </c>
      <c r="BI309" s="187">
        <f>IF(N309="nulová",J309,0)</f>
        <v>0</v>
      </c>
      <c r="BJ309" s="21" t="s">
        <v>78</v>
      </c>
      <c r="BK309" s="187">
        <f>ROUND(I309*H309,2)</f>
        <v>0</v>
      </c>
      <c r="BL309" s="21" t="s">
        <v>262</v>
      </c>
      <c r="BM309" s="186" t="s">
        <v>725</v>
      </c>
    </row>
    <row r="310" s="2" customFormat="1">
      <c r="A310" s="40"/>
      <c r="B310" s="41"/>
      <c r="C310" s="40"/>
      <c r="D310" s="188" t="s">
        <v>141</v>
      </c>
      <c r="E310" s="40"/>
      <c r="F310" s="189" t="s">
        <v>724</v>
      </c>
      <c r="G310" s="40"/>
      <c r="H310" s="40"/>
      <c r="I310" s="190"/>
      <c r="J310" s="40"/>
      <c r="K310" s="40"/>
      <c r="L310" s="41"/>
      <c r="M310" s="191"/>
      <c r="N310" s="192"/>
      <c r="O310" s="74"/>
      <c r="P310" s="74"/>
      <c r="Q310" s="74"/>
      <c r="R310" s="74"/>
      <c r="S310" s="74"/>
      <c r="T310" s="75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T310" s="21" t="s">
        <v>141</v>
      </c>
      <c r="AU310" s="21" t="s">
        <v>80</v>
      </c>
    </row>
    <row r="311" s="2" customFormat="1" ht="16.5" customHeight="1">
      <c r="A311" s="40"/>
      <c r="B311" s="174"/>
      <c r="C311" s="175" t="s">
        <v>495</v>
      </c>
      <c r="D311" s="175" t="s">
        <v>134</v>
      </c>
      <c r="E311" s="176" t="s">
        <v>726</v>
      </c>
      <c r="F311" s="177" t="s">
        <v>727</v>
      </c>
      <c r="G311" s="178" t="s">
        <v>728</v>
      </c>
      <c r="H311" s="239"/>
      <c r="I311" s="180"/>
      <c r="J311" s="181">
        <f>ROUND(I311*H311,2)</f>
        <v>0</v>
      </c>
      <c r="K311" s="177" t="s">
        <v>729</v>
      </c>
      <c r="L311" s="41"/>
      <c r="M311" s="182" t="s">
        <v>3</v>
      </c>
      <c r="N311" s="183" t="s">
        <v>42</v>
      </c>
      <c r="O311" s="74"/>
      <c r="P311" s="184">
        <f>O311*H311</f>
        <v>0</v>
      </c>
      <c r="Q311" s="184">
        <v>0</v>
      </c>
      <c r="R311" s="184">
        <f>Q311*H311</f>
        <v>0</v>
      </c>
      <c r="S311" s="184">
        <v>0</v>
      </c>
      <c r="T311" s="185">
        <f>S311*H311</f>
        <v>0</v>
      </c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R311" s="186" t="s">
        <v>262</v>
      </c>
      <c r="AT311" s="186" t="s">
        <v>134</v>
      </c>
      <c r="AU311" s="186" t="s">
        <v>80</v>
      </c>
      <c r="AY311" s="21" t="s">
        <v>132</v>
      </c>
      <c r="BE311" s="187">
        <f>IF(N311="základní",J311,0)</f>
        <v>0</v>
      </c>
      <c r="BF311" s="187">
        <f>IF(N311="snížená",J311,0)</f>
        <v>0</v>
      </c>
      <c r="BG311" s="187">
        <f>IF(N311="zákl. přenesená",J311,0)</f>
        <v>0</v>
      </c>
      <c r="BH311" s="187">
        <f>IF(N311="sníž. přenesená",J311,0)</f>
        <v>0</v>
      </c>
      <c r="BI311" s="187">
        <f>IF(N311="nulová",J311,0)</f>
        <v>0</v>
      </c>
      <c r="BJ311" s="21" t="s">
        <v>78</v>
      </c>
      <c r="BK311" s="187">
        <f>ROUND(I311*H311,2)</f>
        <v>0</v>
      </c>
      <c r="BL311" s="21" t="s">
        <v>262</v>
      </c>
      <c r="BM311" s="186" t="s">
        <v>730</v>
      </c>
    </row>
    <row r="312" s="2" customFormat="1">
      <c r="A312" s="40"/>
      <c r="B312" s="41"/>
      <c r="C312" s="40"/>
      <c r="D312" s="188" t="s">
        <v>141</v>
      </c>
      <c r="E312" s="40"/>
      <c r="F312" s="189" t="s">
        <v>731</v>
      </c>
      <c r="G312" s="40"/>
      <c r="H312" s="40"/>
      <c r="I312" s="190"/>
      <c r="J312" s="40"/>
      <c r="K312" s="40"/>
      <c r="L312" s="41"/>
      <c r="M312" s="191"/>
      <c r="N312" s="192"/>
      <c r="O312" s="74"/>
      <c r="P312" s="74"/>
      <c r="Q312" s="74"/>
      <c r="R312" s="74"/>
      <c r="S312" s="74"/>
      <c r="T312" s="75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T312" s="21" t="s">
        <v>141</v>
      </c>
      <c r="AU312" s="21" t="s">
        <v>80</v>
      </c>
    </row>
    <row r="313" s="2" customFormat="1">
      <c r="A313" s="40"/>
      <c r="B313" s="41"/>
      <c r="C313" s="40"/>
      <c r="D313" s="193" t="s">
        <v>143</v>
      </c>
      <c r="E313" s="40"/>
      <c r="F313" s="194" t="s">
        <v>732</v>
      </c>
      <c r="G313" s="40"/>
      <c r="H313" s="40"/>
      <c r="I313" s="190"/>
      <c r="J313" s="40"/>
      <c r="K313" s="40"/>
      <c r="L313" s="41"/>
      <c r="M313" s="191"/>
      <c r="N313" s="192"/>
      <c r="O313" s="74"/>
      <c r="P313" s="74"/>
      <c r="Q313" s="74"/>
      <c r="R313" s="74"/>
      <c r="S313" s="74"/>
      <c r="T313" s="75"/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T313" s="21" t="s">
        <v>143</v>
      </c>
      <c r="AU313" s="21" t="s">
        <v>80</v>
      </c>
    </row>
    <row r="314" s="12" customFormat="1" ht="25.92" customHeight="1">
      <c r="A314" s="12"/>
      <c r="B314" s="161"/>
      <c r="C314" s="12"/>
      <c r="D314" s="162" t="s">
        <v>70</v>
      </c>
      <c r="E314" s="163" t="s">
        <v>463</v>
      </c>
      <c r="F314" s="163" t="s">
        <v>464</v>
      </c>
      <c r="G314" s="12"/>
      <c r="H314" s="12"/>
      <c r="I314" s="164"/>
      <c r="J314" s="165">
        <f>BK314</f>
        <v>0</v>
      </c>
      <c r="K314" s="12"/>
      <c r="L314" s="161"/>
      <c r="M314" s="166"/>
      <c r="N314" s="167"/>
      <c r="O314" s="167"/>
      <c r="P314" s="168">
        <f>P315+P328+P335+P342</f>
        <v>0</v>
      </c>
      <c r="Q314" s="167"/>
      <c r="R314" s="168">
        <f>R315+R328+R335+R342</f>
        <v>0</v>
      </c>
      <c r="S314" s="167"/>
      <c r="T314" s="169">
        <f>T315+T328+T335+T342</f>
        <v>0</v>
      </c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R314" s="162" t="s">
        <v>172</v>
      </c>
      <c r="AT314" s="170" t="s">
        <v>70</v>
      </c>
      <c r="AU314" s="170" t="s">
        <v>71</v>
      </c>
      <c r="AY314" s="162" t="s">
        <v>132</v>
      </c>
      <c r="BK314" s="171">
        <f>BK315+BK328+BK335+BK342</f>
        <v>0</v>
      </c>
    </row>
    <row r="315" s="12" customFormat="1" ht="22.8" customHeight="1">
      <c r="A315" s="12"/>
      <c r="B315" s="161"/>
      <c r="C315" s="12"/>
      <c r="D315" s="162" t="s">
        <v>70</v>
      </c>
      <c r="E315" s="172" t="s">
        <v>465</v>
      </c>
      <c r="F315" s="172" t="s">
        <v>466</v>
      </c>
      <c r="G315" s="12"/>
      <c r="H315" s="12"/>
      <c r="I315" s="164"/>
      <c r="J315" s="173">
        <f>BK315</f>
        <v>0</v>
      </c>
      <c r="K315" s="12"/>
      <c r="L315" s="161"/>
      <c r="M315" s="166"/>
      <c r="N315" s="167"/>
      <c r="O315" s="167"/>
      <c r="P315" s="168">
        <f>SUM(P316:P327)</f>
        <v>0</v>
      </c>
      <c r="Q315" s="167"/>
      <c r="R315" s="168">
        <f>SUM(R316:R327)</f>
        <v>0</v>
      </c>
      <c r="S315" s="167"/>
      <c r="T315" s="169">
        <f>SUM(T316:T327)</f>
        <v>0</v>
      </c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R315" s="162" t="s">
        <v>172</v>
      </c>
      <c r="AT315" s="170" t="s">
        <v>70</v>
      </c>
      <c r="AU315" s="170" t="s">
        <v>78</v>
      </c>
      <c r="AY315" s="162" t="s">
        <v>132</v>
      </c>
      <c r="BK315" s="171">
        <f>SUM(BK316:BK327)</f>
        <v>0</v>
      </c>
    </row>
    <row r="316" s="2" customFormat="1" ht="16.5" customHeight="1">
      <c r="A316" s="40"/>
      <c r="B316" s="174"/>
      <c r="C316" s="175" t="s">
        <v>503</v>
      </c>
      <c r="D316" s="175" t="s">
        <v>134</v>
      </c>
      <c r="E316" s="176" t="s">
        <v>468</v>
      </c>
      <c r="F316" s="177" t="s">
        <v>469</v>
      </c>
      <c r="G316" s="178" t="s">
        <v>470</v>
      </c>
      <c r="H316" s="179">
        <v>1</v>
      </c>
      <c r="I316" s="180"/>
      <c r="J316" s="181">
        <f>ROUND(I316*H316,2)</f>
        <v>0</v>
      </c>
      <c r="K316" s="177" t="s">
        <v>138</v>
      </c>
      <c r="L316" s="41"/>
      <c r="M316" s="182" t="s">
        <v>3</v>
      </c>
      <c r="N316" s="183" t="s">
        <v>42</v>
      </c>
      <c r="O316" s="74"/>
      <c r="P316" s="184">
        <f>O316*H316</f>
        <v>0</v>
      </c>
      <c r="Q316" s="184">
        <v>0</v>
      </c>
      <c r="R316" s="184">
        <f>Q316*H316</f>
        <v>0</v>
      </c>
      <c r="S316" s="184">
        <v>0</v>
      </c>
      <c r="T316" s="185">
        <f>S316*H316</f>
        <v>0</v>
      </c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R316" s="186" t="s">
        <v>139</v>
      </c>
      <c r="AT316" s="186" t="s">
        <v>134</v>
      </c>
      <c r="AU316" s="186" t="s">
        <v>80</v>
      </c>
      <c r="AY316" s="21" t="s">
        <v>132</v>
      </c>
      <c r="BE316" s="187">
        <f>IF(N316="základní",J316,0)</f>
        <v>0</v>
      </c>
      <c r="BF316" s="187">
        <f>IF(N316="snížená",J316,0)</f>
        <v>0</v>
      </c>
      <c r="BG316" s="187">
        <f>IF(N316="zákl. přenesená",J316,0)</f>
        <v>0</v>
      </c>
      <c r="BH316" s="187">
        <f>IF(N316="sníž. přenesená",J316,0)</f>
        <v>0</v>
      </c>
      <c r="BI316" s="187">
        <f>IF(N316="nulová",J316,0)</f>
        <v>0</v>
      </c>
      <c r="BJ316" s="21" t="s">
        <v>78</v>
      </c>
      <c r="BK316" s="187">
        <f>ROUND(I316*H316,2)</f>
        <v>0</v>
      </c>
      <c r="BL316" s="21" t="s">
        <v>139</v>
      </c>
      <c r="BM316" s="186" t="s">
        <v>733</v>
      </c>
    </row>
    <row r="317" s="2" customFormat="1">
      <c r="A317" s="40"/>
      <c r="B317" s="41"/>
      <c r="C317" s="40"/>
      <c r="D317" s="188" t="s">
        <v>141</v>
      </c>
      <c r="E317" s="40"/>
      <c r="F317" s="189" t="s">
        <v>469</v>
      </c>
      <c r="G317" s="40"/>
      <c r="H317" s="40"/>
      <c r="I317" s="190"/>
      <c r="J317" s="40"/>
      <c r="K317" s="40"/>
      <c r="L317" s="41"/>
      <c r="M317" s="191"/>
      <c r="N317" s="192"/>
      <c r="O317" s="74"/>
      <c r="P317" s="74"/>
      <c r="Q317" s="74"/>
      <c r="R317" s="74"/>
      <c r="S317" s="74"/>
      <c r="T317" s="75"/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T317" s="21" t="s">
        <v>141</v>
      </c>
      <c r="AU317" s="21" t="s">
        <v>80</v>
      </c>
    </row>
    <row r="318" s="2" customFormat="1">
      <c r="A318" s="40"/>
      <c r="B318" s="41"/>
      <c r="C318" s="40"/>
      <c r="D318" s="193" t="s">
        <v>143</v>
      </c>
      <c r="E318" s="40"/>
      <c r="F318" s="194" t="s">
        <v>472</v>
      </c>
      <c r="G318" s="40"/>
      <c r="H318" s="40"/>
      <c r="I318" s="190"/>
      <c r="J318" s="40"/>
      <c r="K318" s="40"/>
      <c r="L318" s="41"/>
      <c r="M318" s="191"/>
      <c r="N318" s="192"/>
      <c r="O318" s="74"/>
      <c r="P318" s="74"/>
      <c r="Q318" s="74"/>
      <c r="R318" s="74"/>
      <c r="S318" s="74"/>
      <c r="T318" s="75"/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T318" s="21" t="s">
        <v>143</v>
      </c>
      <c r="AU318" s="21" t="s">
        <v>80</v>
      </c>
    </row>
    <row r="319" s="13" customFormat="1">
      <c r="A319" s="13"/>
      <c r="B319" s="195"/>
      <c r="C319" s="13"/>
      <c r="D319" s="188" t="s">
        <v>145</v>
      </c>
      <c r="E319" s="196" t="s">
        <v>3</v>
      </c>
      <c r="F319" s="197" t="s">
        <v>473</v>
      </c>
      <c r="G319" s="13"/>
      <c r="H319" s="196" t="s">
        <v>3</v>
      </c>
      <c r="I319" s="198"/>
      <c r="J319" s="13"/>
      <c r="K319" s="13"/>
      <c r="L319" s="195"/>
      <c r="M319" s="199"/>
      <c r="N319" s="200"/>
      <c r="O319" s="200"/>
      <c r="P319" s="200"/>
      <c r="Q319" s="200"/>
      <c r="R319" s="200"/>
      <c r="S319" s="200"/>
      <c r="T319" s="201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196" t="s">
        <v>145</v>
      </c>
      <c r="AU319" s="196" t="s">
        <v>80</v>
      </c>
      <c r="AV319" s="13" t="s">
        <v>78</v>
      </c>
      <c r="AW319" s="13" t="s">
        <v>32</v>
      </c>
      <c r="AX319" s="13" t="s">
        <v>71</v>
      </c>
      <c r="AY319" s="196" t="s">
        <v>132</v>
      </c>
    </row>
    <row r="320" s="14" customFormat="1">
      <c r="A320" s="14"/>
      <c r="B320" s="202"/>
      <c r="C320" s="14"/>
      <c r="D320" s="188" t="s">
        <v>145</v>
      </c>
      <c r="E320" s="203" t="s">
        <v>3</v>
      </c>
      <c r="F320" s="204" t="s">
        <v>78</v>
      </c>
      <c r="G320" s="14"/>
      <c r="H320" s="205">
        <v>1</v>
      </c>
      <c r="I320" s="206"/>
      <c r="J320" s="14"/>
      <c r="K320" s="14"/>
      <c r="L320" s="202"/>
      <c r="M320" s="207"/>
      <c r="N320" s="208"/>
      <c r="O320" s="208"/>
      <c r="P320" s="208"/>
      <c r="Q320" s="208"/>
      <c r="R320" s="208"/>
      <c r="S320" s="208"/>
      <c r="T320" s="209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03" t="s">
        <v>145</v>
      </c>
      <c r="AU320" s="203" t="s">
        <v>80</v>
      </c>
      <c r="AV320" s="14" t="s">
        <v>80</v>
      </c>
      <c r="AW320" s="14" t="s">
        <v>32</v>
      </c>
      <c r="AX320" s="14" t="s">
        <v>71</v>
      </c>
      <c r="AY320" s="203" t="s">
        <v>132</v>
      </c>
    </row>
    <row r="321" s="15" customFormat="1">
      <c r="A321" s="15"/>
      <c r="B321" s="210"/>
      <c r="C321" s="15"/>
      <c r="D321" s="188" t="s">
        <v>145</v>
      </c>
      <c r="E321" s="211" t="s">
        <v>3</v>
      </c>
      <c r="F321" s="212" t="s">
        <v>149</v>
      </c>
      <c r="G321" s="15"/>
      <c r="H321" s="213">
        <v>1</v>
      </c>
      <c r="I321" s="214"/>
      <c r="J321" s="15"/>
      <c r="K321" s="15"/>
      <c r="L321" s="210"/>
      <c r="M321" s="215"/>
      <c r="N321" s="216"/>
      <c r="O321" s="216"/>
      <c r="P321" s="216"/>
      <c r="Q321" s="216"/>
      <c r="R321" s="216"/>
      <c r="S321" s="216"/>
      <c r="T321" s="217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T321" s="211" t="s">
        <v>145</v>
      </c>
      <c r="AU321" s="211" t="s">
        <v>80</v>
      </c>
      <c r="AV321" s="15" t="s">
        <v>139</v>
      </c>
      <c r="AW321" s="15" t="s">
        <v>32</v>
      </c>
      <c r="AX321" s="15" t="s">
        <v>78</v>
      </c>
      <c r="AY321" s="211" t="s">
        <v>132</v>
      </c>
    </row>
    <row r="322" s="2" customFormat="1" ht="16.5" customHeight="1">
      <c r="A322" s="40"/>
      <c r="B322" s="174"/>
      <c r="C322" s="175" t="s">
        <v>511</v>
      </c>
      <c r="D322" s="175" t="s">
        <v>134</v>
      </c>
      <c r="E322" s="176" t="s">
        <v>475</v>
      </c>
      <c r="F322" s="177" t="s">
        <v>476</v>
      </c>
      <c r="G322" s="178" t="s">
        <v>470</v>
      </c>
      <c r="H322" s="179">
        <v>1</v>
      </c>
      <c r="I322" s="180"/>
      <c r="J322" s="181">
        <f>ROUND(I322*H322,2)</f>
        <v>0</v>
      </c>
      <c r="K322" s="177" t="s">
        <v>138</v>
      </c>
      <c r="L322" s="41"/>
      <c r="M322" s="182" t="s">
        <v>3</v>
      </c>
      <c r="N322" s="183" t="s">
        <v>42</v>
      </c>
      <c r="O322" s="74"/>
      <c r="P322" s="184">
        <f>O322*H322</f>
        <v>0</v>
      </c>
      <c r="Q322" s="184">
        <v>0</v>
      </c>
      <c r="R322" s="184">
        <f>Q322*H322</f>
        <v>0</v>
      </c>
      <c r="S322" s="184">
        <v>0</v>
      </c>
      <c r="T322" s="185">
        <f>S322*H322</f>
        <v>0</v>
      </c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R322" s="186" t="s">
        <v>139</v>
      </c>
      <c r="AT322" s="186" t="s">
        <v>134</v>
      </c>
      <c r="AU322" s="186" t="s">
        <v>80</v>
      </c>
      <c r="AY322" s="21" t="s">
        <v>132</v>
      </c>
      <c r="BE322" s="187">
        <f>IF(N322="základní",J322,0)</f>
        <v>0</v>
      </c>
      <c r="BF322" s="187">
        <f>IF(N322="snížená",J322,0)</f>
        <v>0</v>
      </c>
      <c r="BG322" s="187">
        <f>IF(N322="zákl. přenesená",J322,0)</f>
        <v>0</v>
      </c>
      <c r="BH322" s="187">
        <f>IF(N322="sníž. přenesená",J322,0)</f>
        <v>0</v>
      </c>
      <c r="BI322" s="187">
        <f>IF(N322="nulová",J322,0)</f>
        <v>0</v>
      </c>
      <c r="BJ322" s="21" t="s">
        <v>78</v>
      </c>
      <c r="BK322" s="187">
        <f>ROUND(I322*H322,2)</f>
        <v>0</v>
      </c>
      <c r="BL322" s="21" t="s">
        <v>139</v>
      </c>
      <c r="BM322" s="186" t="s">
        <v>734</v>
      </c>
    </row>
    <row r="323" s="2" customFormat="1">
      <c r="A323" s="40"/>
      <c r="B323" s="41"/>
      <c r="C323" s="40"/>
      <c r="D323" s="188" t="s">
        <v>141</v>
      </c>
      <c r="E323" s="40"/>
      <c r="F323" s="189" t="s">
        <v>476</v>
      </c>
      <c r="G323" s="40"/>
      <c r="H323" s="40"/>
      <c r="I323" s="190"/>
      <c r="J323" s="40"/>
      <c r="K323" s="40"/>
      <c r="L323" s="41"/>
      <c r="M323" s="191"/>
      <c r="N323" s="192"/>
      <c r="O323" s="74"/>
      <c r="P323" s="74"/>
      <c r="Q323" s="74"/>
      <c r="R323" s="74"/>
      <c r="S323" s="74"/>
      <c r="T323" s="75"/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T323" s="21" t="s">
        <v>141</v>
      </c>
      <c r="AU323" s="21" t="s">
        <v>80</v>
      </c>
    </row>
    <row r="324" s="2" customFormat="1">
      <c r="A324" s="40"/>
      <c r="B324" s="41"/>
      <c r="C324" s="40"/>
      <c r="D324" s="193" t="s">
        <v>143</v>
      </c>
      <c r="E324" s="40"/>
      <c r="F324" s="194" t="s">
        <v>478</v>
      </c>
      <c r="G324" s="40"/>
      <c r="H324" s="40"/>
      <c r="I324" s="190"/>
      <c r="J324" s="40"/>
      <c r="K324" s="40"/>
      <c r="L324" s="41"/>
      <c r="M324" s="191"/>
      <c r="N324" s="192"/>
      <c r="O324" s="74"/>
      <c r="P324" s="74"/>
      <c r="Q324" s="74"/>
      <c r="R324" s="74"/>
      <c r="S324" s="74"/>
      <c r="T324" s="75"/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T324" s="21" t="s">
        <v>143</v>
      </c>
      <c r="AU324" s="21" t="s">
        <v>80</v>
      </c>
    </row>
    <row r="325" s="13" customFormat="1">
      <c r="A325" s="13"/>
      <c r="B325" s="195"/>
      <c r="C325" s="13"/>
      <c r="D325" s="188" t="s">
        <v>145</v>
      </c>
      <c r="E325" s="196" t="s">
        <v>3</v>
      </c>
      <c r="F325" s="197" t="s">
        <v>479</v>
      </c>
      <c r="G325" s="13"/>
      <c r="H325" s="196" t="s">
        <v>3</v>
      </c>
      <c r="I325" s="198"/>
      <c r="J325" s="13"/>
      <c r="K325" s="13"/>
      <c r="L325" s="195"/>
      <c r="M325" s="199"/>
      <c r="N325" s="200"/>
      <c r="O325" s="200"/>
      <c r="P325" s="200"/>
      <c r="Q325" s="200"/>
      <c r="R325" s="200"/>
      <c r="S325" s="200"/>
      <c r="T325" s="201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196" t="s">
        <v>145</v>
      </c>
      <c r="AU325" s="196" t="s">
        <v>80</v>
      </c>
      <c r="AV325" s="13" t="s">
        <v>78</v>
      </c>
      <c r="AW325" s="13" t="s">
        <v>32</v>
      </c>
      <c r="AX325" s="13" t="s">
        <v>71</v>
      </c>
      <c r="AY325" s="196" t="s">
        <v>132</v>
      </c>
    </row>
    <row r="326" s="14" customFormat="1">
      <c r="A326" s="14"/>
      <c r="B326" s="202"/>
      <c r="C326" s="14"/>
      <c r="D326" s="188" t="s">
        <v>145</v>
      </c>
      <c r="E326" s="203" t="s">
        <v>3</v>
      </c>
      <c r="F326" s="204" t="s">
        <v>78</v>
      </c>
      <c r="G326" s="14"/>
      <c r="H326" s="205">
        <v>1</v>
      </c>
      <c r="I326" s="206"/>
      <c r="J326" s="14"/>
      <c r="K326" s="14"/>
      <c r="L326" s="202"/>
      <c r="M326" s="207"/>
      <c r="N326" s="208"/>
      <c r="O326" s="208"/>
      <c r="P326" s="208"/>
      <c r="Q326" s="208"/>
      <c r="R326" s="208"/>
      <c r="S326" s="208"/>
      <c r="T326" s="209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03" t="s">
        <v>145</v>
      </c>
      <c r="AU326" s="203" t="s">
        <v>80</v>
      </c>
      <c r="AV326" s="14" t="s">
        <v>80</v>
      </c>
      <c r="AW326" s="14" t="s">
        <v>32</v>
      </c>
      <c r="AX326" s="14" t="s">
        <v>71</v>
      </c>
      <c r="AY326" s="203" t="s">
        <v>132</v>
      </c>
    </row>
    <row r="327" s="15" customFormat="1">
      <c r="A327" s="15"/>
      <c r="B327" s="210"/>
      <c r="C327" s="15"/>
      <c r="D327" s="188" t="s">
        <v>145</v>
      </c>
      <c r="E327" s="211" t="s">
        <v>3</v>
      </c>
      <c r="F327" s="212" t="s">
        <v>149</v>
      </c>
      <c r="G327" s="15"/>
      <c r="H327" s="213">
        <v>1</v>
      </c>
      <c r="I327" s="214"/>
      <c r="J327" s="15"/>
      <c r="K327" s="15"/>
      <c r="L327" s="210"/>
      <c r="M327" s="215"/>
      <c r="N327" s="216"/>
      <c r="O327" s="216"/>
      <c r="P327" s="216"/>
      <c r="Q327" s="216"/>
      <c r="R327" s="216"/>
      <c r="S327" s="216"/>
      <c r="T327" s="217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T327" s="211" t="s">
        <v>145</v>
      </c>
      <c r="AU327" s="211" t="s">
        <v>80</v>
      </c>
      <c r="AV327" s="15" t="s">
        <v>139</v>
      </c>
      <c r="AW327" s="15" t="s">
        <v>32</v>
      </c>
      <c r="AX327" s="15" t="s">
        <v>78</v>
      </c>
      <c r="AY327" s="211" t="s">
        <v>132</v>
      </c>
    </row>
    <row r="328" s="12" customFormat="1" ht="22.8" customHeight="1">
      <c r="A328" s="12"/>
      <c r="B328" s="161"/>
      <c r="C328" s="12"/>
      <c r="D328" s="162" t="s">
        <v>70</v>
      </c>
      <c r="E328" s="172" t="s">
        <v>480</v>
      </c>
      <c r="F328" s="172" t="s">
        <v>481</v>
      </c>
      <c r="G328" s="12"/>
      <c r="H328" s="12"/>
      <c r="I328" s="164"/>
      <c r="J328" s="173">
        <f>BK328</f>
        <v>0</v>
      </c>
      <c r="K328" s="12"/>
      <c r="L328" s="161"/>
      <c r="M328" s="166"/>
      <c r="N328" s="167"/>
      <c r="O328" s="167"/>
      <c r="P328" s="168">
        <f>SUM(P329:P334)</f>
        <v>0</v>
      </c>
      <c r="Q328" s="167"/>
      <c r="R328" s="168">
        <f>SUM(R329:R334)</f>
        <v>0</v>
      </c>
      <c r="S328" s="167"/>
      <c r="T328" s="169">
        <f>SUM(T329:T334)</f>
        <v>0</v>
      </c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R328" s="162" t="s">
        <v>172</v>
      </c>
      <c r="AT328" s="170" t="s">
        <v>70</v>
      </c>
      <c r="AU328" s="170" t="s">
        <v>78</v>
      </c>
      <c r="AY328" s="162" t="s">
        <v>132</v>
      </c>
      <c r="BK328" s="171">
        <f>SUM(BK329:BK334)</f>
        <v>0</v>
      </c>
    </row>
    <row r="329" s="2" customFormat="1" ht="16.5" customHeight="1">
      <c r="A329" s="40"/>
      <c r="B329" s="174"/>
      <c r="C329" s="175" t="s">
        <v>735</v>
      </c>
      <c r="D329" s="175" t="s">
        <v>134</v>
      </c>
      <c r="E329" s="176" t="s">
        <v>483</v>
      </c>
      <c r="F329" s="177" t="s">
        <v>481</v>
      </c>
      <c r="G329" s="178" t="s">
        <v>470</v>
      </c>
      <c r="H329" s="179">
        <v>1</v>
      </c>
      <c r="I329" s="180"/>
      <c r="J329" s="181">
        <f>ROUND(I329*H329,2)</f>
        <v>0</v>
      </c>
      <c r="K329" s="177" t="s">
        <v>138</v>
      </c>
      <c r="L329" s="41"/>
      <c r="M329" s="182" t="s">
        <v>3</v>
      </c>
      <c r="N329" s="183" t="s">
        <v>42</v>
      </c>
      <c r="O329" s="74"/>
      <c r="P329" s="184">
        <f>O329*H329</f>
        <v>0</v>
      </c>
      <c r="Q329" s="184">
        <v>0</v>
      </c>
      <c r="R329" s="184">
        <f>Q329*H329</f>
        <v>0</v>
      </c>
      <c r="S329" s="184">
        <v>0</v>
      </c>
      <c r="T329" s="185">
        <f>S329*H329</f>
        <v>0</v>
      </c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R329" s="186" t="s">
        <v>139</v>
      </c>
      <c r="AT329" s="186" t="s">
        <v>134</v>
      </c>
      <c r="AU329" s="186" t="s">
        <v>80</v>
      </c>
      <c r="AY329" s="21" t="s">
        <v>132</v>
      </c>
      <c r="BE329" s="187">
        <f>IF(N329="základní",J329,0)</f>
        <v>0</v>
      </c>
      <c r="BF329" s="187">
        <f>IF(N329="snížená",J329,0)</f>
        <v>0</v>
      </c>
      <c r="BG329" s="187">
        <f>IF(N329="zákl. přenesená",J329,0)</f>
        <v>0</v>
      </c>
      <c r="BH329" s="187">
        <f>IF(N329="sníž. přenesená",J329,0)</f>
        <v>0</v>
      </c>
      <c r="BI329" s="187">
        <f>IF(N329="nulová",J329,0)</f>
        <v>0</v>
      </c>
      <c r="BJ329" s="21" t="s">
        <v>78</v>
      </c>
      <c r="BK329" s="187">
        <f>ROUND(I329*H329,2)</f>
        <v>0</v>
      </c>
      <c r="BL329" s="21" t="s">
        <v>139</v>
      </c>
      <c r="BM329" s="186" t="s">
        <v>736</v>
      </c>
    </row>
    <row r="330" s="2" customFormat="1">
      <c r="A330" s="40"/>
      <c r="B330" s="41"/>
      <c r="C330" s="40"/>
      <c r="D330" s="188" t="s">
        <v>141</v>
      </c>
      <c r="E330" s="40"/>
      <c r="F330" s="189" t="s">
        <v>481</v>
      </c>
      <c r="G330" s="40"/>
      <c r="H330" s="40"/>
      <c r="I330" s="190"/>
      <c r="J330" s="40"/>
      <c r="K330" s="40"/>
      <c r="L330" s="41"/>
      <c r="M330" s="191"/>
      <c r="N330" s="192"/>
      <c r="O330" s="74"/>
      <c r="P330" s="74"/>
      <c r="Q330" s="74"/>
      <c r="R330" s="74"/>
      <c r="S330" s="74"/>
      <c r="T330" s="75"/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T330" s="21" t="s">
        <v>141</v>
      </c>
      <c r="AU330" s="21" t="s">
        <v>80</v>
      </c>
    </row>
    <row r="331" s="2" customFormat="1">
      <c r="A331" s="40"/>
      <c r="B331" s="41"/>
      <c r="C331" s="40"/>
      <c r="D331" s="193" t="s">
        <v>143</v>
      </c>
      <c r="E331" s="40"/>
      <c r="F331" s="194" t="s">
        <v>485</v>
      </c>
      <c r="G331" s="40"/>
      <c r="H331" s="40"/>
      <c r="I331" s="190"/>
      <c r="J331" s="40"/>
      <c r="K331" s="40"/>
      <c r="L331" s="41"/>
      <c r="M331" s="191"/>
      <c r="N331" s="192"/>
      <c r="O331" s="74"/>
      <c r="P331" s="74"/>
      <c r="Q331" s="74"/>
      <c r="R331" s="74"/>
      <c r="S331" s="74"/>
      <c r="T331" s="75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T331" s="21" t="s">
        <v>143</v>
      </c>
      <c r="AU331" s="21" t="s">
        <v>80</v>
      </c>
    </row>
    <row r="332" s="13" customFormat="1">
      <c r="A332" s="13"/>
      <c r="B332" s="195"/>
      <c r="C332" s="13"/>
      <c r="D332" s="188" t="s">
        <v>145</v>
      </c>
      <c r="E332" s="196" t="s">
        <v>3</v>
      </c>
      <c r="F332" s="197" t="s">
        <v>486</v>
      </c>
      <c r="G332" s="13"/>
      <c r="H332" s="196" t="s">
        <v>3</v>
      </c>
      <c r="I332" s="198"/>
      <c r="J332" s="13"/>
      <c r="K332" s="13"/>
      <c r="L332" s="195"/>
      <c r="M332" s="199"/>
      <c r="N332" s="200"/>
      <c r="O332" s="200"/>
      <c r="P332" s="200"/>
      <c r="Q332" s="200"/>
      <c r="R332" s="200"/>
      <c r="S332" s="200"/>
      <c r="T332" s="201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196" t="s">
        <v>145</v>
      </c>
      <c r="AU332" s="196" t="s">
        <v>80</v>
      </c>
      <c r="AV332" s="13" t="s">
        <v>78</v>
      </c>
      <c r="AW332" s="13" t="s">
        <v>32</v>
      </c>
      <c r="AX332" s="13" t="s">
        <v>71</v>
      </c>
      <c r="AY332" s="196" t="s">
        <v>132</v>
      </c>
    </row>
    <row r="333" s="14" customFormat="1">
      <c r="A333" s="14"/>
      <c r="B333" s="202"/>
      <c r="C333" s="14"/>
      <c r="D333" s="188" t="s">
        <v>145</v>
      </c>
      <c r="E333" s="203" t="s">
        <v>3</v>
      </c>
      <c r="F333" s="204" t="s">
        <v>78</v>
      </c>
      <c r="G333" s="14"/>
      <c r="H333" s="205">
        <v>1</v>
      </c>
      <c r="I333" s="206"/>
      <c r="J333" s="14"/>
      <c r="K333" s="14"/>
      <c r="L333" s="202"/>
      <c r="M333" s="207"/>
      <c r="N333" s="208"/>
      <c r="O333" s="208"/>
      <c r="P333" s="208"/>
      <c r="Q333" s="208"/>
      <c r="R333" s="208"/>
      <c r="S333" s="208"/>
      <c r="T333" s="209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03" t="s">
        <v>145</v>
      </c>
      <c r="AU333" s="203" t="s">
        <v>80</v>
      </c>
      <c r="AV333" s="14" t="s">
        <v>80</v>
      </c>
      <c r="AW333" s="14" t="s">
        <v>32</v>
      </c>
      <c r="AX333" s="14" t="s">
        <v>71</v>
      </c>
      <c r="AY333" s="203" t="s">
        <v>132</v>
      </c>
    </row>
    <row r="334" s="15" customFormat="1">
      <c r="A334" s="15"/>
      <c r="B334" s="210"/>
      <c r="C334" s="15"/>
      <c r="D334" s="188" t="s">
        <v>145</v>
      </c>
      <c r="E334" s="211" t="s">
        <v>3</v>
      </c>
      <c r="F334" s="212" t="s">
        <v>149</v>
      </c>
      <c r="G334" s="15"/>
      <c r="H334" s="213">
        <v>1</v>
      </c>
      <c r="I334" s="214"/>
      <c r="J334" s="15"/>
      <c r="K334" s="15"/>
      <c r="L334" s="210"/>
      <c r="M334" s="215"/>
      <c r="N334" s="216"/>
      <c r="O334" s="216"/>
      <c r="P334" s="216"/>
      <c r="Q334" s="216"/>
      <c r="R334" s="216"/>
      <c r="S334" s="216"/>
      <c r="T334" s="217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T334" s="211" t="s">
        <v>145</v>
      </c>
      <c r="AU334" s="211" t="s">
        <v>80</v>
      </c>
      <c r="AV334" s="15" t="s">
        <v>139</v>
      </c>
      <c r="AW334" s="15" t="s">
        <v>32</v>
      </c>
      <c r="AX334" s="15" t="s">
        <v>78</v>
      </c>
      <c r="AY334" s="211" t="s">
        <v>132</v>
      </c>
    </row>
    <row r="335" s="12" customFormat="1" ht="22.8" customHeight="1">
      <c r="A335" s="12"/>
      <c r="B335" s="161"/>
      <c r="C335" s="12"/>
      <c r="D335" s="162" t="s">
        <v>70</v>
      </c>
      <c r="E335" s="172" t="s">
        <v>501</v>
      </c>
      <c r="F335" s="172" t="s">
        <v>502</v>
      </c>
      <c r="G335" s="12"/>
      <c r="H335" s="12"/>
      <c r="I335" s="164"/>
      <c r="J335" s="173">
        <f>BK335</f>
        <v>0</v>
      </c>
      <c r="K335" s="12"/>
      <c r="L335" s="161"/>
      <c r="M335" s="166"/>
      <c r="N335" s="167"/>
      <c r="O335" s="167"/>
      <c r="P335" s="168">
        <f>SUM(P336:P341)</f>
        <v>0</v>
      </c>
      <c r="Q335" s="167"/>
      <c r="R335" s="168">
        <f>SUM(R336:R341)</f>
        <v>0</v>
      </c>
      <c r="S335" s="167"/>
      <c r="T335" s="169">
        <f>SUM(T336:T341)</f>
        <v>0</v>
      </c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R335" s="162" t="s">
        <v>172</v>
      </c>
      <c r="AT335" s="170" t="s">
        <v>70</v>
      </c>
      <c r="AU335" s="170" t="s">
        <v>78</v>
      </c>
      <c r="AY335" s="162" t="s">
        <v>132</v>
      </c>
      <c r="BK335" s="171">
        <f>SUM(BK336:BK341)</f>
        <v>0</v>
      </c>
    </row>
    <row r="336" s="2" customFormat="1" ht="16.5" customHeight="1">
      <c r="A336" s="40"/>
      <c r="B336" s="174"/>
      <c r="C336" s="175" t="s">
        <v>737</v>
      </c>
      <c r="D336" s="175" t="s">
        <v>134</v>
      </c>
      <c r="E336" s="176" t="s">
        <v>504</v>
      </c>
      <c r="F336" s="177" t="s">
        <v>505</v>
      </c>
      <c r="G336" s="178" t="s">
        <v>470</v>
      </c>
      <c r="H336" s="179">
        <v>1</v>
      </c>
      <c r="I336" s="180"/>
      <c r="J336" s="181">
        <f>ROUND(I336*H336,2)</f>
        <v>0</v>
      </c>
      <c r="K336" s="177" t="s">
        <v>138</v>
      </c>
      <c r="L336" s="41"/>
      <c r="M336" s="182" t="s">
        <v>3</v>
      </c>
      <c r="N336" s="183" t="s">
        <v>42</v>
      </c>
      <c r="O336" s="74"/>
      <c r="P336" s="184">
        <f>O336*H336</f>
        <v>0</v>
      </c>
      <c r="Q336" s="184">
        <v>0</v>
      </c>
      <c r="R336" s="184">
        <f>Q336*H336</f>
        <v>0</v>
      </c>
      <c r="S336" s="184">
        <v>0</v>
      </c>
      <c r="T336" s="185">
        <f>S336*H336</f>
        <v>0</v>
      </c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R336" s="186" t="s">
        <v>139</v>
      </c>
      <c r="AT336" s="186" t="s">
        <v>134</v>
      </c>
      <c r="AU336" s="186" t="s">
        <v>80</v>
      </c>
      <c r="AY336" s="21" t="s">
        <v>132</v>
      </c>
      <c r="BE336" s="187">
        <f>IF(N336="základní",J336,0)</f>
        <v>0</v>
      </c>
      <c r="BF336" s="187">
        <f>IF(N336="snížená",J336,0)</f>
        <v>0</v>
      </c>
      <c r="BG336" s="187">
        <f>IF(N336="zákl. přenesená",J336,0)</f>
        <v>0</v>
      </c>
      <c r="BH336" s="187">
        <f>IF(N336="sníž. přenesená",J336,0)</f>
        <v>0</v>
      </c>
      <c r="BI336" s="187">
        <f>IF(N336="nulová",J336,0)</f>
        <v>0</v>
      </c>
      <c r="BJ336" s="21" t="s">
        <v>78</v>
      </c>
      <c r="BK336" s="187">
        <f>ROUND(I336*H336,2)</f>
        <v>0</v>
      </c>
      <c r="BL336" s="21" t="s">
        <v>139</v>
      </c>
      <c r="BM336" s="186" t="s">
        <v>738</v>
      </c>
    </row>
    <row r="337" s="2" customFormat="1">
      <c r="A337" s="40"/>
      <c r="B337" s="41"/>
      <c r="C337" s="40"/>
      <c r="D337" s="188" t="s">
        <v>141</v>
      </c>
      <c r="E337" s="40"/>
      <c r="F337" s="189" t="s">
        <v>505</v>
      </c>
      <c r="G337" s="40"/>
      <c r="H337" s="40"/>
      <c r="I337" s="190"/>
      <c r="J337" s="40"/>
      <c r="K337" s="40"/>
      <c r="L337" s="41"/>
      <c r="M337" s="191"/>
      <c r="N337" s="192"/>
      <c r="O337" s="74"/>
      <c r="P337" s="74"/>
      <c r="Q337" s="74"/>
      <c r="R337" s="74"/>
      <c r="S337" s="74"/>
      <c r="T337" s="75"/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T337" s="21" t="s">
        <v>141</v>
      </c>
      <c r="AU337" s="21" t="s">
        <v>80</v>
      </c>
    </row>
    <row r="338" s="2" customFormat="1">
      <c r="A338" s="40"/>
      <c r="B338" s="41"/>
      <c r="C338" s="40"/>
      <c r="D338" s="193" t="s">
        <v>143</v>
      </c>
      <c r="E338" s="40"/>
      <c r="F338" s="194" t="s">
        <v>507</v>
      </c>
      <c r="G338" s="40"/>
      <c r="H338" s="40"/>
      <c r="I338" s="190"/>
      <c r="J338" s="40"/>
      <c r="K338" s="40"/>
      <c r="L338" s="41"/>
      <c r="M338" s="191"/>
      <c r="N338" s="192"/>
      <c r="O338" s="74"/>
      <c r="P338" s="74"/>
      <c r="Q338" s="74"/>
      <c r="R338" s="74"/>
      <c r="S338" s="74"/>
      <c r="T338" s="75"/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T338" s="21" t="s">
        <v>143</v>
      </c>
      <c r="AU338" s="21" t="s">
        <v>80</v>
      </c>
    </row>
    <row r="339" s="13" customFormat="1">
      <c r="A339" s="13"/>
      <c r="B339" s="195"/>
      <c r="C339" s="13"/>
      <c r="D339" s="188" t="s">
        <v>145</v>
      </c>
      <c r="E339" s="196" t="s">
        <v>3</v>
      </c>
      <c r="F339" s="197" t="s">
        <v>508</v>
      </c>
      <c r="G339" s="13"/>
      <c r="H339" s="196" t="s">
        <v>3</v>
      </c>
      <c r="I339" s="198"/>
      <c r="J339" s="13"/>
      <c r="K339" s="13"/>
      <c r="L339" s="195"/>
      <c r="M339" s="199"/>
      <c r="N339" s="200"/>
      <c r="O339" s="200"/>
      <c r="P339" s="200"/>
      <c r="Q339" s="200"/>
      <c r="R339" s="200"/>
      <c r="S339" s="200"/>
      <c r="T339" s="201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196" t="s">
        <v>145</v>
      </c>
      <c r="AU339" s="196" t="s">
        <v>80</v>
      </c>
      <c r="AV339" s="13" t="s">
        <v>78</v>
      </c>
      <c r="AW339" s="13" t="s">
        <v>32</v>
      </c>
      <c r="AX339" s="13" t="s">
        <v>71</v>
      </c>
      <c r="AY339" s="196" t="s">
        <v>132</v>
      </c>
    </row>
    <row r="340" s="14" customFormat="1">
      <c r="A340" s="14"/>
      <c r="B340" s="202"/>
      <c r="C340" s="14"/>
      <c r="D340" s="188" t="s">
        <v>145</v>
      </c>
      <c r="E340" s="203" t="s">
        <v>3</v>
      </c>
      <c r="F340" s="204" t="s">
        <v>78</v>
      </c>
      <c r="G340" s="14"/>
      <c r="H340" s="205">
        <v>1</v>
      </c>
      <c r="I340" s="206"/>
      <c r="J340" s="14"/>
      <c r="K340" s="14"/>
      <c r="L340" s="202"/>
      <c r="M340" s="207"/>
      <c r="N340" s="208"/>
      <c r="O340" s="208"/>
      <c r="P340" s="208"/>
      <c r="Q340" s="208"/>
      <c r="R340" s="208"/>
      <c r="S340" s="208"/>
      <c r="T340" s="209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03" t="s">
        <v>145</v>
      </c>
      <c r="AU340" s="203" t="s">
        <v>80</v>
      </c>
      <c r="AV340" s="14" t="s">
        <v>80</v>
      </c>
      <c r="AW340" s="14" t="s">
        <v>32</v>
      </c>
      <c r="AX340" s="14" t="s">
        <v>71</v>
      </c>
      <c r="AY340" s="203" t="s">
        <v>132</v>
      </c>
    </row>
    <row r="341" s="15" customFormat="1">
      <c r="A341" s="15"/>
      <c r="B341" s="210"/>
      <c r="C341" s="15"/>
      <c r="D341" s="188" t="s">
        <v>145</v>
      </c>
      <c r="E341" s="211" t="s">
        <v>3</v>
      </c>
      <c r="F341" s="212" t="s">
        <v>149</v>
      </c>
      <c r="G341" s="15"/>
      <c r="H341" s="213">
        <v>1</v>
      </c>
      <c r="I341" s="214"/>
      <c r="J341" s="15"/>
      <c r="K341" s="15"/>
      <c r="L341" s="210"/>
      <c r="M341" s="215"/>
      <c r="N341" s="216"/>
      <c r="O341" s="216"/>
      <c r="P341" s="216"/>
      <c r="Q341" s="216"/>
      <c r="R341" s="216"/>
      <c r="S341" s="216"/>
      <c r="T341" s="217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T341" s="211" t="s">
        <v>145</v>
      </c>
      <c r="AU341" s="211" t="s">
        <v>80</v>
      </c>
      <c r="AV341" s="15" t="s">
        <v>139</v>
      </c>
      <c r="AW341" s="15" t="s">
        <v>32</v>
      </c>
      <c r="AX341" s="15" t="s">
        <v>78</v>
      </c>
      <c r="AY341" s="211" t="s">
        <v>132</v>
      </c>
    </row>
    <row r="342" s="12" customFormat="1" ht="22.8" customHeight="1">
      <c r="A342" s="12"/>
      <c r="B342" s="161"/>
      <c r="C342" s="12"/>
      <c r="D342" s="162" t="s">
        <v>70</v>
      </c>
      <c r="E342" s="172" t="s">
        <v>509</v>
      </c>
      <c r="F342" s="172" t="s">
        <v>510</v>
      </c>
      <c r="G342" s="12"/>
      <c r="H342" s="12"/>
      <c r="I342" s="164"/>
      <c r="J342" s="173">
        <f>BK342</f>
        <v>0</v>
      </c>
      <c r="K342" s="12"/>
      <c r="L342" s="161"/>
      <c r="M342" s="166"/>
      <c r="N342" s="167"/>
      <c r="O342" s="167"/>
      <c r="P342" s="168">
        <f>SUM(P343:P348)</f>
        <v>0</v>
      </c>
      <c r="Q342" s="167"/>
      <c r="R342" s="168">
        <f>SUM(R343:R348)</f>
        <v>0</v>
      </c>
      <c r="S342" s="167"/>
      <c r="T342" s="169">
        <f>SUM(T343:T348)</f>
        <v>0</v>
      </c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R342" s="162" t="s">
        <v>172</v>
      </c>
      <c r="AT342" s="170" t="s">
        <v>70</v>
      </c>
      <c r="AU342" s="170" t="s">
        <v>78</v>
      </c>
      <c r="AY342" s="162" t="s">
        <v>132</v>
      </c>
      <c r="BK342" s="171">
        <f>SUM(BK343:BK348)</f>
        <v>0</v>
      </c>
    </row>
    <row r="343" s="2" customFormat="1" ht="16.5" customHeight="1">
      <c r="A343" s="40"/>
      <c r="B343" s="174"/>
      <c r="C343" s="175" t="s">
        <v>739</v>
      </c>
      <c r="D343" s="175" t="s">
        <v>134</v>
      </c>
      <c r="E343" s="176" t="s">
        <v>512</v>
      </c>
      <c r="F343" s="177" t="s">
        <v>510</v>
      </c>
      <c r="G343" s="178" t="s">
        <v>470</v>
      </c>
      <c r="H343" s="179">
        <v>1</v>
      </c>
      <c r="I343" s="180"/>
      <c r="J343" s="181">
        <f>ROUND(I343*H343,2)</f>
        <v>0</v>
      </c>
      <c r="K343" s="177" t="s">
        <v>138</v>
      </c>
      <c r="L343" s="41"/>
      <c r="M343" s="182" t="s">
        <v>3</v>
      </c>
      <c r="N343" s="183" t="s">
        <v>42</v>
      </c>
      <c r="O343" s="74"/>
      <c r="P343" s="184">
        <f>O343*H343</f>
        <v>0</v>
      </c>
      <c r="Q343" s="184">
        <v>0</v>
      </c>
      <c r="R343" s="184">
        <f>Q343*H343</f>
        <v>0</v>
      </c>
      <c r="S343" s="184">
        <v>0</v>
      </c>
      <c r="T343" s="185">
        <f>S343*H343</f>
        <v>0</v>
      </c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R343" s="186" t="s">
        <v>139</v>
      </c>
      <c r="AT343" s="186" t="s">
        <v>134</v>
      </c>
      <c r="AU343" s="186" t="s">
        <v>80</v>
      </c>
      <c r="AY343" s="21" t="s">
        <v>132</v>
      </c>
      <c r="BE343" s="187">
        <f>IF(N343="základní",J343,0)</f>
        <v>0</v>
      </c>
      <c r="BF343" s="187">
        <f>IF(N343="snížená",J343,0)</f>
        <v>0</v>
      </c>
      <c r="BG343" s="187">
        <f>IF(N343="zákl. přenesená",J343,0)</f>
        <v>0</v>
      </c>
      <c r="BH343" s="187">
        <f>IF(N343="sníž. přenesená",J343,0)</f>
        <v>0</v>
      </c>
      <c r="BI343" s="187">
        <f>IF(N343="nulová",J343,0)</f>
        <v>0</v>
      </c>
      <c r="BJ343" s="21" t="s">
        <v>78</v>
      </c>
      <c r="BK343" s="187">
        <f>ROUND(I343*H343,2)</f>
        <v>0</v>
      </c>
      <c r="BL343" s="21" t="s">
        <v>139</v>
      </c>
      <c r="BM343" s="186" t="s">
        <v>740</v>
      </c>
    </row>
    <row r="344" s="2" customFormat="1">
      <c r="A344" s="40"/>
      <c r="B344" s="41"/>
      <c r="C344" s="40"/>
      <c r="D344" s="188" t="s">
        <v>141</v>
      </c>
      <c r="E344" s="40"/>
      <c r="F344" s="189" t="s">
        <v>510</v>
      </c>
      <c r="G344" s="40"/>
      <c r="H344" s="40"/>
      <c r="I344" s="190"/>
      <c r="J344" s="40"/>
      <c r="K344" s="40"/>
      <c r="L344" s="41"/>
      <c r="M344" s="191"/>
      <c r="N344" s="192"/>
      <c r="O344" s="74"/>
      <c r="P344" s="74"/>
      <c r="Q344" s="74"/>
      <c r="R344" s="74"/>
      <c r="S344" s="74"/>
      <c r="T344" s="75"/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T344" s="21" t="s">
        <v>141</v>
      </c>
      <c r="AU344" s="21" t="s">
        <v>80</v>
      </c>
    </row>
    <row r="345" s="2" customFormat="1">
      <c r="A345" s="40"/>
      <c r="B345" s="41"/>
      <c r="C345" s="40"/>
      <c r="D345" s="193" t="s">
        <v>143</v>
      </c>
      <c r="E345" s="40"/>
      <c r="F345" s="194" t="s">
        <v>514</v>
      </c>
      <c r="G345" s="40"/>
      <c r="H345" s="40"/>
      <c r="I345" s="190"/>
      <c r="J345" s="40"/>
      <c r="K345" s="40"/>
      <c r="L345" s="41"/>
      <c r="M345" s="191"/>
      <c r="N345" s="192"/>
      <c r="O345" s="74"/>
      <c r="P345" s="74"/>
      <c r="Q345" s="74"/>
      <c r="R345" s="74"/>
      <c r="S345" s="74"/>
      <c r="T345" s="75"/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T345" s="21" t="s">
        <v>143</v>
      </c>
      <c r="AU345" s="21" t="s">
        <v>80</v>
      </c>
    </row>
    <row r="346" s="13" customFormat="1">
      <c r="A346" s="13"/>
      <c r="B346" s="195"/>
      <c r="C346" s="13"/>
      <c r="D346" s="188" t="s">
        <v>145</v>
      </c>
      <c r="E346" s="196" t="s">
        <v>3</v>
      </c>
      <c r="F346" s="197" t="s">
        <v>515</v>
      </c>
      <c r="G346" s="13"/>
      <c r="H346" s="196" t="s">
        <v>3</v>
      </c>
      <c r="I346" s="198"/>
      <c r="J346" s="13"/>
      <c r="K346" s="13"/>
      <c r="L346" s="195"/>
      <c r="M346" s="199"/>
      <c r="N346" s="200"/>
      <c r="O346" s="200"/>
      <c r="P346" s="200"/>
      <c r="Q346" s="200"/>
      <c r="R346" s="200"/>
      <c r="S346" s="200"/>
      <c r="T346" s="201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196" t="s">
        <v>145</v>
      </c>
      <c r="AU346" s="196" t="s">
        <v>80</v>
      </c>
      <c r="AV346" s="13" t="s">
        <v>78</v>
      </c>
      <c r="AW346" s="13" t="s">
        <v>32</v>
      </c>
      <c r="AX346" s="13" t="s">
        <v>71</v>
      </c>
      <c r="AY346" s="196" t="s">
        <v>132</v>
      </c>
    </row>
    <row r="347" s="14" customFormat="1">
      <c r="A347" s="14"/>
      <c r="B347" s="202"/>
      <c r="C347" s="14"/>
      <c r="D347" s="188" t="s">
        <v>145</v>
      </c>
      <c r="E347" s="203" t="s">
        <v>3</v>
      </c>
      <c r="F347" s="204" t="s">
        <v>78</v>
      </c>
      <c r="G347" s="14"/>
      <c r="H347" s="205">
        <v>1</v>
      </c>
      <c r="I347" s="206"/>
      <c r="J347" s="14"/>
      <c r="K347" s="14"/>
      <c r="L347" s="202"/>
      <c r="M347" s="207"/>
      <c r="N347" s="208"/>
      <c r="O347" s="208"/>
      <c r="P347" s="208"/>
      <c r="Q347" s="208"/>
      <c r="R347" s="208"/>
      <c r="S347" s="208"/>
      <c r="T347" s="209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03" t="s">
        <v>145</v>
      </c>
      <c r="AU347" s="203" t="s">
        <v>80</v>
      </c>
      <c r="AV347" s="14" t="s">
        <v>80</v>
      </c>
      <c r="AW347" s="14" t="s">
        <v>32</v>
      </c>
      <c r="AX347" s="14" t="s">
        <v>71</v>
      </c>
      <c r="AY347" s="203" t="s">
        <v>132</v>
      </c>
    </row>
    <row r="348" s="15" customFormat="1">
      <c r="A348" s="15"/>
      <c r="B348" s="210"/>
      <c r="C348" s="15"/>
      <c r="D348" s="188" t="s">
        <v>145</v>
      </c>
      <c r="E348" s="211" t="s">
        <v>3</v>
      </c>
      <c r="F348" s="212" t="s">
        <v>149</v>
      </c>
      <c r="G348" s="15"/>
      <c r="H348" s="213">
        <v>1</v>
      </c>
      <c r="I348" s="214"/>
      <c r="J348" s="15"/>
      <c r="K348" s="15"/>
      <c r="L348" s="210"/>
      <c r="M348" s="228"/>
      <c r="N348" s="229"/>
      <c r="O348" s="229"/>
      <c r="P348" s="229"/>
      <c r="Q348" s="229"/>
      <c r="R348" s="229"/>
      <c r="S348" s="229"/>
      <c r="T348" s="230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T348" s="211" t="s">
        <v>145</v>
      </c>
      <c r="AU348" s="211" t="s">
        <v>80</v>
      </c>
      <c r="AV348" s="15" t="s">
        <v>139</v>
      </c>
      <c r="AW348" s="15" t="s">
        <v>32</v>
      </c>
      <c r="AX348" s="15" t="s">
        <v>78</v>
      </c>
      <c r="AY348" s="211" t="s">
        <v>132</v>
      </c>
    </row>
    <row r="349" s="2" customFormat="1" ht="6.96" customHeight="1">
      <c r="A349" s="40"/>
      <c r="B349" s="57"/>
      <c r="C349" s="58"/>
      <c r="D349" s="58"/>
      <c r="E349" s="58"/>
      <c r="F349" s="58"/>
      <c r="G349" s="58"/>
      <c r="H349" s="58"/>
      <c r="I349" s="58"/>
      <c r="J349" s="58"/>
      <c r="K349" s="58"/>
      <c r="L349" s="41"/>
      <c r="M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</row>
  </sheetData>
  <autoFilter ref="C100:K348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9:H89"/>
    <mergeCell ref="E91:H91"/>
    <mergeCell ref="E93:H93"/>
    <mergeCell ref="L2:V2"/>
  </mergeCells>
  <hyperlinks>
    <hyperlink ref="F106" r:id="rId1" display="https://podminky.urs.cz/item/CS_URS_2025_02/113106192"/>
    <hyperlink ref="F113" r:id="rId2" display="https://podminky.urs.cz/item/CS_URS_2025_02/212752422"/>
    <hyperlink ref="F118" r:id="rId3" display="https://podminky.urs.cz/item/CS_URS_2025_02/213141111"/>
    <hyperlink ref="F127" r:id="rId4" display="https://podminky.urs.cz/item/CS_URS_2025_02/278311151"/>
    <hyperlink ref="F138" r:id="rId5" display="https://podminky.urs.cz/item/CS_URS_2025_02/511536011"/>
    <hyperlink ref="F144" r:id="rId6" display="https://podminky.urs.cz/item/CS_URS_2025_02/521351120"/>
    <hyperlink ref="F189" r:id="rId7" display="https://podminky.urs.cz/item/CS_URS_2025_02/548111312"/>
    <hyperlink ref="F196" r:id="rId8" display="https://podminky.urs.cz/item/CS_URS_2025_02/548132111"/>
    <hyperlink ref="F202" r:id="rId9" display="https://podminky.urs.cz/item/CS_URS_2025_02/548133111"/>
    <hyperlink ref="F207" r:id="rId10" display="https://podminky.urs.cz/item/CS_URS_2025_02/548133121"/>
    <hyperlink ref="F212" r:id="rId11" display="https://podminky.urs.cz/item/CS_URS_2025_02/548141111"/>
    <hyperlink ref="F221" r:id="rId12" display="https://podminky.urs.cz/item/CS_URS_2025_02/584121109"/>
    <hyperlink ref="F232" r:id="rId13" display="https://podminky.urs.cz/item/CS_URS_2025_02/629995201"/>
    <hyperlink ref="F238" r:id="rId14" display="https://podminky.urs.cz/item/CS_URS_2025_02/871310320"/>
    <hyperlink ref="F252" r:id="rId15" display="https://podminky.urs.cz/item/CS_URS_2025_02/935113211"/>
    <hyperlink ref="F265" r:id="rId16" display="https://podminky.urs.cz/item/CS_URS_2025_02/953961115"/>
    <hyperlink ref="F290" r:id="rId17" display="https://podminky.urs.cz/item/CS_URS_2025_02/997013501"/>
    <hyperlink ref="F293" r:id="rId18" display="https://podminky.urs.cz/item/CS_URS_2025_02/997013509"/>
    <hyperlink ref="F297" r:id="rId19" display="https://podminky.urs.cz/item/CS_URS_2025_02/997013602"/>
    <hyperlink ref="F302" r:id="rId20" display="https://podminky.urs.cz/item/CS_URS_2025_02/997013841"/>
    <hyperlink ref="F306" r:id="rId21" display="https://podminky.urs.cz/item/CS_URS_2025_02/998243011"/>
    <hyperlink ref="F313" r:id="rId22" display="https://podminky.urs.cz/item/CS_URS_2023_02/998767201"/>
    <hyperlink ref="F318" r:id="rId23" display="https://podminky.urs.cz/item/CS_URS_2025_02/012002000"/>
    <hyperlink ref="F324" r:id="rId24" display="https://podminky.urs.cz/item/CS_URS_2025_02/013294000"/>
    <hyperlink ref="F331" r:id="rId25" display="https://podminky.urs.cz/item/CS_URS_2025_02/030001000"/>
    <hyperlink ref="F338" r:id="rId26" display="https://podminky.urs.cz/item/CS_URS_2025_02/071002000"/>
    <hyperlink ref="F345" r:id="rId27" display="https://podminky.urs.cz/item/CS_URS_2025_02/090001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8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40" customWidth="1"/>
    <col min="2" max="2" width="1.667969" style="240" customWidth="1"/>
    <col min="3" max="4" width="5" style="240" customWidth="1"/>
    <col min="5" max="5" width="11.66016" style="240" customWidth="1"/>
    <col min="6" max="6" width="9.160156" style="240" customWidth="1"/>
    <col min="7" max="7" width="5" style="240" customWidth="1"/>
    <col min="8" max="8" width="77.83203" style="240" customWidth="1"/>
    <col min="9" max="10" width="20" style="240" customWidth="1"/>
    <col min="11" max="11" width="1.667969" style="240" customWidth="1"/>
  </cols>
  <sheetData>
    <row r="1" s="1" customFormat="1" ht="37.5" customHeight="1"/>
    <row r="2" s="1" customFormat="1" ht="7.5" customHeight="1">
      <c r="B2" s="241"/>
      <c r="C2" s="242"/>
      <c r="D2" s="242"/>
      <c r="E2" s="242"/>
      <c r="F2" s="242"/>
      <c r="G2" s="242"/>
      <c r="H2" s="242"/>
      <c r="I2" s="242"/>
      <c r="J2" s="242"/>
      <c r="K2" s="243"/>
    </row>
    <row r="3" s="17" customFormat="1" ht="45" customHeight="1">
      <c r="B3" s="244"/>
      <c r="C3" s="245" t="s">
        <v>741</v>
      </c>
      <c r="D3" s="245"/>
      <c r="E3" s="245"/>
      <c r="F3" s="245"/>
      <c r="G3" s="245"/>
      <c r="H3" s="245"/>
      <c r="I3" s="245"/>
      <c r="J3" s="245"/>
      <c r="K3" s="246"/>
    </row>
    <row r="4" s="1" customFormat="1" ht="25.5" customHeight="1">
      <c r="B4" s="247"/>
      <c r="C4" s="248" t="s">
        <v>742</v>
      </c>
      <c r="D4" s="248"/>
      <c r="E4" s="248"/>
      <c r="F4" s="248"/>
      <c r="G4" s="248"/>
      <c r="H4" s="248"/>
      <c r="I4" s="248"/>
      <c r="J4" s="248"/>
      <c r="K4" s="249"/>
    </row>
    <row r="5" s="1" customFormat="1" ht="5.25" customHeight="1">
      <c r="B5" s="247"/>
      <c r="C5" s="250"/>
      <c r="D5" s="250"/>
      <c r="E5" s="250"/>
      <c r="F5" s="250"/>
      <c r="G5" s="250"/>
      <c r="H5" s="250"/>
      <c r="I5" s="250"/>
      <c r="J5" s="250"/>
      <c r="K5" s="249"/>
    </row>
    <row r="6" s="1" customFormat="1" ht="15" customHeight="1">
      <c r="B6" s="247"/>
      <c r="C6" s="251" t="s">
        <v>743</v>
      </c>
      <c r="D6" s="251"/>
      <c r="E6" s="251"/>
      <c r="F6" s="251"/>
      <c r="G6" s="251"/>
      <c r="H6" s="251"/>
      <c r="I6" s="251"/>
      <c r="J6" s="251"/>
      <c r="K6" s="249"/>
    </row>
    <row r="7" s="1" customFormat="1" ht="15" customHeight="1">
      <c r="B7" s="252"/>
      <c r="C7" s="251" t="s">
        <v>744</v>
      </c>
      <c r="D7" s="251"/>
      <c r="E7" s="251"/>
      <c r="F7" s="251"/>
      <c r="G7" s="251"/>
      <c r="H7" s="251"/>
      <c r="I7" s="251"/>
      <c r="J7" s="251"/>
      <c r="K7" s="249"/>
    </row>
    <row r="8" s="1" customFormat="1" ht="12.75" customHeight="1">
      <c r="B8" s="252"/>
      <c r="C8" s="251"/>
      <c r="D8" s="251"/>
      <c r="E8" s="251"/>
      <c r="F8" s="251"/>
      <c r="G8" s="251"/>
      <c r="H8" s="251"/>
      <c r="I8" s="251"/>
      <c r="J8" s="251"/>
      <c r="K8" s="249"/>
    </row>
    <row r="9" s="1" customFormat="1" ht="15" customHeight="1">
      <c r="B9" s="252"/>
      <c r="C9" s="251" t="s">
        <v>745</v>
      </c>
      <c r="D9" s="251"/>
      <c r="E9" s="251"/>
      <c r="F9" s="251"/>
      <c r="G9" s="251"/>
      <c r="H9" s="251"/>
      <c r="I9" s="251"/>
      <c r="J9" s="251"/>
      <c r="K9" s="249"/>
    </row>
    <row r="10" s="1" customFormat="1" ht="15" customHeight="1">
      <c r="B10" s="252"/>
      <c r="C10" s="251"/>
      <c r="D10" s="251" t="s">
        <v>746</v>
      </c>
      <c r="E10" s="251"/>
      <c r="F10" s="251"/>
      <c r="G10" s="251"/>
      <c r="H10" s="251"/>
      <c r="I10" s="251"/>
      <c r="J10" s="251"/>
      <c r="K10" s="249"/>
    </row>
    <row r="11" s="1" customFormat="1" ht="15" customHeight="1">
      <c r="B11" s="252"/>
      <c r="C11" s="253"/>
      <c r="D11" s="251" t="s">
        <v>747</v>
      </c>
      <c r="E11" s="251"/>
      <c r="F11" s="251"/>
      <c r="G11" s="251"/>
      <c r="H11" s="251"/>
      <c r="I11" s="251"/>
      <c r="J11" s="251"/>
      <c r="K11" s="249"/>
    </row>
    <row r="12" s="1" customFormat="1" ht="15" customHeight="1">
      <c r="B12" s="252"/>
      <c r="C12" s="253"/>
      <c r="D12" s="251"/>
      <c r="E12" s="251"/>
      <c r="F12" s="251"/>
      <c r="G12" s="251"/>
      <c r="H12" s="251"/>
      <c r="I12" s="251"/>
      <c r="J12" s="251"/>
      <c r="K12" s="249"/>
    </row>
    <row r="13" s="1" customFormat="1" ht="15" customHeight="1">
      <c r="B13" s="252"/>
      <c r="C13" s="253"/>
      <c r="D13" s="254" t="s">
        <v>748</v>
      </c>
      <c r="E13" s="251"/>
      <c r="F13" s="251"/>
      <c r="G13" s="251"/>
      <c r="H13" s="251"/>
      <c r="I13" s="251"/>
      <c r="J13" s="251"/>
      <c r="K13" s="249"/>
    </row>
    <row r="14" s="1" customFormat="1" ht="12.75" customHeight="1">
      <c r="B14" s="252"/>
      <c r="C14" s="253"/>
      <c r="D14" s="253"/>
      <c r="E14" s="253"/>
      <c r="F14" s="253"/>
      <c r="G14" s="253"/>
      <c r="H14" s="253"/>
      <c r="I14" s="253"/>
      <c r="J14" s="253"/>
      <c r="K14" s="249"/>
    </row>
    <row r="15" s="1" customFormat="1" ht="15" customHeight="1">
      <c r="B15" s="252"/>
      <c r="C15" s="253"/>
      <c r="D15" s="251" t="s">
        <v>749</v>
      </c>
      <c r="E15" s="251"/>
      <c r="F15" s="251"/>
      <c r="G15" s="251"/>
      <c r="H15" s="251"/>
      <c r="I15" s="251"/>
      <c r="J15" s="251"/>
      <c r="K15" s="249"/>
    </row>
    <row r="16" s="1" customFormat="1" ht="15" customHeight="1">
      <c r="B16" s="252"/>
      <c r="C16" s="253"/>
      <c r="D16" s="251" t="s">
        <v>750</v>
      </c>
      <c r="E16" s="251"/>
      <c r="F16" s="251"/>
      <c r="G16" s="251"/>
      <c r="H16" s="251"/>
      <c r="I16" s="251"/>
      <c r="J16" s="251"/>
      <c r="K16" s="249"/>
    </row>
    <row r="17" s="1" customFormat="1" ht="15" customHeight="1">
      <c r="B17" s="252"/>
      <c r="C17" s="253"/>
      <c r="D17" s="251" t="s">
        <v>751</v>
      </c>
      <c r="E17" s="251"/>
      <c r="F17" s="251"/>
      <c r="G17" s="251"/>
      <c r="H17" s="251"/>
      <c r="I17" s="251"/>
      <c r="J17" s="251"/>
      <c r="K17" s="249"/>
    </row>
    <row r="18" s="1" customFormat="1" ht="15" customHeight="1">
      <c r="B18" s="252"/>
      <c r="C18" s="253"/>
      <c r="D18" s="253"/>
      <c r="E18" s="255" t="s">
        <v>77</v>
      </c>
      <c r="F18" s="251" t="s">
        <v>752</v>
      </c>
      <c r="G18" s="251"/>
      <c r="H18" s="251"/>
      <c r="I18" s="251"/>
      <c r="J18" s="251"/>
      <c r="K18" s="249"/>
    </row>
    <row r="19" s="1" customFormat="1" ht="15" customHeight="1">
      <c r="B19" s="252"/>
      <c r="C19" s="253"/>
      <c r="D19" s="253"/>
      <c r="E19" s="255" t="s">
        <v>753</v>
      </c>
      <c r="F19" s="251" t="s">
        <v>754</v>
      </c>
      <c r="G19" s="251"/>
      <c r="H19" s="251"/>
      <c r="I19" s="251"/>
      <c r="J19" s="251"/>
      <c r="K19" s="249"/>
    </row>
    <row r="20" s="1" customFormat="1" ht="15" customHeight="1">
      <c r="B20" s="252"/>
      <c r="C20" s="253"/>
      <c r="D20" s="253"/>
      <c r="E20" s="255" t="s">
        <v>755</v>
      </c>
      <c r="F20" s="251" t="s">
        <v>756</v>
      </c>
      <c r="G20" s="251"/>
      <c r="H20" s="251"/>
      <c r="I20" s="251"/>
      <c r="J20" s="251"/>
      <c r="K20" s="249"/>
    </row>
    <row r="21" s="1" customFormat="1" ht="15" customHeight="1">
      <c r="B21" s="252"/>
      <c r="C21" s="253"/>
      <c r="D21" s="253"/>
      <c r="E21" s="255" t="s">
        <v>757</v>
      </c>
      <c r="F21" s="251" t="s">
        <v>758</v>
      </c>
      <c r="G21" s="251"/>
      <c r="H21" s="251"/>
      <c r="I21" s="251"/>
      <c r="J21" s="251"/>
      <c r="K21" s="249"/>
    </row>
    <row r="22" s="1" customFormat="1" ht="15" customHeight="1">
      <c r="B22" s="252"/>
      <c r="C22" s="253"/>
      <c r="D22" s="253"/>
      <c r="E22" s="255" t="s">
        <v>759</v>
      </c>
      <c r="F22" s="251" t="s">
        <v>760</v>
      </c>
      <c r="G22" s="251"/>
      <c r="H22" s="251"/>
      <c r="I22" s="251"/>
      <c r="J22" s="251"/>
      <c r="K22" s="249"/>
    </row>
    <row r="23" s="1" customFormat="1" ht="15" customHeight="1">
      <c r="B23" s="252"/>
      <c r="C23" s="253"/>
      <c r="D23" s="253"/>
      <c r="E23" s="255" t="s">
        <v>84</v>
      </c>
      <c r="F23" s="251" t="s">
        <v>761</v>
      </c>
      <c r="G23" s="251"/>
      <c r="H23" s="251"/>
      <c r="I23" s="251"/>
      <c r="J23" s="251"/>
      <c r="K23" s="249"/>
    </row>
    <row r="24" s="1" customFormat="1" ht="12.75" customHeight="1">
      <c r="B24" s="252"/>
      <c r="C24" s="253"/>
      <c r="D24" s="253"/>
      <c r="E24" s="253"/>
      <c r="F24" s="253"/>
      <c r="G24" s="253"/>
      <c r="H24" s="253"/>
      <c r="I24" s="253"/>
      <c r="J24" s="253"/>
      <c r="K24" s="249"/>
    </row>
    <row r="25" s="1" customFormat="1" ht="15" customHeight="1">
      <c r="B25" s="252"/>
      <c r="C25" s="251" t="s">
        <v>762</v>
      </c>
      <c r="D25" s="251"/>
      <c r="E25" s="251"/>
      <c r="F25" s="251"/>
      <c r="G25" s="251"/>
      <c r="H25" s="251"/>
      <c r="I25" s="251"/>
      <c r="J25" s="251"/>
      <c r="K25" s="249"/>
    </row>
    <row r="26" s="1" customFormat="1" ht="15" customHeight="1">
      <c r="B26" s="252"/>
      <c r="C26" s="251" t="s">
        <v>763</v>
      </c>
      <c r="D26" s="251"/>
      <c r="E26" s="251"/>
      <c r="F26" s="251"/>
      <c r="G26" s="251"/>
      <c r="H26" s="251"/>
      <c r="I26" s="251"/>
      <c r="J26" s="251"/>
      <c r="K26" s="249"/>
    </row>
    <row r="27" s="1" customFormat="1" ht="15" customHeight="1">
      <c r="B27" s="252"/>
      <c r="C27" s="251"/>
      <c r="D27" s="251" t="s">
        <v>764</v>
      </c>
      <c r="E27" s="251"/>
      <c r="F27" s="251"/>
      <c r="G27" s="251"/>
      <c r="H27" s="251"/>
      <c r="I27" s="251"/>
      <c r="J27" s="251"/>
      <c r="K27" s="249"/>
    </row>
    <row r="28" s="1" customFormat="1" ht="15" customHeight="1">
      <c r="B28" s="252"/>
      <c r="C28" s="253"/>
      <c r="D28" s="251" t="s">
        <v>765</v>
      </c>
      <c r="E28" s="251"/>
      <c r="F28" s="251"/>
      <c r="G28" s="251"/>
      <c r="H28" s="251"/>
      <c r="I28" s="251"/>
      <c r="J28" s="251"/>
      <c r="K28" s="249"/>
    </row>
    <row r="29" s="1" customFormat="1" ht="12.75" customHeight="1">
      <c r="B29" s="252"/>
      <c r="C29" s="253"/>
      <c r="D29" s="253"/>
      <c r="E29" s="253"/>
      <c r="F29" s="253"/>
      <c r="G29" s="253"/>
      <c r="H29" s="253"/>
      <c r="I29" s="253"/>
      <c r="J29" s="253"/>
      <c r="K29" s="249"/>
    </row>
    <row r="30" s="1" customFormat="1" ht="15" customHeight="1">
      <c r="B30" s="252"/>
      <c r="C30" s="253"/>
      <c r="D30" s="251" t="s">
        <v>766</v>
      </c>
      <c r="E30" s="251"/>
      <c r="F30" s="251"/>
      <c r="G30" s="251"/>
      <c r="H30" s="251"/>
      <c r="I30" s="251"/>
      <c r="J30" s="251"/>
      <c r="K30" s="249"/>
    </row>
    <row r="31" s="1" customFormat="1" ht="15" customHeight="1">
      <c r="B31" s="252"/>
      <c r="C31" s="253"/>
      <c r="D31" s="251" t="s">
        <v>767</v>
      </c>
      <c r="E31" s="251"/>
      <c r="F31" s="251"/>
      <c r="G31" s="251"/>
      <c r="H31" s="251"/>
      <c r="I31" s="251"/>
      <c r="J31" s="251"/>
      <c r="K31" s="249"/>
    </row>
    <row r="32" s="1" customFormat="1" ht="12.75" customHeight="1">
      <c r="B32" s="252"/>
      <c r="C32" s="253"/>
      <c r="D32" s="253"/>
      <c r="E32" s="253"/>
      <c r="F32" s="253"/>
      <c r="G32" s="253"/>
      <c r="H32" s="253"/>
      <c r="I32" s="253"/>
      <c r="J32" s="253"/>
      <c r="K32" s="249"/>
    </row>
    <row r="33" s="1" customFormat="1" ht="15" customHeight="1">
      <c r="B33" s="252"/>
      <c r="C33" s="253"/>
      <c r="D33" s="251" t="s">
        <v>768</v>
      </c>
      <c r="E33" s="251"/>
      <c r="F33" s="251"/>
      <c r="G33" s="251"/>
      <c r="H33" s="251"/>
      <c r="I33" s="251"/>
      <c r="J33" s="251"/>
      <c r="K33" s="249"/>
    </row>
    <row r="34" s="1" customFormat="1" ht="15" customHeight="1">
      <c r="B34" s="252"/>
      <c r="C34" s="253"/>
      <c r="D34" s="251" t="s">
        <v>769</v>
      </c>
      <c r="E34" s="251"/>
      <c r="F34" s="251"/>
      <c r="G34" s="251"/>
      <c r="H34" s="251"/>
      <c r="I34" s="251"/>
      <c r="J34" s="251"/>
      <c r="K34" s="249"/>
    </row>
    <row r="35" s="1" customFormat="1" ht="15" customHeight="1">
      <c r="B35" s="252"/>
      <c r="C35" s="253"/>
      <c r="D35" s="251" t="s">
        <v>770</v>
      </c>
      <c r="E35" s="251"/>
      <c r="F35" s="251"/>
      <c r="G35" s="251"/>
      <c r="H35" s="251"/>
      <c r="I35" s="251"/>
      <c r="J35" s="251"/>
      <c r="K35" s="249"/>
    </row>
    <row r="36" s="1" customFormat="1" ht="15" customHeight="1">
      <c r="B36" s="252"/>
      <c r="C36" s="253"/>
      <c r="D36" s="251"/>
      <c r="E36" s="254" t="s">
        <v>118</v>
      </c>
      <c r="F36" s="251"/>
      <c r="G36" s="251" t="s">
        <v>771</v>
      </c>
      <c r="H36" s="251"/>
      <c r="I36" s="251"/>
      <c r="J36" s="251"/>
      <c r="K36" s="249"/>
    </row>
    <row r="37" s="1" customFormat="1" ht="30.75" customHeight="1">
      <c r="B37" s="252"/>
      <c r="C37" s="253"/>
      <c r="D37" s="251"/>
      <c r="E37" s="254" t="s">
        <v>772</v>
      </c>
      <c r="F37" s="251"/>
      <c r="G37" s="251" t="s">
        <v>773</v>
      </c>
      <c r="H37" s="251"/>
      <c r="I37" s="251"/>
      <c r="J37" s="251"/>
      <c r="K37" s="249"/>
    </row>
    <row r="38" s="1" customFormat="1" ht="15" customHeight="1">
      <c r="B38" s="252"/>
      <c r="C38" s="253"/>
      <c r="D38" s="251"/>
      <c r="E38" s="254" t="s">
        <v>52</v>
      </c>
      <c r="F38" s="251"/>
      <c r="G38" s="251" t="s">
        <v>774</v>
      </c>
      <c r="H38" s="251"/>
      <c r="I38" s="251"/>
      <c r="J38" s="251"/>
      <c r="K38" s="249"/>
    </row>
    <row r="39" s="1" customFormat="1" ht="15" customHeight="1">
      <c r="B39" s="252"/>
      <c r="C39" s="253"/>
      <c r="D39" s="251"/>
      <c r="E39" s="254" t="s">
        <v>53</v>
      </c>
      <c r="F39" s="251"/>
      <c r="G39" s="251" t="s">
        <v>775</v>
      </c>
      <c r="H39" s="251"/>
      <c r="I39" s="251"/>
      <c r="J39" s="251"/>
      <c r="K39" s="249"/>
    </row>
    <row r="40" s="1" customFormat="1" ht="15" customHeight="1">
      <c r="B40" s="252"/>
      <c r="C40" s="253"/>
      <c r="D40" s="251"/>
      <c r="E40" s="254" t="s">
        <v>119</v>
      </c>
      <c r="F40" s="251"/>
      <c r="G40" s="251" t="s">
        <v>776</v>
      </c>
      <c r="H40" s="251"/>
      <c r="I40" s="251"/>
      <c r="J40" s="251"/>
      <c r="K40" s="249"/>
    </row>
    <row r="41" s="1" customFormat="1" ht="15" customHeight="1">
      <c r="B41" s="252"/>
      <c r="C41" s="253"/>
      <c r="D41" s="251"/>
      <c r="E41" s="254" t="s">
        <v>120</v>
      </c>
      <c r="F41" s="251"/>
      <c r="G41" s="251" t="s">
        <v>777</v>
      </c>
      <c r="H41" s="251"/>
      <c r="I41" s="251"/>
      <c r="J41" s="251"/>
      <c r="K41" s="249"/>
    </row>
    <row r="42" s="1" customFormat="1" ht="15" customHeight="1">
      <c r="B42" s="252"/>
      <c r="C42" s="253"/>
      <c r="D42" s="251"/>
      <c r="E42" s="254" t="s">
        <v>778</v>
      </c>
      <c r="F42" s="251"/>
      <c r="G42" s="251" t="s">
        <v>779</v>
      </c>
      <c r="H42" s="251"/>
      <c r="I42" s="251"/>
      <c r="J42" s="251"/>
      <c r="K42" s="249"/>
    </row>
    <row r="43" s="1" customFormat="1" ht="15" customHeight="1">
      <c r="B43" s="252"/>
      <c r="C43" s="253"/>
      <c r="D43" s="251"/>
      <c r="E43" s="254"/>
      <c r="F43" s="251"/>
      <c r="G43" s="251" t="s">
        <v>780</v>
      </c>
      <c r="H43" s="251"/>
      <c r="I43" s="251"/>
      <c r="J43" s="251"/>
      <c r="K43" s="249"/>
    </row>
    <row r="44" s="1" customFormat="1" ht="15" customHeight="1">
      <c r="B44" s="252"/>
      <c r="C44" s="253"/>
      <c r="D44" s="251"/>
      <c r="E44" s="254" t="s">
        <v>781</v>
      </c>
      <c r="F44" s="251"/>
      <c r="G44" s="251" t="s">
        <v>782</v>
      </c>
      <c r="H44" s="251"/>
      <c r="I44" s="251"/>
      <c r="J44" s="251"/>
      <c r="K44" s="249"/>
    </row>
    <row r="45" s="1" customFormat="1" ht="15" customHeight="1">
      <c r="B45" s="252"/>
      <c r="C45" s="253"/>
      <c r="D45" s="251"/>
      <c r="E45" s="254" t="s">
        <v>122</v>
      </c>
      <c r="F45" s="251"/>
      <c r="G45" s="251" t="s">
        <v>783</v>
      </c>
      <c r="H45" s="251"/>
      <c r="I45" s="251"/>
      <c r="J45" s="251"/>
      <c r="K45" s="249"/>
    </row>
    <row r="46" s="1" customFormat="1" ht="12.75" customHeight="1">
      <c r="B46" s="252"/>
      <c r="C46" s="253"/>
      <c r="D46" s="251"/>
      <c r="E46" s="251"/>
      <c r="F46" s="251"/>
      <c r="G46" s="251"/>
      <c r="H46" s="251"/>
      <c r="I46" s="251"/>
      <c r="J46" s="251"/>
      <c r="K46" s="249"/>
    </row>
    <row r="47" s="1" customFormat="1" ht="15" customHeight="1">
      <c r="B47" s="252"/>
      <c r="C47" s="253"/>
      <c r="D47" s="251" t="s">
        <v>784</v>
      </c>
      <c r="E47" s="251"/>
      <c r="F47" s="251"/>
      <c r="G47" s="251"/>
      <c r="H47" s="251"/>
      <c r="I47" s="251"/>
      <c r="J47" s="251"/>
      <c r="K47" s="249"/>
    </row>
    <row r="48" s="1" customFormat="1" ht="15" customHeight="1">
      <c r="B48" s="252"/>
      <c r="C48" s="253"/>
      <c r="D48" s="253"/>
      <c r="E48" s="251" t="s">
        <v>785</v>
      </c>
      <c r="F48" s="251"/>
      <c r="G48" s="251"/>
      <c r="H48" s="251"/>
      <c r="I48" s="251"/>
      <c r="J48" s="251"/>
      <c r="K48" s="249"/>
    </row>
    <row r="49" s="1" customFormat="1" ht="15" customHeight="1">
      <c r="B49" s="252"/>
      <c r="C49" s="253"/>
      <c r="D49" s="253"/>
      <c r="E49" s="251" t="s">
        <v>786</v>
      </c>
      <c r="F49" s="251"/>
      <c r="G49" s="251"/>
      <c r="H49" s="251"/>
      <c r="I49" s="251"/>
      <c r="J49" s="251"/>
      <c r="K49" s="249"/>
    </row>
    <row r="50" s="1" customFormat="1" ht="15" customHeight="1">
      <c r="B50" s="252"/>
      <c r="C50" s="253"/>
      <c r="D50" s="253"/>
      <c r="E50" s="251" t="s">
        <v>787</v>
      </c>
      <c r="F50" s="251"/>
      <c r="G50" s="251"/>
      <c r="H50" s="251"/>
      <c r="I50" s="251"/>
      <c r="J50" s="251"/>
      <c r="K50" s="249"/>
    </row>
    <row r="51" s="1" customFormat="1" ht="15" customHeight="1">
      <c r="B51" s="252"/>
      <c r="C51" s="253"/>
      <c r="D51" s="251" t="s">
        <v>788</v>
      </c>
      <c r="E51" s="251"/>
      <c r="F51" s="251"/>
      <c r="G51" s="251"/>
      <c r="H51" s="251"/>
      <c r="I51" s="251"/>
      <c r="J51" s="251"/>
      <c r="K51" s="249"/>
    </row>
    <row r="52" s="1" customFormat="1" ht="25.5" customHeight="1">
      <c r="B52" s="247"/>
      <c r="C52" s="248" t="s">
        <v>789</v>
      </c>
      <c r="D52" s="248"/>
      <c r="E52" s="248"/>
      <c r="F52" s="248"/>
      <c r="G52" s="248"/>
      <c r="H52" s="248"/>
      <c r="I52" s="248"/>
      <c r="J52" s="248"/>
      <c r="K52" s="249"/>
    </row>
    <row r="53" s="1" customFormat="1" ht="5.25" customHeight="1">
      <c r="B53" s="247"/>
      <c r="C53" s="250"/>
      <c r="D53" s="250"/>
      <c r="E53" s="250"/>
      <c r="F53" s="250"/>
      <c r="G53" s="250"/>
      <c r="H53" s="250"/>
      <c r="I53" s="250"/>
      <c r="J53" s="250"/>
      <c r="K53" s="249"/>
    </row>
    <row r="54" s="1" customFormat="1" ht="15" customHeight="1">
      <c r="B54" s="247"/>
      <c r="C54" s="251" t="s">
        <v>790</v>
      </c>
      <c r="D54" s="251"/>
      <c r="E54" s="251"/>
      <c r="F54" s="251"/>
      <c r="G54" s="251"/>
      <c r="H54" s="251"/>
      <c r="I54" s="251"/>
      <c r="J54" s="251"/>
      <c r="K54" s="249"/>
    </row>
    <row r="55" s="1" customFormat="1" ht="15" customHeight="1">
      <c r="B55" s="247"/>
      <c r="C55" s="251" t="s">
        <v>791</v>
      </c>
      <c r="D55" s="251"/>
      <c r="E55" s="251"/>
      <c r="F55" s="251"/>
      <c r="G55" s="251"/>
      <c r="H55" s="251"/>
      <c r="I55" s="251"/>
      <c r="J55" s="251"/>
      <c r="K55" s="249"/>
    </row>
    <row r="56" s="1" customFormat="1" ht="12.75" customHeight="1">
      <c r="B56" s="247"/>
      <c r="C56" s="251"/>
      <c r="D56" s="251"/>
      <c r="E56" s="251"/>
      <c r="F56" s="251"/>
      <c r="G56" s="251"/>
      <c r="H56" s="251"/>
      <c r="I56" s="251"/>
      <c r="J56" s="251"/>
      <c r="K56" s="249"/>
    </row>
    <row r="57" s="1" customFormat="1" ht="15" customHeight="1">
      <c r="B57" s="247"/>
      <c r="C57" s="251" t="s">
        <v>792</v>
      </c>
      <c r="D57" s="251"/>
      <c r="E57" s="251"/>
      <c r="F57" s="251"/>
      <c r="G57" s="251"/>
      <c r="H57" s="251"/>
      <c r="I57" s="251"/>
      <c r="J57" s="251"/>
      <c r="K57" s="249"/>
    </row>
    <row r="58" s="1" customFormat="1" ht="15" customHeight="1">
      <c r="B58" s="247"/>
      <c r="C58" s="253"/>
      <c r="D58" s="251" t="s">
        <v>793</v>
      </c>
      <c r="E58" s="251"/>
      <c r="F58" s="251"/>
      <c r="G58" s="251"/>
      <c r="H58" s="251"/>
      <c r="I58" s="251"/>
      <c r="J58" s="251"/>
      <c r="K58" s="249"/>
    </row>
    <row r="59" s="1" customFormat="1" ht="15" customHeight="1">
      <c r="B59" s="247"/>
      <c r="C59" s="253"/>
      <c r="D59" s="251" t="s">
        <v>794</v>
      </c>
      <c r="E59" s="251"/>
      <c r="F59" s="251"/>
      <c r="G59" s="251"/>
      <c r="H59" s="251"/>
      <c r="I59" s="251"/>
      <c r="J59" s="251"/>
      <c r="K59" s="249"/>
    </row>
    <row r="60" s="1" customFormat="1" ht="15" customHeight="1">
      <c r="B60" s="247"/>
      <c r="C60" s="253"/>
      <c r="D60" s="251" t="s">
        <v>795</v>
      </c>
      <c r="E60" s="251"/>
      <c r="F60" s="251"/>
      <c r="G60" s="251"/>
      <c r="H60" s="251"/>
      <c r="I60" s="251"/>
      <c r="J60" s="251"/>
      <c r="K60" s="249"/>
    </row>
    <row r="61" s="1" customFormat="1" ht="15" customHeight="1">
      <c r="B61" s="247"/>
      <c r="C61" s="253"/>
      <c r="D61" s="251" t="s">
        <v>796</v>
      </c>
      <c r="E61" s="251"/>
      <c r="F61" s="251"/>
      <c r="G61" s="251"/>
      <c r="H61" s="251"/>
      <c r="I61" s="251"/>
      <c r="J61" s="251"/>
      <c r="K61" s="249"/>
    </row>
    <row r="62" s="1" customFormat="1" ht="15" customHeight="1">
      <c r="B62" s="247"/>
      <c r="C62" s="253"/>
      <c r="D62" s="256" t="s">
        <v>797</v>
      </c>
      <c r="E62" s="256"/>
      <c r="F62" s="256"/>
      <c r="G62" s="256"/>
      <c r="H62" s="256"/>
      <c r="I62" s="256"/>
      <c r="J62" s="256"/>
      <c r="K62" s="249"/>
    </row>
    <row r="63" s="1" customFormat="1" ht="15" customHeight="1">
      <c r="B63" s="247"/>
      <c r="C63" s="253"/>
      <c r="D63" s="251" t="s">
        <v>798</v>
      </c>
      <c r="E63" s="251"/>
      <c r="F63" s="251"/>
      <c r="G63" s="251"/>
      <c r="H63" s="251"/>
      <c r="I63" s="251"/>
      <c r="J63" s="251"/>
      <c r="K63" s="249"/>
    </row>
    <row r="64" s="1" customFormat="1" ht="12.75" customHeight="1">
      <c r="B64" s="247"/>
      <c r="C64" s="253"/>
      <c r="D64" s="253"/>
      <c r="E64" s="257"/>
      <c r="F64" s="253"/>
      <c r="G64" s="253"/>
      <c r="H64" s="253"/>
      <c r="I64" s="253"/>
      <c r="J64" s="253"/>
      <c r="K64" s="249"/>
    </row>
    <row r="65" s="1" customFormat="1" ht="15" customHeight="1">
      <c r="B65" s="247"/>
      <c r="C65" s="253"/>
      <c r="D65" s="251" t="s">
        <v>799</v>
      </c>
      <c r="E65" s="251"/>
      <c r="F65" s="251"/>
      <c r="G65" s="251"/>
      <c r="H65" s="251"/>
      <c r="I65" s="251"/>
      <c r="J65" s="251"/>
      <c r="K65" s="249"/>
    </row>
    <row r="66" s="1" customFormat="1" ht="15" customHeight="1">
      <c r="B66" s="247"/>
      <c r="C66" s="253"/>
      <c r="D66" s="256" t="s">
        <v>800</v>
      </c>
      <c r="E66" s="256"/>
      <c r="F66" s="256"/>
      <c r="G66" s="256"/>
      <c r="H66" s="256"/>
      <c r="I66" s="256"/>
      <c r="J66" s="256"/>
      <c r="K66" s="249"/>
    </row>
    <row r="67" s="1" customFormat="1" ht="15" customHeight="1">
      <c r="B67" s="247"/>
      <c r="C67" s="253"/>
      <c r="D67" s="251" t="s">
        <v>801</v>
      </c>
      <c r="E67" s="251"/>
      <c r="F67" s="251"/>
      <c r="G67" s="251"/>
      <c r="H67" s="251"/>
      <c r="I67" s="251"/>
      <c r="J67" s="251"/>
      <c r="K67" s="249"/>
    </row>
    <row r="68" s="1" customFormat="1" ht="15" customHeight="1">
      <c r="B68" s="247"/>
      <c r="C68" s="253"/>
      <c r="D68" s="251" t="s">
        <v>802</v>
      </c>
      <c r="E68" s="251"/>
      <c r="F68" s="251"/>
      <c r="G68" s="251"/>
      <c r="H68" s="251"/>
      <c r="I68" s="251"/>
      <c r="J68" s="251"/>
      <c r="K68" s="249"/>
    </row>
    <row r="69" s="1" customFormat="1" ht="15" customHeight="1">
      <c r="B69" s="247"/>
      <c r="C69" s="253"/>
      <c r="D69" s="251" t="s">
        <v>803</v>
      </c>
      <c r="E69" s="251"/>
      <c r="F69" s="251"/>
      <c r="G69" s="251"/>
      <c r="H69" s="251"/>
      <c r="I69" s="251"/>
      <c r="J69" s="251"/>
      <c r="K69" s="249"/>
    </row>
    <row r="70" s="1" customFormat="1" ht="15" customHeight="1">
      <c r="B70" s="247"/>
      <c r="C70" s="253"/>
      <c r="D70" s="251" t="s">
        <v>804</v>
      </c>
      <c r="E70" s="251"/>
      <c r="F70" s="251"/>
      <c r="G70" s="251"/>
      <c r="H70" s="251"/>
      <c r="I70" s="251"/>
      <c r="J70" s="251"/>
      <c r="K70" s="249"/>
    </row>
    <row r="71" s="1" customFormat="1" ht="12.75" customHeight="1">
      <c r="B71" s="258"/>
      <c r="C71" s="259"/>
      <c r="D71" s="259"/>
      <c r="E71" s="259"/>
      <c r="F71" s="259"/>
      <c r="G71" s="259"/>
      <c r="H71" s="259"/>
      <c r="I71" s="259"/>
      <c r="J71" s="259"/>
      <c r="K71" s="260"/>
    </row>
    <row r="72" s="1" customFormat="1" ht="18.75" customHeight="1">
      <c r="B72" s="261"/>
      <c r="C72" s="261"/>
      <c r="D72" s="261"/>
      <c r="E72" s="261"/>
      <c r="F72" s="261"/>
      <c r="G72" s="261"/>
      <c r="H72" s="261"/>
      <c r="I72" s="261"/>
      <c r="J72" s="261"/>
      <c r="K72" s="262"/>
    </row>
    <row r="73" s="1" customFormat="1" ht="18.75" customHeight="1">
      <c r="B73" s="262"/>
      <c r="C73" s="262"/>
      <c r="D73" s="262"/>
      <c r="E73" s="262"/>
      <c r="F73" s="262"/>
      <c r="G73" s="262"/>
      <c r="H73" s="262"/>
      <c r="I73" s="262"/>
      <c r="J73" s="262"/>
      <c r="K73" s="262"/>
    </row>
    <row r="74" s="1" customFormat="1" ht="7.5" customHeight="1">
      <c r="B74" s="263"/>
      <c r="C74" s="264"/>
      <c r="D74" s="264"/>
      <c r="E74" s="264"/>
      <c r="F74" s="264"/>
      <c r="G74" s="264"/>
      <c r="H74" s="264"/>
      <c r="I74" s="264"/>
      <c r="J74" s="264"/>
      <c r="K74" s="265"/>
    </row>
    <row r="75" s="1" customFormat="1" ht="45" customHeight="1">
      <c r="B75" s="266"/>
      <c r="C75" s="267" t="s">
        <v>805</v>
      </c>
      <c r="D75" s="267"/>
      <c r="E75" s="267"/>
      <c r="F75" s="267"/>
      <c r="G75" s="267"/>
      <c r="H75" s="267"/>
      <c r="I75" s="267"/>
      <c r="J75" s="267"/>
      <c r="K75" s="268"/>
    </row>
    <row r="76" s="1" customFormat="1" ht="17.25" customHeight="1">
      <c r="B76" s="266"/>
      <c r="C76" s="269" t="s">
        <v>806</v>
      </c>
      <c r="D76" s="269"/>
      <c r="E76" s="269"/>
      <c r="F76" s="269" t="s">
        <v>807</v>
      </c>
      <c r="G76" s="270"/>
      <c r="H76" s="269" t="s">
        <v>53</v>
      </c>
      <c r="I76" s="269" t="s">
        <v>56</v>
      </c>
      <c r="J76" s="269" t="s">
        <v>808</v>
      </c>
      <c r="K76" s="268"/>
    </row>
    <row r="77" s="1" customFormat="1" ht="17.25" customHeight="1">
      <c r="B77" s="266"/>
      <c r="C77" s="271" t="s">
        <v>809</v>
      </c>
      <c r="D77" s="271"/>
      <c r="E77" s="271"/>
      <c r="F77" s="272" t="s">
        <v>810</v>
      </c>
      <c r="G77" s="273"/>
      <c r="H77" s="271"/>
      <c r="I77" s="271"/>
      <c r="J77" s="271" t="s">
        <v>811</v>
      </c>
      <c r="K77" s="268"/>
    </row>
    <row r="78" s="1" customFormat="1" ht="5.25" customHeight="1">
      <c r="B78" s="266"/>
      <c r="C78" s="274"/>
      <c r="D78" s="274"/>
      <c r="E78" s="274"/>
      <c r="F78" s="274"/>
      <c r="G78" s="275"/>
      <c r="H78" s="274"/>
      <c r="I78" s="274"/>
      <c r="J78" s="274"/>
      <c r="K78" s="268"/>
    </row>
    <row r="79" s="1" customFormat="1" ht="15" customHeight="1">
      <c r="B79" s="266"/>
      <c r="C79" s="254" t="s">
        <v>52</v>
      </c>
      <c r="D79" s="276"/>
      <c r="E79" s="276"/>
      <c r="F79" s="277" t="s">
        <v>812</v>
      </c>
      <c r="G79" s="278"/>
      <c r="H79" s="254" t="s">
        <v>813</v>
      </c>
      <c r="I79" s="254" t="s">
        <v>814</v>
      </c>
      <c r="J79" s="254">
        <v>20</v>
      </c>
      <c r="K79" s="268"/>
    </row>
    <row r="80" s="1" customFormat="1" ht="15" customHeight="1">
      <c r="B80" s="266"/>
      <c r="C80" s="254" t="s">
        <v>815</v>
      </c>
      <c r="D80" s="254"/>
      <c r="E80" s="254"/>
      <c r="F80" s="277" t="s">
        <v>812</v>
      </c>
      <c r="G80" s="278"/>
      <c r="H80" s="254" t="s">
        <v>816</v>
      </c>
      <c r="I80" s="254" t="s">
        <v>814</v>
      </c>
      <c r="J80" s="254">
        <v>120</v>
      </c>
      <c r="K80" s="268"/>
    </row>
    <row r="81" s="1" customFormat="1" ht="15" customHeight="1">
      <c r="B81" s="279"/>
      <c r="C81" s="254" t="s">
        <v>817</v>
      </c>
      <c r="D81" s="254"/>
      <c r="E81" s="254"/>
      <c r="F81" s="277" t="s">
        <v>818</v>
      </c>
      <c r="G81" s="278"/>
      <c r="H81" s="254" t="s">
        <v>819</v>
      </c>
      <c r="I81" s="254" t="s">
        <v>814</v>
      </c>
      <c r="J81" s="254">
        <v>50</v>
      </c>
      <c r="K81" s="268"/>
    </row>
    <row r="82" s="1" customFormat="1" ht="15" customHeight="1">
      <c r="B82" s="279"/>
      <c r="C82" s="254" t="s">
        <v>820</v>
      </c>
      <c r="D82" s="254"/>
      <c r="E82" s="254"/>
      <c r="F82" s="277" t="s">
        <v>812</v>
      </c>
      <c r="G82" s="278"/>
      <c r="H82" s="254" t="s">
        <v>821</v>
      </c>
      <c r="I82" s="254" t="s">
        <v>822</v>
      </c>
      <c r="J82" s="254"/>
      <c r="K82" s="268"/>
    </row>
    <row r="83" s="1" customFormat="1" ht="15" customHeight="1">
      <c r="B83" s="279"/>
      <c r="C83" s="280" t="s">
        <v>823</v>
      </c>
      <c r="D83" s="280"/>
      <c r="E83" s="280"/>
      <c r="F83" s="281" t="s">
        <v>818</v>
      </c>
      <c r="G83" s="280"/>
      <c r="H83" s="280" t="s">
        <v>824</v>
      </c>
      <c r="I83" s="280" t="s">
        <v>814</v>
      </c>
      <c r="J83" s="280">
        <v>15</v>
      </c>
      <c r="K83" s="268"/>
    </row>
    <row r="84" s="1" customFormat="1" ht="15" customHeight="1">
      <c r="B84" s="279"/>
      <c r="C84" s="280" t="s">
        <v>825</v>
      </c>
      <c r="D84" s="280"/>
      <c r="E84" s="280"/>
      <c r="F84" s="281" t="s">
        <v>818</v>
      </c>
      <c r="G84" s="280"/>
      <c r="H84" s="280" t="s">
        <v>826</v>
      </c>
      <c r="I84" s="280" t="s">
        <v>814</v>
      </c>
      <c r="J84" s="280">
        <v>15</v>
      </c>
      <c r="K84" s="268"/>
    </row>
    <row r="85" s="1" customFormat="1" ht="15" customHeight="1">
      <c r="B85" s="279"/>
      <c r="C85" s="280" t="s">
        <v>827</v>
      </c>
      <c r="D85" s="280"/>
      <c r="E85" s="280"/>
      <c r="F85" s="281" t="s">
        <v>818</v>
      </c>
      <c r="G85" s="280"/>
      <c r="H85" s="280" t="s">
        <v>828</v>
      </c>
      <c r="I85" s="280" t="s">
        <v>814</v>
      </c>
      <c r="J85" s="280">
        <v>20</v>
      </c>
      <c r="K85" s="268"/>
    </row>
    <row r="86" s="1" customFormat="1" ht="15" customHeight="1">
      <c r="B86" s="279"/>
      <c r="C86" s="280" t="s">
        <v>829</v>
      </c>
      <c r="D86" s="280"/>
      <c r="E86" s="280"/>
      <c r="F86" s="281" t="s">
        <v>818</v>
      </c>
      <c r="G86" s="280"/>
      <c r="H86" s="280" t="s">
        <v>830</v>
      </c>
      <c r="I86" s="280" t="s">
        <v>814</v>
      </c>
      <c r="J86" s="280">
        <v>20</v>
      </c>
      <c r="K86" s="268"/>
    </row>
    <row r="87" s="1" customFormat="1" ht="15" customHeight="1">
      <c r="B87" s="279"/>
      <c r="C87" s="254" t="s">
        <v>831</v>
      </c>
      <c r="D87" s="254"/>
      <c r="E87" s="254"/>
      <c r="F87" s="277" t="s">
        <v>818</v>
      </c>
      <c r="G87" s="278"/>
      <c r="H87" s="254" t="s">
        <v>832</v>
      </c>
      <c r="I87" s="254" t="s">
        <v>814</v>
      </c>
      <c r="J87" s="254">
        <v>50</v>
      </c>
      <c r="K87" s="268"/>
    </row>
    <row r="88" s="1" customFormat="1" ht="15" customHeight="1">
      <c r="B88" s="279"/>
      <c r="C88" s="254" t="s">
        <v>833</v>
      </c>
      <c r="D88" s="254"/>
      <c r="E88" s="254"/>
      <c r="F88" s="277" t="s">
        <v>818</v>
      </c>
      <c r="G88" s="278"/>
      <c r="H88" s="254" t="s">
        <v>834</v>
      </c>
      <c r="I88" s="254" t="s">
        <v>814</v>
      </c>
      <c r="J88" s="254">
        <v>20</v>
      </c>
      <c r="K88" s="268"/>
    </row>
    <row r="89" s="1" customFormat="1" ht="15" customHeight="1">
      <c r="B89" s="279"/>
      <c r="C89" s="254" t="s">
        <v>835</v>
      </c>
      <c r="D89" s="254"/>
      <c r="E89" s="254"/>
      <c r="F89" s="277" t="s">
        <v>818</v>
      </c>
      <c r="G89" s="278"/>
      <c r="H89" s="254" t="s">
        <v>836</v>
      </c>
      <c r="I89" s="254" t="s">
        <v>814</v>
      </c>
      <c r="J89" s="254">
        <v>20</v>
      </c>
      <c r="K89" s="268"/>
    </row>
    <row r="90" s="1" customFormat="1" ht="15" customHeight="1">
      <c r="B90" s="279"/>
      <c r="C90" s="254" t="s">
        <v>837</v>
      </c>
      <c r="D90" s="254"/>
      <c r="E90" s="254"/>
      <c r="F90" s="277" t="s">
        <v>818</v>
      </c>
      <c r="G90" s="278"/>
      <c r="H90" s="254" t="s">
        <v>838</v>
      </c>
      <c r="I90" s="254" t="s">
        <v>814</v>
      </c>
      <c r="J90" s="254">
        <v>50</v>
      </c>
      <c r="K90" s="268"/>
    </row>
    <row r="91" s="1" customFormat="1" ht="15" customHeight="1">
      <c r="B91" s="279"/>
      <c r="C91" s="254" t="s">
        <v>839</v>
      </c>
      <c r="D91" s="254"/>
      <c r="E91" s="254"/>
      <c r="F91" s="277" t="s">
        <v>818</v>
      </c>
      <c r="G91" s="278"/>
      <c r="H91" s="254" t="s">
        <v>839</v>
      </c>
      <c r="I91" s="254" t="s">
        <v>814</v>
      </c>
      <c r="J91" s="254">
        <v>50</v>
      </c>
      <c r="K91" s="268"/>
    </row>
    <row r="92" s="1" customFormat="1" ht="15" customHeight="1">
      <c r="B92" s="279"/>
      <c r="C92" s="254" t="s">
        <v>840</v>
      </c>
      <c r="D92" s="254"/>
      <c r="E92" s="254"/>
      <c r="F92" s="277" t="s">
        <v>818</v>
      </c>
      <c r="G92" s="278"/>
      <c r="H92" s="254" t="s">
        <v>841</v>
      </c>
      <c r="I92" s="254" t="s">
        <v>814</v>
      </c>
      <c r="J92" s="254">
        <v>255</v>
      </c>
      <c r="K92" s="268"/>
    </row>
    <row r="93" s="1" customFormat="1" ht="15" customHeight="1">
      <c r="B93" s="279"/>
      <c r="C93" s="254" t="s">
        <v>842</v>
      </c>
      <c r="D93" s="254"/>
      <c r="E93" s="254"/>
      <c r="F93" s="277" t="s">
        <v>812</v>
      </c>
      <c r="G93" s="278"/>
      <c r="H93" s="254" t="s">
        <v>843</v>
      </c>
      <c r="I93" s="254" t="s">
        <v>844</v>
      </c>
      <c r="J93" s="254"/>
      <c r="K93" s="268"/>
    </row>
    <row r="94" s="1" customFormat="1" ht="15" customHeight="1">
      <c r="B94" s="279"/>
      <c r="C94" s="254" t="s">
        <v>845</v>
      </c>
      <c r="D94" s="254"/>
      <c r="E94" s="254"/>
      <c r="F94" s="277" t="s">
        <v>812</v>
      </c>
      <c r="G94" s="278"/>
      <c r="H94" s="254" t="s">
        <v>846</v>
      </c>
      <c r="I94" s="254" t="s">
        <v>847</v>
      </c>
      <c r="J94" s="254"/>
      <c r="K94" s="268"/>
    </row>
    <row r="95" s="1" customFormat="1" ht="15" customHeight="1">
      <c r="B95" s="279"/>
      <c r="C95" s="254" t="s">
        <v>848</v>
      </c>
      <c r="D95" s="254"/>
      <c r="E95" s="254"/>
      <c r="F95" s="277" t="s">
        <v>812</v>
      </c>
      <c r="G95" s="278"/>
      <c r="H95" s="254" t="s">
        <v>848</v>
      </c>
      <c r="I95" s="254" t="s">
        <v>847</v>
      </c>
      <c r="J95" s="254"/>
      <c r="K95" s="268"/>
    </row>
    <row r="96" s="1" customFormat="1" ht="15" customHeight="1">
      <c r="B96" s="279"/>
      <c r="C96" s="254" t="s">
        <v>37</v>
      </c>
      <c r="D96" s="254"/>
      <c r="E96" s="254"/>
      <c r="F96" s="277" t="s">
        <v>812</v>
      </c>
      <c r="G96" s="278"/>
      <c r="H96" s="254" t="s">
        <v>849</v>
      </c>
      <c r="I96" s="254" t="s">
        <v>847</v>
      </c>
      <c r="J96" s="254"/>
      <c r="K96" s="268"/>
    </row>
    <row r="97" s="1" customFormat="1" ht="15" customHeight="1">
      <c r="B97" s="279"/>
      <c r="C97" s="254" t="s">
        <v>47</v>
      </c>
      <c r="D97" s="254"/>
      <c r="E97" s="254"/>
      <c r="F97" s="277" t="s">
        <v>812</v>
      </c>
      <c r="G97" s="278"/>
      <c r="H97" s="254" t="s">
        <v>850</v>
      </c>
      <c r="I97" s="254" t="s">
        <v>847</v>
      </c>
      <c r="J97" s="254"/>
      <c r="K97" s="268"/>
    </row>
    <row r="98" s="1" customFormat="1" ht="15" customHeight="1">
      <c r="B98" s="282"/>
      <c r="C98" s="283"/>
      <c r="D98" s="283"/>
      <c r="E98" s="283"/>
      <c r="F98" s="283"/>
      <c r="G98" s="283"/>
      <c r="H98" s="283"/>
      <c r="I98" s="283"/>
      <c r="J98" s="283"/>
      <c r="K98" s="284"/>
    </row>
    <row r="99" s="1" customFormat="1" ht="18.75" customHeight="1">
      <c r="B99" s="285"/>
      <c r="C99" s="286"/>
      <c r="D99" s="286"/>
      <c r="E99" s="286"/>
      <c r="F99" s="286"/>
      <c r="G99" s="286"/>
      <c r="H99" s="286"/>
      <c r="I99" s="286"/>
      <c r="J99" s="286"/>
      <c r="K99" s="285"/>
    </row>
    <row r="100" s="1" customFormat="1" ht="18.75" customHeight="1">
      <c r="B100" s="262"/>
      <c r="C100" s="262"/>
      <c r="D100" s="262"/>
      <c r="E100" s="262"/>
      <c r="F100" s="262"/>
      <c r="G100" s="262"/>
      <c r="H100" s="262"/>
      <c r="I100" s="262"/>
      <c r="J100" s="262"/>
      <c r="K100" s="262"/>
    </row>
    <row r="101" s="1" customFormat="1" ht="7.5" customHeight="1">
      <c r="B101" s="263"/>
      <c r="C101" s="264"/>
      <c r="D101" s="264"/>
      <c r="E101" s="264"/>
      <c r="F101" s="264"/>
      <c r="G101" s="264"/>
      <c r="H101" s="264"/>
      <c r="I101" s="264"/>
      <c r="J101" s="264"/>
      <c r="K101" s="265"/>
    </row>
    <row r="102" s="1" customFormat="1" ht="45" customHeight="1">
      <c r="B102" s="266"/>
      <c r="C102" s="267" t="s">
        <v>851</v>
      </c>
      <c r="D102" s="267"/>
      <c r="E102" s="267"/>
      <c r="F102" s="267"/>
      <c r="G102" s="267"/>
      <c r="H102" s="267"/>
      <c r="I102" s="267"/>
      <c r="J102" s="267"/>
      <c r="K102" s="268"/>
    </row>
    <row r="103" s="1" customFormat="1" ht="17.25" customHeight="1">
      <c r="B103" s="266"/>
      <c r="C103" s="269" t="s">
        <v>806</v>
      </c>
      <c r="D103" s="269"/>
      <c r="E103" s="269"/>
      <c r="F103" s="269" t="s">
        <v>807</v>
      </c>
      <c r="G103" s="270"/>
      <c r="H103" s="269" t="s">
        <v>53</v>
      </c>
      <c r="I103" s="269" t="s">
        <v>56</v>
      </c>
      <c r="J103" s="269" t="s">
        <v>808</v>
      </c>
      <c r="K103" s="268"/>
    </row>
    <row r="104" s="1" customFormat="1" ht="17.25" customHeight="1">
      <c r="B104" s="266"/>
      <c r="C104" s="271" t="s">
        <v>809</v>
      </c>
      <c r="D104" s="271"/>
      <c r="E104" s="271"/>
      <c r="F104" s="272" t="s">
        <v>810</v>
      </c>
      <c r="G104" s="273"/>
      <c r="H104" s="271"/>
      <c r="I104" s="271"/>
      <c r="J104" s="271" t="s">
        <v>811</v>
      </c>
      <c r="K104" s="268"/>
    </row>
    <row r="105" s="1" customFormat="1" ht="5.25" customHeight="1">
      <c r="B105" s="266"/>
      <c r="C105" s="269"/>
      <c r="D105" s="269"/>
      <c r="E105" s="269"/>
      <c r="F105" s="269"/>
      <c r="G105" s="287"/>
      <c r="H105" s="269"/>
      <c r="I105" s="269"/>
      <c r="J105" s="269"/>
      <c r="K105" s="268"/>
    </row>
    <row r="106" s="1" customFormat="1" ht="15" customHeight="1">
      <c r="B106" s="266"/>
      <c r="C106" s="254" t="s">
        <v>52</v>
      </c>
      <c r="D106" s="276"/>
      <c r="E106" s="276"/>
      <c r="F106" s="277" t="s">
        <v>812</v>
      </c>
      <c r="G106" s="254"/>
      <c r="H106" s="254" t="s">
        <v>852</v>
      </c>
      <c r="I106" s="254" t="s">
        <v>814</v>
      </c>
      <c r="J106" s="254">
        <v>20</v>
      </c>
      <c r="K106" s="268"/>
    </row>
    <row r="107" s="1" customFormat="1" ht="15" customHeight="1">
      <c r="B107" s="266"/>
      <c r="C107" s="254" t="s">
        <v>815</v>
      </c>
      <c r="D107" s="254"/>
      <c r="E107" s="254"/>
      <c r="F107" s="277" t="s">
        <v>812</v>
      </c>
      <c r="G107" s="254"/>
      <c r="H107" s="254" t="s">
        <v>852</v>
      </c>
      <c r="I107" s="254" t="s">
        <v>814</v>
      </c>
      <c r="J107" s="254">
        <v>120</v>
      </c>
      <c r="K107" s="268"/>
    </row>
    <row r="108" s="1" customFormat="1" ht="15" customHeight="1">
      <c r="B108" s="279"/>
      <c r="C108" s="254" t="s">
        <v>817</v>
      </c>
      <c r="D108" s="254"/>
      <c r="E108" s="254"/>
      <c r="F108" s="277" t="s">
        <v>818</v>
      </c>
      <c r="G108" s="254"/>
      <c r="H108" s="254" t="s">
        <v>852</v>
      </c>
      <c r="I108" s="254" t="s">
        <v>814</v>
      </c>
      <c r="J108" s="254">
        <v>50</v>
      </c>
      <c r="K108" s="268"/>
    </row>
    <row r="109" s="1" customFormat="1" ht="15" customHeight="1">
      <c r="B109" s="279"/>
      <c r="C109" s="254" t="s">
        <v>820</v>
      </c>
      <c r="D109" s="254"/>
      <c r="E109" s="254"/>
      <c r="F109" s="277" t="s">
        <v>812</v>
      </c>
      <c r="G109" s="254"/>
      <c r="H109" s="254" t="s">
        <v>852</v>
      </c>
      <c r="I109" s="254" t="s">
        <v>822</v>
      </c>
      <c r="J109" s="254"/>
      <c r="K109" s="268"/>
    </row>
    <row r="110" s="1" customFormat="1" ht="15" customHeight="1">
      <c r="B110" s="279"/>
      <c r="C110" s="254" t="s">
        <v>831</v>
      </c>
      <c r="D110" s="254"/>
      <c r="E110" s="254"/>
      <c r="F110" s="277" t="s">
        <v>818</v>
      </c>
      <c r="G110" s="254"/>
      <c r="H110" s="254" t="s">
        <v>852</v>
      </c>
      <c r="I110" s="254" t="s">
        <v>814</v>
      </c>
      <c r="J110" s="254">
        <v>50</v>
      </c>
      <c r="K110" s="268"/>
    </row>
    <row r="111" s="1" customFormat="1" ht="15" customHeight="1">
      <c r="B111" s="279"/>
      <c r="C111" s="254" t="s">
        <v>839</v>
      </c>
      <c r="D111" s="254"/>
      <c r="E111" s="254"/>
      <c r="F111" s="277" t="s">
        <v>818</v>
      </c>
      <c r="G111" s="254"/>
      <c r="H111" s="254" t="s">
        <v>852</v>
      </c>
      <c r="I111" s="254" t="s">
        <v>814</v>
      </c>
      <c r="J111" s="254">
        <v>50</v>
      </c>
      <c r="K111" s="268"/>
    </row>
    <row r="112" s="1" customFormat="1" ht="15" customHeight="1">
      <c r="B112" s="279"/>
      <c r="C112" s="254" t="s">
        <v>837</v>
      </c>
      <c r="D112" s="254"/>
      <c r="E112" s="254"/>
      <c r="F112" s="277" t="s">
        <v>818</v>
      </c>
      <c r="G112" s="254"/>
      <c r="H112" s="254" t="s">
        <v>852</v>
      </c>
      <c r="I112" s="254" t="s">
        <v>814</v>
      </c>
      <c r="J112" s="254">
        <v>50</v>
      </c>
      <c r="K112" s="268"/>
    </row>
    <row r="113" s="1" customFormat="1" ht="15" customHeight="1">
      <c r="B113" s="279"/>
      <c r="C113" s="254" t="s">
        <v>52</v>
      </c>
      <c r="D113" s="254"/>
      <c r="E113" s="254"/>
      <c r="F113" s="277" t="s">
        <v>812</v>
      </c>
      <c r="G113" s="254"/>
      <c r="H113" s="254" t="s">
        <v>853</v>
      </c>
      <c r="I113" s="254" t="s">
        <v>814</v>
      </c>
      <c r="J113" s="254">
        <v>20</v>
      </c>
      <c r="K113" s="268"/>
    </row>
    <row r="114" s="1" customFormat="1" ht="15" customHeight="1">
      <c r="B114" s="279"/>
      <c r="C114" s="254" t="s">
        <v>854</v>
      </c>
      <c r="D114" s="254"/>
      <c r="E114" s="254"/>
      <c r="F114" s="277" t="s">
        <v>812</v>
      </c>
      <c r="G114" s="254"/>
      <c r="H114" s="254" t="s">
        <v>855</v>
      </c>
      <c r="I114" s="254" t="s">
        <v>814</v>
      </c>
      <c r="J114" s="254">
        <v>120</v>
      </c>
      <c r="K114" s="268"/>
    </row>
    <row r="115" s="1" customFormat="1" ht="15" customHeight="1">
      <c r="B115" s="279"/>
      <c r="C115" s="254" t="s">
        <v>37</v>
      </c>
      <c r="D115" s="254"/>
      <c r="E115" s="254"/>
      <c r="F115" s="277" t="s">
        <v>812</v>
      </c>
      <c r="G115" s="254"/>
      <c r="H115" s="254" t="s">
        <v>856</v>
      </c>
      <c r="I115" s="254" t="s">
        <v>847</v>
      </c>
      <c r="J115" s="254"/>
      <c r="K115" s="268"/>
    </row>
    <row r="116" s="1" customFormat="1" ht="15" customHeight="1">
      <c r="B116" s="279"/>
      <c r="C116" s="254" t="s">
        <v>47</v>
      </c>
      <c r="D116" s="254"/>
      <c r="E116" s="254"/>
      <c r="F116" s="277" t="s">
        <v>812</v>
      </c>
      <c r="G116" s="254"/>
      <c r="H116" s="254" t="s">
        <v>857</v>
      </c>
      <c r="I116" s="254" t="s">
        <v>847</v>
      </c>
      <c r="J116" s="254"/>
      <c r="K116" s="268"/>
    </row>
    <row r="117" s="1" customFormat="1" ht="15" customHeight="1">
      <c r="B117" s="279"/>
      <c r="C117" s="254" t="s">
        <v>56</v>
      </c>
      <c r="D117" s="254"/>
      <c r="E117" s="254"/>
      <c r="F117" s="277" t="s">
        <v>812</v>
      </c>
      <c r="G117" s="254"/>
      <c r="H117" s="254" t="s">
        <v>858</v>
      </c>
      <c r="I117" s="254" t="s">
        <v>859</v>
      </c>
      <c r="J117" s="254"/>
      <c r="K117" s="268"/>
    </row>
    <row r="118" s="1" customFormat="1" ht="15" customHeight="1">
      <c r="B118" s="282"/>
      <c r="C118" s="288"/>
      <c r="D118" s="288"/>
      <c r="E118" s="288"/>
      <c r="F118" s="288"/>
      <c r="G118" s="288"/>
      <c r="H118" s="288"/>
      <c r="I118" s="288"/>
      <c r="J118" s="288"/>
      <c r="K118" s="284"/>
    </row>
    <row r="119" s="1" customFormat="1" ht="18.75" customHeight="1">
      <c r="B119" s="289"/>
      <c r="C119" s="290"/>
      <c r="D119" s="290"/>
      <c r="E119" s="290"/>
      <c r="F119" s="291"/>
      <c r="G119" s="290"/>
      <c r="H119" s="290"/>
      <c r="I119" s="290"/>
      <c r="J119" s="290"/>
      <c r="K119" s="289"/>
    </row>
    <row r="120" s="1" customFormat="1" ht="18.75" customHeight="1">
      <c r="B120" s="262"/>
      <c r="C120" s="262"/>
      <c r="D120" s="262"/>
      <c r="E120" s="262"/>
      <c r="F120" s="262"/>
      <c r="G120" s="262"/>
      <c r="H120" s="262"/>
      <c r="I120" s="262"/>
      <c r="J120" s="262"/>
      <c r="K120" s="262"/>
    </row>
    <row r="121" s="1" customFormat="1" ht="7.5" customHeight="1">
      <c r="B121" s="292"/>
      <c r="C121" s="293"/>
      <c r="D121" s="293"/>
      <c r="E121" s="293"/>
      <c r="F121" s="293"/>
      <c r="G121" s="293"/>
      <c r="H121" s="293"/>
      <c r="I121" s="293"/>
      <c r="J121" s="293"/>
      <c r="K121" s="294"/>
    </row>
    <row r="122" s="1" customFormat="1" ht="45" customHeight="1">
      <c r="B122" s="295"/>
      <c r="C122" s="245" t="s">
        <v>860</v>
      </c>
      <c r="D122" s="245"/>
      <c r="E122" s="245"/>
      <c r="F122" s="245"/>
      <c r="G122" s="245"/>
      <c r="H122" s="245"/>
      <c r="I122" s="245"/>
      <c r="J122" s="245"/>
      <c r="K122" s="296"/>
    </row>
    <row r="123" s="1" customFormat="1" ht="17.25" customHeight="1">
      <c r="B123" s="297"/>
      <c r="C123" s="269" t="s">
        <v>806</v>
      </c>
      <c r="D123" s="269"/>
      <c r="E123" s="269"/>
      <c r="F123" s="269" t="s">
        <v>807</v>
      </c>
      <c r="G123" s="270"/>
      <c r="H123" s="269" t="s">
        <v>53</v>
      </c>
      <c r="I123" s="269" t="s">
        <v>56</v>
      </c>
      <c r="J123" s="269" t="s">
        <v>808</v>
      </c>
      <c r="K123" s="298"/>
    </row>
    <row r="124" s="1" customFormat="1" ht="17.25" customHeight="1">
      <c r="B124" s="297"/>
      <c r="C124" s="271" t="s">
        <v>809</v>
      </c>
      <c r="D124" s="271"/>
      <c r="E124" s="271"/>
      <c r="F124" s="272" t="s">
        <v>810</v>
      </c>
      <c r="G124" s="273"/>
      <c r="H124" s="271"/>
      <c r="I124" s="271"/>
      <c r="J124" s="271" t="s">
        <v>811</v>
      </c>
      <c r="K124" s="298"/>
    </row>
    <row r="125" s="1" customFormat="1" ht="5.25" customHeight="1">
      <c r="B125" s="299"/>
      <c r="C125" s="274"/>
      <c r="D125" s="274"/>
      <c r="E125" s="274"/>
      <c r="F125" s="274"/>
      <c r="G125" s="300"/>
      <c r="H125" s="274"/>
      <c r="I125" s="274"/>
      <c r="J125" s="274"/>
      <c r="K125" s="301"/>
    </row>
    <row r="126" s="1" customFormat="1" ht="15" customHeight="1">
      <c r="B126" s="299"/>
      <c r="C126" s="254" t="s">
        <v>815</v>
      </c>
      <c r="D126" s="276"/>
      <c r="E126" s="276"/>
      <c r="F126" s="277" t="s">
        <v>812</v>
      </c>
      <c r="G126" s="254"/>
      <c r="H126" s="254" t="s">
        <v>852</v>
      </c>
      <c r="I126" s="254" t="s">
        <v>814</v>
      </c>
      <c r="J126" s="254">
        <v>120</v>
      </c>
      <c r="K126" s="302"/>
    </row>
    <row r="127" s="1" customFormat="1" ht="15" customHeight="1">
      <c r="B127" s="299"/>
      <c r="C127" s="254" t="s">
        <v>861</v>
      </c>
      <c r="D127" s="254"/>
      <c r="E127" s="254"/>
      <c r="F127" s="277" t="s">
        <v>812</v>
      </c>
      <c r="G127" s="254"/>
      <c r="H127" s="254" t="s">
        <v>862</v>
      </c>
      <c r="I127" s="254" t="s">
        <v>814</v>
      </c>
      <c r="J127" s="254" t="s">
        <v>863</v>
      </c>
      <c r="K127" s="302"/>
    </row>
    <row r="128" s="1" customFormat="1" ht="15" customHeight="1">
      <c r="B128" s="299"/>
      <c r="C128" s="254" t="s">
        <v>84</v>
      </c>
      <c r="D128" s="254"/>
      <c r="E128" s="254"/>
      <c r="F128" s="277" t="s">
        <v>812</v>
      </c>
      <c r="G128" s="254"/>
      <c r="H128" s="254" t="s">
        <v>864</v>
      </c>
      <c r="I128" s="254" t="s">
        <v>814</v>
      </c>
      <c r="J128" s="254" t="s">
        <v>863</v>
      </c>
      <c r="K128" s="302"/>
    </row>
    <row r="129" s="1" customFormat="1" ht="15" customHeight="1">
      <c r="B129" s="299"/>
      <c r="C129" s="254" t="s">
        <v>823</v>
      </c>
      <c r="D129" s="254"/>
      <c r="E129" s="254"/>
      <c r="F129" s="277" t="s">
        <v>818</v>
      </c>
      <c r="G129" s="254"/>
      <c r="H129" s="254" t="s">
        <v>824</v>
      </c>
      <c r="I129" s="254" t="s">
        <v>814</v>
      </c>
      <c r="J129" s="254">
        <v>15</v>
      </c>
      <c r="K129" s="302"/>
    </row>
    <row r="130" s="1" customFormat="1" ht="15" customHeight="1">
      <c r="B130" s="299"/>
      <c r="C130" s="280" t="s">
        <v>825</v>
      </c>
      <c r="D130" s="280"/>
      <c r="E130" s="280"/>
      <c r="F130" s="281" t="s">
        <v>818</v>
      </c>
      <c r="G130" s="280"/>
      <c r="H130" s="280" t="s">
        <v>826</v>
      </c>
      <c r="I130" s="280" t="s">
        <v>814</v>
      </c>
      <c r="J130" s="280">
        <v>15</v>
      </c>
      <c r="K130" s="302"/>
    </row>
    <row r="131" s="1" customFormat="1" ht="15" customHeight="1">
      <c r="B131" s="299"/>
      <c r="C131" s="280" t="s">
        <v>827</v>
      </c>
      <c r="D131" s="280"/>
      <c r="E131" s="280"/>
      <c r="F131" s="281" t="s">
        <v>818</v>
      </c>
      <c r="G131" s="280"/>
      <c r="H131" s="280" t="s">
        <v>828</v>
      </c>
      <c r="I131" s="280" t="s">
        <v>814</v>
      </c>
      <c r="J131" s="280">
        <v>20</v>
      </c>
      <c r="K131" s="302"/>
    </row>
    <row r="132" s="1" customFormat="1" ht="15" customHeight="1">
      <c r="B132" s="299"/>
      <c r="C132" s="280" t="s">
        <v>829</v>
      </c>
      <c r="D132" s="280"/>
      <c r="E132" s="280"/>
      <c r="F132" s="281" t="s">
        <v>818</v>
      </c>
      <c r="G132" s="280"/>
      <c r="H132" s="280" t="s">
        <v>830</v>
      </c>
      <c r="I132" s="280" t="s">
        <v>814</v>
      </c>
      <c r="J132" s="280">
        <v>20</v>
      </c>
      <c r="K132" s="302"/>
    </row>
    <row r="133" s="1" customFormat="1" ht="15" customHeight="1">
      <c r="B133" s="299"/>
      <c r="C133" s="254" t="s">
        <v>817</v>
      </c>
      <c r="D133" s="254"/>
      <c r="E133" s="254"/>
      <c r="F133" s="277" t="s">
        <v>818</v>
      </c>
      <c r="G133" s="254"/>
      <c r="H133" s="254" t="s">
        <v>852</v>
      </c>
      <c r="I133" s="254" t="s">
        <v>814</v>
      </c>
      <c r="J133" s="254">
        <v>50</v>
      </c>
      <c r="K133" s="302"/>
    </row>
    <row r="134" s="1" customFormat="1" ht="15" customHeight="1">
      <c r="B134" s="299"/>
      <c r="C134" s="254" t="s">
        <v>831</v>
      </c>
      <c r="D134" s="254"/>
      <c r="E134" s="254"/>
      <c r="F134" s="277" t="s">
        <v>818</v>
      </c>
      <c r="G134" s="254"/>
      <c r="H134" s="254" t="s">
        <v>852</v>
      </c>
      <c r="I134" s="254" t="s">
        <v>814</v>
      </c>
      <c r="J134" s="254">
        <v>50</v>
      </c>
      <c r="K134" s="302"/>
    </row>
    <row r="135" s="1" customFormat="1" ht="15" customHeight="1">
      <c r="B135" s="299"/>
      <c r="C135" s="254" t="s">
        <v>837</v>
      </c>
      <c r="D135" s="254"/>
      <c r="E135" s="254"/>
      <c r="F135" s="277" t="s">
        <v>818</v>
      </c>
      <c r="G135" s="254"/>
      <c r="H135" s="254" t="s">
        <v>852</v>
      </c>
      <c r="I135" s="254" t="s">
        <v>814</v>
      </c>
      <c r="J135" s="254">
        <v>50</v>
      </c>
      <c r="K135" s="302"/>
    </row>
    <row r="136" s="1" customFormat="1" ht="15" customHeight="1">
      <c r="B136" s="299"/>
      <c r="C136" s="254" t="s">
        <v>839</v>
      </c>
      <c r="D136" s="254"/>
      <c r="E136" s="254"/>
      <c r="F136" s="277" t="s">
        <v>818</v>
      </c>
      <c r="G136" s="254"/>
      <c r="H136" s="254" t="s">
        <v>852</v>
      </c>
      <c r="I136" s="254" t="s">
        <v>814</v>
      </c>
      <c r="J136" s="254">
        <v>50</v>
      </c>
      <c r="K136" s="302"/>
    </row>
    <row r="137" s="1" customFormat="1" ht="15" customHeight="1">
      <c r="B137" s="299"/>
      <c r="C137" s="254" t="s">
        <v>840</v>
      </c>
      <c r="D137" s="254"/>
      <c r="E137" s="254"/>
      <c r="F137" s="277" t="s">
        <v>818</v>
      </c>
      <c r="G137" s="254"/>
      <c r="H137" s="254" t="s">
        <v>865</v>
      </c>
      <c r="I137" s="254" t="s">
        <v>814</v>
      </c>
      <c r="J137" s="254">
        <v>255</v>
      </c>
      <c r="K137" s="302"/>
    </row>
    <row r="138" s="1" customFormat="1" ht="15" customHeight="1">
      <c r="B138" s="299"/>
      <c r="C138" s="254" t="s">
        <v>842</v>
      </c>
      <c r="D138" s="254"/>
      <c r="E138" s="254"/>
      <c r="F138" s="277" t="s">
        <v>812</v>
      </c>
      <c r="G138" s="254"/>
      <c r="H138" s="254" t="s">
        <v>866</v>
      </c>
      <c r="I138" s="254" t="s">
        <v>844</v>
      </c>
      <c r="J138" s="254"/>
      <c r="K138" s="302"/>
    </row>
    <row r="139" s="1" customFormat="1" ht="15" customHeight="1">
      <c r="B139" s="299"/>
      <c r="C139" s="254" t="s">
        <v>845</v>
      </c>
      <c r="D139" s="254"/>
      <c r="E139" s="254"/>
      <c r="F139" s="277" t="s">
        <v>812</v>
      </c>
      <c r="G139" s="254"/>
      <c r="H139" s="254" t="s">
        <v>867</v>
      </c>
      <c r="I139" s="254" t="s">
        <v>847</v>
      </c>
      <c r="J139" s="254"/>
      <c r="K139" s="302"/>
    </row>
    <row r="140" s="1" customFormat="1" ht="15" customHeight="1">
      <c r="B140" s="299"/>
      <c r="C140" s="254" t="s">
        <v>848</v>
      </c>
      <c r="D140" s="254"/>
      <c r="E140" s="254"/>
      <c r="F140" s="277" t="s">
        <v>812</v>
      </c>
      <c r="G140" s="254"/>
      <c r="H140" s="254" t="s">
        <v>848</v>
      </c>
      <c r="I140" s="254" t="s">
        <v>847</v>
      </c>
      <c r="J140" s="254"/>
      <c r="K140" s="302"/>
    </row>
    <row r="141" s="1" customFormat="1" ht="15" customHeight="1">
      <c r="B141" s="299"/>
      <c r="C141" s="254" t="s">
        <v>37</v>
      </c>
      <c r="D141" s="254"/>
      <c r="E141" s="254"/>
      <c r="F141" s="277" t="s">
        <v>812</v>
      </c>
      <c r="G141" s="254"/>
      <c r="H141" s="254" t="s">
        <v>868</v>
      </c>
      <c r="I141" s="254" t="s">
        <v>847</v>
      </c>
      <c r="J141" s="254"/>
      <c r="K141" s="302"/>
    </row>
    <row r="142" s="1" customFormat="1" ht="15" customHeight="1">
      <c r="B142" s="299"/>
      <c r="C142" s="254" t="s">
        <v>869</v>
      </c>
      <c r="D142" s="254"/>
      <c r="E142" s="254"/>
      <c r="F142" s="277" t="s">
        <v>812</v>
      </c>
      <c r="G142" s="254"/>
      <c r="H142" s="254" t="s">
        <v>870</v>
      </c>
      <c r="I142" s="254" t="s">
        <v>847</v>
      </c>
      <c r="J142" s="254"/>
      <c r="K142" s="302"/>
    </row>
    <row r="143" s="1" customFormat="1" ht="15" customHeight="1">
      <c r="B143" s="303"/>
      <c r="C143" s="304"/>
      <c r="D143" s="304"/>
      <c r="E143" s="304"/>
      <c r="F143" s="304"/>
      <c r="G143" s="304"/>
      <c r="H143" s="304"/>
      <c r="I143" s="304"/>
      <c r="J143" s="304"/>
      <c r="K143" s="305"/>
    </row>
    <row r="144" s="1" customFormat="1" ht="18.75" customHeight="1">
      <c r="B144" s="290"/>
      <c r="C144" s="290"/>
      <c r="D144" s="290"/>
      <c r="E144" s="290"/>
      <c r="F144" s="291"/>
      <c r="G144" s="290"/>
      <c r="H144" s="290"/>
      <c r="I144" s="290"/>
      <c r="J144" s="290"/>
      <c r="K144" s="290"/>
    </row>
    <row r="145" s="1" customFormat="1" ht="18.75" customHeight="1">
      <c r="B145" s="262"/>
      <c r="C145" s="262"/>
      <c r="D145" s="262"/>
      <c r="E145" s="262"/>
      <c r="F145" s="262"/>
      <c r="G145" s="262"/>
      <c r="H145" s="262"/>
      <c r="I145" s="262"/>
      <c r="J145" s="262"/>
      <c r="K145" s="262"/>
    </row>
    <row r="146" s="1" customFormat="1" ht="7.5" customHeight="1">
      <c r="B146" s="263"/>
      <c r="C146" s="264"/>
      <c r="D146" s="264"/>
      <c r="E146" s="264"/>
      <c r="F146" s="264"/>
      <c r="G146" s="264"/>
      <c r="H146" s="264"/>
      <c r="I146" s="264"/>
      <c r="J146" s="264"/>
      <c r="K146" s="265"/>
    </row>
    <row r="147" s="1" customFormat="1" ht="45" customHeight="1">
      <c r="B147" s="266"/>
      <c r="C147" s="267" t="s">
        <v>871</v>
      </c>
      <c r="D147" s="267"/>
      <c r="E147" s="267"/>
      <c r="F147" s="267"/>
      <c r="G147" s="267"/>
      <c r="H147" s="267"/>
      <c r="I147" s="267"/>
      <c r="J147" s="267"/>
      <c r="K147" s="268"/>
    </row>
    <row r="148" s="1" customFormat="1" ht="17.25" customHeight="1">
      <c r="B148" s="266"/>
      <c r="C148" s="269" t="s">
        <v>806</v>
      </c>
      <c r="D148" s="269"/>
      <c r="E148" s="269"/>
      <c r="F148" s="269" t="s">
        <v>807</v>
      </c>
      <c r="G148" s="270"/>
      <c r="H148" s="269" t="s">
        <v>53</v>
      </c>
      <c r="I148" s="269" t="s">
        <v>56</v>
      </c>
      <c r="J148" s="269" t="s">
        <v>808</v>
      </c>
      <c r="K148" s="268"/>
    </row>
    <row r="149" s="1" customFormat="1" ht="17.25" customHeight="1">
      <c r="B149" s="266"/>
      <c r="C149" s="271" t="s">
        <v>809</v>
      </c>
      <c r="D149" s="271"/>
      <c r="E149" s="271"/>
      <c r="F149" s="272" t="s">
        <v>810</v>
      </c>
      <c r="G149" s="273"/>
      <c r="H149" s="271"/>
      <c r="I149" s="271"/>
      <c r="J149" s="271" t="s">
        <v>811</v>
      </c>
      <c r="K149" s="268"/>
    </row>
    <row r="150" s="1" customFormat="1" ht="5.25" customHeight="1">
      <c r="B150" s="279"/>
      <c r="C150" s="274"/>
      <c r="D150" s="274"/>
      <c r="E150" s="274"/>
      <c r="F150" s="274"/>
      <c r="G150" s="275"/>
      <c r="H150" s="274"/>
      <c r="I150" s="274"/>
      <c r="J150" s="274"/>
      <c r="K150" s="302"/>
    </row>
    <row r="151" s="1" customFormat="1" ht="15" customHeight="1">
      <c r="B151" s="279"/>
      <c r="C151" s="306" t="s">
        <v>815</v>
      </c>
      <c r="D151" s="254"/>
      <c r="E151" s="254"/>
      <c r="F151" s="307" t="s">
        <v>812</v>
      </c>
      <c r="G151" s="254"/>
      <c r="H151" s="306" t="s">
        <v>852</v>
      </c>
      <c r="I151" s="306" t="s">
        <v>814</v>
      </c>
      <c r="J151" s="306">
        <v>120</v>
      </c>
      <c r="K151" s="302"/>
    </row>
    <row r="152" s="1" customFormat="1" ht="15" customHeight="1">
      <c r="B152" s="279"/>
      <c r="C152" s="306" t="s">
        <v>861</v>
      </c>
      <c r="D152" s="254"/>
      <c r="E152" s="254"/>
      <c r="F152" s="307" t="s">
        <v>812</v>
      </c>
      <c r="G152" s="254"/>
      <c r="H152" s="306" t="s">
        <v>872</v>
      </c>
      <c r="I152" s="306" t="s">
        <v>814</v>
      </c>
      <c r="J152" s="306" t="s">
        <v>863</v>
      </c>
      <c r="K152" s="302"/>
    </row>
    <row r="153" s="1" customFormat="1" ht="15" customHeight="1">
      <c r="B153" s="279"/>
      <c r="C153" s="306" t="s">
        <v>84</v>
      </c>
      <c r="D153" s="254"/>
      <c r="E153" s="254"/>
      <c r="F153" s="307" t="s">
        <v>812</v>
      </c>
      <c r="G153" s="254"/>
      <c r="H153" s="306" t="s">
        <v>873</v>
      </c>
      <c r="I153" s="306" t="s">
        <v>814</v>
      </c>
      <c r="J153" s="306" t="s">
        <v>863</v>
      </c>
      <c r="K153" s="302"/>
    </row>
    <row r="154" s="1" customFormat="1" ht="15" customHeight="1">
      <c r="B154" s="279"/>
      <c r="C154" s="306" t="s">
        <v>817</v>
      </c>
      <c r="D154" s="254"/>
      <c r="E154" s="254"/>
      <c r="F154" s="307" t="s">
        <v>818</v>
      </c>
      <c r="G154" s="254"/>
      <c r="H154" s="306" t="s">
        <v>852</v>
      </c>
      <c r="I154" s="306" t="s">
        <v>814</v>
      </c>
      <c r="J154" s="306">
        <v>50</v>
      </c>
      <c r="K154" s="302"/>
    </row>
    <row r="155" s="1" customFormat="1" ht="15" customHeight="1">
      <c r="B155" s="279"/>
      <c r="C155" s="306" t="s">
        <v>820</v>
      </c>
      <c r="D155" s="254"/>
      <c r="E155" s="254"/>
      <c r="F155" s="307" t="s">
        <v>812</v>
      </c>
      <c r="G155" s="254"/>
      <c r="H155" s="306" t="s">
        <v>852</v>
      </c>
      <c r="I155" s="306" t="s">
        <v>822</v>
      </c>
      <c r="J155" s="306"/>
      <c r="K155" s="302"/>
    </row>
    <row r="156" s="1" customFormat="1" ht="15" customHeight="1">
      <c r="B156" s="279"/>
      <c r="C156" s="306" t="s">
        <v>831</v>
      </c>
      <c r="D156" s="254"/>
      <c r="E156" s="254"/>
      <c r="F156" s="307" t="s">
        <v>818</v>
      </c>
      <c r="G156" s="254"/>
      <c r="H156" s="306" t="s">
        <v>852</v>
      </c>
      <c r="I156" s="306" t="s">
        <v>814</v>
      </c>
      <c r="J156" s="306">
        <v>50</v>
      </c>
      <c r="K156" s="302"/>
    </row>
    <row r="157" s="1" customFormat="1" ht="15" customHeight="1">
      <c r="B157" s="279"/>
      <c r="C157" s="306" t="s">
        <v>839</v>
      </c>
      <c r="D157" s="254"/>
      <c r="E157" s="254"/>
      <c r="F157" s="307" t="s">
        <v>818</v>
      </c>
      <c r="G157" s="254"/>
      <c r="H157" s="306" t="s">
        <v>852</v>
      </c>
      <c r="I157" s="306" t="s">
        <v>814</v>
      </c>
      <c r="J157" s="306">
        <v>50</v>
      </c>
      <c r="K157" s="302"/>
    </row>
    <row r="158" s="1" customFormat="1" ht="15" customHeight="1">
      <c r="B158" s="279"/>
      <c r="C158" s="306" t="s">
        <v>837</v>
      </c>
      <c r="D158" s="254"/>
      <c r="E158" s="254"/>
      <c r="F158" s="307" t="s">
        <v>818</v>
      </c>
      <c r="G158" s="254"/>
      <c r="H158" s="306" t="s">
        <v>852</v>
      </c>
      <c r="I158" s="306" t="s">
        <v>814</v>
      </c>
      <c r="J158" s="306">
        <v>50</v>
      </c>
      <c r="K158" s="302"/>
    </row>
    <row r="159" s="1" customFormat="1" ht="15" customHeight="1">
      <c r="B159" s="279"/>
      <c r="C159" s="306" t="s">
        <v>97</v>
      </c>
      <c r="D159" s="254"/>
      <c r="E159" s="254"/>
      <c r="F159" s="307" t="s">
        <v>812</v>
      </c>
      <c r="G159" s="254"/>
      <c r="H159" s="306" t="s">
        <v>874</v>
      </c>
      <c r="I159" s="306" t="s">
        <v>814</v>
      </c>
      <c r="J159" s="306" t="s">
        <v>875</v>
      </c>
      <c r="K159" s="302"/>
    </row>
    <row r="160" s="1" customFormat="1" ht="15" customHeight="1">
      <c r="B160" s="279"/>
      <c r="C160" s="306" t="s">
        <v>876</v>
      </c>
      <c r="D160" s="254"/>
      <c r="E160" s="254"/>
      <c r="F160" s="307" t="s">
        <v>812</v>
      </c>
      <c r="G160" s="254"/>
      <c r="H160" s="306" t="s">
        <v>877</v>
      </c>
      <c r="I160" s="306" t="s">
        <v>847</v>
      </c>
      <c r="J160" s="306"/>
      <c r="K160" s="302"/>
    </row>
    <row r="161" s="1" customFormat="1" ht="15" customHeight="1">
      <c r="B161" s="308"/>
      <c r="C161" s="288"/>
      <c r="D161" s="288"/>
      <c r="E161" s="288"/>
      <c r="F161" s="288"/>
      <c r="G161" s="288"/>
      <c r="H161" s="288"/>
      <c r="I161" s="288"/>
      <c r="J161" s="288"/>
      <c r="K161" s="309"/>
    </row>
    <row r="162" s="1" customFormat="1" ht="18.75" customHeight="1">
      <c r="B162" s="290"/>
      <c r="C162" s="300"/>
      <c r="D162" s="300"/>
      <c r="E162" s="300"/>
      <c r="F162" s="310"/>
      <c r="G162" s="300"/>
      <c r="H162" s="300"/>
      <c r="I162" s="300"/>
      <c r="J162" s="300"/>
      <c r="K162" s="290"/>
    </row>
    <row r="163" s="1" customFormat="1" ht="18.75" customHeight="1">
      <c r="B163" s="262"/>
      <c r="C163" s="262"/>
      <c r="D163" s="262"/>
      <c r="E163" s="262"/>
      <c r="F163" s="262"/>
      <c r="G163" s="262"/>
      <c r="H163" s="262"/>
      <c r="I163" s="262"/>
      <c r="J163" s="262"/>
      <c r="K163" s="262"/>
    </row>
    <row r="164" s="1" customFormat="1" ht="7.5" customHeight="1">
      <c r="B164" s="241"/>
      <c r="C164" s="242"/>
      <c r="D164" s="242"/>
      <c r="E164" s="242"/>
      <c r="F164" s="242"/>
      <c r="G164" s="242"/>
      <c r="H164" s="242"/>
      <c r="I164" s="242"/>
      <c r="J164" s="242"/>
      <c r="K164" s="243"/>
    </row>
    <row r="165" s="1" customFormat="1" ht="45" customHeight="1">
      <c r="B165" s="244"/>
      <c r="C165" s="245" t="s">
        <v>878</v>
      </c>
      <c r="D165" s="245"/>
      <c r="E165" s="245"/>
      <c r="F165" s="245"/>
      <c r="G165" s="245"/>
      <c r="H165" s="245"/>
      <c r="I165" s="245"/>
      <c r="J165" s="245"/>
      <c r="K165" s="246"/>
    </row>
    <row r="166" s="1" customFormat="1" ht="17.25" customHeight="1">
      <c r="B166" s="244"/>
      <c r="C166" s="269" t="s">
        <v>806</v>
      </c>
      <c r="D166" s="269"/>
      <c r="E166" s="269"/>
      <c r="F166" s="269" t="s">
        <v>807</v>
      </c>
      <c r="G166" s="311"/>
      <c r="H166" s="312" t="s">
        <v>53</v>
      </c>
      <c r="I166" s="312" t="s">
        <v>56</v>
      </c>
      <c r="J166" s="269" t="s">
        <v>808</v>
      </c>
      <c r="K166" s="246"/>
    </row>
    <row r="167" s="1" customFormat="1" ht="17.25" customHeight="1">
      <c r="B167" s="247"/>
      <c r="C167" s="271" t="s">
        <v>809</v>
      </c>
      <c r="D167" s="271"/>
      <c r="E167" s="271"/>
      <c r="F167" s="272" t="s">
        <v>810</v>
      </c>
      <c r="G167" s="313"/>
      <c r="H167" s="314"/>
      <c r="I167" s="314"/>
      <c r="J167" s="271" t="s">
        <v>811</v>
      </c>
      <c r="K167" s="249"/>
    </row>
    <row r="168" s="1" customFormat="1" ht="5.25" customHeight="1">
      <c r="B168" s="279"/>
      <c r="C168" s="274"/>
      <c r="D168" s="274"/>
      <c r="E168" s="274"/>
      <c r="F168" s="274"/>
      <c r="G168" s="275"/>
      <c r="H168" s="274"/>
      <c r="I168" s="274"/>
      <c r="J168" s="274"/>
      <c r="K168" s="302"/>
    </row>
    <row r="169" s="1" customFormat="1" ht="15" customHeight="1">
      <c r="B169" s="279"/>
      <c r="C169" s="254" t="s">
        <v>815</v>
      </c>
      <c r="D169" s="254"/>
      <c r="E169" s="254"/>
      <c r="F169" s="277" t="s">
        <v>812</v>
      </c>
      <c r="G169" s="254"/>
      <c r="H169" s="254" t="s">
        <v>852</v>
      </c>
      <c r="I169" s="254" t="s">
        <v>814</v>
      </c>
      <c r="J169" s="254">
        <v>120</v>
      </c>
      <c r="K169" s="302"/>
    </row>
    <row r="170" s="1" customFormat="1" ht="15" customHeight="1">
      <c r="B170" s="279"/>
      <c r="C170" s="254" t="s">
        <v>861</v>
      </c>
      <c r="D170" s="254"/>
      <c r="E170" s="254"/>
      <c r="F170" s="277" t="s">
        <v>812</v>
      </c>
      <c r="G170" s="254"/>
      <c r="H170" s="254" t="s">
        <v>862</v>
      </c>
      <c r="I170" s="254" t="s">
        <v>814</v>
      </c>
      <c r="J170" s="254" t="s">
        <v>863</v>
      </c>
      <c r="K170" s="302"/>
    </row>
    <row r="171" s="1" customFormat="1" ht="15" customHeight="1">
      <c r="B171" s="279"/>
      <c r="C171" s="254" t="s">
        <v>84</v>
      </c>
      <c r="D171" s="254"/>
      <c r="E171" s="254"/>
      <c r="F171" s="277" t="s">
        <v>812</v>
      </c>
      <c r="G171" s="254"/>
      <c r="H171" s="254" t="s">
        <v>879</v>
      </c>
      <c r="I171" s="254" t="s">
        <v>814</v>
      </c>
      <c r="J171" s="254" t="s">
        <v>863</v>
      </c>
      <c r="K171" s="302"/>
    </row>
    <row r="172" s="1" customFormat="1" ht="15" customHeight="1">
      <c r="B172" s="279"/>
      <c r="C172" s="254" t="s">
        <v>817</v>
      </c>
      <c r="D172" s="254"/>
      <c r="E172" s="254"/>
      <c r="F172" s="277" t="s">
        <v>818</v>
      </c>
      <c r="G172" s="254"/>
      <c r="H172" s="254" t="s">
        <v>879</v>
      </c>
      <c r="I172" s="254" t="s">
        <v>814</v>
      </c>
      <c r="J172" s="254">
        <v>50</v>
      </c>
      <c r="K172" s="302"/>
    </row>
    <row r="173" s="1" customFormat="1" ht="15" customHeight="1">
      <c r="B173" s="279"/>
      <c r="C173" s="254" t="s">
        <v>820</v>
      </c>
      <c r="D173" s="254"/>
      <c r="E173" s="254"/>
      <c r="F173" s="277" t="s">
        <v>812</v>
      </c>
      <c r="G173" s="254"/>
      <c r="H173" s="254" t="s">
        <v>879</v>
      </c>
      <c r="I173" s="254" t="s">
        <v>822</v>
      </c>
      <c r="J173" s="254"/>
      <c r="K173" s="302"/>
    </row>
    <row r="174" s="1" customFormat="1" ht="15" customHeight="1">
      <c r="B174" s="279"/>
      <c r="C174" s="254" t="s">
        <v>831</v>
      </c>
      <c r="D174" s="254"/>
      <c r="E174" s="254"/>
      <c r="F174" s="277" t="s">
        <v>818</v>
      </c>
      <c r="G174" s="254"/>
      <c r="H174" s="254" t="s">
        <v>879</v>
      </c>
      <c r="I174" s="254" t="s">
        <v>814</v>
      </c>
      <c r="J174" s="254">
        <v>50</v>
      </c>
      <c r="K174" s="302"/>
    </row>
    <row r="175" s="1" customFormat="1" ht="15" customHeight="1">
      <c r="B175" s="279"/>
      <c r="C175" s="254" t="s">
        <v>839</v>
      </c>
      <c r="D175" s="254"/>
      <c r="E175" s="254"/>
      <c r="F175" s="277" t="s">
        <v>818</v>
      </c>
      <c r="G175" s="254"/>
      <c r="H175" s="254" t="s">
        <v>879</v>
      </c>
      <c r="I175" s="254" t="s">
        <v>814</v>
      </c>
      <c r="J175" s="254">
        <v>50</v>
      </c>
      <c r="K175" s="302"/>
    </row>
    <row r="176" s="1" customFormat="1" ht="15" customHeight="1">
      <c r="B176" s="279"/>
      <c r="C176" s="254" t="s">
        <v>837</v>
      </c>
      <c r="D176" s="254"/>
      <c r="E176" s="254"/>
      <c r="F176" s="277" t="s">
        <v>818</v>
      </c>
      <c r="G176" s="254"/>
      <c r="H176" s="254" t="s">
        <v>879</v>
      </c>
      <c r="I176" s="254" t="s">
        <v>814</v>
      </c>
      <c r="J176" s="254">
        <v>50</v>
      </c>
      <c r="K176" s="302"/>
    </row>
    <row r="177" s="1" customFormat="1" ht="15" customHeight="1">
      <c r="B177" s="279"/>
      <c r="C177" s="254" t="s">
        <v>118</v>
      </c>
      <c r="D177" s="254"/>
      <c r="E177" s="254"/>
      <c r="F177" s="277" t="s">
        <v>812</v>
      </c>
      <c r="G177" s="254"/>
      <c r="H177" s="254" t="s">
        <v>880</v>
      </c>
      <c r="I177" s="254" t="s">
        <v>881</v>
      </c>
      <c r="J177" s="254"/>
      <c r="K177" s="302"/>
    </row>
    <row r="178" s="1" customFormat="1" ht="15" customHeight="1">
      <c r="B178" s="279"/>
      <c r="C178" s="254" t="s">
        <v>56</v>
      </c>
      <c r="D178" s="254"/>
      <c r="E178" s="254"/>
      <c r="F178" s="277" t="s">
        <v>812</v>
      </c>
      <c r="G178" s="254"/>
      <c r="H178" s="254" t="s">
        <v>882</v>
      </c>
      <c r="I178" s="254" t="s">
        <v>883</v>
      </c>
      <c r="J178" s="254">
        <v>1</v>
      </c>
      <c r="K178" s="302"/>
    </row>
    <row r="179" s="1" customFormat="1" ht="15" customHeight="1">
      <c r="B179" s="279"/>
      <c r="C179" s="254" t="s">
        <v>52</v>
      </c>
      <c r="D179" s="254"/>
      <c r="E179" s="254"/>
      <c r="F179" s="277" t="s">
        <v>812</v>
      </c>
      <c r="G179" s="254"/>
      <c r="H179" s="254" t="s">
        <v>884</v>
      </c>
      <c r="I179" s="254" t="s">
        <v>814</v>
      </c>
      <c r="J179" s="254">
        <v>20</v>
      </c>
      <c r="K179" s="302"/>
    </row>
    <row r="180" s="1" customFormat="1" ht="15" customHeight="1">
      <c r="B180" s="279"/>
      <c r="C180" s="254" t="s">
        <v>53</v>
      </c>
      <c r="D180" s="254"/>
      <c r="E180" s="254"/>
      <c r="F180" s="277" t="s">
        <v>812</v>
      </c>
      <c r="G180" s="254"/>
      <c r="H180" s="254" t="s">
        <v>885</v>
      </c>
      <c r="I180" s="254" t="s">
        <v>814</v>
      </c>
      <c r="J180" s="254">
        <v>255</v>
      </c>
      <c r="K180" s="302"/>
    </row>
    <row r="181" s="1" customFormat="1" ht="15" customHeight="1">
      <c r="B181" s="279"/>
      <c r="C181" s="254" t="s">
        <v>119</v>
      </c>
      <c r="D181" s="254"/>
      <c r="E181" s="254"/>
      <c r="F181" s="277" t="s">
        <v>812</v>
      </c>
      <c r="G181" s="254"/>
      <c r="H181" s="254" t="s">
        <v>776</v>
      </c>
      <c r="I181" s="254" t="s">
        <v>814</v>
      </c>
      <c r="J181" s="254">
        <v>10</v>
      </c>
      <c r="K181" s="302"/>
    </row>
    <row r="182" s="1" customFormat="1" ht="15" customHeight="1">
      <c r="B182" s="279"/>
      <c r="C182" s="254" t="s">
        <v>120</v>
      </c>
      <c r="D182" s="254"/>
      <c r="E182" s="254"/>
      <c r="F182" s="277" t="s">
        <v>812</v>
      </c>
      <c r="G182" s="254"/>
      <c r="H182" s="254" t="s">
        <v>886</v>
      </c>
      <c r="I182" s="254" t="s">
        <v>847</v>
      </c>
      <c r="J182" s="254"/>
      <c r="K182" s="302"/>
    </row>
    <row r="183" s="1" customFormat="1" ht="15" customHeight="1">
      <c r="B183" s="279"/>
      <c r="C183" s="254" t="s">
        <v>887</v>
      </c>
      <c r="D183" s="254"/>
      <c r="E183" s="254"/>
      <c r="F183" s="277" t="s">
        <v>812</v>
      </c>
      <c r="G183" s="254"/>
      <c r="H183" s="254" t="s">
        <v>888</v>
      </c>
      <c r="I183" s="254" t="s">
        <v>847</v>
      </c>
      <c r="J183" s="254"/>
      <c r="K183" s="302"/>
    </row>
    <row r="184" s="1" customFormat="1" ht="15" customHeight="1">
      <c r="B184" s="279"/>
      <c r="C184" s="254" t="s">
        <v>876</v>
      </c>
      <c r="D184" s="254"/>
      <c r="E184" s="254"/>
      <c r="F184" s="277" t="s">
        <v>812</v>
      </c>
      <c r="G184" s="254"/>
      <c r="H184" s="254" t="s">
        <v>889</v>
      </c>
      <c r="I184" s="254" t="s">
        <v>847</v>
      </c>
      <c r="J184" s="254"/>
      <c r="K184" s="302"/>
    </row>
    <row r="185" s="1" customFormat="1" ht="15" customHeight="1">
      <c r="B185" s="279"/>
      <c r="C185" s="254" t="s">
        <v>122</v>
      </c>
      <c r="D185" s="254"/>
      <c r="E185" s="254"/>
      <c r="F185" s="277" t="s">
        <v>818</v>
      </c>
      <c r="G185" s="254"/>
      <c r="H185" s="254" t="s">
        <v>890</v>
      </c>
      <c r="I185" s="254" t="s">
        <v>814</v>
      </c>
      <c r="J185" s="254">
        <v>50</v>
      </c>
      <c r="K185" s="302"/>
    </row>
    <row r="186" s="1" customFormat="1" ht="15" customHeight="1">
      <c r="B186" s="279"/>
      <c r="C186" s="254" t="s">
        <v>891</v>
      </c>
      <c r="D186" s="254"/>
      <c r="E186" s="254"/>
      <c r="F186" s="277" t="s">
        <v>818</v>
      </c>
      <c r="G186" s="254"/>
      <c r="H186" s="254" t="s">
        <v>892</v>
      </c>
      <c r="I186" s="254" t="s">
        <v>893</v>
      </c>
      <c r="J186" s="254"/>
      <c r="K186" s="302"/>
    </row>
    <row r="187" s="1" customFormat="1" ht="15" customHeight="1">
      <c r="B187" s="279"/>
      <c r="C187" s="254" t="s">
        <v>894</v>
      </c>
      <c r="D187" s="254"/>
      <c r="E187" s="254"/>
      <c r="F187" s="277" t="s">
        <v>818</v>
      </c>
      <c r="G187" s="254"/>
      <c r="H187" s="254" t="s">
        <v>895</v>
      </c>
      <c r="I187" s="254" t="s">
        <v>893</v>
      </c>
      <c r="J187" s="254"/>
      <c r="K187" s="302"/>
    </row>
    <row r="188" s="1" customFormat="1" ht="15" customHeight="1">
      <c r="B188" s="279"/>
      <c r="C188" s="254" t="s">
        <v>896</v>
      </c>
      <c r="D188" s="254"/>
      <c r="E188" s="254"/>
      <c r="F188" s="277" t="s">
        <v>818</v>
      </c>
      <c r="G188" s="254"/>
      <c r="H188" s="254" t="s">
        <v>897</v>
      </c>
      <c r="I188" s="254" t="s">
        <v>893</v>
      </c>
      <c r="J188" s="254"/>
      <c r="K188" s="302"/>
    </row>
    <row r="189" s="1" customFormat="1" ht="15" customHeight="1">
      <c r="B189" s="279"/>
      <c r="C189" s="315" t="s">
        <v>898</v>
      </c>
      <c r="D189" s="254"/>
      <c r="E189" s="254"/>
      <c r="F189" s="277" t="s">
        <v>818</v>
      </c>
      <c r="G189" s="254"/>
      <c r="H189" s="254" t="s">
        <v>899</v>
      </c>
      <c r="I189" s="254" t="s">
        <v>900</v>
      </c>
      <c r="J189" s="316" t="s">
        <v>901</v>
      </c>
      <c r="K189" s="302"/>
    </row>
    <row r="190" s="18" customFormat="1" ht="15" customHeight="1">
      <c r="B190" s="317"/>
      <c r="C190" s="318" t="s">
        <v>902</v>
      </c>
      <c r="D190" s="319"/>
      <c r="E190" s="319"/>
      <c r="F190" s="320" t="s">
        <v>818</v>
      </c>
      <c r="G190" s="319"/>
      <c r="H190" s="319" t="s">
        <v>903</v>
      </c>
      <c r="I190" s="319" t="s">
        <v>900</v>
      </c>
      <c r="J190" s="321" t="s">
        <v>901</v>
      </c>
      <c r="K190" s="322"/>
    </row>
    <row r="191" s="1" customFormat="1" ht="15" customHeight="1">
      <c r="B191" s="279"/>
      <c r="C191" s="315" t="s">
        <v>41</v>
      </c>
      <c r="D191" s="254"/>
      <c r="E191" s="254"/>
      <c r="F191" s="277" t="s">
        <v>812</v>
      </c>
      <c r="G191" s="254"/>
      <c r="H191" s="251" t="s">
        <v>904</v>
      </c>
      <c r="I191" s="254" t="s">
        <v>905</v>
      </c>
      <c r="J191" s="254"/>
      <c r="K191" s="302"/>
    </row>
    <row r="192" s="1" customFormat="1" ht="15" customHeight="1">
      <c r="B192" s="279"/>
      <c r="C192" s="315" t="s">
        <v>906</v>
      </c>
      <c r="D192" s="254"/>
      <c r="E192" s="254"/>
      <c r="F192" s="277" t="s">
        <v>812</v>
      </c>
      <c r="G192" s="254"/>
      <c r="H192" s="254" t="s">
        <v>907</v>
      </c>
      <c r="I192" s="254" t="s">
        <v>847</v>
      </c>
      <c r="J192" s="254"/>
      <c r="K192" s="302"/>
    </row>
    <row r="193" s="1" customFormat="1" ht="15" customHeight="1">
      <c r="B193" s="279"/>
      <c r="C193" s="315" t="s">
        <v>908</v>
      </c>
      <c r="D193" s="254"/>
      <c r="E193" s="254"/>
      <c r="F193" s="277" t="s">
        <v>812</v>
      </c>
      <c r="G193" s="254"/>
      <c r="H193" s="254" t="s">
        <v>909</v>
      </c>
      <c r="I193" s="254" t="s">
        <v>847</v>
      </c>
      <c r="J193" s="254"/>
      <c r="K193" s="302"/>
    </row>
    <row r="194" s="1" customFormat="1" ht="15" customHeight="1">
      <c r="B194" s="279"/>
      <c r="C194" s="315" t="s">
        <v>910</v>
      </c>
      <c r="D194" s="254"/>
      <c r="E194" s="254"/>
      <c r="F194" s="277" t="s">
        <v>818</v>
      </c>
      <c r="G194" s="254"/>
      <c r="H194" s="254" t="s">
        <v>911</v>
      </c>
      <c r="I194" s="254" t="s">
        <v>847</v>
      </c>
      <c r="J194" s="254"/>
      <c r="K194" s="302"/>
    </row>
    <row r="195" s="1" customFormat="1" ht="15" customHeight="1">
      <c r="B195" s="308"/>
      <c r="C195" s="323"/>
      <c r="D195" s="288"/>
      <c r="E195" s="288"/>
      <c r="F195" s="288"/>
      <c r="G195" s="288"/>
      <c r="H195" s="288"/>
      <c r="I195" s="288"/>
      <c r="J195" s="288"/>
      <c r="K195" s="309"/>
    </row>
    <row r="196" s="1" customFormat="1" ht="18.75" customHeight="1">
      <c r="B196" s="290"/>
      <c r="C196" s="300"/>
      <c r="D196" s="300"/>
      <c r="E196" s="300"/>
      <c r="F196" s="310"/>
      <c r="G196" s="300"/>
      <c r="H196" s="300"/>
      <c r="I196" s="300"/>
      <c r="J196" s="300"/>
      <c r="K196" s="290"/>
    </row>
    <row r="197" s="1" customFormat="1" ht="18.75" customHeight="1">
      <c r="B197" s="290"/>
      <c r="C197" s="300"/>
      <c r="D197" s="300"/>
      <c r="E197" s="300"/>
      <c r="F197" s="310"/>
      <c r="G197" s="300"/>
      <c r="H197" s="300"/>
      <c r="I197" s="300"/>
      <c r="J197" s="300"/>
      <c r="K197" s="290"/>
    </row>
    <row r="198" s="1" customFormat="1" ht="18.75" customHeight="1">
      <c r="B198" s="262"/>
      <c r="C198" s="262"/>
      <c r="D198" s="262"/>
      <c r="E198" s="262"/>
      <c r="F198" s="262"/>
      <c r="G198" s="262"/>
      <c r="H198" s="262"/>
      <c r="I198" s="262"/>
      <c r="J198" s="262"/>
      <c r="K198" s="262"/>
    </row>
    <row r="199" s="1" customFormat="1" ht="13.5">
      <c r="B199" s="241"/>
      <c r="C199" s="242"/>
      <c r="D199" s="242"/>
      <c r="E199" s="242"/>
      <c r="F199" s="242"/>
      <c r="G199" s="242"/>
      <c r="H199" s="242"/>
      <c r="I199" s="242"/>
      <c r="J199" s="242"/>
      <c r="K199" s="243"/>
    </row>
    <row r="200" s="1" customFormat="1" ht="21">
      <c r="B200" s="244"/>
      <c r="C200" s="245" t="s">
        <v>912</v>
      </c>
      <c r="D200" s="245"/>
      <c r="E200" s="245"/>
      <c r="F200" s="245"/>
      <c r="G200" s="245"/>
      <c r="H200" s="245"/>
      <c r="I200" s="245"/>
      <c r="J200" s="245"/>
      <c r="K200" s="246"/>
    </row>
    <row r="201" s="1" customFormat="1" ht="25.5" customHeight="1">
      <c r="B201" s="244"/>
      <c r="C201" s="324" t="s">
        <v>913</v>
      </c>
      <c r="D201" s="324"/>
      <c r="E201" s="324"/>
      <c r="F201" s="324" t="s">
        <v>914</v>
      </c>
      <c r="G201" s="325"/>
      <c r="H201" s="324" t="s">
        <v>915</v>
      </c>
      <c r="I201" s="324"/>
      <c r="J201" s="324"/>
      <c r="K201" s="246"/>
    </row>
    <row r="202" s="1" customFormat="1" ht="5.25" customHeight="1">
      <c r="B202" s="279"/>
      <c r="C202" s="274"/>
      <c r="D202" s="274"/>
      <c r="E202" s="274"/>
      <c r="F202" s="274"/>
      <c r="G202" s="300"/>
      <c r="H202" s="274"/>
      <c r="I202" s="274"/>
      <c r="J202" s="274"/>
      <c r="K202" s="302"/>
    </row>
    <row r="203" s="1" customFormat="1" ht="15" customHeight="1">
      <c r="B203" s="279"/>
      <c r="C203" s="254" t="s">
        <v>905</v>
      </c>
      <c r="D203" s="254"/>
      <c r="E203" s="254"/>
      <c r="F203" s="277" t="s">
        <v>42</v>
      </c>
      <c r="G203" s="254"/>
      <c r="H203" s="254" t="s">
        <v>916</v>
      </c>
      <c r="I203" s="254"/>
      <c r="J203" s="254"/>
      <c r="K203" s="302"/>
    </row>
    <row r="204" s="1" customFormat="1" ht="15" customHeight="1">
      <c r="B204" s="279"/>
      <c r="C204" s="254"/>
      <c r="D204" s="254"/>
      <c r="E204" s="254"/>
      <c r="F204" s="277" t="s">
        <v>43</v>
      </c>
      <c r="G204" s="254"/>
      <c r="H204" s="254" t="s">
        <v>917</v>
      </c>
      <c r="I204" s="254"/>
      <c r="J204" s="254"/>
      <c r="K204" s="302"/>
    </row>
    <row r="205" s="1" customFormat="1" ht="15" customHeight="1">
      <c r="B205" s="279"/>
      <c r="C205" s="254"/>
      <c r="D205" s="254"/>
      <c r="E205" s="254"/>
      <c r="F205" s="277" t="s">
        <v>46</v>
      </c>
      <c r="G205" s="254"/>
      <c r="H205" s="254" t="s">
        <v>918</v>
      </c>
      <c r="I205" s="254"/>
      <c r="J205" s="254"/>
      <c r="K205" s="302"/>
    </row>
    <row r="206" s="1" customFormat="1" ht="15" customHeight="1">
      <c r="B206" s="279"/>
      <c r="C206" s="254"/>
      <c r="D206" s="254"/>
      <c r="E206" s="254"/>
      <c r="F206" s="277" t="s">
        <v>44</v>
      </c>
      <c r="G206" s="254"/>
      <c r="H206" s="254" t="s">
        <v>919</v>
      </c>
      <c r="I206" s="254"/>
      <c r="J206" s="254"/>
      <c r="K206" s="302"/>
    </row>
    <row r="207" s="1" customFormat="1" ht="15" customHeight="1">
      <c r="B207" s="279"/>
      <c r="C207" s="254"/>
      <c r="D207" s="254"/>
      <c r="E207" s="254"/>
      <c r="F207" s="277" t="s">
        <v>45</v>
      </c>
      <c r="G207" s="254"/>
      <c r="H207" s="254" t="s">
        <v>920</v>
      </c>
      <c r="I207" s="254"/>
      <c r="J207" s="254"/>
      <c r="K207" s="302"/>
    </row>
    <row r="208" s="1" customFormat="1" ht="15" customHeight="1">
      <c r="B208" s="279"/>
      <c r="C208" s="254"/>
      <c r="D208" s="254"/>
      <c r="E208" s="254"/>
      <c r="F208" s="277"/>
      <c r="G208" s="254"/>
      <c r="H208" s="254"/>
      <c r="I208" s="254"/>
      <c r="J208" s="254"/>
      <c r="K208" s="302"/>
    </row>
    <row r="209" s="1" customFormat="1" ht="15" customHeight="1">
      <c r="B209" s="279"/>
      <c r="C209" s="254" t="s">
        <v>859</v>
      </c>
      <c r="D209" s="254"/>
      <c r="E209" s="254"/>
      <c r="F209" s="277" t="s">
        <v>77</v>
      </c>
      <c r="G209" s="254"/>
      <c r="H209" s="254" t="s">
        <v>921</v>
      </c>
      <c r="I209" s="254"/>
      <c r="J209" s="254"/>
      <c r="K209" s="302"/>
    </row>
    <row r="210" s="1" customFormat="1" ht="15" customHeight="1">
      <c r="B210" s="279"/>
      <c r="C210" s="254"/>
      <c r="D210" s="254"/>
      <c r="E210" s="254"/>
      <c r="F210" s="277" t="s">
        <v>755</v>
      </c>
      <c r="G210" s="254"/>
      <c r="H210" s="254" t="s">
        <v>756</v>
      </c>
      <c r="I210" s="254"/>
      <c r="J210" s="254"/>
      <c r="K210" s="302"/>
    </row>
    <row r="211" s="1" customFormat="1" ht="15" customHeight="1">
      <c r="B211" s="279"/>
      <c r="C211" s="254"/>
      <c r="D211" s="254"/>
      <c r="E211" s="254"/>
      <c r="F211" s="277" t="s">
        <v>753</v>
      </c>
      <c r="G211" s="254"/>
      <c r="H211" s="254" t="s">
        <v>922</v>
      </c>
      <c r="I211" s="254"/>
      <c r="J211" s="254"/>
      <c r="K211" s="302"/>
    </row>
    <row r="212" s="1" customFormat="1" ht="15" customHeight="1">
      <c r="B212" s="326"/>
      <c r="C212" s="254"/>
      <c r="D212" s="254"/>
      <c r="E212" s="254"/>
      <c r="F212" s="277" t="s">
        <v>757</v>
      </c>
      <c r="G212" s="315"/>
      <c r="H212" s="306" t="s">
        <v>758</v>
      </c>
      <c r="I212" s="306"/>
      <c r="J212" s="306"/>
      <c r="K212" s="327"/>
    </row>
    <row r="213" s="1" customFormat="1" ht="15" customHeight="1">
      <c r="B213" s="326"/>
      <c r="C213" s="254"/>
      <c r="D213" s="254"/>
      <c r="E213" s="254"/>
      <c r="F213" s="277" t="s">
        <v>759</v>
      </c>
      <c r="G213" s="315"/>
      <c r="H213" s="306" t="s">
        <v>510</v>
      </c>
      <c r="I213" s="306"/>
      <c r="J213" s="306"/>
      <c r="K213" s="327"/>
    </row>
    <row r="214" s="1" customFormat="1" ht="15" customHeight="1">
      <c r="B214" s="326"/>
      <c r="C214" s="254"/>
      <c r="D214" s="254"/>
      <c r="E214" s="254"/>
      <c r="F214" s="277"/>
      <c r="G214" s="315"/>
      <c r="H214" s="306"/>
      <c r="I214" s="306"/>
      <c r="J214" s="306"/>
      <c r="K214" s="327"/>
    </row>
    <row r="215" s="1" customFormat="1" ht="15" customHeight="1">
      <c r="B215" s="326"/>
      <c r="C215" s="254" t="s">
        <v>883</v>
      </c>
      <c r="D215" s="254"/>
      <c r="E215" s="254"/>
      <c r="F215" s="277">
        <v>1</v>
      </c>
      <c r="G215" s="315"/>
      <c r="H215" s="306" t="s">
        <v>923</v>
      </c>
      <c r="I215" s="306"/>
      <c r="J215" s="306"/>
      <c r="K215" s="327"/>
    </row>
    <row r="216" s="1" customFormat="1" ht="15" customHeight="1">
      <c r="B216" s="326"/>
      <c r="C216" s="254"/>
      <c r="D216" s="254"/>
      <c r="E216" s="254"/>
      <c r="F216" s="277">
        <v>2</v>
      </c>
      <c r="G216" s="315"/>
      <c r="H216" s="306" t="s">
        <v>924</v>
      </c>
      <c r="I216" s="306"/>
      <c r="J216" s="306"/>
      <c r="K216" s="327"/>
    </row>
    <row r="217" s="1" customFormat="1" ht="15" customHeight="1">
      <c r="B217" s="326"/>
      <c r="C217" s="254"/>
      <c r="D217" s="254"/>
      <c r="E217" s="254"/>
      <c r="F217" s="277">
        <v>3</v>
      </c>
      <c r="G217" s="315"/>
      <c r="H217" s="306" t="s">
        <v>925</v>
      </c>
      <c r="I217" s="306"/>
      <c r="J217" s="306"/>
      <c r="K217" s="327"/>
    </row>
    <row r="218" s="1" customFormat="1" ht="15" customHeight="1">
      <c r="B218" s="326"/>
      <c r="C218" s="254"/>
      <c r="D218" s="254"/>
      <c r="E218" s="254"/>
      <c r="F218" s="277">
        <v>4</v>
      </c>
      <c r="G218" s="315"/>
      <c r="H218" s="306" t="s">
        <v>926</v>
      </c>
      <c r="I218" s="306"/>
      <c r="J218" s="306"/>
      <c r="K218" s="327"/>
    </row>
    <row r="219" s="1" customFormat="1" ht="12.75" customHeight="1">
      <c r="B219" s="328"/>
      <c r="C219" s="329"/>
      <c r="D219" s="329"/>
      <c r="E219" s="329"/>
      <c r="F219" s="329"/>
      <c r="G219" s="329"/>
      <c r="H219" s="329"/>
      <c r="I219" s="329"/>
      <c r="J219" s="329"/>
      <c r="K219" s="330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JINDRA-NOTEBOOK\Jindra</dc:creator>
  <cp:lastModifiedBy>JINDRA-NOTEBOOK\Jindra</cp:lastModifiedBy>
  <dcterms:created xsi:type="dcterms:W3CDTF">2025-12-10T13:56:13Z</dcterms:created>
  <dcterms:modified xsi:type="dcterms:W3CDTF">2025-12-10T13:56:19Z</dcterms:modified>
</cp:coreProperties>
</file>