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10 - Sanace podlahy" sheetId="2" r:id="rId2"/>
    <sheet name="SO 20 - Elektroinstalace" sheetId="3" r:id="rId3"/>
    <sheet name="SO 30 - Potrubní rozvody" sheetId="4" r:id="rId4"/>
    <sheet name="SO 40 - Demontáže a zpětn..." sheetId="5" r:id="rId5"/>
    <sheet name="VRN - Vedlejší rozpočtové..." sheetId="6" r:id="rId6"/>
    <sheet name="Pokyny pro vyplnění" sheetId="7" r:id="rId7"/>
  </sheets>
  <definedNames>
    <definedName name="_xlnm.Print_Area" localSheetId="0">'Rekapitulace stavby'!$D$4:$AO$36,'Rekapitulace stavby'!$C$42:$AQ$60</definedName>
    <definedName name="_xlnm.Print_Titles" localSheetId="0">'Rekapitulace stavby'!$52:$52</definedName>
    <definedName name="_xlnm._FilterDatabase" localSheetId="1" hidden="1">'SO 10 - Sanace podlahy'!$C$92:$K$704</definedName>
    <definedName name="_xlnm.Print_Area" localSheetId="1">'SO 10 - Sanace podlahy'!$C$4:$J$39,'SO 10 - Sanace podlahy'!$C$45:$J$74,'SO 10 - Sanace podlahy'!$C$80:$K$704</definedName>
    <definedName name="_xlnm.Print_Titles" localSheetId="1">'SO 10 - Sanace podlahy'!$92:$92</definedName>
    <definedName name="_xlnm._FilterDatabase" localSheetId="2" hidden="1">'SO 20 - Elektroinstalace'!$C$85:$K$147</definedName>
    <definedName name="_xlnm.Print_Area" localSheetId="2">'SO 20 - Elektroinstalace'!$C$4:$J$39,'SO 20 - Elektroinstalace'!$C$45:$J$67,'SO 20 - Elektroinstalace'!$C$73:$K$147</definedName>
    <definedName name="_xlnm.Print_Titles" localSheetId="2">'SO 20 - Elektroinstalace'!$85:$85</definedName>
    <definedName name="_xlnm._FilterDatabase" localSheetId="3" hidden="1">'SO 30 - Potrubní rozvody'!$C$83:$K$135</definedName>
    <definedName name="_xlnm.Print_Area" localSheetId="3">'SO 30 - Potrubní rozvody'!$C$4:$J$39,'SO 30 - Potrubní rozvody'!$C$45:$J$65,'SO 30 - Potrubní rozvody'!$C$71:$K$135</definedName>
    <definedName name="_xlnm.Print_Titles" localSheetId="3">'SO 30 - Potrubní rozvody'!$83:$83</definedName>
    <definedName name="_xlnm._FilterDatabase" localSheetId="4" hidden="1">'SO 40 - Demontáže a zpětn...'!$C$81:$K$126</definedName>
    <definedName name="_xlnm.Print_Area" localSheetId="4">'SO 40 - Demontáže a zpětn...'!$C$4:$J$39,'SO 40 - Demontáže a zpětn...'!$C$45:$J$63,'SO 40 - Demontáže a zpětn...'!$C$69:$K$126</definedName>
    <definedName name="_xlnm.Print_Titles" localSheetId="4">'SO 40 - Demontáže a zpětn...'!$81:$81</definedName>
    <definedName name="_xlnm._FilterDatabase" localSheetId="5" hidden="1">'VRN - Vedlejší rozpočtové...'!$C$83:$K$109</definedName>
    <definedName name="_xlnm.Print_Area" localSheetId="5">'VRN - Vedlejší rozpočtové...'!$C$4:$J$39,'VRN - Vedlejší rozpočtové...'!$C$45:$J$65,'VRN - Vedlejší rozpočtové...'!$C$71:$K$109</definedName>
    <definedName name="_xlnm.Print_Titles" localSheetId="5">'VRN - Vedlejší rozpočtové...'!$83:$83</definedName>
    <definedName name="_xlnm.Print_Area" localSheetId="6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6" l="1" r="J37"/>
  <c r="J36"/>
  <c i="1" r="AY59"/>
  <c i="6" r="J35"/>
  <c i="1" r="AX59"/>
  <c i="6" r="BI106"/>
  <c r="BH106"/>
  <c r="BG106"/>
  <c r="BF106"/>
  <c r="T106"/>
  <c r="T105"/>
  <c r="R106"/>
  <c r="R105"/>
  <c r="P106"/>
  <c r="P105"/>
  <c r="BI101"/>
  <c r="BH101"/>
  <c r="BG101"/>
  <c r="BF101"/>
  <c r="T101"/>
  <c r="T100"/>
  <c r="R101"/>
  <c r="R100"/>
  <c r="P101"/>
  <c r="P100"/>
  <c r="BI96"/>
  <c r="BH96"/>
  <c r="BG96"/>
  <c r="BF96"/>
  <c r="T96"/>
  <c r="T95"/>
  <c r="R96"/>
  <c r="R95"/>
  <c r="P96"/>
  <c r="P95"/>
  <c r="BI91"/>
  <c r="BH91"/>
  <c r="BG91"/>
  <c r="BF91"/>
  <c r="T91"/>
  <c r="R91"/>
  <c r="P91"/>
  <c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81"/>
  <c r="J17"/>
  <c r="J12"/>
  <c r="J78"/>
  <c r="E7"/>
  <c r="E74"/>
  <c i="5" r="J37"/>
  <c r="J36"/>
  <c i="1" r="AY58"/>
  <c i="5" r="J35"/>
  <c i="1" r="AX58"/>
  <c i="5" r="BI122"/>
  <c r="BH122"/>
  <c r="BG122"/>
  <c r="BF122"/>
  <c r="T122"/>
  <c r="R122"/>
  <c r="P122"/>
  <c r="BI112"/>
  <c r="BH112"/>
  <c r="BG112"/>
  <c r="BF112"/>
  <c r="T112"/>
  <c r="R112"/>
  <c r="P112"/>
  <c r="BI108"/>
  <c r="BH108"/>
  <c r="BG108"/>
  <c r="BF108"/>
  <c r="T108"/>
  <c r="R108"/>
  <c r="P108"/>
  <c r="BI102"/>
  <c r="BH102"/>
  <c r="BG102"/>
  <c r="BF102"/>
  <c r="T102"/>
  <c r="R102"/>
  <c r="P102"/>
  <c r="BI89"/>
  <c r="BH89"/>
  <c r="BG89"/>
  <c r="BF89"/>
  <c r="T89"/>
  <c r="R89"/>
  <c r="P89"/>
  <c r="BI85"/>
  <c r="BH85"/>
  <c r="BG85"/>
  <c r="BF85"/>
  <c r="T85"/>
  <c r="R85"/>
  <c r="P85"/>
  <c r="J79"/>
  <c r="J78"/>
  <c r="F78"/>
  <c r="F76"/>
  <c r="E74"/>
  <c r="J55"/>
  <c r="J54"/>
  <c r="F54"/>
  <c r="F52"/>
  <c r="E50"/>
  <c r="J18"/>
  <c r="E18"/>
  <c r="F55"/>
  <c r="J17"/>
  <c r="J12"/>
  <c r="J52"/>
  <c r="E7"/>
  <c r="E48"/>
  <c i="4" r="J37"/>
  <c r="J36"/>
  <c i="1" r="AY57"/>
  <c i="4" r="J35"/>
  <c i="1" r="AX57"/>
  <c i="4"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0"/>
  <c r="BH110"/>
  <c r="BG110"/>
  <c r="BF110"/>
  <c r="T110"/>
  <c r="R110"/>
  <c r="P110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55"/>
  <c r="J17"/>
  <c r="J12"/>
  <c r="J78"/>
  <c r="E7"/>
  <c r="E74"/>
  <c i="3" r="J37"/>
  <c r="J36"/>
  <c i="1" r="AY56"/>
  <c i="3" r="J35"/>
  <c i="1" r="AX56"/>
  <c i="3"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1"/>
  <c r="BH131"/>
  <c r="BG131"/>
  <c r="BF131"/>
  <c r="T131"/>
  <c r="R131"/>
  <c r="P131"/>
  <c r="BI129"/>
  <c r="BH129"/>
  <c r="BG129"/>
  <c r="BF129"/>
  <c r="T129"/>
  <c r="R129"/>
  <c r="P129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8"/>
  <c r="BH118"/>
  <c r="BG118"/>
  <c r="BF118"/>
  <c r="T118"/>
  <c r="R118"/>
  <c r="P118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3"/>
  <c r="BH103"/>
  <c r="BG103"/>
  <c r="BF103"/>
  <c r="T103"/>
  <c r="R103"/>
  <c r="P103"/>
  <c r="BI102"/>
  <c r="BH102"/>
  <c r="BG102"/>
  <c r="BF102"/>
  <c r="T102"/>
  <c r="R102"/>
  <c r="P102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J83"/>
  <c r="J82"/>
  <c r="F82"/>
  <c r="F80"/>
  <c r="E78"/>
  <c r="J55"/>
  <c r="J54"/>
  <c r="F54"/>
  <c r="F52"/>
  <c r="E50"/>
  <c r="J18"/>
  <c r="E18"/>
  <c r="F55"/>
  <c r="J17"/>
  <c r="J12"/>
  <c r="J52"/>
  <c r="E7"/>
  <c r="E48"/>
  <c i="2" r="J37"/>
  <c r="J36"/>
  <c i="1" r="AY55"/>
  <c i="2" r="J35"/>
  <c i="1" r="AX55"/>
  <c i="2" r="BI703"/>
  <c r="BH703"/>
  <c r="BG703"/>
  <c r="BF703"/>
  <c r="T703"/>
  <c r="R703"/>
  <c r="P703"/>
  <c r="BI701"/>
  <c r="BH701"/>
  <c r="BG701"/>
  <c r="BF701"/>
  <c r="T701"/>
  <c r="R701"/>
  <c r="P701"/>
  <c r="BI695"/>
  <c r="BH695"/>
  <c r="BG695"/>
  <c r="BF695"/>
  <c r="T695"/>
  <c r="R695"/>
  <c r="P695"/>
  <c r="BI689"/>
  <c r="BH689"/>
  <c r="BG689"/>
  <c r="BF689"/>
  <c r="T689"/>
  <c r="R689"/>
  <c r="P689"/>
  <c r="BI686"/>
  <c r="BH686"/>
  <c r="BG686"/>
  <c r="BF686"/>
  <c r="T686"/>
  <c r="R686"/>
  <c r="P686"/>
  <c r="BI678"/>
  <c r="BH678"/>
  <c r="BG678"/>
  <c r="BF678"/>
  <c r="T678"/>
  <c r="R678"/>
  <c r="P678"/>
  <c r="BI673"/>
  <c r="BH673"/>
  <c r="BG673"/>
  <c r="BF673"/>
  <c r="T673"/>
  <c r="R673"/>
  <c r="P673"/>
  <c r="BI668"/>
  <c r="BH668"/>
  <c r="BG668"/>
  <c r="BF668"/>
  <c r="T668"/>
  <c r="R668"/>
  <c r="P668"/>
  <c r="BI663"/>
  <c r="BH663"/>
  <c r="BG663"/>
  <c r="BF663"/>
  <c r="T663"/>
  <c r="R663"/>
  <c r="P663"/>
  <c r="BI658"/>
  <c r="BH658"/>
  <c r="BG658"/>
  <c r="BF658"/>
  <c r="T658"/>
  <c r="R658"/>
  <c r="P658"/>
  <c r="BI653"/>
  <c r="BH653"/>
  <c r="BG653"/>
  <c r="BF653"/>
  <c r="T653"/>
  <c r="R653"/>
  <c r="P653"/>
  <c r="BI648"/>
  <c r="BH648"/>
  <c r="BG648"/>
  <c r="BF648"/>
  <c r="T648"/>
  <c r="R648"/>
  <c r="P648"/>
  <c r="BI643"/>
  <c r="BH643"/>
  <c r="BG643"/>
  <c r="BF643"/>
  <c r="T643"/>
  <c r="R643"/>
  <c r="P643"/>
  <c r="BI638"/>
  <c r="BH638"/>
  <c r="BG638"/>
  <c r="BF638"/>
  <c r="T638"/>
  <c r="R638"/>
  <c r="P638"/>
  <c r="BI633"/>
  <c r="BH633"/>
  <c r="BG633"/>
  <c r="BF633"/>
  <c r="T633"/>
  <c r="R633"/>
  <c r="P633"/>
  <c r="BI628"/>
  <c r="BH628"/>
  <c r="BG628"/>
  <c r="BF628"/>
  <c r="T628"/>
  <c r="R628"/>
  <c r="P628"/>
  <c r="BI623"/>
  <c r="BH623"/>
  <c r="BG623"/>
  <c r="BF623"/>
  <c r="T623"/>
  <c r="R623"/>
  <c r="P623"/>
  <c r="BI613"/>
  <c r="BH613"/>
  <c r="BG613"/>
  <c r="BF613"/>
  <c r="T613"/>
  <c r="R613"/>
  <c r="P613"/>
  <c r="BI605"/>
  <c r="BH605"/>
  <c r="BG605"/>
  <c r="BF605"/>
  <c r="T605"/>
  <c r="R605"/>
  <c r="P605"/>
  <c r="BI591"/>
  <c r="BH591"/>
  <c r="BG591"/>
  <c r="BF591"/>
  <c r="T591"/>
  <c r="R591"/>
  <c r="P591"/>
  <c r="BI585"/>
  <c r="BH585"/>
  <c r="BG585"/>
  <c r="BF585"/>
  <c r="T585"/>
  <c r="R585"/>
  <c r="P585"/>
  <c r="BI580"/>
  <c r="BH580"/>
  <c r="BG580"/>
  <c r="BF580"/>
  <c r="T580"/>
  <c r="R580"/>
  <c r="P580"/>
  <c r="BI574"/>
  <c r="BH574"/>
  <c r="BG574"/>
  <c r="BF574"/>
  <c r="T574"/>
  <c r="R574"/>
  <c r="P574"/>
  <c r="BI571"/>
  <c r="BH571"/>
  <c r="BG571"/>
  <c r="BF571"/>
  <c r="T571"/>
  <c r="R571"/>
  <c r="P571"/>
  <c r="BI570"/>
  <c r="BH570"/>
  <c r="BG570"/>
  <c r="BF570"/>
  <c r="T570"/>
  <c r="R570"/>
  <c r="P570"/>
  <c r="BI564"/>
  <c r="BH564"/>
  <c r="BG564"/>
  <c r="BF564"/>
  <c r="T564"/>
  <c r="R564"/>
  <c r="P564"/>
  <c r="BI558"/>
  <c r="BH558"/>
  <c r="BG558"/>
  <c r="BF558"/>
  <c r="T558"/>
  <c r="R558"/>
  <c r="P558"/>
  <c r="BI554"/>
  <c r="BH554"/>
  <c r="BG554"/>
  <c r="BF554"/>
  <c r="T554"/>
  <c r="R554"/>
  <c r="P554"/>
  <c r="BI552"/>
  <c r="BH552"/>
  <c r="BG552"/>
  <c r="BF552"/>
  <c r="T552"/>
  <c r="R552"/>
  <c r="P552"/>
  <c r="BI549"/>
  <c r="BH549"/>
  <c r="BG549"/>
  <c r="BF549"/>
  <c r="T549"/>
  <c r="R549"/>
  <c r="P549"/>
  <c r="BI545"/>
  <c r="BH545"/>
  <c r="BG545"/>
  <c r="BF545"/>
  <c r="T545"/>
  <c r="R545"/>
  <c r="P545"/>
  <c r="BI541"/>
  <c r="BH541"/>
  <c r="BG541"/>
  <c r="BF541"/>
  <c r="T541"/>
  <c r="R541"/>
  <c r="P541"/>
  <c r="BI537"/>
  <c r="BH537"/>
  <c r="BG537"/>
  <c r="BF537"/>
  <c r="T537"/>
  <c r="R537"/>
  <c r="P537"/>
  <c r="BI533"/>
  <c r="BH533"/>
  <c r="BG533"/>
  <c r="BF533"/>
  <c r="T533"/>
  <c r="R533"/>
  <c r="P533"/>
  <c r="BI529"/>
  <c r="BH529"/>
  <c r="BG529"/>
  <c r="BF529"/>
  <c r="T529"/>
  <c r="R529"/>
  <c r="P529"/>
  <c r="BI527"/>
  <c r="BH527"/>
  <c r="BG527"/>
  <c r="BF527"/>
  <c r="T527"/>
  <c r="R527"/>
  <c r="P527"/>
  <c r="BI525"/>
  <c r="BH525"/>
  <c r="BG525"/>
  <c r="BF525"/>
  <c r="T525"/>
  <c r="R525"/>
  <c r="P525"/>
  <c r="BI520"/>
  <c r="BH520"/>
  <c r="BG520"/>
  <c r="BF520"/>
  <c r="T520"/>
  <c r="R520"/>
  <c r="P520"/>
  <c r="BI515"/>
  <c r="BH515"/>
  <c r="BG515"/>
  <c r="BF515"/>
  <c r="T515"/>
  <c r="R515"/>
  <c r="P515"/>
  <c r="BI505"/>
  <c r="BH505"/>
  <c r="BG505"/>
  <c r="BF505"/>
  <c r="T505"/>
  <c r="R505"/>
  <c r="P505"/>
  <c r="BI494"/>
  <c r="BH494"/>
  <c r="BG494"/>
  <c r="BF494"/>
  <c r="T494"/>
  <c r="R494"/>
  <c r="P494"/>
  <c r="BI485"/>
  <c r="BH485"/>
  <c r="BG485"/>
  <c r="BF485"/>
  <c r="T485"/>
  <c r="R485"/>
  <c r="P485"/>
  <c r="BI479"/>
  <c r="BH479"/>
  <c r="BG479"/>
  <c r="BF479"/>
  <c r="T479"/>
  <c r="R479"/>
  <c r="P479"/>
  <c r="BI473"/>
  <c r="BH473"/>
  <c r="BG473"/>
  <c r="BF473"/>
  <c r="T473"/>
  <c r="R473"/>
  <c r="P473"/>
  <c r="BI462"/>
  <c r="BH462"/>
  <c r="BG462"/>
  <c r="BF462"/>
  <c r="T462"/>
  <c r="R462"/>
  <c r="P462"/>
  <c r="BI455"/>
  <c r="BH455"/>
  <c r="BG455"/>
  <c r="BF455"/>
  <c r="T455"/>
  <c r="R455"/>
  <c r="P455"/>
  <c r="BI448"/>
  <c r="BH448"/>
  <c r="BG448"/>
  <c r="BF448"/>
  <c r="T448"/>
  <c r="R448"/>
  <c r="P448"/>
  <c r="BI443"/>
  <c r="BH443"/>
  <c r="BG443"/>
  <c r="BF443"/>
  <c r="T443"/>
  <c r="R443"/>
  <c r="P443"/>
  <c r="BI437"/>
  <c r="BH437"/>
  <c r="BG437"/>
  <c r="BF437"/>
  <c r="T437"/>
  <c r="R437"/>
  <c r="P437"/>
  <c r="BI431"/>
  <c r="BH431"/>
  <c r="BG431"/>
  <c r="BF431"/>
  <c r="T431"/>
  <c r="R431"/>
  <c r="P431"/>
  <c r="BI425"/>
  <c r="BH425"/>
  <c r="BG425"/>
  <c r="BF425"/>
  <c r="T425"/>
  <c r="R425"/>
  <c r="P425"/>
  <c r="BI419"/>
  <c r="BH419"/>
  <c r="BG419"/>
  <c r="BF419"/>
  <c r="T419"/>
  <c r="R419"/>
  <c r="P419"/>
  <c r="BI413"/>
  <c r="BH413"/>
  <c r="BG413"/>
  <c r="BF413"/>
  <c r="T413"/>
  <c r="R413"/>
  <c r="P413"/>
  <c r="BI407"/>
  <c r="BH407"/>
  <c r="BG407"/>
  <c r="BF407"/>
  <c r="T407"/>
  <c r="R407"/>
  <c r="P407"/>
  <c r="BI401"/>
  <c r="BH401"/>
  <c r="BG401"/>
  <c r="BF401"/>
  <c r="T401"/>
  <c r="R401"/>
  <c r="P401"/>
  <c r="BI395"/>
  <c r="BH395"/>
  <c r="BG395"/>
  <c r="BF395"/>
  <c r="T395"/>
  <c r="R395"/>
  <c r="P395"/>
  <c r="BI389"/>
  <c r="BH389"/>
  <c r="BG389"/>
  <c r="BF389"/>
  <c r="T389"/>
  <c r="R389"/>
  <c r="P389"/>
  <c r="BI383"/>
  <c r="BH383"/>
  <c r="BG383"/>
  <c r="BF383"/>
  <c r="T383"/>
  <c r="R383"/>
  <c r="P383"/>
  <c r="BI377"/>
  <c r="BH377"/>
  <c r="BG377"/>
  <c r="BF377"/>
  <c r="T377"/>
  <c r="R377"/>
  <c r="P377"/>
  <c r="BI371"/>
  <c r="BH371"/>
  <c r="BG371"/>
  <c r="BF371"/>
  <c r="T371"/>
  <c r="R371"/>
  <c r="P371"/>
  <c r="BI370"/>
  <c r="BH370"/>
  <c r="BG370"/>
  <c r="BF370"/>
  <c r="T370"/>
  <c r="R370"/>
  <c r="P370"/>
  <c r="BI367"/>
  <c r="BH367"/>
  <c r="BG367"/>
  <c r="BF367"/>
  <c r="T367"/>
  <c r="R367"/>
  <c r="P367"/>
  <c r="BI364"/>
  <c r="BH364"/>
  <c r="BG364"/>
  <c r="BF364"/>
  <c r="T364"/>
  <c r="R364"/>
  <c r="P364"/>
  <c r="BI361"/>
  <c r="BH361"/>
  <c r="BG361"/>
  <c r="BF361"/>
  <c r="T361"/>
  <c r="R361"/>
  <c r="P361"/>
  <c r="BI356"/>
  <c r="BH356"/>
  <c r="BG356"/>
  <c r="BF356"/>
  <c r="T356"/>
  <c r="R356"/>
  <c r="P356"/>
  <c r="BI350"/>
  <c r="BH350"/>
  <c r="BG350"/>
  <c r="BF350"/>
  <c r="T350"/>
  <c r="R350"/>
  <c r="P350"/>
  <c r="BI346"/>
  <c r="BH346"/>
  <c r="BG346"/>
  <c r="BF346"/>
  <c r="T346"/>
  <c r="R346"/>
  <c r="P346"/>
  <c r="BI340"/>
  <c r="BH340"/>
  <c r="BG340"/>
  <c r="BF340"/>
  <c r="T340"/>
  <c r="T333"/>
  <c r="R340"/>
  <c r="R333"/>
  <c r="P340"/>
  <c r="P333"/>
  <c r="BI334"/>
  <c r="BH334"/>
  <c r="BG334"/>
  <c r="BF334"/>
  <c r="T334"/>
  <c r="R334"/>
  <c r="P334"/>
  <c r="BI327"/>
  <c r="BH327"/>
  <c r="BG327"/>
  <c r="BF327"/>
  <c r="T327"/>
  <c r="R327"/>
  <c r="P327"/>
  <c r="BI321"/>
  <c r="BH321"/>
  <c r="BG321"/>
  <c r="BF321"/>
  <c r="T321"/>
  <c r="R321"/>
  <c r="P321"/>
  <c r="BI316"/>
  <c r="BH316"/>
  <c r="BG316"/>
  <c r="BF316"/>
  <c r="T316"/>
  <c r="R316"/>
  <c r="P316"/>
  <c r="BI310"/>
  <c r="BH310"/>
  <c r="BG310"/>
  <c r="BF310"/>
  <c r="T310"/>
  <c r="R310"/>
  <c r="P310"/>
  <c r="BI304"/>
  <c r="BH304"/>
  <c r="BG304"/>
  <c r="BF304"/>
  <c r="T304"/>
  <c r="R304"/>
  <c r="P304"/>
  <c r="BI302"/>
  <c r="BH302"/>
  <c r="BG302"/>
  <c r="BF302"/>
  <c r="T302"/>
  <c r="R302"/>
  <c r="P302"/>
  <c r="BI296"/>
  <c r="BH296"/>
  <c r="BG296"/>
  <c r="BF296"/>
  <c r="T296"/>
  <c r="R296"/>
  <c r="P296"/>
  <c r="BI294"/>
  <c r="BH294"/>
  <c r="BG294"/>
  <c r="BF294"/>
  <c r="T294"/>
  <c r="R294"/>
  <c r="P294"/>
  <c r="BI288"/>
  <c r="BH288"/>
  <c r="BG288"/>
  <c r="BF288"/>
  <c r="T288"/>
  <c r="R288"/>
  <c r="P288"/>
  <c r="BI286"/>
  <c r="BH286"/>
  <c r="BG286"/>
  <c r="BF286"/>
  <c r="T286"/>
  <c r="R286"/>
  <c r="P286"/>
  <c r="BI284"/>
  <c r="BH284"/>
  <c r="BG284"/>
  <c r="BF284"/>
  <c r="T284"/>
  <c r="R284"/>
  <c r="P284"/>
  <c r="BI278"/>
  <c r="BH278"/>
  <c r="BG278"/>
  <c r="BF278"/>
  <c r="T278"/>
  <c r="R278"/>
  <c r="P278"/>
  <c r="BI270"/>
  <c r="BH270"/>
  <c r="BG270"/>
  <c r="BF270"/>
  <c r="T270"/>
  <c r="R270"/>
  <c r="P270"/>
  <c r="BI264"/>
  <c r="BH264"/>
  <c r="BG264"/>
  <c r="BF264"/>
  <c r="T264"/>
  <c r="R264"/>
  <c r="P264"/>
  <c r="BI258"/>
  <c r="BH258"/>
  <c r="BG258"/>
  <c r="BF258"/>
  <c r="T258"/>
  <c r="R258"/>
  <c r="P258"/>
  <c r="BI256"/>
  <c r="BH256"/>
  <c r="BG256"/>
  <c r="BF256"/>
  <c r="T256"/>
  <c r="R256"/>
  <c r="P256"/>
  <c r="BI255"/>
  <c r="BH255"/>
  <c r="BG255"/>
  <c r="BF255"/>
  <c r="T255"/>
  <c r="R255"/>
  <c r="P255"/>
  <c r="BI253"/>
  <c r="BH253"/>
  <c r="BG253"/>
  <c r="BF253"/>
  <c r="T253"/>
  <c r="R253"/>
  <c r="P253"/>
  <c r="BI247"/>
  <c r="BH247"/>
  <c r="BG247"/>
  <c r="BF247"/>
  <c r="T247"/>
  <c r="R247"/>
  <c r="P247"/>
  <c r="BI246"/>
  <c r="BH246"/>
  <c r="BG246"/>
  <c r="BF246"/>
  <c r="T246"/>
  <c r="R246"/>
  <c r="P246"/>
  <c r="BI243"/>
  <c r="BH243"/>
  <c r="BG243"/>
  <c r="BF243"/>
  <c r="T243"/>
  <c r="R243"/>
  <c r="P243"/>
  <c r="BI238"/>
  <c r="BH238"/>
  <c r="BG238"/>
  <c r="BF238"/>
  <c r="T238"/>
  <c r="R238"/>
  <c r="P238"/>
  <c r="BI233"/>
  <c r="BH233"/>
  <c r="BG233"/>
  <c r="BF233"/>
  <c r="T233"/>
  <c r="R233"/>
  <c r="P233"/>
  <c r="BI231"/>
  <c r="BH231"/>
  <c r="BG231"/>
  <c r="BF231"/>
  <c r="T231"/>
  <c r="R231"/>
  <c r="P231"/>
  <c r="BI225"/>
  <c r="BH225"/>
  <c r="BG225"/>
  <c r="BF225"/>
  <c r="T225"/>
  <c r="R225"/>
  <c r="P225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07"/>
  <c r="BH207"/>
  <c r="BG207"/>
  <c r="BF207"/>
  <c r="T207"/>
  <c r="R207"/>
  <c r="P207"/>
  <c r="BI201"/>
  <c r="BH201"/>
  <c r="BG201"/>
  <c r="BF201"/>
  <c r="T201"/>
  <c r="R201"/>
  <c r="P201"/>
  <c r="BI192"/>
  <c r="BH192"/>
  <c r="BG192"/>
  <c r="BF192"/>
  <c r="T192"/>
  <c r="R192"/>
  <c r="P192"/>
  <c r="BI186"/>
  <c r="BH186"/>
  <c r="BG186"/>
  <c r="BF186"/>
  <c r="T186"/>
  <c r="R186"/>
  <c r="P186"/>
  <c r="BI180"/>
  <c r="BH180"/>
  <c r="BG180"/>
  <c r="BF180"/>
  <c r="T180"/>
  <c r="R180"/>
  <c r="P180"/>
  <c r="BI169"/>
  <c r="BH169"/>
  <c r="BG169"/>
  <c r="BF169"/>
  <c r="T169"/>
  <c r="R169"/>
  <c r="P169"/>
  <c r="BI161"/>
  <c r="BH161"/>
  <c r="BG161"/>
  <c r="BF161"/>
  <c r="T161"/>
  <c r="R161"/>
  <c r="P161"/>
  <c r="BI155"/>
  <c r="BH155"/>
  <c r="BG155"/>
  <c r="BF155"/>
  <c r="T155"/>
  <c r="R155"/>
  <c r="P155"/>
  <c r="BI147"/>
  <c r="BH147"/>
  <c r="BG147"/>
  <c r="BF147"/>
  <c r="T147"/>
  <c r="R147"/>
  <c r="P147"/>
  <c r="BI141"/>
  <c r="BH141"/>
  <c r="BG141"/>
  <c r="BF141"/>
  <c r="T141"/>
  <c r="R141"/>
  <c r="P141"/>
  <c r="BI134"/>
  <c r="BH134"/>
  <c r="BG134"/>
  <c r="BF134"/>
  <c r="T134"/>
  <c r="R134"/>
  <c r="P134"/>
  <c r="BI129"/>
  <c r="BH129"/>
  <c r="BG129"/>
  <c r="BF129"/>
  <c r="T129"/>
  <c r="R129"/>
  <c r="P129"/>
  <c r="BI124"/>
  <c r="BH124"/>
  <c r="BG124"/>
  <c r="BF124"/>
  <c r="T124"/>
  <c r="R124"/>
  <c r="P124"/>
  <c r="BI119"/>
  <c r="BH119"/>
  <c r="BG119"/>
  <c r="BF119"/>
  <c r="T119"/>
  <c r="R119"/>
  <c r="P119"/>
  <c r="BI113"/>
  <c r="BH113"/>
  <c r="BG113"/>
  <c r="BF113"/>
  <c r="T113"/>
  <c r="R113"/>
  <c r="P113"/>
  <c r="BI108"/>
  <c r="BH108"/>
  <c r="BG108"/>
  <c r="BF108"/>
  <c r="T108"/>
  <c r="R108"/>
  <c r="P108"/>
  <c r="BI102"/>
  <c r="BH102"/>
  <c r="BG102"/>
  <c r="BF102"/>
  <c r="T102"/>
  <c r="R102"/>
  <c r="P102"/>
  <c r="BI96"/>
  <c r="BH96"/>
  <c r="BG96"/>
  <c r="BF96"/>
  <c r="T96"/>
  <c r="R96"/>
  <c r="P96"/>
  <c r="J90"/>
  <c r="J89"/>
  <c r="F89"/>
  <c r="F87"/>
  <c r="E85"/>
  <c r="J55"/>
  <c r="J54"/>
  <c r="F54"/>
  <c r="F52"/>
  <c r="E50"/>
  <c r="J18"/>
  <c r="E18"/>
  <c r="F90"/>
  <c r="J17"/>
  <c r="J12"/>
  <c r="J87"/>
  <c r="E7"/>
  <c r="E83"/>
  <c i="1" r="L50"/>
  <c r="AM50"/>
  <c r="AM49"/>
  <c r="L49"/>
  <c r="AM47"/>
  <c r="L47"/>
  <c r="L45"/>
  <c r="L44"/>
  <c i="2" r="BK686"/>
  <c r="J648"/>
  <c r="J605"/>
  <c r="J549"/>
  <c r="J448"/>
  <c i="3" r="BK135"/>
  <c i="4" r="BK121"/>
  <c r="J88"/>
  <c i="3" r="BK144"/>
  <c r="J147"/>
  <c i="4" r="BK101"/>
  <c r="J107"/>
  <c i="2" r="BK256"/>
  <c r="J192"/>
  <c r="J96"/>
  <c i="3" r="J107"/>
  <c r="BK99"/>
  <c r="BK95"/>
  <c i="4" r="J89"/>
  <c r="J114"/>
  <c r="J91"/>
  <c i="2" r="J34"/>
  <c i="4" r="J105"/>
  <c r="BK93"/>
  <c i="2" r="BK443"/>
  <c r="J395"/>
  <c r="J321"/>
  <c r="BK238"/>
  <c r="BK113"/>
  <c i="4" r="BK129"/>
  <c r="BK100"/>
  <c i="2" r="BK703"/>
  <c r="J643"/>
  <c r="J580"/>
  <c r="BK537"/>
  <c r="J485"/>
  <c r="BK407"/>
  <c r="BK361"/>
  <c r="BK310"/>
  <c r="BK246"/>
  <c i="3" r="BK143"/>
  <c r="BK93"/>
  <c i="4" r="J119"/>
  <c i="2" r="BK217"/>
  <c r="BK108"/>
  <c i="3" r="J124"/>
  <c r="BK136"/>
  <c i="4" r="J97"/>
  <c r="BK103"/>
  <c i="2" r="BK258"/>
  <c r="J213"/>
  <c r="J102"/>
  <c i="3" r="BK137"/>
  <c i="4" r="J115"/>
  <c r="BK104"/>
  <c i="5" r="J102"/>
  <c i="3" r="J95"/>
  <c r="BK114"/>
  <c i="4" r="BK124"/>
  <c r="BK118"/>
  <c i="5" r="J85"/>
  <c i="2" r="J278"/>
  <c r="J219"/>
  <c r="J113"/>
  <c i="3" r="BK91"/>
  <c r="J129"/>
  <c r="J113"/>
  <c i="4" r="BK113"/>
  <c r="BK107"/>
  <c i="5" r="J122"/>
  <c i="2" r="J286"/>
  <c r="J255"/>
  <c r="J186"/>
  <c r="BK134"/>
  <c i="3" r="BK129"/>
  <c r="J126"/>
  <c r="J111"/>
  <c r="BK126"/>
  <c r="J139"/>
  <c i="4" r="J101"/>
  <c r="J127"/>
  <c r="J128"/>
  <c i="5" r="BK112"/>
  <c i="2" r="J703"/>
  <c r="BK689"/>
  <c r="J668"/>
  <c r="J658"/>
  <c r="BK638"/>
  <c r="J633"/>
  <c r="BK605"/>
  <c r="BK580"/>
  <c r="J570"/>
  <c r="J541"/>
  <c r="BK533"/>
  <c r="BK525"/>
  <c r="BK494"/>
  <c r="J462"/>
  <c r="BK431"/>
  <c r="J389"/>
  <c r="J371"/>
  <c r="BK367"/>
  <c r="BK350"/>
  <c r="BK321"/>
  <c r="BK302"/>
  <c r="BK247"/>
  <c r="J119"/>
  <c i="1" r="AS54"/>
  <c i="4" r="BK117"/>
  <c r="BK115"/>
  <c i="2" r="BK549"/>
  <c r="J455"/>
  <c r="J413"/>
  <c r="J340"/>
  <c r="BK270"/>
  <c r="BK147"/>
  <c i="3" r="J92"/>
  <c i="4" r="BK89"/>
  <c i="5" r="BK108"/>
  <c i="2" r="J695"/>
  <c r="BK663"/>
  <c r="BK628"/>
  <c r="J591"/>
  <c r="J545"/>
  <c r="J505"/>
  <c r="J419"/>
  <c r="J367"/>
  <c r="J327"/>
  <c r="BK286"/>
  <c r="J108"/>
  <c i="3" r="J116"/>
  <c i="4" r="J93"/>
  <c i="6" r="J91"/>
  <c i="2" r="BK201"/>
  <c i="3" r="BK89"/>
  <c r="J118"/>
  <c i="4" r="J113"/>
  <c i="2" r="F36"/>
  <c r="J264"/>
  <c i="3" r="BK98"/>
  <c r="J121"/>
  <c r="BK121"/>
  <c i="4" r="J120"/>
  <c i="2" r="BK558"/>
  <c r="J537"/>
  <c r="BK419"/>
  <c r="BK371"/>
  <c r="BK327"/>
  <c r="BK225"/>
  <c i="3" r="BK131"/>
  <c r="BK118"/>
  <c i="4" r="BK87"/>
  <c i="2" r="BK668"/>
  <c r="BK633"/>
  <c r="BK570"/>
  <c r="BK515"/>
  <c r="J383"/>
  <c r="BK340"/>
  <c r="BK255"/>
  <c r="J180"/>
  <c i="3" r="BK90"/>
  <c r="BK139"/>
  <c i="4" r="J122"/>
  <c i="6" r="BK106"/>
  <c i="2" r="J233"/>
  <c r="BK180"/>
  <c i="3" r="BK100"/>
  <c r="J109"/>
  <c i="4" r="BK130"/>
  <c i="5" r="BK85"/>
  <c i="2" r="BK253"/>
  <c r="J169"/>
  <c i="3" r="BK111"/>
  <c r="BK147"/>
  <c r="BK94"/>
  <c i="4" r="J134"/>
  <c i="5" r="BK122"/>
  <c i="3" r="J115"/>
  <c r="J94"/>
  <c i="4" r="BK123"/>
  <c r="BK127"/>
  <c r="BK90"/>
  <c i="2" r="F37"/>
  <c r="J574"/>
  <c r="J479"/>
  <c r="J437"/>
  <c r="BK383"/>
  <c r="J302"/>
  <c r="J253"/>
  <c r="BK129"/>
  <c i="3" r="BK146"/>
  <c i="4" r="J90"/>
  <c r="BK105"/>
  <c i="2" r="J701"/>
  <c r="J653"/>
  <c r="J585"/>
  <c r="BK554"/>
  <c r="BK473"/>
  <c r="J401"/>
  <c r="J356"/>
  <c r="J294"/>
  <c r="J207"/>
  <c i="3" r="BK113"/>
  <c r="J96"/>
  <c i="4" r="J87"/>
  <c r="BK133"/>
  <c i="2" r="F35"/>
  <c r="BK288"/>
  <c r="BK213"/>
  <c i="3" r="J143"/>
  <c r="BK123"/>
  <c i="4" r="BK135"/>
  <c i="2" r="J554"/>
  <c r="J527"/>
  <c r="BK401"/>
  <c r="J350"/>
  <c r="J288"/>
  <c r="BK169"/>
  <c i="3" r="BK128"/>
  <c r="J134"/>
  <c i="4" r="J129"/>
  <c r="BK114"/>
  <c i="2" r="J689"/>
  <c r="BK658"/>
  <c r="J613"/>
  <c r="J564"/>
  <c r="J529"/>
  <c r="BK455"/>
  <c r="BK389"/>
  <c r="BK346"/>
  <c r="BK296"/>
  <c r="J217"/>
  <c i="3" r="BK124"/>
  <c r="J136"/>
  <c i="4" r="J110"/>
  <c r="BK134"/>
  <c i="2" r="BK278"/>
  <c i="3" r="J142"/>
  <c r="J102"/>
  <c i="4" r="J124"/>
  <c r="J123"/>
  <c i="2" r="J284"/>
  <c r="BK219"/>
  <c r="J124"/>
  <c i="3" r="J89"/>
  <c r="J123"/>
  <c i="4" r="J106"/>
  <c r="J116"/>
  <c i="3" r="J141"/>
  <c r="J119"/>
  <c r="J99"/>
  <c i="4" r="J130"/>
  <c r="J104"/>
  <c i="6" r="BK87"/>
  <c i="2" r="BK231"/>
  <c r="BK161"/>
  <c i="3" r="BK115"/>
  <c r="BK116"/>
  <c r="J137"/>
  <c r="BK134"/>
  <c i="4" r="J95"/>
  <c r="J121"/>
  <c i="6" r="J101"/>
  <c i="2" r="J246"/>
  <c r="BK215"/>
  <c r="BK119"/>
  <c i="3" r="BK92"/>
  <c r="BK112"/>
  <c r="J93"/>
  <c r="BK102"/>
  <c i="4" r="BK110"/>
  <c r="BK106"/>
  <c r="BK91"/>
  <c i="5" r="J89"/>
  <c i="2" r="BK701"/>
  <c r="J686"/>
  <c r="J673"/>
  <c r="BK648"/>
  <c r="J638"/>
  <c r="BK613"/>
  <c r="BK591"/>
  <c r="BK574"/>
  <c r="J558"/>
  <c r="J552"/>
  <c r="BK545"/>
  <c r="J520"/>
  <c r="BK479"/>
  <c r="BK448"/>
  <c r="J425"/>
  <c r="J407"/>
  <c r="BK377"/>
  <c r="J361"/>
  <c r="J334"/>
  <c r="J310"/>
  <c r="J296"/>
  <c r="J238"/>
  <c r="BK186"/>
  <c r="J134"/>
  <c i="3" r="J90"/>
  <c i="4" r="BK128"/>
  <c r="BK108"/>
  <c i="5" r="J108"/>
  <c i="2" r="BK529"/>
  <c r="J515"/>
  <c r="BK364"/>
  <c r="BK294"/>
  <c r="J201"/>
  <c i="3" r="J128"/>
  <c r="BK105"/>
  <c i="4" r="J100"/>
  <c i="2" r="BK673"/>
  <c r="BK623"/>
  <c r="BK571"/>
  <c r="J525"/>
  <c r="BK437"/>
  <c r="J377"/>
  <c r="BK334"/>
  <c r="J270"/>
  <c r="J147"/>
  <c i="3" r="J105"/>
  <c r="J114"/>
  <c i="4" r="J118"/>
  <c i="5" r="BK102"/>
  <c i="2" r="J256"/>
  <c r="J155"/>
  <c i="3" r="BK103"/>
  <c r="BK138"/>
  <c i="4" r="J117"/>
  <c i="6" r="BK101"/>
  <c i="2" r="BK192"/>
  <c i="3" r="BK119"/>
  <c r="BK145"/>
  <c r="BK96"/>
  <c i="4" r="BK88"/>
  <c r="J103"/>
  <c i="2" r="F34"/>
  <c i="3" r="J138"/>
  <c i="4" r="BK125"/>
  <c i="2" r="BK520"/>
  <c r="BK462"/>
  <c r="J431"/>
  <c r="J370"/>
  <c r="J316"/>
  <c r="J258"/>
  <c i="3" r="J100"/>
  <c r="BK109"/>
  <c i="4" r="BK126"/>
  <c i="6" r="J96"/>
  <c i="2" r="BK678"/>
  <c r="BK653"/>
  <c r="J623"/>
  <c r="BK564"/>
  <c r="J533"/>
  <c r="J494"/>
  <c r="BK425"/>
  <c r="BK370"/>
  <c r="J304"/>
  <c r="J231"/>
  <c r="BK124"/>
  <c i="3" r="BK141"/>
  <c r="BK107"/>
  <c i="4" r="BK97"/>
  <c i="2" r="BK243"/>
  <c r="J129"/>
  <c i="3" r="J103"/>
  <c i="4" r="J133"/>
  <c r="BK119"/>
  <c i="5" r="J112"/>
  <c i="2" r="J243"/>
  <c r="BK141"/>
  <c i="3" r="BK97"/>
  <c r="BK110"/>
  <c r="J135"/>
  <c i="4" r="J125"/>
  <c i="6" r="BK96"/>
  <c i="3" r="J98"/>
  <c r="J131"/>
  <c i="4" r="BK120"/>
  <c r="BK102"/>
  <c i="6" r="BK91"/>
  <c i="2" r="J247"/>
  <c r="BK207"/>
  <c r="J141"/>
  <c i="3" r="J145"/>
  <c r="J106"/>
  <c i="4" r="BK116"/>
  <c r="BK122"/>
  <c r="J108"/>
  <c i="5" r="BK89"/>
  <c i="2" r="BK264"/>
  <c r="BK233"/>
  <c r="BK155"/>
  <c r="BK102"/>
  <c i="3" r="BK106"/>
  <c r="J144"/>
  <c r="J97"/>
  <c r="J112"/>
  <c i="4" r="J135"/>
  <c r="J126"/>
  <c r="J102"/>
  <c i="6" r="J106"/>
  <c i="2" r="BK695"/>
  <c r="J678"/>
  <c r="J663"/>
  <c r="BK643"/>
  <c r="J628"/>
  <c r="BK585"/>
  <c r="J571"/>
  <c r="BK552"/>
  <c r="BK527"/>
  <c r="BK505"/>
  <c r="J473"/>
  <c r="J443"/>
  <c r="BK413"/>
  <c r="BK395"/>
  <c r="J364"/>
  <c r="J346"/>
  <c r="BK316"/>
  <c r="BK284"/>
  <c r="J225"/>
  <c r="J161"/>
  <c i="3" r="BK142"/>
  <c r="J110"/>
  <c i="4" r="BK95"/>
  <c i="6" r="J87"/>
  <c i="2" r="BK541"/>
  <c r="BK485"/>
  <c r="BK356"/>
  <c r="BK304"/>
  <c r="J215"/>
  <c r="BK96"/>
  <c i="3" r="J146"/>
  <c r="J91"/>
  <c i="2" l="1" r="BK200"/>
  <c r="J200"/>
  <c r="J63"/>
  <c r="BK237"/>
  <c r="J237"/>
  <c r="J64"/>
  <c r="BK263"/>
  <c r="J263"/>
  <c r="J65"/>
  <c r="BK573"/>
  <c r="J573"/>
  <c r="J72"/>
  <c r="T688"/>
  <c i="3" r="P108"/>
  <c r="P133"/>
  <c i="2" r="R95"/>
  <c r="P179"/>
  <c r="R345"/>
  <c r="T524"/>
  <c r="R551"/>
  <c r="P557"/>
  <c r="R688"/>
  <c i="3" r="R88"/>
  <c i="4" r="P112"/>
  <c r="T132"/>
  <c i="5" r="T107"/>
  <c i="2" r="T95"/>
  <c r="T179"/>
  <c r="BK345"/>
  <c r="J345"/>
  <c r="J67"/>
  <c r="BK524"/>
  <c r="J524"/>
  <c r="J68"/>
  <c r="BK557"/>
  <c r="J557"/>
  <c r="J71"/>
  <c i="3" r="T88"/>
  <c r="R108"/>
  <c r="BK133"/>
  <c r="J133"/>
  <c r="J65"/>
  <c r="T140"/>
  <c i="4" r="BK112"/>
  <c r="J112"/>
  <c r="J63"/>
  <c i="5" r="R84"/>
  <c i="2" r="P95"/>
  <c r="BK179"/>
  <c r="J179"/>
  <c r="J62"/>
  <c r="T345"/>
  <c r="R524"/>
  <c r="P551"/>
  <c r="T557"/>
  <c r="BK688"/>
  <c r="J688"/>
  <c r="J73"/>
  <c i="3" r="P88"/>
  <c r="T101"/>
  <c r="T108"/>
  <c r="R133"/>
  <c i="4" r="P86"/>
  <c r="T112"/>
  <c i="5" r="BK107"/>
  <c r="J107"/>
  <c r="J62"/>
  <c i="2" r="T200"/>
  <c r="T237"/>
  <c r="T263"/>
  <c r="R573"/>
  <c i="3" r="P101"/>
  <c r="R117"/>
  <c r="BK140"/>
  <c r="J140"/>
  <c r="J66"/>
  <c i="4" r="T86"/>
  <c r="R99"/>
  <c r="P132"/>
  <c i="5" r="R107"/>
  <c i="2" r="P200"/>
  <c r="P237"/>
  <c r="P263"/>
  <c r="P573"/>
  <c i="3" r="BK88"/>
  <c r="R101"/>
  <c r="P117"/>
  <c r="R140"/>
  <c i="4" r="R86"/>
  <c r="P99"/>
  <c r="BK132"/>
  <c r="J132"/>
  <c r="J64"/>
  <c i="5" r="P84"/>
  <c i="6" r="BK86"/>
  <c r="J86"/>
  <c r="J61"/>
  <c r="R86"/>
  <c r="R85"/>
  <c r="R84"/>
  <c i="2" r="BK95"/>
  <c r="J95"/>
  <c r="J61"/>
  <c r="R179"/>
  <c r="P345"/>
  <c r="P524"/>
  <c r="BK551"/>
  <c r="J551"/>
  <c r="J69"/>
  <c r="T551"/>
  <c r="R557"/>
  <c r="P688"/>
  <c i="3" r="BK101"/>
  <c r="J101"/>
  <c r="J62"/>
  <c r="BK117"/>
  <c r="J117"/>
  <c r="J64"/>
  <c r="T133"/>
  <c i="4" r="BK86"/>
  <c r="R112"/>
  <c i="5" r="BK84"/>
  <c r="BK83"/>
  <c r="J83"/>
  <c r="J60"/>
  <c r="P107"/>
  <c i="6" r="T86"/>
  <c r="T85"/>
  <c r="T84"/>
  <c i="2" r="R200"/>
  <c r="R237"/>
  <c r="R263"/>
  <c r="T573"/>
  <c r="T556"/>
  <c i="3" r="BK108"/>
  <c r="J108"/>
  <c r="J63"/>
  <c r="T117"/>
  <c r="P140"/>
  <c i="4" r="BK99"/>
  <c r="J99"/>
  <c r="J62"/>
  <c r="T99"/>
  <c r="R132"/>
  <c i="5" r="T84"/>
  <c r="T83"/>
  <c r="T82"/>
  <c i="6" r="P86"/>
  <c r="P85"/>
  <c r="P84"/>
  <c i="1" r="AU59"/>
  <c i="2" r="BK333"/>
  <c r="J333"/>
  <c r="J66"/>
  <c i="6" r="BK100"/>
  <c r="J100"/>
  <c r="J63"/>
  <c r="BK95"/>
  <c r="J95"/>
  <c r="J62"/>
  <c r="BK105"/>
  <c r="J105"/>
  <c r="J64"/>
  <c i="5" r="BK82"/>
  <c r="J82"/>
  <c r="J59"/>
  <c i="6" r="F55"/>
  <c r="BE106"/>
  <c r="BE87"/>
  <c r="BE91"/>
  <c i="5" r="J84"/>
  <c r="J61"/>
  <c i="6" r="J52"/>
  <c r="E48"/>
  <c r="BE101"/>
  <c r="BE96"/>
  <c i="5" r="J76"/>
  <c r="E72"/>
  <c r="BE108"/>
  <c r="BE85"/>
  <c r="BE89"/>
  <c r="BE102"/>
  <c r="BE122"/>
  <c i="4" r="J86"/>
  <c r="J61"/>
  <c i="5" r="F79"/>
  <c r="BE112"/>
  <c i="4" r="BE117"/>
  <c r="BE133"/>
  <c r="BE135"/>
  <c r="J52"/>
  <c r="BE90"/>
  <c r="BE95"/>
  <c r="BE101"/>
  <c r="BE105"/>
  <c r="BE120"/>
  <c r="BE126"/>
  <c r="BE130"/>
  <c r="BE93"/>
  <c r="BE107"/>
  <c r="BE110"/>
  <c r="BE123"/>
  <c r="BE128"/>
  <c r="BE129"/>
  <c r="BE134"/>
  <c r="E48"/>
  <c r="F81"/>
  <c r="BE97"/>
  <c r="BE113"/>
  <c r="BE114"/>
  <c r="BE115"/>
  <c r="BE119"/>
  <c r="BE124"/>
  <c r="BE87"/>
  <c r="BE89"/>
  <c r="BE100"/>
  <c r="BE104"/>
  <c r="BE125"/>
  <c i="3" r="J88"/>
  <c r="J61"/>
  <c i="4" r="BE88"/>
  <c r="BE106"/>
  <c r="BE108"/>
  <c r="BE116"/>
  <c r="BE118"/>
  <c r="BE91"/>
  <c r="BE102"/>
  <c r="BE103"/>
  <c r="BE121"/>
  <c r="BE122"/>
  <c r="BE127"/>
  <c i="2" r="BK556"/>
  <c r="J556"/>
  <c r="J70"/>
  <c i="3" r="BE103"/>
  <c r="BE106"/>
  <c r="BE110"/>
  <c r="BE114"/>
  <c r="BE115"/>
  <c r="J80"/>
  <c r="BE89"/>
  <c r="BE90"/>
  <c r="BE91"/>
  <c r="BE92"/>
  <c r="BE100"/>
  <c r="BE105"/>
  <c r="BE112"/>
  <c r="BE116"/>
  <c r="BE129"/>
  <c r="BE131"/>
  <c r="BE144"/>
  <c r="BE145"/>
  <c r="BE147"/>
  <c r="F83"/>
  <c r="BE97"/>
  <c r="BE98"/>
  <c r="BE113"/>
  <c r="BE118"/>
  <c r="BE126"/>
  <c r="BE136"/>
  <c r="BE94"/>
  <c r="BE107"/>
  <c r="BE109"/>
  <c r="BE111"/>
  <c r="BE128"/>
  <c r="BE134"/>
  <c r="BE135"/>
  <c r="BE139"/>
  <c r="BE146"/>
  <c r="BE119"/>
  <c r="BE137"/>
  <c r="BE143"/>
  <c r="E76"/>
  <c r="BE95"/>
  <c r="BE96"/>
  <c r="BE102"/>
  <c r="BE121"/>
  <c r="BE123"/>
  <c r="BE138"/>
  <c r="BE141"/>
  <c r="BE142"/>
  <c i="2" r="BK94"/>
  <c r="J94"/>
  <c r="J60"/>
  <c i="3" r="BE93"/>
  <c r="BE99"/>
  <c r="BE124"/>
  <c i="2" r="E48"/>
  <c r="J52"/>
  <c r="F55"/>
  <c r="BE96"/>
  <c r="BE102"/>
  <c r="BE108"/>
  <c r="BE113"/>
  <c r="BE119"/>
  <c r="BE124"/>
  <c r="BE129"/>
  <c r="BE134"/>
  <c r="BE141"/>
  <c r="BE147"/>
  <c r="BE155"/>
  <c r="BE161"/>
  <c r="BE169"/>
  <c r="BE180"/>
  <c r="BE186"/>
  <c r="BE192"/>
  <c r="BE201"/>
  <c r="BE207"/>
  <c r="BE213"/>
  <c r="BE215"/>
  <c r="BE217"/>
  <c r="BE219"/>
  <c r="BE225"/>
  <c r="BE231"/>
  <c r="BE233"/>
  <c r="BE238"/>
  <c r="BE243"/>
  <c r="BE246"/>
  <c r="BE247"/>
  <c r="BE253"/>
  <c r="BE255"/>
  <c r="BE256"/>
  <c r="BE258"/>
  <c r="BE264"/>
  <c r="BE270"/>
  <c r="BE278"/>
  <c r="BE284"/>
  <c r="BE286"/>
  <c r="BE288"/>
  <c r="BE294"/>
  <c r="BE296"/>
  <c r="BE302"/>
  <c r="BE304"/>
  <c r="BE310"/>
  <c r="BE316"/>
  <c r="BE321"/>
  <c r="BE327"/>
  <c r="BE334"/>
  <c r="BE340"/>
  <c r="BE346"/>
  <c r="BE350"/>
  <c r="BE356"/>
  <c r="BE361"/>
  <c r="BE364"/>
  <c r="BE367"/>
  <c r="BE370"/>
  <c r="BE371"/>
  <c r="BE377"/>
  <c r="BE383"/>
  <c r="BE389"/>
  <c r="BE395"/>
  <c r="BE401"/>
  <c r="BE407"/>
  <c r="BE413"/>
  <c r="BE419"/>
  <c r="BE425"/>
  <c r="BE431"/>
  <c r="BE437"/>
  <c r="BE443"/>
  <c r="BE448"/>
  <c r="BE455"/>
  <c r="BE462"/>
  <c r="BE473"/>
  <c r="BE479"/>
  <c r="BE485"/>
  <c r="BE494"/>
  <c r="BE505"/>
  <c r="BE515"/>
  <c r="BE520"/>
  <c r="BE525"/>
  <c r="BE527"/>
  <c r="BE529"/>
  <c r="BE533"/>
  <c r="BE537"/>
  <c r="BE541"/>
  <c r="BE545"/>
  <c r="BE549"/>
  <c r="BE552"/>
  <c r="BE554"/>
  <c r="BE558"/>
  <c r="BE564"/>
  <c r="BE570"/>
  <c r="BE571"/>
  <c r="BE574"/>
  <c r="BE580"/>
  <c r="BE585"/>
  <c r="BE591"/>
  <c r="BE605"/>
  <c r="BE613"/>
  <c r="BE623"/>
  <c r="BE628"/>
  <c r="BE633"/>
  <c r="BE638"/>
  <c r="BE643"/>
  <c r="BE648"/>
  <c r="BE653"/>
  <c r="BE658"/>
  <c r="BE663"/>
  <c r="BE668"/>
  <c r="BE673"/>
  <c r="BE678"/>
  <c r="BE686"/>
  <c r="BE689"/>
  <c r="BE695"/>
  <c r="BE701"/>
  <c r="BE703"/>
  <c i="1" r="BC55"/>
  <c r="BB55"/>
  <c r="AW55"/>
  <c r="BA55"/>
  <c r="BD55"/>
  <c i="6" r="F34"/>
  <c i="1" r="BA59"/>
  <c i="5" r="F35"/>
  <c i="1" r="BB58"/>
  <c i="4" r="J34"/>
  <c i="1" r="AW57"/>
  <c i="3" r="F34"/>
  <c i="1" r="BA56"/>
  <c i="5" r="F36"/>
  <c i="1" r="BC58"/>
  <c i="6" r="J34"/>
  <c i="1" r="AW59"/>
  <c i="3" r="F36"/>
  <c i="1" r="BC56"/>
  <c i="5" r="J34"/>
  <c i="1" r="AW58"/>
  <c i="6" r="F35"/>
  <c i="1" r="BB59"/>
  <c i="3" r="J34"/>
  <c i="1" r="AW56"/>
  <c i="5" r="F34"/>
  <c i="1" r="BA58"/>
  <c i="3" r="F35"/>
  <c i="1" r="BB56"/>
  <c i="3" r="F37"/>
  <c i="1" r="BD56"/>
  <c i="4" r="F34"/>
  <c i="1" r="BA57"/>
  <c i="5" r="F37"/>
  <c i="1" r="BD58"/>
  <c i="6" r="F36"/>
  <c i="1" r="BC59"/>
  <c i="4" r="F35"/>
  <c i="1" r="BB57"/>
  <c i="4" r="F36"/>
  <c i="1" r="BC57"/>
  <c i="6" r="F37"/>
  <c i="1" r="BD59"/>
  <c i="4" r="F37"/>
  <c i="1" r="BD57"/>
  <c i="2" l="1" r="P556"/>
  <c i="3" r="P87"/>
  <c r="P86"/>
  <c i="1" r="AU56"/>
  <c i="2" r="T94"/>
  <c r="T93"/>
  <c i="4" r="T85"/>
  <c r="T84"/>
  <c r="P85"/>
  <c r="P84"/>
  <c i="1" r="AU57"/>
  <c i="2" r="P94"/>
  <c r="P93"/>
  <c i="1" r="AU55"/>
  <c i="2" r="R556"/>
  <c i="3" r="R87"/>
  <c r="R86"/>
  <c i="4" r="BK85"/>
  <c r="J85"/>
  <c r="J60"/>
  <c i="5" r="P83"/>
  <c r="P82"/>
  <c i="1" r="AU58"/>
  <c i="4" r="R85"/>
  <c r="R84"/>
  <c i="3" r="BK87"/>
  <c r="J87"/>
  <c r="J60"/>
  <c i="5" r="R83"/>
  <c r="R82"/>
  <c i="3" r="T87"/>
  <c r="T86"/>
  <c i="2" r="R94"/>
  <c r="R93"/>
  <c i="6" r="BK85"/>
  <c r="BK84"/>
  <c r="J84"/>
  <c r="J59"/>
  <c i="2" r="BK93"/>
  <c r="J93"/>
  <c r="J59"/>
  <c i="3" r="F33"/>
  <c i="1" r="AZ56"/>
  <c r="BB54"/>
  <c r="W31"/>
  <c i="5" r="F33"/>
  <c i="1" r="AZ58"/>
  <c r="BD54"/>
  <c r="W33"/>
  <c i="4" r="F33"/>
  <c i="1" r="AZ57"/>
  <c i="2" r="F33"/>
  <c i="1" r="AZ55"/>
  <c i="2" r="J33"/>
  <c i="1" r="AV55"/>
  <c r="AT55"/>
  <c i="6" r="J33"/>
  <c i="1" r="AV59"/>
  <c r="AT59"/>
  <c i="6" r="F33"/>
  <c i="1" r="AZ59"/>
  <c i="5" r="J33"/>
  <c i="1" r="AV58"/>
  <c r="AT58"/>
  <c i="3" r="J33"/>
  <c i="1" r="AV56"/>
  <c r="AT56"/>
  <c r="BA54"/>
  <c r="W30"/>
  <c i="5" r="J30"/>
  <c i="1" r="AG58"/>
  <c r="BC54"/>
  <c r="W32"/>
  <c i="4" r="J33"/>
  <c i="1" r="AV57"/>
  <c r="AT57"/>
  <c i="3" l="1" r="BK86"/>
  <c r="J86"/>
  <c r="J59"/>
  <c i="6" r="J85"/>
  <c r="J60"/>
  <c i="4" r="BK84"/>
  <c r="J84"/>
  <c r="J59"/>
  <c i="1" r="AN58"/>
  <c i="5" r="J39"/>
  <c i="1" r="AU54"/>
  <c r="AW54"/>
  <c r="AK30"/>
  <c i="2" r="J30"/>
  <c i="1" r="AG55"/>
  <c r="AZ54"/>
  <c r="W29"/>
  <c r="AY54"/>
  <c r="AX54"/>
  <c i="6" r="J30"/>
  <c i="1" r="AG59"/>
  <c i="6" l="1" r="J39"/>
  <c i="2" r="J39"/>
  <c i="1" r="AN55"/>
  <c r="AN59"/>
  <c r="AV54"/>
  <c r="AK29"/>
  <c i="4" r="J30"/>
  <c i="1" r="AG57"/>
  <c r="AN57"/>
  <c i="3" r="J30"/>
  <c i="1" r="AG56"/>
  <c r="AN56"/>
  <c i="4" l="1" r="J39"/>
  <c i="3" r="J39"/>
  <c i="1" r="AG54"/>
  <c r="AK26"/>
  <c r="AT54"/>
  <c r="AN54"/>
  <c l="1"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<sst xmlns="http://schemas.openxmlformats.org/spreadsheetml/2006/main">
  <si>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</si>
  <si>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</si>
  <si>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</si>
  <si>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</si>
  <si>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</si>
  <si>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{19c3314a-5745-4b50-8ce3-f8ec0ac6e0ca}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</si>
  <si>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</si>
  <si>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</si>
  <si>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</si>
  <si>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</si>
  <si>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</si>
  <si>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</si>
  <si>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</si>
  <si>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</si>
  <si>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4438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</si>
  <si>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</si>
  <si>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</si>
  <si>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Areál tramvaje Poruba - Sanace podlahy mezi 12. a 13.kolejí</t>
  </si>
  <si>
    <t>KSO:</t>
  </si>
  <si>
    <t/>
  </si>
  <si>
    <t>CC-CZ:</t>
  </si>
  <si>
    <t>Místo:</t>
  </si>
  <si>
    <t>Ostrava</t>
  </si>
  <si>
    <t>Datum:</t>
  </si>
  <si>
    <t>6. 3. 2025</t>
  </si>
  <si>
    <t>Zadavatel:</t>
  </si>
  <si>
    <t>IČ:</t>
  </si>
  <si>
    <t>Dopravní podnik Ostrava a.s.</t>
  </si>
  <si>
    <t>DIČ:</t>
  </si>
  <si>
    <t>Účastník:</t>
  </si>
  <si>
    <t>Vyplň údaj</t>
  </si>
  <si>
    <t>Projektant:</t>
  </si>
  <si>
    <t>Projekt HTL, s.r.o.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</si>
  <si>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</si>
  <si>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</si>
  <si>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</si>
  <si>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</si>
  <si>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</si>
  <si>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</si>
  <si>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</si>
  <si>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</si>
  <si>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</si>
  <si>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</si>
  <si>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</si>
  <si>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</si>
  <si>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</si>
  <si>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</si>
  <si>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</si>
  <si>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</si>
  <si>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</si>
  <si>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</si>
  <si>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</si>
  <si>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</si>
  <si>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</si>
  <si>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</si>
  <si>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</si>
  <si>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</si>
  <si>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</si>
  <si>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</si>
  <si>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</si>
  <si>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</si>
  <si>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</si>
  <si>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</si>
  <si>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</si>
  <si>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</si>
  <si>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</si>
  <si>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</si>
  <si>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</si>
  <si>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</si>
  <si>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</si>
  <si>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</si>
  <si>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</si>
  <si>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</si>
  <si>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</si>
  <si>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</si>
  <si>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</si>
  <si>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10</t>
  </si>
  <si>
    <t>Sanace podlahy</t>
  </si>
  <si>
    <t>STA</t>
  </si>
  <si>
    <t>1</t>
  </si>
  <si>
    <t>{4846d815-4f1d-412f-885f-bf1aa03be94d}</t>
  </si>
  <si>
    <t>2</t>
  </si>
  <si>
    <t>SO 20</t>
  </si>
  <si>
    <t>Elektroinstalace</t>
  </si>
  <si>
    <t>{6ad049a2-13a6-4a11-bd7f-b36e7a6a45a9}</t>
  </si>
  <si>
    <t>SO 30</t>
  </si>
  <si>
    <t>Potrubní rozvody</t>
  </si>
  <si>
    <t>{9bbf625c-2d2c-42c8-a55b-06c738d5462f}</t>
  </si>
  <si>
    <t>SO 40</t>
  </si>
  <si>
    <t>Demontáže a zpětné montáže</t>
  </si>
  <si>
    <t>{b89aa3a7-518a-4024-ba37-719e02ccb752}</t>
  </si>
  <si>
    <t>VRN</t>
  </si>
  <si>
    <t>Vedlejší rozpočtové náklady</t>
  </si>
  <si>
    <t>{5894decf-f96a-45f5-bbf7-da77d7219a0e}</t>
  </si>
  <si>
    <t>KRYCÍ LIST SOUPISU PRACÍ</t>
  </si>
  <si>
    <t>Objekt:</t>
  </si>
  <si>
    <t>SO 10 - Sanace podlahy</t>
  </si>
  <si>
    <t>Jindřich Jansa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</si>
  <si>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</si>
  <si>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</si>
  <si>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</si>
  <si>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</si>
  <si>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</si>
  <si>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</si>
  <si>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</si>
  <si>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</si>
  <si>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</si>
  <si>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</si>
  <si>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8 - Vedení trubní dálková a přípojná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</si>
  <si>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</si>
  <si>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</si>
  <si>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</si>
  <si>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</si>
  <si>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721 - Zdravotechnika - vnitřní kanalizace</t>
  </si>
  <si>
    <t xml:space="preserve">    767 - Konstrukce zámečnické</t>
  </si>
  <si>
    <t xml:space="preserve">    789 - Povrchové úpravy ocelových konstrukcí a technologických zařízení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</si>
  <si>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</si>
  <si>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</si>
  <si>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</si>
  <si>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</si>
  <si>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</si>
  <si>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</si>
  <si>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</si>
  <si>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</si>
  <si>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</si>
  <si>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</si>
  <si>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</si>
  <si>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</si>
  <si>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</si>
  <si>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</si>
  <si>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</si>
  <si>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</si>
  <si>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Zakládání</t>
  </si>
  <si>
    <t>K</t>
  </si>
  <si>
    <t>213311113</t>
  </si>
  <si>
    <t>Polštáře zhutněné pod základy z kameniva hrubého drceného, frakce 16 - 63 mm</t>
  </si>
  <si>
    <t>m3</t>
  </si>
  <si>
    <t>CS ÚRS 2025 01</t>
  </si>
  <si>
    <t>4</t>
  </si>
  <si>
    <t>Online PSC</t>
  </si>
  <si>
    <t>https://podminky.urs.cz/item/CS_URS_2025_01/213311113</t>
  </si>
  <si>
    <t>VV</t>
  </si>
  <si>
    <t>"dle výkresu HTL-4438-V009, V010 a TZ"</t>
  </si>
  <si>
    <t>"u schodišť"</t>
  </si>
  <si>
    <t>1,12*4,16*(1,2*2+1,15)-0,5*0,5*0,5*2*(1,2*2+1,15)</t>
  </si>
  <si>
    <t>Součet</t>
  </si>
  <si>
    <t>219991113</t>
  </si>
  <si>
    <t>Položení chráničky z plastových trubek vnitřní průměr přes 50 do 100 mm</t>
  </si>
  <si>
    <t>m</t>
  </si>
  <si>
    <t>https://podminky.urs.cz/item/CS_URS_2025_01/219991113</t>
  </si>
  <si>
    <t>"dle výpisu výrobků"</t>
  </si>
  <si>
    <t>"2/ZP"</t>
  </si>
  <si>
    <t>0,3*3</t>
  </si>
  <si>
    <t>3</t>
  </si>
  <si>
    <t>M</t>
  </si>
  <si>
    <t>34571345</t>
  </si>
  <si>
    <t>trubka elektroinstalační ohebná dvouplášťová korugovaná HDPE (chránička) D 62/75mm</t>
  </si>
  <si>
    <t>8</t>
  </si>
  <si>
    <t>6</t>
  </si>
  <si>
    <t>0,3*3*1,1</t>
  </si>
  <si>
    <t>219991114</t>
  </si>
  <si>
    <t>Položení chráničky z plastových trubek vnitřní průměr přes 100 do 150 mm</t>
  </si>
  <si>
    <t>https://podminky.urs.cz/item/CS_URS_2025_01/219991114</t>
  </si>
  <si>
    <t>"1/ZP"</t>
  </si>
  <si>
    <t>0,3*4</t>
  </si>
  <si>
    <t>5</t>
  </si>
  <si>
    <t>34571357</t>
  </si>
  <si>
    <t>trubka elektroinstalační ohebná dvouplášťová korugovaná HDPE (chránička) D 108/125mm</t>
  </si>
  <si>
    <t>10</t>
  </si>
  <si>
    <t>0,3*4*1,1</t>
  </si>
  <si>
    <t>271532212</t>
  </si>
  <si>
    <t>Podsyp pod základové konstrukce se zhutněním a urovnáním povrchu z kameniva hrubého, frakce 16 - 32 mm</t>
  </si>
  <si>
    <t>https://podminky.urs.cz/item/CS_URS_2025_01/271532212</t>
  </si>
  <si>
    <t>0,44*(4,16*(21,8+22,4+34,3+21,8+1,2*2+1,15)-1,1*2,1*12-1,6*1,6*2-1,65*1,5-1,55*1,5)</t>
  </si>
  <si>
    <t>7</t>
  </si>
  <si>
    <t>271532213</t>
  </si>
  <si>
    <t>Podsyp pod základové konstrukce se zhutněním a urovnáním povrchu z kameniva hrubého, frakce 8 - 16 mm</t>
  </si>
  <si>
    <t>14</t>
  </si>
  <si>
    <t>https://podminky.urs.cz/item/CS_URS_2025_01/271532213</t>
  </si>
  <si>
    <t>0,51*(4,16*(21,8+22,4+34,3+21,8+1,2*2+1,15)-1,65*1,5-1,55*1,5-0,61*0,75*2-1,2*0,9)</t>
  </si>
  <si>
    <t>271922211</t>
  </si>
  <si>
    <t>Podsyp pod základové konstrukce se zhutněním a urovnáním povrchu z recyklátu betonového</t>
  </si>
  <si>
    <t>16</t>
  </si>
  <si>
    <t>https://podminky.urs.cz/item/CS_URS_2025_01/271922211</t>
  </si>
  <si>
    <t>"fr.8/63"</t>
  </si>
  <si>
    <t>0,3*(4,16*(21,8+22,4+34,3+21,8)-1,2*2,1*12-2,4*2,4*2-1,65*1,5-1,55*1,5)</t>
  </si>
  <si>
    <t>0,4*0,4*4,16*4</t>
  </si>
  <si>
    <t>9</t>
  </si>
  <si>
    <t>278311213</t>
  </si>
  <si>
    <t>Zálivka kotevních otvorů z cementové zálivkové malty do 0,25 m3</t>
  </si>
  <si>
    <t>18</t>
  </si>
  <si>
    <t>https://podminky.urs.cz/item/CS_URS_2025_01/278311213</t>
  </si>
  <si>
    <t>"kolem poklopu ve stávajícím stropě"</t>
  </si>
  <si>
    <t>0,2*(1,1*0,8-0,6*0,9)</t>
  </si>
  <si>
    <t>279113131</t>
  </si>
  <si>
    <t>Základové zdi z tvárnic ztraceného bednění včetně výplně z betonu bez zvláštních nároků na vliv prostředí třídy C 16/20, tloušťky zdiva přes 100 do 150 mm</t>
  </si>
  <si>
    <t>m2</t>
  </si>
  <si>
    <t>20</t>
  </si>
  <si>
    <t>https://podminky.urs.cz/item/CS_URS_2025_01/279113131</t>
  </si>
  <si>
    <t>"šachtice Š1"</t>
  </si>
  <si>
    <t>1,25*(1,2*2+1,55*2)</t>
  </si>
  <si>
    <t>"šachtice Š2"</t>
  </si>
  <si>
    <t>1,25*(1,5*2+1,35*2)</t>
  </si>
  <si>
    <t>11</t>
  </si>
  <si>
    <t>279113133</t>
  </si>
  <si>
    <t>Základové zdi z tvárnic ztraceného bednění včetně výplně z betonu bez zvláštních nároků na vliv prostředí třídy C 16/20, tloušťky zdiva přes 200 do 250 mm</t>
  </si>
  <si>
    <t>22</t>
  </si>
  <si>
    <t>https://podminky.urs.cz/item/CS_URS_2025_01/279113133</t>
  </si>
  <si>
    <t>"dělící stěny"</t>
  </si>
  <si>
    <t>1,25*4,16*2</t>
  </si>
  <si>
    <t>279271129</t>
  </si>
  <si>
    <t>Zdivo základové z cihel betonových stěn z cihel dl. 290 mm, na maltu MC-15</t>
  </si>
  <si>
    <t>24</t>
  </si>
  <si>
    <t>https://podminky.urs.cz/item/CS_URS_2025_01/279271129</t>
  </si>
  <si>
    <t>"šachtice pod umyvadlem u sl. 3"</t>
  </si>
  <si>
    <t>0,15*0,51*(1,2*2+0,6*2)</t>
  </si>
  <si>
    <t>"šachtice pro potrubní a kabelové trasy u sl. 2 a 15"</t>
  </si>
  <si>
    <t>0,15*(0,51*0,41*2)*2</t>
  </si>
  <si>
    <t>13</t>
  </si>
  <si>
    <t>279361821</t>
  </si>
  <si>
    <t>Výztuž základových zdí nosných svislých nebo odkloněných od svislice, rovinných nebo oblých, deskových nebo žebrových, včetně výztuže jejich žeber z betonářské oceli 10 505 (R) nebo BSt 500</t>
  </si>
  <si>
    <t>t</t>
  </si>
  <si>
    <t>26</t>
  </si>
  <si>
    <t>https://podminky.urs.cz/item/CS_URS_2025_01/279361821</t>
  </si>
  <si>
    <t>28,75*2*0,001</t>
  </si>
  <si>
    <t>51,45*0,001</t>
  </si>
  <si>
    <t>53,49*0,001</t>
  </si>
  <si>
    <t>Svislé a kompletní konstrukce</t>
  </si>
  <si>
    <t>310231055</t>
  </si>
  <si>
    <t>Zazdívka otvorů ve zdivu nadzákladovém děrovanými cihlami plochy přes 1 do 4 m2 přes P10 do P15, tl. zdiva 300 mm</t>
  </si>
  <si>
    <t>28</t>
  </si>
  <si>
    <t>https://podminky.urs.cz/item/CS_URS_2025_01/310231055</t>
  </si>
  <si>
    <t>"zazdění otvorů v obvodové stěně"</t>
  </si>
  <si>
    <t>2*(1,4*1,15*4+1,2*1,15*2+1,15*1,15*1)</t>
  </si>
  <si>
    <t>15</t>
  </si>
  <si>
    <t>310236241</t>
  </si>
  <si>
    <t>Zazdívka otvorů ve zdivu nadzákladovém cihlami pálenými plochy přes 0,0225 m2 do 0,09 m2, ve zdi tl. do 300 mm</t>
  </si>
  <si>
    <t>kus</t>
  </si>
  <si>
    <t>30</t>
  </si>
  <si>
    <t>https://podminky.urs.cz/item/CS_URS_2025_01/310236241</t>
  </si>
  <si>
    <t>"zazdění nik v obvodové stěně"</t>
  </si>
  <si>
    <t>310321111</t>
  </si>
  <si>
    <t>Zabetonování otvorů ve zdivu nadzákladovém včetně bednění, odbednění a výztuže (materiál v ceně) plochy do 1 m2</t>
  </si>
  <si>
    <t>32</t>
  </si>
  <si>
    <t>https://podminky.urs.cz/item/CS_URS_2025_01/310321111</t>
  </si>
  <si>
    <t>"zabetonování kapes po vybouraných stropních nosnících"</t>
  </si>
  <si>
    <t>0,3*0,1*0,15*154*2</t>
  </si>
  <si>
    <t>"po osazení nosníků OK stropu"</t>
  </si>
  <si>
    <t>5*2*0,13*0,11*0,23</t>
  </si>
  <si>
    <t>Vodorovné konstrukce</t>
  </si>
  <si>
    <t>17</t>
  </si>
  <si>
    <t>411321414</t>
  </si>
  <si>
    <t>Stropy z betonu železového (bez výztuže) stropů deskových, plochých střech, desek balkonových, desek hřibových stropů včetně hlavic hřibových sloupů tř. C 25/30</t>
  </si>
  <si>
    <t>34</t>
  </si>
  <si>
    <t>https://podminky.urs.cz/item/CS_URS_2025_01/411321414</t>
  </si>
  <si>
    <t>"v místech, kde podlahová deska tvoří stropní konstrukci"</t>
  </si>
  <si>
    <t>0,2*(4,794*(6+0,2)+1,35*1,2+1,2*1,25)-3*0,6*0,9</t>
  </si>
  <si>
    <t>411351011</t>
  </si>
  <si>
    <t>Bednění stropních konstrukcí - bez podpěrné konstrukce desek tloušťky stropní desky přes 5 do 25 cm zřízení</t>
  </si>
  <si>
    <t>36</t>
  </si>
  <si>
    <t>https://podminky.urs.cz/item/CS_URS_2025_01/411351011</t>
  </si>
  <si>
    <t>"pouze spodní bednění v místech tvořících strop mimo trapézový plech"</t>
  </si>
  <si>
    <t>4,794*0,2+1,35*1,2+1,2*1,25-2*0,6*0,9</t>
  </si>
  <si>
    <t>19</t>
  </si>
  <si>
    <t>411351012</t>
  </si>
  <si>
    <t>Bednění stropních konstrukcí - bez podpěrné konstrukce desek tloušťky stropní desky přes 5 do 25 cm odstranění</t>
  </si>
  <si>
    <t>38</t>
  </si>
  <si>
    <t>https://podminky.urs.cz/item/CS_URS_2025_01/411351012</t>
  </si>
  <si>
    <t>411354313</t>
  </si>
  <si>
    <t>Podpěrná konstrukce stropů - desek, kleneb a skořepin výška podepření do 4 m tloušťka stropu přes 15 do 25 cm zřízení</t>
  </si>
  <si>
    <t>40</t>
  </si>
  <si>
    <t>https://podminky.urs.cz/item/CS_URS_2025_01/411354313</t>
  </si>
  <si>
    <t>411354314</t>
  </si>
  <si>
    <t>Podpěrná konstrukce stropů - desek, kleneb a skořepin výška podepření do 4 m tloušťka stropu přes 15 do 25 cm odstranění</t>
  </si>
  <si>
    <t>42</t>
  </si>
  <si>
    <t>https://podminky.urs.cz/item/CS_URS_2025_01/411354314</t>
  </si>
  <si>
    <t>417321515</t>
  </si>
  <si>
    <t>Ztužující pásy a věnce z betonu železového (bez výztuže) tř. C 25/30</t>
  </si>
  <si>
    <t>44</t>
  </si>
  <si>
    <t>https://podminky.urs.cz/item/CS_URS_2025_01/417321515</t>
  </si>
  <si>
    <t>"prah pod kolejnicí 13"</t>
  </si>
  <si>
    <t>0,65*0,28*(124,8+5,8)</t>
  </si>
  <si>
    <t>23</t>
  </si>
  <si>
    <t>417351115</t>
  </si>
  <si>
    <t>Bednění bočnic ztužujících pásů a věnců včetně vzpěr zřízení</t>
  </si>
  <si>
    <t>46</t>
  </si>
  <si>
    <t>https://podminky.urs.cz/item/CS_URS_2025_01/417351115</t>
  </si>
  <si>
    <t>(2*0,28+0,05)*(124,8+5,8)+0,28*0,6*2</t>
  </si>
  <si>
    <t>417351116</t>
  </si>
  <si>
    <t>Bednění bočnic ztužujících pásů a věnců včetně vzpěr odstranění</t>
  </si>
  <si>
    <t>48</t>
  </si>
  <si>
    <t>https://podminky.urs.cz/item/CS_URS_2025_01/417351116</t>
  </si>
  <si>
    <t>25</t>
  </si>
  <si>
    <t>417361821</t>
  </si>
  <si>
    <t>Výztuž ztužujících pásů a věnců z betonářské oceli 10 505 (R) nebo BSt 500</t>
  </si>
  <si>
    <t>50</t>
  </si>
  <si>
    <t>https://podminky.urs.cz/item/CS_URS_2025_01/417361821</t>
  </si>
  <si>
    <t>1128,8*0,001</t>
  </si>
  <si>
    <t>Komunikace pozemní</t>
  </si>
  <si>
    <t>521391511a</t>
  </si>
  <si>
    <t>Montáž kolejnice na betonový práh, osazení podkladnic, směrové vyrovnání vč. veškerého pomocného materiálu</t>
  </si>
  <si>
    <t>R-položka</t>
  </si>
  <si>
    <t>52</t>
  </si>
  <si>
    <t>"dle výkresu HTL-4438-V007, V008 a TZ"</t>
  </si>
  <si>
    <t>"zpětná montáž koleje 13"</t>
  </si>
  <si>
    <t>124,8+5,8</t>
  </si>
  <si>
    <t>27</t>
  </si>
  <si>
    <t>31198041</t>
  </si>
  <si>
    <t>podkladnice řezaná plochá děrovaná tv. S4</t>
  </si>
  <si>
    <t>54</t>
  </si>
  <si>
    <t>130,6/0,6+0,333</t>
  </si>
  <si>
    <t>521-R</t>
  </si>
  <si>
    <t>Odvoz a zpětný přívoz kolejnice 13</t>
  </si>
  <si>
    <t>56</t>
  </si>
  <si>
    <t>29</t>
  </si>
  <si>
    <t>525991122</t>
  </si>
  <si>
    <t>Demontáž kolejnic všech soustav přes 50 kg/m</t>
  </si>
  <si>
    <t>58</t>
  </si>
  <si>
    <t>https://podminky.urs.cz/item/CS_URS_2025_01/525991122</t>
  </si>
  <si>
    <t>"demontáž koleje 13"</t>
  </si>
  <si>
    <t>548111312</t>
  </si>
  <si>
    <t>Svařování kolejnic elektrickým obloukem soustavy S49</t>
  </si>
  <si>
    <t>60</t>
  </si>
  <si>
    <t>https://podminky.urs.cz/item/CS_URS_2025_01/548111312</t>
  </si>
  <si>
    <t>31</t>
  </si>
  <si>
    <t>31217001-R</t>
  </si>
  <si>
    <t>Materiál pro svaření kolejnic S49 elektrickým obloukem</t>
  </si>
  <si>
    <t>62</t>
  </si>
  <si>
    <t>548131121</t>
  </si>
  <si>
    <t>Dělení kolejnic všech soustav řezáním nebo rozbroušením</t>
  </si>
  <si>
    <t>64</t>
  </si>
  <si>
    <t>https://podminky.urs.cz/item/CS_URS_2025_01/548131121</t>
  </si>
  <si>
    <t>33</t>
  </si>
  <si>
    <t>548141111</t>
  </si>
  <si>
    <t>Ruční broušení kolejnic všech soustav</t>
  </si>
  <si>
    <t>66</t>
  </si>
  <si>
    <t>https://podminky.urs.cz/item/CS_URS_2025_01/548141111</t>
  </si>
  <si>
    <t>"po nátěru"</t>
  </si>
  <si>
    <t>130,6</t>
  </si>
  <si>
    <t>Úpravy povrchů, podlahy a osazování výplní</t>
  </si>
  <si>
    <t>631311124</t>
  </si>
  <si>
    <t>Mazanina z betonu prostého bez zvýšených nároků na prostředí tl. přes 80 do 120 mm tř. C 16/20</t>
  </si>
  <si>
    <t>68</t>
  </si>
  <si>
    <t>https://podminky.urs.cz/item/CS_URS_2025_01/631311124</t>
  </si>
  <si>
    <t>"podkladní beton šachtice pod umyvadlem"</t>
  </si>
  <si>
    <t>0,1*0,95*1,1</t>
  </si>
  <si>
    <t>35</t>
  </si>
  <si>
    <t>631311136</t>
  </si>
  <si>
    <t>Mazanina z betonu prostého bez zvýšených nároků na prostředí tl. přes 120 do 240 mm tř. C 25/30</t>
  </si>
  <si>
    <t>70</t>
  </si>
  <si>
    <t>https://podminky.urs.cz/item/CS_URS_2025_01/631311136</t>
  </si>
  <si>
    <t>"nová podlaha"</t>
  </si>
  <si>
    <t>0,2*(4,794*124,8-0,56*0,51-0,57*0,51-0,96*0,66)</t>
  </si>
  <si>
    <t>"odečet podlahy, která tvoří strop - samostatná položka"</t>
  </si>
  <si>
    <t>-(0,2*(4,794*(6+0,2)+1,35*1,2+1,2*1,25)-3*0,6*0,9)</t>
  </si>
  <si>
    <t>631319013</t>
  </si>
  <si>
    <t>Příplatek k cenám mazanin za úpravu povrchu mazaniny přehlazením, mazanina tl. přes 120 do 240 mm</t>
  </si>
  <si>
    <t>72</t>
  </si>
  <si>
    <t>https://podminky.urs.cz/item/CS_URS_2025_01/631319013</t>
  </si>
  <si>
    <t>0,2*(4,794*124,8-0,56*0,51-0,57*0,51-0,96*0,66-0,6*0,9*3)</t>
  </si>
  <si>
    <t>37</t>
  </si>
  <si>
    <t>631319175</t>
  </si>
  <si>
    <t>Příplatek k cenám mazanin za stržení povrchu spodní vrstvy mazaniny latí před vložením výztuže nebo pletiva pro tl. obou vrstev mazaniny přes 120 do 240 mm</t>
  </si>
  <si>
    <t>74</t>
  </si>
  <si>
    <t>https://podminky.urs.cz/item/CS_URS_2025_01/631319175</t>
  </si>
  <si>
    <t>631319211</t>
  </si>
  <si>
    <t>Příplatek k cenám betonových mazanin za vyztužení polypropylenovými mikrovlákny objemové vyztužení 0,9 kg/m3</t>
  </si>
  <si>
    <t>76</t>
  </si>
  <si>
    <t>https://podminky.urs.cz/item/CS_URS_2025_01/631319211</t>
  </si>
  <si>
    <t>39</t>
  </si>
  <si>
    <t>631351101</t>
  </si>
  <si>
    <t>Bednění v podlahách rýh a hran zřízení</t>
  </si>
  <si>
    <t>78</t>
  </si>
  <si>
    <t>https://podminky.urs.cz/item/CS_URS_2025_01/631351101</t>
  </si>
  <si>
    <t>"kolem nové podlahy"</t>
  </si>
  <si>
    <t>0,2*124,8*2</t>
  </si>
  <si>
    <t>631351102</t>
  </si>
  <si>
    <t>Bednění v podlahách rýh a hran odstranění</t>
  </si>
  <si>
    <t>80</t>
  </si>
  <si>
    <t>https://podminky.urs.cz/item/CS_URS_2025_01/631351102</t>
  </si>
  <si>
    <t>41</t>
  </si>
  <si>
    <t>631351111</t>
  </si>
  <si>
    <t>Bednění v podlahách otvorů a prostupů zřízení</t>
  </si>
  <si>
    <t>82</t>
  </si>
  <si>
    <t>https://podminky.urs.cz/item/CS_URS_2025_01/631351111</t>
  </si>
  <si>
    <t>"poklopy a otvory nové podlahy"</t>
  </si>
  <si>
    <t>0,2*(0,6*6+0,9*6+0,56*2+0,51*2+0,57*2+0,51*2+0,96*2+0,66*2)</t>
  </si>
  <si>
    <t>631351112</t>
  </si>
  <si>
    <t>Bednění v podlahách otvorů a prostupů odstranění</t>
  </si>
  <si>
    <t>84</t>
  </si>
  <si>
    <t>https://podminky.urs.cz/item/CS_URS_2025_01/631351112</t>
  </si>
  <si>
    <t>43</t>
  </si>
  <si>
    <t>631361821</t>
  </si>
  <si>
    <t>Výztuž mazanin 10 505 (R) nebo BSt 500</t>
  </si>
  <si>
    <t>86</t>
  </si>
  <si>
    <t>https://podminky.urs.cz/item/CS_URS_2025_01/631361821</t>
  </si>
  <si>
    <t>"dle tabulky na výkrese HTL-4438-V009"</t>
  </si>
  <si>
    <t>"platí i pro podlahovou desku jako strop"</t>
  </si>
  <si>
    <t>201,51*0,001</t>
  </si>
  <si>
    <t>631362024</t>
  </si>
  <si>
    <t>Výztuž mazanin z kompozitních sítí průměr drátu 8 mm, velikost ok 150 x 150 mm</t>
  </si>
  <si>
    <t>88</t>
  </si>
  <si>
    <t>https://podminky.urs.cz/item/CS_URS_2025_01/631362024</t>
  </si>
  <si>
    <t>4,6*1*154</t>
  </si>
  <si>
    <t>45</t>
  </si>
  <si>
    <t>633831115</t>
  </si>
  <si>
    <t>Povrchová úprava betonových podlah zdrsnění kartáčováním strojně s předchozím přehlazením</t>
  </si>
  <si>
    <t>90</t>
  </si>
  <si>
    <t>https://podminky.urs.cz/item/CS_URS_2025_01/633831115</t>
  </si>
  <si>
    <t>4,794*124,8-0,56*0,51-0,57*0,51-0,96*0,66</t>
  </si>
  <si>
    <t>634663111</t>
  </si>
  <si>
    <t>Výplň dilatačních spar mazanin polyuretanovou samonivelační hmotou, šířka spáry do 10 mm</t>
  </si>
  <si>
    <t>92</t>
  </si>
  <si>
    <t>https://podminky.urs.cz/item/CS_URS_2025_01/634663111</t>
  </si>
  <si>
    <t>"dilatační spáry podlahové desky"</t>
  </si>
  <si>
    <t>4,794*25</t>
  </si>
  <si>
    <t>47</t>
  </si>
  <si>
    <t>634911124</t>
  </si>
  <si>
    <t>Řezání dilatačních nebo smršťovacích spár v čerstvé betonové mazanině nebo potěru šířky přes 5 do 10 mm, hloubky přes 50 do 80 mm</t>
  </si>
  <si>
    <t>94</t>
  </si>
  <si>
    <t>https://podminky.urs.cz/item/CS_URS_2025_01/634911124</t>
  </si>
  <si>
    <t>Vedení trubní dálková a přípojná</t>
  </si>
  <si>
    <t>899114112</t>
  </si>
  <si>
    <t>Osazení poklopů šachtových plastových nebo kompozitních včetně rámů pro třídu zatížení D400, E600</t>
  </si>
  <si>
    <t>96</t>
  </si>
  <si>
    <t>https://podminky.urs.cz/item/CS_URS_2025_01/899114112</t>
  </si>
  <si>
    <t>"5/Z"</t>
  </si>
  <si>
    <t>49</t>
  </si>
  <si>
    <t>56230605a</t>
  </si>
  <si>
    <t>poklop šachtový z PU+rám HDPE, 900x600mm</t>
  </si>
  <si>
    <t>98</t>
  </si>
  <si>
    <t>Ostatní konstrukce a práce, bourání</t>
  </si>
  <si>
    <t>952901221</t>
  </si>
  <si>
    <t>Vyčištění budov nebo objektů před předáním do užívání průmyslových budov a objektů výrobních, skladovacích, garáží, dílen nebo hal apod. s nespalnou podlahou jakékoliv výšky podlaží</t>
  </si>
  <si>
    <t>100</t>
  </si>
  <si>
    <t>https://podminky.urs.cz/item/CS_URS_2025_01/952901221</t>
  </si>
  <si>
    <t>140*5</t>
  </si>
  <si>
    <t>51</t>
  </si>
  <si>
    <t>952905211</t>
  </si>
  <si>
    <t>Čištění objektů po zatopení nebo záplavách očištění od nánosu bahna mechanické stěn</t>
  </si>
  <si>
    <t>102</t>
  </si>
  <si>
    <t>https://podminky.urs.cz/item/CS_URS_2025_01/952905211</t>
  </si>
  <si>
    <t>"po oklepání omítek stěn"</t>
  </si>
  <si>
    <t>1,3*(124,8*2+5,6*2-0,2*12-1,15-1,2*2)-1,4*1,15*4</t>
  </si>
  <si>
    <t>953961115</t>
  </si>
  <si>
    <t>Kotva chemická s vyvrtáním otvoru do betonu, železobetonu nebo tvrdého kamene tmel, velikost M 20, hloubka 170 mm</t>
  </si>
  <si>
    <t>104</t>
  </si>
  <si>
    <t>https://podminky.urs.cz/item/CS_URS_2025_01/953961115</t>
  </si>
  <si>
    <t>"upevnění kolejnic"</t>
  </si>
  <si>
    <t>218*2</t>
  </si>
  <si>
    <t>53</t>
  </si>
  <si>
    <t>31197008</t>
  </si>
  <si>
    <t>tyč závitová Pz 4.6 M20</t>
  </si>
  <si>
    <t>106</t>
  </si>
  <si>
    <t>436*0,4</t>
  </si>
  <si>
    <t>31111009</t>
  </si>
  <si>
    <t>matice přesná šestihranná Pz DIN 934-8 M20</t>
  </si>
  <si>
    <t>100 kus</t>
  </si>
  <si>
    <t>108</t>
  </si>
  <si>
    <t>436/100</t>
  </si>
  <si>
    <t>55</t>
  </si>
  <si>
    <t>31121015</t>
  </si>
  <si>
    <t>podložka pružná s čtvercovým průřezem DIN 7980 BZ D 20mm</t>
  </si>
  <si>
    <t>100ks</t>
  </si>
  <si>
    <t>110</t>
  </si>
  <si>
    <t>93596-R</t>
  </si>
  <si>
    <t>Komplet upevnovací</t>
  </si>
  <si>
    <t>112</t>
  </si>
  <si>
    <t>57</t>
  </si>
  <si>
    <t>953961212</t>
  </si>
  <si>
    <t>Kotva chemická s vyvrtáním otvoru do betonu, železobetonu nebo tvrdého kamene chemická patrona, velikost M 10, hloubka 90 mm</t>
  </si>
  <si>
    <t>114</t>
  </si>
  <si>
    <t>https://podminky.urs.cz/item/CS_URS_2025_01/953961212</t>
  </si>
  <si>
    <t>"1/Z"</t>
  </si>
  <si>
    <t>953965115</t>
  </si>
  <si>
    <t>Kotva chemická s vyvrtáním otvoru kotevní šrouby pro chemické kotvy, velikost M 10, délka 130 mm</t>
  </si>
  <si>
    <t>116</t>
  </si>
  <si>
    <t>https://podminky.urs.cz/item/CS_URS_2025_01/953965115</t>
  </si>
  <si>
    <t>59</t>
  </si>
  <si>
    <t>962031133</t>
  </si>
  <si>
    <t>Bourání příček nebo přizdívek z cihel pálených plných nebo dutých, tl. přes 100 do 150 mm</t>
  </si>
  <si>
    <t>118</t>
  </si>
  <si>
    <t>https://podminky.urs.cz/item/CS_URS_2025_01/962031133</t>
  </si>
  <si>
    <t>"jímka"</t>
  </si>
  <si>
    <t>1,3*0,6*4</t>
  </si>
  <si>
    <t>962052211</t>
  </si>
  <si>
    <t>Bourání zdiva železobetonového nadzákladového, objemu přes 1 m3</t>
  </si>
  <si>
    <t>120</t>
  </si>
  <si>
    <t>https://podminky.urs.cz/item/CS_URS_2025_01/962052211</t>
  </si>
  <si>
    <t>"ubourání stěny u koleje 13"</t>
  </si>
  <si>
    <t>0,6*0,3*124,8-0,179*0,3*1,15*7+5,8*0,283*0,3</t>
  </si>
  <si>
    <t>61</t>
  </si>
  <si>
    <t>963012510</t>
  </si>
  <si>
    <t>Bourání stropů z desek nebo panelů železobetonových prefabrikovaných s dutinami z desek, š. do 300 mm tl. do 140 mm</t>
  </si>
  <si>
    <t>122</t>
  </si>
  <si>
    <t>https://podminky.urs.cz/item/CS_URS_2025_01/963012510</t>
  </si>
  <si>
    <t>"PZD desky"</t>
  </si>
  <si>
    <t>4,16*124,8*0,15</t>
  </si>
  <si>
    <t>963051113</t>
  </si>
  <si>
    <t>Bourání železobetonových stropů deskových, tl. přes 80 mm</t>
  </si>
  <si>
    <t>124</t>
  </si>
  <si>
    <t>https://podminky.urs.cz/item/CS_URS_2025_01/963051113</t>
  </si>
  <si>
    <t>"dobetonávka kolem PZD desek"</t>
  </si>
  <si>
    <t>0,15*0,317*124,8*2</t>
  </si>
  <si>
    <t>63</t>
  </si>
  <si>
    <t>964051111</t>
  </si>
  <si>
    <t>Bourání samostatných trámů, průvlaků nebo pásů ze železobetonu bez přerušení výztuže, průřezu do 0,10 m2</t>
  </si>
  <si>
    <t>126</t>
  </si>
  <si>
    <t>https://podminky.urs.cz/item/CS_URS_2025_01/964051111</t>
  </si>
  <si>
    <t>"stropní nosníky PZT 2-450"</t>
  </si>
  <si>
    <t>0,3*0,1*4,5*154</t>
  </si>
  <si>
    <t>964061321</t>
  </si>
  <si>
    <t>Uvolnění zhlaví trámu pro jakoukoliv délku uložení, ze zdiva cihelného, o průřezu zhlaví do 0,03 m2</t>
  </si>
  <si>
    <t>128</t>
  </si>
  <si>
    <t>https://podminky.urs.cz/item/CS_URS_2025_01/964061321</t>
  </si>
  <si>
    <t>2*154</t>
  </si>
  <si>
    <t>65</t>
  </si>
  <si>
    <t>965045113</t>
  </si>
  <si>
    <t>Bourání potěrů tl. do 50 mm cementových nebo pískocementových, plochy přes 4 m2</t>
  </si>
  <si>
    <t>130</t>
  </si>
  <si>
    <t>https://podminky.urs.cz/item/CS_URS_2025_01/965045113</t>
  </si>
  <si>
    <t>"na PZD deskách a dobetonávce"</t>
  </si>
  <si>
    <t>124,8*(0,317*2+4,16)</t>
  </si>
  <si>
    <t>968072455</t>
  </si>
  <si>
    <t>Vybourání kovových rámů oken s křídly, dveřních zárubní, vrat, stěn, ostění nebo obkladů dveřních zárubní, plochy do 2 m2</t>
  </si>
  <si>
    <t>132</t>
  </si>
  <si>
    <t>https://podminky.urs.cz/item/CS_URS_2025_01/968072455</t>
  </si>
  <si>
    <t>"plechové dveře - pouze u kolejnice 13"</t>
  </si>
  <si>
    <t>1,4*1,15*4</t>
  </si>
  <si>
    <t>67</t>
  </si>
  <si>
    <t>972054491</t>
  </si>
  <si>
    <t>Vybourání otvorů ve stropech nebo klenbách železobetonových bez odstranění podlahy a násypu, plochy do 1 m2, tl. přes 80 mm</t>
  </si>
  <si>
    <t>134</t>
  </si>
  <si>
    <t>https://podminky.urs.cz/item/CS_URS_2025_01/972054491</t>
  </si>
  <si>
    <t>"nový otvor ve stropě"</t>
  </si>
  <si>
    <t>0,8*1,1*0,17</t>
  </si>
  <si>
    <t>973042241</t>
  </si>
  <si>
    <t>Vysekání výklenků nebo kapes ve zdivu betonovém kapes, plochy do 0,10 m2, hl. do 150 mm</t>
  </si>
  <si>
    <t>136</t>
  </si>
  <si>
    <t>https://podminky.urs.cz/item/CS_URS_2025_01/973042241</t>
  </si>
  <si>
    <t>"pro nosníky OK stropu"</t>
  </si>
  <si>
    <t>5*2</t>
  </si>
  <si>
    <t>69</t>
  </si>
  <si>
    <t>976085311</t>
  </si>
  <si>
    <t>Vybourání drobných zámečnických a jiných konstrukcí kanalizačních rámů litinových, z rýhovaného plechu nebo betonových včetně poklopů nebo mříží, plochy do 0,60 m2</t>
  </si>
  <si>
    <t>138</t>
  </si>
  <si>
    <t>https://podminky.urs.cz/item/CS_URS_2025_01/976085311</t>
  </si>
  <si>
    <t>977151116</t>
  </si>
  <si>
    <t>Jádrové vrty diamantovými korunkami do stavebních materiálů (železobetonu, betonu, cihel, obkladů, dlažeb, kamene) průměru přes 70 do 80 mm</t>
  </si>
  <si>
    <t>140</t>
  </si>
  <si>
    <t>https://podminky.urs.cz/item/CS_URS_2025_01/977151116</t>
  </si>
  <si>
    <t>"pro chráničky"</t>
  </si>
  <si>
    <t>0,25*3</t>
  </si>
  <si>
    <t>71</t>
  </si>
  <si>
    <t>977151122</t>
  </si>
  <si>
    <t>Jádrové vrty diamantovými korunkami do stavebních materiálů (železobetonu, betonu, cihel, obkladů, dlažeb, kamene) průměru přes 120 do 130 mm</t>
  </si>
  <si>
    <t>142</t>
  </si>
  <si>
    <t>https://podminky.urs.cz/item/CS_URS_2025_01/977151122</t>
  </si>
  <si>
    <t>0,25*3+0,15</t>
  </si>
  <si>
    <t>977211111</t>
  </si>
  <si>
    <t>Řezání konstrukcí stěnovou pilou betonových nebo železobetonových průměru řezané výztuže do 16 mm hloubka řezu do 200 mm</t>
  </si>
  <si>
    <t>144</t>
  </si>
  <si>
    <t>https://podminky.urs.cz/item/CS_URS_2025_01/977211111</t>
  </si>
  <si>
    <t>"pro nový otvor ve stropě"</t>
  </si>
  <si>
    <t>0,8*2+1,1*2</t>
  </si>
  <si>
    <t>"obřezání podlahy kolem sloupů před bouráním"</t>
  </si>
  <si>
    <t>(0,7*2+0,3*2)*12</t>
  </si>
  <si>
    <t>2*4*2</t>
  </si>
  <si>
    <t>"řez před ubouráním zídky pod kolejí 13"</t>
  </si>
  <si>
    <t>2*(124,8+5,8)</t>
  </si>
  <si>
    <t>73</t>
  </si>
  <si>
    <t>978022151</t>
  </si>
  <si>
    <t>Otlučení omítek stěn a stropů kanálů při světlé výšce do 1,40 m</t>
  </si>
  <si>
    <t>146</t>
  </si>
  <si>
    <t>https://podminky.urs.cz/item/CS_URS_2025_01/978022151</t>
  </si>
  <si>
    <t>"oklepání omítek stěn"</t>
  </si>
  <si>
    <t>985131311</t>
  </si>
  <si>
    <t>Očištění ploch stěn, rubu kleneb a podlah ruční dočištění ocelovými kartáči</t>
  </si>
  <si>
    <t>148</t>
  </si>
  <si>
    <t>https://podminky.urs.cz/item/CS_URS_2025_01/985131311</t>
  </si>
  <si>
    <t>"po oklepání omítek stěn - 30%"</t>
  </si>
  <si>
    <t>(1,3*(124,8*2+5,6*2-0,2*12-1,15*1-1,2*2)-1,4*1,15*4)*0,3</t>
  </si>
  <si>
    <t>75</t>
  </si>
  <si>
    <t>985311115</t>
  </si>
  <si>
    <t>Reprofilace betonu sanačními maltami na cementové bázi ručně stěn, tloušťky přes 40 do 50 mm</t>
  </si>
  <si>
    <t>150</t>
  </si>
  <si>
    <t>https://podminky.urs.cz/item/CS_URS_2025_01/985311115</t>
  </si>
  <si>
    <t>"opravná maltou na stěnách"</t>
  </si>
  <si>
    <t>"zvenku na zazděných otvorech"</t>
  </si>
  <si>
    <t>1,2*1,15*2+1,15*1,15+1,4*1,15*4+0,3*0,1*4</t>
  </si>
  <si>
    <t>"zevnitř celá plocha"</t>
  </si>
  <si>
    <t>1,25*(124,8*2+5,6*2-0,2*12-0,25*4)</t>
  </si>
  <si>
    <t>985323111</t>
  </si>
  <si>
    <t>Spojovací (adhezní) můstek reprofilovaného betonu na cementové bázi, tloušťky 1 mm</t>
  </si>
  <si>
    <t>152</t>
  </si>
  <si>
    <t>https://podminky.urs.cz/item/CS_URS_2025_01/985323111</t>
  </si>
  <si>
    <t>"spojení stávajícho a nového betonu podlahy - vč. očištění a odmaštění"</t>
  </si>
  <si>
    <t>0,317*124,8*2</t>
  </si>
  <si>
    <t>"pod opravnou maltou na stěnách"</t>
  </si>
  <si>
    <t>77</t>
  </si>
  <si>
    <t>985331212</t>
  </si>
  <si>
    <t>Dodatečné vlepování betonářské výztuže včetně vyvrtání a vyčištění otvoru chemickou maltou průměr výztuže 10 mm</t>
  </si>
  <si>
    <t>154</t>
  </si>
  <si>
    <t>https://podminky.urs.cz/item/CS_URS_2025_01/985331212</t>
  </si>
  <si>
    <t>17*0,1*2</t>
  </si>
  <si>
    <t>22*0,1</t>
  </si>
  <si>
    <t>24*0,1</t>
  </si>
  <si>
    <t>985331217</t>
  </si>
  <si>
    <t>Dodatečné vlepování betonářské výztuže včetně vyvrtání a vyčištění otvoru chemickou maltou průměr výztuže 20 mm</t>
  </si>
  <si>
    <t>156</t>
  </si>
  <si>
    <t>https://podminky.urs.cz/item/CS_URS_2025_01/985331217</t>
  </si>
  <si>
    <t>"spojení prahu se stávající zídkou pod kolejnicí 13"</t>
  </si>
  <si>
    <t>348*0,15</t>
  </si>
  <si>
    <t>79</t>
  </si>
  <si>
    <t>985331912</t>
  </si>
  <si>
    <t>Dodatečné vlepování betonářské výztuže Příplatek k cenám za délku do 1 m jednotlivě</t>
  </si>
  <si>
    <t>158</t>
  </si>
  <si>
    <t>https://podminky.urs.cz/item/CS_URS_2025_01/985331912</t>
  </si>
  <si>
    <t>8+52,2</t>
  </si>
  <si>
    <t>997</t>
  </si>
  <si>
    <t>Doprava suti a vybouraných hmot</t>
  </si>
  <si>
    <t>997013151</t>
  </si>
  <si>
    <t>Vnitrostaveništní doprava suti a vybouraných hmot vodorovně do 50 m s naložením s omezením mechanizace pro budovy a haly výšky do 6 m</t>
  </si>
  <si>
    <t>160</t>
  </si>
  <si>
    <t>https://podminky.urs.cz/item/CS_URS_2025_01/997013151</t>
  </si>
  <si>
    <t>81</t>
  </si>
  <si>
    <t>997013501</t>
  </si>
  <si>
    <t>Odvoz suti a vybouraných hmot na skládku nebo meziskládku se složením, na vzdálenost do 1 km</t>
  </si>
  <si>
    <t>162</t>
  </si>
  <si>
    <t>https://podminky.urs.cz/item/CS_URS_2025_01/997013501</t>
  </si>
  <si>
    <t>997013509</t>
  </si>
  <si>
    <t>Odvoz suti a vybouraných hmot na skládku nebo meziskládku se složením, na vzdálenost Příplatek k ceně za každý další započatý 1 km přes 1 km</t>
  </si>
  <si>
    <t>164</t>
  </si>
  <si>
    <t>https://podminky.urs.cz/item/CS_URS_2025_01/997013509</t>
  </si>
  <si>
    <t>391,46*9 "Přepočtené koeficientem množství</t>
  </si>
  <si>
    <t>83</t>
  </si>
  <si>
    <t>997013601</t>
  </si>
  <si>
    <t>Poplatek za uložení stavebního odpadu na skládce (skládkovné) z prostého betonu zatříděného do Katalogu odpadů pod kódem 17 01 01</t>
  </si>
  <si>
    <t>166</t>
  </si>
  <si>
    <t>https://podminky.urs.cz/item/CS_URS_2025_01/997013601</t>
  </si>
  <si>
    <t>53,846+0,008+0,026</t>
  </si>
  <si>
    <t>997013602</t>
  </si>
  <si>
    <t>Poplatek za uložení stavebního odpadu na skládce (skládkovné) z armovaného betonu zatříděného do Katalogu odpadů pod kódem 17 01 01</t>
  </si>
  <si>
    <t>168</t>
  </si>
  <si>
    <t>https://podminky.urs.cz/item/CS_URS_2025_01/997013602</t>
  </si>
  <si>
    <t>163,538+12,012+28,483+49,896+0,36+0,18+54,058</t>
  </si>
  <si>
    <t>85</t>
  </si>
  <si>
    <t>997013603</t>
  </si>
  <si>
    <t>Poplatek za uložení stavebního odpadu na skládce (skládkovné) cihelného zatříděného do Katalogu odpadů pod kódem 17 01 02</t>
  </si>
  <si>
    <t>170</t>
  </si>
  <si>
    <t>https://podminky.urs.cz/item/CS_URS_2025_01/997013603</t>
  </si>
  <si>
    <t>0,961</t>
  </si>
  <si>
    <t>997013631</t>
  </si>
  <si>
    <t>Poplatek za uložení stavebního odpadu na skládce (skládkovné) směsného stavebního a demoličního zatříděného do Katalogu odpadů pod kódem 17 09 04</t>
  </si>
  <si>
    <t>172</t>
  </si>
  <si>
    <t>https://podminky.urs.cz/item/CS_URS_2025_01/997013631</t>
  </si>
  <si>
    <t>391,46-53,88-308,527-0,961-3,03</t>
  </si>
  <si>
    <t>87</t>
  </si>
  <si>
    <t>997013841</t>
  </si>
  <si>
    <t>Poplatek za uložení stavebního odpadu na skládce (skládkovné) odpadního materiálu po otryskávání bez obsahu nebezpečných látek zatříděného do Katalogu odpadů pod kódem 12 01 17</t>
  </si>
  <si>
    <t>174</t>
  </si>
  <si>
    <t>https://podminky.urs.cz/item/CS_URS_2025_01/997013841</t>
  </si>
  <si>
    <t>998</t>
  </si>
  <si>
    <t>Přesun hmot</t>
  </si>
  <si>
    <t>998012041</t>
  </si>
  <si>
    <t>Přesun hmot pro budovy občanské výstavby, bydlení, výrobu a služby s nosnou svislou konstrukcí monolitickou betonovou tyčovou nebo plošnou s jakýkoliv obvodovým pláštěm kromě vyzdívaného vodorovná dopravní vzdálenost do 100 m s omezením mechanizace pro budovy výšky do 6 m</t>
  </si>
  <si>
    <t>176</t>
  </si>
  <si>
    <t>https://podminky.urs.cz/item/CS_URS_2025_01/998012041</t>
  </si>
  <si>
    <t>89</t>
  </si>
  <si>
    <t>998012034</t>
  </si>
  <si>
    <t>Přesun hmot pro budovy občanské výstavby, bydlení, výrobu a služby s nosnou svislou konstrukcí monolitickou betonovou tyčovou nebo plošnou s jakýkoliv obvodovým pláštěm kromě vyzdívaného Příplatek k cenám za zvětšený přesun přes vymezenou vodorovnou dopravní vzdálenost do 500 m</t>
  </si>
  <si>
    <t>178</t>
  </si>
  <si>
    <t>https://podminky.urs.cz/item/CS_URS_2025_01/998012034</t>
  </si>
  <si>
    <t>PSV</t>
  </si>
  <si>
    <t>Práce a dodávky PSV</t>
  </si>
  <si>
    <t>721</t>
  </si>
  <si>
    <t>Zdravotechnika - vnitřní kanalizace</t>
  </si>
  <si>
    <t>721173401</t>
  </si>
  <si>
    <t>Potrubí z trub PVC SN4 svodné (ležaté) DN 110</t>
  </si>
  <si>
    <t>180</t>
  </si>
  <si>
    <t>https://podminky.urs.cz/item/CS_URS_2025_01/721173401</t>
  </si>
  <si>
    <t>"v odvodňovacím kanálku"</t>
  </si>
  <si>
    <t>6,5</t>
  </si>
  <si>
    <t>91</t>
  </si>
  <si>
    <t>721174042</t>
  </si>
  <si>
    <t>Potrubí z trub polypropylenových připojovací DN 40</t>
  </si>
  <si>
    <t>182</t>
  </si>
  <si>
    <t>https://podminky.urs.cz/item/CS_URS_2025_01/721174042</t>
  </si>
  <si>
    <t>"od umyvadla"</t>
  </si>
  <si>
    <t>5,5</t>
  </si>
  <si>
    <t>721-R1</t>
  </si>
  <si>
    <t>Napojení nového potrubí na stávající umyvadlo</t>
  </si>
  <si>
    <t>184</t>
  </si>
  <si>
    <t>93</t>
  </si>
  <si>
    <t>998721101</t>
  </si>
  <si>
    <t>Přesun hmot pro vnitřní kanalizaci stanovený z hmotnosti přesunovaného materiálu vodorovná dopravní vzdálenost do 50 m základní v objektech výšky do 6 m</t>
  </si>
  <si>
    <t>186</t>
  </si>
  <si>
    <t>https://podminky.urs.cz/item/CS_URS_2025_01/998721101</t>
  </si>
  <si>
    <t>767</t>
  </si>
  <si>
    <t>Konstrukce zámečnické</t>
  </si>
  <si>
    <t>767831022</t>
  </si>
  <si>
    <t>Montáž vnitřních kovových žebříků přímých, ukotvených do betonu</t>
  </si>
  <si>
    <t>188</t>
  </si>
  <si>
    <t>https://podminky.urs.cz/item/CS_URS_2025_01/767831022</t>
  </si>
  <si>
    <t>"4/Z"</t>
  </si>
  <si>
    <t>(1,33+0,6)*2</t>
  </si>
  <si>
    <t>95</t>
  </si>
  <si>
    <t>553-4/Z</t>
  </si>
  <si>
    <t>Dodávka žebříků 4/Z vč. předepsané povrchové úpravy</t>
  </si>
  <si>
    <t>kg</t>
  </si>
  <si>
    <t>190</t>
  </si>
  <si>
    <t>49,58</t>
  </si>
  <si>
    <t>767995112</t>
  </si>
  <si>
    <t>Montáž ostatních atypických zámečnických konstrukcí hmotnosti přes 5 do 10 kg</t>
  </si>
  <si>
    <t>192</t>
  </si>
  <si>
    <t>https://podminky.urs.cz/item/CS_URS_2025_01/767995112</t>
  </si>
  <si>
    <t>"4/ZZ"</t>
  </si>
  <si>
    <t>97</t>
  </si>
  <si>
    <t>767995113</t>
  </si>
  <si>
    <t>Montáž ostatních atypických zámečnických konstrukcí hmotnosti přes 10 do 20 kg</t>
  </si>
  <si>
    <t>194</t>
  </si>
  <si>
    <t>https://podminky.urs.cz/item/CS_URS_2025_01/767995113</t>
  </si>
  <si>
    <t>"2/ZZ"</t>
  </si>
  <si>
    <t>12,31</t>
  </si>
  <si>
    <t>"3/ZZ"</t>
  </si>
  <si>
    <t>17,66</t>
  </si>
  <si>
    <t>"5/ZZ"</t>
  </si>
  <si>
    <t>12,4</t>
  </si>
  <si>
    <t>"2/Z"</t>
  </si>
  <si>
    <t>18,79</t>
  </si>
  <si>
    <t>"6/Z"</t>
  </si>
  <si>
    <t>18,84</t>
  </si>
  <si>
    <t>767995114</t>
  </si>
  <si>
    <t>Montáž ostatních atypických zámečnických konstrukcí hmotnosti přes 20 do 50 kg</t>
  </si>
  <si>
    <t>196</t>
  </si>
  <si>
    <t>https://podminky.urs.cz/item/CS_URS_2025_01/767995114</t>
  </si>
  <si>
    <t>"1/ZZ"</t>
  </si>
  <si>
    <t>2558,87</t>
  </si>
  <si>
    <t>"3/Z"</t>
  </si>
  <si>
    <t>41,06</t>
  </si>
  <si>
    <t>99</t>
  </si>
  <si>
    <t>767995115</t>
  </si>
  <si>
    <t>Montáž ostatních atypických zámečnických konstrukcí hmotnosti přes 50 do 100 kg</t>
  </si>
  <si>
    <t>198</t>
  </si>
  <si>
    <t>https://podminky.urs.cz/item/CS_URS_2025_01/767995115</t>
  </si>
  <si>
    <t>"6/ZZ"</t>
  </si>
  <si>
    <t>91,01</t>
  </si>
  <si>
    <t>951,45</t>
  </si>
  <si>
    <t>"7/Z"</t>
  </si>
  <si>
    <t>73,1</t>
  </si>
  <si>
    <t>553-1/ZZ</t>
  </si>
  <si>
    <t>Dodávka lemování hrany podlahy 1/ZZ vč. předepsané povrchové úpravy</t>
  </si>
  <si>
    <t>200</t>
  </si>
  <si>
    <t>101</t>
  </si>
  <si>
    <t>553-2/ZZ</t>
  </si>
  <si>
    <t>Dodávka lemování jímky 2/ZZ vč. předepsané povrchové úpravy</t>
  </si>
  <si>
    <t>202</t>
  </si>
  <si>
    <t>553-3/ZZ</t>
  </si>
  <si>
    <t>Dodávka lemování jímky 3/ZZ vč. předepsané povrchové úpravy</t>
  </si>
  <si>
    <t>204</t>
  </si>
  <si>
    <t>103</t>
  </si>
  <si>
    <t>553-4/ZZ</t>
  </si>
  <si>
    <t>Dodávka kotevního plechu 4/ZZ vč. předepsané povrchové úpravy</t>
  </si>
  <si>
    <t>206</t>
  </si>
  <si>
    <t>553-5/ZZ</t>
  </si>
  <si>
    <t>Dodávka lemování jímky 5/ZZ vč. předepsané povrchové úpravy</t>
  </si>
  <si>
    <t>208</t>
  </si>
  <si>
    <t>105</t>
  </si>
  <si>
    <t>553-6/ZZ</t>
  </si>
  <si>
    <t>Dodávka kotevního rámu 6/ZZ vč. předepsané povrchové úpravy</t>
  </si>
  <si>
    <t>210</t>
  </si>
  <si>
    <t>553-1/Z</t>
  </si>
  <si>
    <t>Dodávka ocelové konstrukce podlahy 1/Z vč. předepsané povrchové úpravy</t>
  </si>
  <si>
    <t>212</t>
  </si>
  <si>
    <t>107</t>
  </si>
  <si>
    <t>553-2/Z</t>
  </si>
  <si>
    <t>Dodávka zakrytí jímky 2/Z vč. předepsané povrchové úpravy</t>
  </si>
  <si>
    <t>214</t>
  </si>
  <si>
    <t>553-3/Z</t>
  </si>
  <si>
    <t>Dodávka zakrytí jímky 3/Z vč. předepsané povrchové úpravy</t>
  </si>
  <si>
    <t>216</t>
  </si>
  <si>
    <t>109</t>
  </si>
  <si>
    <t>553-6/Z</t>
  </si>
  <si>
    <t>Dodávka zakrytí jímky 6/Z vč. předepsané povrchové úpravy</t>
  </si>
  <si>
    <t>218</t>
  </si>
  <si>
    <t>553-7/Z</t>
  </si>
  <si>
    <t>Dodávka doplnění ocelové konstrukce podlahy 7/Z vč. předepsané povrchové úpravy</t>
  </si>
  <si>
    <t>220</t>
  </si>
  <si>
    <t>111</t>
  </si>
  <si>
    <t>767996701</t>
  </si>
  <si>
    <t>Demontáž ostatních zámečnických konstrukcí řezáním o hmotnosti jednotlivých dílů do 50 kg</t>
  </si>
  <si>
    <t>222</t>
  </si>
  <si>
    <t>https://podminky.urs.cz/item/CS_URS_2025_01/767996701</t>
  </si>
  <si>
    <t>"nový otvor ve stropě - trapézový plech"</t>
  </si>
  <si>
    <t>0,8*1,1*20</t>
  </si>
  <si>
    <t>"ocelová konstrukce - sloupky a nosníky"</t>
  </si>
  <si>
    <t>11*1,055*2+36,2*4,2*2</t>
  </si>
  <si>
    <t>998767111</t>
  </si>
  <si>
    <t>Přesun hmot pro zámečnické konstrukce stanovený z hmotnosti přesunovaného materiálu vodorovná dopravní vzdálenost do 50 m s omezením mechanizace v objektech výšky do 6 m</t>
  </si>
  <si>
    <t>224</t>
  </si>
  <si>
    <t>https://podminky.urs.cz/item/CS_URS_2025_01/998767111</t>
  </si>
  <si>
    <t>789</t>
  </si>
  <si>
    <t>Povrchové úpravy ocelových konstrukcí a technologických zařízení</t>
  </si>
  <si>
    <t>113</t>
  </si>
  <si>
    <t>789221522</t>
  </si>
  <si>
    <t>Otryskání povrchů ocelových konstrukcí suché abrazivní tryskání abrazivem ze strusky třídy I stupeň zrezivění B, stupeň přípravy Sa 2 1/2</t>
  </si>
  <si>
    <t>226</t>
  </si>
  <si>
    <t>https://podminky.urs.cz/item/CS_URS_2025_01/789221522</t>
  </si>
  <si>
    <t>"repase koleje 13"</t>
  </si>
  <si>
    <t>(124,8+5,8)*0,8</t>
  </si>
  <si>
    <t>789325310</t>
  </si>
  <si>
    <t>Nátěr ocelových konstrukcí třídy I dvousložkový polyuretanový základní, tloušťky do 40 μm</t>
  </si>
  <si>
    <t>228</t>
  </si>
  <si>
    <t>https://podminky.urs.cz/item/CS_URS_2025_01/789325310</t>
  </si>
  <si>
    <t>"nátěr koleje 13"</t>
  </si>
  <si>
    <t>115</t>
  </si>
  <si>
    <t>789325315</t>
  </si>
  <si>
    <t>Nátěr ocelových konstrukcí třídy I dvousložkový polyuretanový mezivrstva, tloušťky do 40 μm</t>
  </si>
  <si>
    <t>230</t>
  </si>
  <si>
    <t>https://podminky.urs.cz/item/CS_URS_2025_01/789325315</t>
  </si>
  <si>
    <t>789325320</t>
  </si>
  <si>
    <t>Nátěr ocelových konstrukcí třídy I dvousložkový polyuretanový krycí (vrchní), tloušťky do 40 μm</t>
  </si>
  <si>
    <t>232</t>
  </si>
  <si>
    <t>https://podminky.urs.cz/item/CS_URS_2025_01/789325320</t>
  </si>
  <si>
    <t>SO 20 - Elektroinstalace</t>
  </si>
  <si>
    <t>Prospect spol. s r.o.</t>
  </si>
  <si>
    <t>PSV - PSV</t>
  </si>
  <si>
    <t xml:space="preserve">    741-1 - Rozvaděče</t>
  </si>
  <si>
    <t xml:space="preserve">    741-2 - Uzemnění</t>
  </si>
  <si>
    <t xml:space="preserve">    741-3 - Kabelové trasy</t>
  </si>
  <si>
    <t xml:space="preserve">    741-4 - Kabely RS2NP1</t>
  </si>
  <si>
    <t xml:space="preserve">    741-5 - Demontáže</t>
  </si>
  <si>
    <t>OST - Ostatní</t>
  </si>
  <si>
    <t>741-1</t>
  </si>
  <si>
    <t>Rozvaděče</t>
  </si>
  <si>
    <t>741-01R</t>
  </si>
  <si>
    <t>Dozbrojení rozvaděče RD1 (2x jistič 16A/B 1P)</t>
  </si>
  <si>
    <t>ks</t>
  </si>
  <si>
    <t>-1366163476</t>
  </si>
  <si>
    <t>741-02R</t>
  </si>
  <si>
    <t>Montáž dozbrojení</t>
  </si>
  <si>
    <t>1648833744</t>
  </si>
  <si>
    <t>741-03R</t>
  </si>
  <si>
    <t>Zás.skříň RubberBOX IP65 jištěná s chráničem 40/4/003-A</t>
  </si>
  <si>
    <t>1386355669</t>
  </si>
  <si>
    <t>741-04R</t>
  </si>
  <si>
    <t>Montáž zás.skříň</t>
  </si>
  <si>
    <t>-1349226203</t>
  </si>
  <si>
    <t>741-05R</t>
  </si>
  <si>
    <t>Krabice SolidBOX 68230 IP65, 313x253x115mm, plné víko, hladké boky</t>
  </si>
  <si>
    <t>-689994786</t>
  </si>
  <si>
    <t>741-06R</t>
  </si>
  <si>
    <t>Montáž MX</t>
  </si>
  <si>
    <t>252936966</t>
  </si>
  <si>
    <t>741-07R</t>
  </si>
  <si>
    <t xml:space="preserve">Univerzální řadová svorka OTL  2,5-35mm² šedá, modrá, zel/žlutá</t>
  </si>
  <si>
    <t>-1271523488</t>
  </si>
  <si>
    <t>741-08R</t>
  </si>
  <si>
    <t>Montáž svorky</t>
  </si>
  <si>
    <t>-361516184</t>
  </si>
  <si>
    <t>741-09R</t>
  </si>
  <si>
    <t>Vývodka Pg36 s maticí IP66</t>
  </si>
  <si>
    <t>-1946409710</t>
  </si>
  <si>
    <t>741-10R</t>
  </si>
  <si>
    <t>Vývodka M25 s maticí IP68</t>
  </si>
  <si>
    <t>259510909</t>
  </si>
  <si>
    <t>741-11R</t>
  </si>
  <si>
    <t>Vývodka plastová PG13,5 IP68 s maticí</t>
  </si>
  <si>
    <t>1099222331</t>
  </si>
  <si>
    <t>741-12R</t>
  </si>
  <si>
    <t>Montáž vývodky</t>
  </si>
  <si>
    <t>-302737832</t>
  </si>
  <si>
    <t>741-2</t>
  </si>
  <si>
    <t>Uzemnění</t>
  </si>
  <si>
    <t>35442062</t>
  </si>
  <si>
    <t>pás zemnící 30x4mm FeZn</t>
  </si>
  <si>
    <t>-944319274</t>
  </si>
  <si>
    <t>210220001</t>
  </si>
  <si>
    <t>Montáž uzemňovacího vedení s upevněním, propojením a připojením pomocí svorek na povrchu vodičů FeZn páskou průřezu do 120 mm2</t>
  </si>
  <si>
    <t>-1559790198</t>
  </si>
  <si>
    <t>https://podminky.urs.cz/item/CS_URS_2025_01/210220001</t>
  </si>
  <si>
    <t>35441986</t>
  </si>
  <si>
    <t>svorka odbočovací a spojovací pro pásek 30x4mm, FeZn</t>
  </si>
  <si>
    <t>358260557</t>
  </si>
  <si>
    <t>741-13R</t>
  </si>
  <si>
    <t>-1880370182</t>
  </si>
  <si>
    <t>741-14R</t>
  </si>
  <si>
    <t>Svařování pásku</t>
  </si>
  <si>
    <t>717809726</t>
  </si>
  <si>
    <t>741-3</t>
  </si>
  <si>
    <t>Kabelové trasy</t>
  </si>
  <si>
    <t>741-15R</t>
  </si>
  <si>
    <t>Kabelový žlab s integrovanou spojkou 60x100 a přísl.</t>
  </si>
  <si>
    <t>1431985012</t>
  </si>
  <si>
    <t>741-16R</t>
  </si>
  <si>
    <t>Montáž kabelového žlabu 600x100 a přísl.</t>
  </si>
  <si>
    <t>1225768229</t>
  </si>
  <si>
    <t>741-17R</t>
  </si>
  <si>
    <t>Kabelový žlab s integrovanou spojkou 60x150 a přísl.</t>
  </si>
  <si>
    <t>-2059619177</t>
  </si>
  <si>
    <t>741-18R</t>
  </si>
  <si>
    <t>Montáž kabelového žlabu 60x150 a přísl.</t>
  </si>
  <si>
    <t>339456761</t>
  </si>
  <si>
    <t>741-19R</t>
  </si>
  <si>
    <t>Ocelová trubka závitová pozinkovaná</t>
  </si>
  <si>
    <t>-1534516790</t>
  </si>
  <si>
    <t>741-20R</t>
  </si>
  <si>
    <t>Montáž ocelové trubky</t>
  </si>
  <si>
    <t>-1352953504</t>
  </si>
  <si>
    <t>741-21R</t>
  </si>
  <si>
    <t xml:space="preserve">Ohebná trubka </t>
  </si>
  <si>
    <t>1327046578</t>
  </si>
  <si>
    <t>741-22R</t>
  </si>
  <si>
    <t>Montáž ohebné trubky</t>
  </si>
  <si>
    <t>-854881004</t>
  </si>
  <si>
    <t>741-4</t>
  </si>
  <si>
    <t>Kabely RS2NP1</t>
  </si>
  <si>
    <t>34111036</t>
  </si>
  <si>
    <t>kabel instalační jádro Cu plné izolace PVC plášť PVC 450/750V (CYKY) 3x2,5mm2</t>
  </si>
  <si>
    <t>-944248057</t>
  </si>
  <si>
    <t>741122211</t>
  </si>
  <si>
    <t>Montáž kabelů měděných bez ukončení uložených volně nebo v liště plných kulatých (např. CYKY) počtu a průřezu žil 3x1,5 až 6 mm2</t>
  </si>
  <si>
    <t>1837154901</t>
  </si>
  <si>
    <t>https://podminky.urs.cz/item/CS_URS_2025_01/741122211</t>
  </si>
  <si>
    <t>741130115</t>
  </si>
  <si>
    <t>Ukončení šňůr se zapojením počtu a průřezu žil 3x0,35 až 4 mm2</t>
  </si>
  <si>
    <t>-1788769613</t>
  </si>
  <si>
    <t>https://podminky.urs.cz/item/CS_URS_2025_01/741130115</t>
  </si>
  <si>
    <t>34113034</t>
  </si>
  <si>
    <t>kabel instalační jádro Cu plné izolace PVC plášť PVC 450/750V (CYKY) 5x10mm2</t>
  </si>
  <si>
    <t>-674878260</t>
  </si>
  <si>
    <t>741122233</t>
  </si>
  <si>
    <t>Montáž kabelů měděných bez ukončení uložených volně nebo v liště plných kulatých (např. CYKY) počtu a průřezu žil 5x10 mm2</t>
  </si>
  <si>
    <t>1502707386</t>
  </si>
  <si>
    <t>https://podminky.urs.cz/item/CS_URS_2025_01/741122233</t>
  </si>
  <si>
    <t>741130146</t>
  </si>
  <si>
    <t>Ukončení šňůr se zapojením počtu a průřezu žil 5x10 mm2</t>
  </si>
  <si>
    <t>-710906078</t>
  </si>
  <si>
    <t>https://podminky.urs.cz/item/CS_URS_2025_01/741130146</t>
  </si>
  <si>
    <t>34113134</t>
  </si>
  <si>
    <t>kabel silový jádro Cu izolace PVC plášť PVC 0,6/1kV (1-CYKY) 5x25mm2</t>
  </si>
  <si>
    <t>1417934159</t>
  </si>
  <si>
    <t>741122235</t>
  </si>
  <si>
    <t>Montáž kabelů měděných bez ukončení uložených volně nebo v liště plných kulatých (např. CYKY) počtu a průřezu žil 5x25 až 35 mm2</t>
  </si>
  <si>
    <t>-896900827</t>
  </si>
  <si>
    <t>https://podminky.urs.cz/item/CS_URS_2025_01/741122235</t>
  </si>
  <si>
    <t>741130148</t>
  </si>
  <si>
    <t>Ukončení šňůr se zapojením počtu a průřezu žil 5x25 mm2</t>
  </si>
  <si>
    <t>-1870437096</t>
  </si>
  <si>
    <t>https://podminky.urs.cz/item/CS_URS_2025_01/741130148</t>
  </si>
  <si>
    <t>741-5</t>
  </si>
  <si>
    <t>Demontáže</t>
  </si>
  <si>
    <t>741-23R</t>
  </si>
  <si>
    <t>Demontáž stávající elektroinstalace</t>
  </si>
  <si>
    <t>kpl</t>
  </si>
  <si>
    <t>772247866</t>
  </si>
  <si>
    <t>741-24R</t>
  </si>
  <si>
    <t>Demontáž RD1</t>
  </si>
  <si>
    <t>-406215433</t>
  </si>
  <si>
    <t>741-25R</t>
  </si>
  <si>
    <t>Přeložka stávajících kabelů</t>
  </si>
  <si>
    <t>2109256285</t>
  </si>
  <si>
    <t>741-26R</t>
  </si>
  <si>
    <t>Montáž RD1</t>
  </si>
  <si>
    <t>-1053683596</t>
  </si>
  <si>
    <t>741-27R</t>
  </si>
  <si>
    <t>Roztřídění a rozložení odpadů (demontovaných zařízení a kabelů)</t>
  </si>
  <si>
    <t>-626655019</t>
  </si>
  <si>
    <t>741-28R</t>
  </si>
  <si>
    <t>Ekologická likvidace demontovaných zařízení a kabelů (odvoz a poplatky na skládce)</t>
  </si>
  <si>
    <t>547450275</t>
  </si>
  <si>
    <t>OST</t>
  </si>
  <si>
    <t>Ostatní</t>
  </si>
  <si>
    <t>741-29R</t>
  </si>
  <si>
    <t>Různé drobné nespecifikované</t>
  </si>
  <si>
    <t>…</t>
  </si>
  <si>
    <t>512</t>
  </si>
  <si>
    <t>-868172975</t>
  </si>
  <si>
    <t>741-30R</t>
  </si>
  <si>
    <t>Doprava</t>
  </si>
  <si>
    <t>1686850276</t>
  </si>
  <si>
    <t>741-31R</t>
  </si>
  <si>
    <t>PPV</t>
  </si>
  <si>
    <t>-162805080</t>
  </si>
  <si>
    <t>741-32R</t>
  </si>
  <si>
    <t>Přesun</t>
  </si>
  <si>
    <t>-1638025405</t>
  </si>
  <si>
    <t>741-33R</t>
  </si>
  <si>
    <t>GZS</t>
  </si>
  <si>
    <t>1681835412</t>
  </si>
  <si>
    <t>741-34R</t>
  </si>
  <si>
    <t>Příprava na komplexní zkoušky a jejich provedení</t>
  </si>
  <si>
    <t>2103493403</t>
  </si>
  <si>
    <t>741-35R</t>
  </si>
  <si>
    <t xml:space="preserve">Výchozí revize </t>
  </si>
  <si>
    <t>1637756037</t>
  </si>
  <si>
    <t>SO 30 - Potrubní rozvody</t>
  </si>
  <si>
    <t>M - Potrubní rozvody</t>
  </si>
  <si>
    <t xml:space="preserve">    M-1 - Potrubí stlačeného vzduchu</t>
  </si>
  <si>
    <t xml:space="preserve">    M-2 - Potrubí SV a TUV</t>
  </si>
  <si>
    <t xml:space="preserve">    M-3 - Montážní systém</t>
  </si>
  <si>
    <t>M-1</t>
  </si>
  <si>
    <t>Potrubí stlačeného vzduchu</t>
  </si>
  <si>
    <t>14011040</t>
  </si>
  <si>
    <t>trubka ocelová bezešvá hladká jakost 11 353 70x3,2mm</t>
  </si>
  <si>
    <t>256</t>
  </si>
  <si>
    <t>733241642</t>
  </si>
  <si>
    <t>14011017</t>
  </si>
  <si>
    <t>trubka ocelová bezešvá hladká jakost 11 353 33,7x3,2mm</t>
  </si>
  <si>
    <t>340514027</t>
  </si>
  <si>
    <t>31630524</t>
  </si>
  <si>
    <t>oblouk trubkový tvar 90° - K3 D 70mm tl 2,9mm</t>
  </si>
  <si>
    <t>1389859630</t>
  </si>
  <si>
    <t>31630465</t>
  </si>
  <si>
    <t>oblouk trubkový typ 3D tvar 90° - K3 D 33,7mm tl 2,6mm</t>
  </si>
  <si>
    <t>679533399</t>
  </si>
  <si>
    <t>230011046</t>
  </si>
  <si>
    <t>Montáž potrubí z trub ocelových hladkých tř. 11 až 13 Ø 70 mm, tl. 3,2 mm</t>
  </si>
  <si>
    <t>-47123031</t>
  </si>
  <si>
    <t>https://podminky.urs.cz/item/CS_URS_2025_01/230011046</t>
  </si>
  <si>
    <t>230011028</t>
  </si>
  <si>
    <t>Montáž potrubí z trub ocelových hladkých tř. 11 až 13 Ø 38 mm, tl. 3,2 mm</t>
  </si>
  <si>
    <t>-1739934037</t>
  </si>
  <si>
    <t>https://podminky.urs.cz/item/CS_URS_2025_01/230011028</t>
  </si>
  <si>
    <t>230170011</t>
  </si>
  <si>
    <t>Zkouška těsnosti potrubí DN do 40</t>
  </si>
  <si>
    <t>735571501</t>
  </si>
  <si>
    <t>https://podminky.urs.cz/item/CS_URS_2025_01/230170011</t>
  </si>
  <si>
    <t>230170012</t>
  </si>
  <si>
    <t>Zkouška těsnosti potrubí DN přes 40 do 80</t>
  </si>
  <si>
    <t>-1170864602</t>
  </si>
  <si>
    <t>https://podminky.urs.cz/item/CS_URS_2025_01/230170012</t>
  </si>
  <si>
    <t>M-2</t>
  </si>
  <si>
    <t>Potrubí SV a TUV</t>
  </si>
  <si>
    <t>28615135</t>
  </si>
  <si>
    <t>trubka vodovodní tlaková PPR řada PN 16 D 25mm</t>
  </si>
  <si>
    <t>-1016495984</t>
  </si>
  <si>
    <t>28615133</t>
  </si>
  <si>
    <t>trubka vodovodní tlaková PPR řada PN 16 D 20mm</t>
  </si>
  <si>
    <t>1573031468</t>
  </si>
  <si>
    <t>28654004</t>
  </si>
  <si>
    <t>koleno 90° PPR pro rozvod pitné a teplé užitkové vody D 25mm</t>
  </si>
  <si>
    <t>1550808293</t>
  </si>
  <si>
    <t>28654002</t>
  </si>
  <si>
    <t>koleno 90° PPR pro rozvod pitné a teplé užitkové vody D 20mm</t>
  </si>
  <si>
    <t>-1084068380</t>
  </si>
  <si>
    <t>28654170</t>
  </si>
  <si>
    <t>redukce PPR hrdlová D 25x20mm</t>
  </si>
  <si>
    <t>1048853184</t>
  </si>
  <si>
    <t>28377109</t>
  </si>
  <si>
    <t>pouzdro izolační potrubní z pěnového polyetylenu 28/6mm</t>
  </si>
  <si>
    <t>1912420125</t>
  </si>
  <si>
    <t>28377140</t>
  </si>
  <si>
    <t>pouzdro izolační potrubní z pěnového polyetylenu 20/6mm</t>
  </si>
  <si>
    <t>465115027</t>
  </si>
  <si>
    <t>28654336</t>
  </si>
  <si>
    <t>kohout kulový PPR D 20mm</t>
  </si>
  <si>
    <t>-1058481271</t>
  </si>
  <si>
    <t>1096486680</t>
  </si>
  <si>
    <t>HZS2211</t>
  </si>
  <si>
    <t>Hodinové zúčtovací sazby profesí PSV provádění stavebních instalací instalatér</t>
  </si>
  <si>
    <t>hod</t>
  </si>
  <si>
    <t>-1596644280</t>
  </si>
  <si>
    <t>https://podminky.urs.cz/item/CS_URS_2025_01/HZS2211</t>
  </si>
  <si>
    <t>M-3</t>
  </si>
  <si>
    <t>Montážní systém</t>
  </si>
  <si>
    <t>42390529</t>
  </si>
  <si>
    <t>objímka ocelová dvojdílná DN 65</t>
  </si>
  <si>
    <t>-384048200</t>
  </si>
  <si>
    <t>01R</t>
  </si>
  <si>
    <t>Nosníková svěrka M10</t>
  </si>
  <si>
    <t>-2063606156</t>
  </si>
  <si>
    <t>02R</t>
  </si>
  <si>
    <t>Nosníková svěrka M8</t>
  </si>
  <si>
    <t>-1168658497</t>
  </si>
  <si>
    <t>03R</t>
  </si>
  <si>
    <t>Nosníková přichytka PTKB 17-20 naklepávací</t>
  </si>
  <si>
    <t>-1640812623</t>
  </si>
  <si>
    <t>31197003</t>
  </si>
  <si>
    <t>tyč závitová Pz 4.6 M10</t>
  </si>
  <si>
    <t>-291271815</t>
  </si>
  <si>
    <t>31197002</t>
  </si>
  <si>
    <t>tyč závitová Pz 4.6 M8</t>
  </si>
  <si>
    <t>168738531</t>
  </si>
  <si>
    <t>30909127</t>
  </si>
  <si>
    <t>šroub metrický celozávit DIN 933 8.8 BZ M6x25mm</t>
  </si>
  <si>
    <t>942421742</t>
  </si>
  <si>
    <t>31111005</t>
  </si>
  <si>
    <t>matice přesná šestihranná Pz DIN 934-8 M10</t>
  </si>
  <si>
    <t>518636310</t>
  </si>
  <si>
    <t>31111004</t>
  </si>
  <si>
    <t>matice přesná šestihranná Pz DIN 934-8 M8</t>
  </si>
  <si>
    <t>826113100</t>
  </si>
  <si>
    <t>31111003</t>
  </si>
  <si>
    <t>matice přesná šestihranná Pz DIN 934-8 M6</t>
  </si>
  <si>
    <t>-1112576312</t>
  </si>
  <si>
    <t>31120005</t>
  </si>
  <si>
    <t>podložka DIN 125-A ZB D 10mm</t>
  </si>
  <si>
    <t>-539798814</t>
  </si>
  <si>
    <t>31120004</t>
  </si>
  <si>
    <t>podložka DIN 125-A ZB D 8mm</t>
  </si>
  <si>
    <t>404818368</t>
  </si>
  <si>
    <t>31120003</t>
  </si>
  <si>
    <t>podložka DIN 125-A ZB D 6mm</t>
  </si>
  <si>
    <t>-238797171</t>
  </si>
  <si>
    <t>04R</t>
  </si>
  <si>
    <t>Montážní lišta MS 27/18/1,25 mm, délka 1000 mm</t>
  </si>
  <si>
    <t>-2029508928</t>
  </si>
  <si>
    <t>05R</t>
  </si>
  <si>
    <t>Montážní lišta MS 27/18/1,25 mm, délka 200 mm</t>
  </si>
  <si>
    <t>355970109</t>
  </si>
  <si>
    <t>06R</t>
  </si>
  <si>
    <t>Žlab drátěný 60x150 HL VFL60.150-2</t>
  </si>
  <si>
    <t>1407293669</t>
  </si>
  <si>
    <t>07R</t>
  </si>
  <si>
    <t>Spojka pro drátěné žlaby HL VFK</t>
  </si>
  <si>
    <t>-1930591029</t>
  </si>
  <si>
    <t>HZS1331</t>
  </si>
  <si>
    <t>Hodinové zúčtovací sazby profesí HSV provádění konstrukcí montér konstrukcí</t>
  </si>
  <si>
    <t>51807453</t>
  </si>
  <si>
    <t>https://podminky.urs.cz/item/CS_URS_2025_01/HZS1331</t>
  </si>
  <si>
    <t>08R</t>
  </si>
  <si>
    <t>Montážní a pomocný materiál</t>
  </si>
  <si>
    <t>-156450160</t>
  </si>
  <si>
    <t>09R</t>
  </si>
  <si>
    <t>Nátěrová plocha (základní a krycí nátěr - celková tlošťka min. 160μm)</t>
  </si>
  <si>
    <t>1050429212</t>
  </si>
  <si>
    <t>10R</t>
  </si>
  <si>
    <t>Orientační tabulka - text: "STLAČENÝ VZDUCH" připevnit na potrubí</t>
  </si>
  <si>
    <t>80213793</t>
  </si>
  <si>
    <t>SO 40 - Demontáže a zpětné montáže</t>
  </si>
  <si>
    <t>M - Demontáže a zpětné montáže</t>
  </si>
  <si>
    <t xml:space="preserve">    M-1 - Demontáže</t>
  </si>
  <si>
    <t xml:space="preserve">    M-2 - Montáže</t>
  </si>
  <si>
    <t>050001000</t>
  </si>
  <si>
    <t>Finanční náklady</t>
  </si>
  <si>
    <t>1024</t>
  </si>
  <si>
    <t>-559577278</t>
  </si>
  <si>
    <t>https://podminky.urs.cz/item/CS_URS_2025_01/050001000</t>
  </si>
  <si>
    <t>"Pomocné zařízení pro manipulaci při demontáži"1</t>
  </si>
  <si>
    <t>HZS4152</t>
  </si>
  <si>
    <t>Hodinové zúčtovací sazby ostatních profesí obsluha stavebních strojů a zařízení mechanik odborný</t>
  </si>
  <si>
    <t>1745955383</t>
  </si>
  <si>
    <t>https://podminky.urs.cz/item/CS_URS_2025_01/HZS4152</t>
  </si>
  <si>
    <t>"Demontáž - pol. 1 Schodiště u sloupu C2, 2 pracovníci, 4 hod"2*4</t>
  </si>
  <si>
    <t>"Demontáž - pol. 2 Žebřík u sloupu C5, 2 pracovníci, 0,5 hod"2*0,5</t>
  </si>
  <si>
    <t>"Demontáž - pol. 3 Žebřík u sloupu C8, 2 pracovníci, 0,5 hod"2*0,5</t>
  </si>
  <si>
    <t>"Demontáž - pol. 4 Žebřík u sloupu C12, 2 pracovníci, 0,5 hod"2*0,5</t>
  </si>
  <si>
    <t>"Demontáž - pol. 5 Informační tabule, 2 pracovníci, 0,5 hod"2*0,5</t>
  </si>
  <si>
    <t>"Demontáž - pol. 6 Zdvihací zařízení, 2 pracovníci, 8 hod"2*8</t>
  </si>
  <si>
    <t>"Demontáž - pol. 7 Schodiště u sloupu C15, 2 pracovníci, 4 hod"2*4</t>
  </si>
  <si>
    <t>"Demontáž - pol. 8 Potrubí vody, 1 pracovník, 2 hod"1*2</t>
  </si>
  <si>
    <t>"Demontáž - pol. 9 Potrubí stlačeného vzduchu, 2 pracovník, 8 hod"1*8</t>
  </si>
  <si>
    <t>"Demontáž - pol. 10 odpadní potrubí z umyvadla, 1 pracovník, 1 hod"1*1</t>
  </si>
  <si>
    <t>HZS2231</t>
  </si>
  <si>
    <t>Hodinové zúčtovací sazby profesí PSV provádění stavebních instalací elektrikář</t>
  </si>
  <si>
    <t>492713032</t>
  </si>
  <si>
    <t>https://podminky.urs.cz/item/CS_URS_2025_01/HZS2231</t>
  </si>
  <si>
    <t>"Odpojení osvětlení informační tabule"1</t>
  </si>
  <si>
    <t>"Odpojení napájení zdvihacího zařízení"2</t>
  </si>
  <si>
    <t>Montáže</t>
  </si>
  <si>
    <t>56395464</t>
  </si>
  <si>
    <t>"Pomocné zařízení pro manipulaci při montáži"1</t>
  </si>
  <si>
    <t>-860285960</t>
  </si>
  <si>
    <t>"Montáž - pol. 11 Schodiště u sloupu C2, 2 pracovníci, 4 hod"2*4</t>
  </si>
  <si>
    <t>"Montáž - pol. 12 Žebřík u sloupu C5, 2 pracovníci, 0,5 hod"2*0,5</t>
  </si>
  <si>
    <t>"Montáž - pol. 13 Žebřík u sloupu C8, 2 pracovníci, 0,5 hod"2*0,5</t>
  </si>
  <si>
    <t>"Montáž - pol. 14 Žebřík u sloupu C12, 2 pracovníci, 0,5 hod"2*0,5</t>
  </si>
  <si>
    <t>"Montáž - pol. 15 Informační tabule, 2 pracovníci, 0,5 hod"2*0,5</t>
  </si>
  <si>
    <t>"Montáž - pol. 16 Zdvihací zařízení, 2 pracovníci, 8 hod"2*8</t>
  </si>
  <si>
    <t>"Montáž - pol. 17 Schodiště u sloupu C15, 2 pracovníci, 4 hod"2*4</t>
  </si>
  <si>
    <t>-134129645</t>
  </si>
  <si>
    <t>"Připojení osvětlení informační tabule"1</t>
  </si>
  <si>
    <t>"Připojení napájení zdvihacího zařízení"2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</si>
  <si>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</si>
  <si>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</si>
  <si>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</si>
  <si>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VRN7 - Provozní vlivy</t>
  </si>
  <si>
    <t xml:space="preserve">    VRN9 - Ostatní náklady</t>
  </si>
  <si>
    <t>VRN1</t>
  </si>
  <si>
    <t>Průzkumné, zeměměřičské a projektové práce</t>
  </si>
  <si>
    <t>013294000</t>
  </si>
  <si>
    <t>Ostatní dokumentace stavby</t>
  </si>
  <si>
    <t>-504823767</t>
  </si>
  <si>
    <t>https://podminky.urs.cz/item/CS_URS_2025_01/013294000</t>
  </si>
  <si>
    <t>"Výrobní dokumentace"1</t>
  </si>
  <si>
    <t>013254000</t>
  </si>
  <si>
    <t>Dokumentace skutečného provedení stavby</t>
  </si>
  <si>
    <t>-1994916787</t>
  </si>
  <si>
    <t>https://podminky.urs.cz/item/CS_URS_2025_01/013254000</t>
  </si>
  <si>
    <t>"Dokumentace skutečného provedení stavby"1</t>
  </si>
  <si>
    <t>VRN3</t>
  </si>
  <si>
    <t>Zařízení staveniště</t>
  </si>
  <si>
    <t>030001000</t>
  </si>
  <si>
    <t>-2031177329</t>
  </si>
  <si>
    <t>https://podminky.urs.cz/item/CS_URS_2025_01/030001000</t>
  </si>
  <si>
    <t>"Náklady na zařízení staveniště, spotřeby energií atd."1</t>
  </si>
  <si>
    <t>VRN7</t>
  </si>
  <si>
    <t>Provozní vlivy</t>
  </si>
  <si>
    <t>071103000</t>
  </si>
  <si>
    <t>Provoz investora</t>
  </si>
  <si>
    <t>-1817084762</t>
  </si>
  <si>
    <t>https://podminky.urs.cz/item/CS_URS_2025_01/071103000</t>
  </si>
  <si>
    <t>"Provoz investora"1</t>
  </si>
  <si>
    <t>VRN9</t>
  </si>
  <si>
    <t>Ostatní náklady</t>
  </si>
  <si>
    <t>090001000</t>
  </si>
  <si>
    <t>-1117020085</t>
  </si>
  <si>
    <t>https://podminky.urs.cz/item/CS_URS_2025_01/090001000</t>
  </si>
  <si>
    <t>"Dle potřeb zhotovitele"1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</si>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</sst>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6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1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213311113" TargetMode="External" /><Relationship Id="rId2" Type="http://schemas.openxmlformats.org/officeDocument/2006/relationships/hyperlink" Target="https://podminky.urs.cz/item/CS_URS_2025_01/219991113" TargetMode="External" /><Relationship Id="rId3" Type="http://schemas.openxmlformats.org/officeDocument/2006/relationships/hyperlink" Target="https://podminky.urs.cz/item/CS_URS_2025_01/219991114" TargetMode="External" /><Relationship Id="rId4" Type="http://schemas.openxmlformats.org/officeDocument/2006/relationships/hyperlink" Target="https://podminky.urs.cz/item/CS_URS_2025_01/271532212" TargetMode="External" /><Relationship Id="rId5" Type="http://schemas.openxmlformats.org/officeDocument/2006/relationships/hyperlink" Target="https://podminky.urs.cz/item/CS_URS_2025_01/271532213" TargetMode="External" /><Relationship Id="rId6" Type="http://schemas.openxmlformats.org/officeDocument/2006/relationships/hyperlink" Target="https://podminky.urs.cz/item/CS_URS_2025_01/271922211" TargetMode="External" /><Relationship Id="rId7" Type="http://schemas.openxmlformats.org/officeDocument/2006/relationships/hyperlink" Target="https://podminky.urs.cz/item/CS_URS_2025_01/278311213" TargetMode="External" /><Relationship Id="rId8" Type="http://schemas.openxmlformats.org/officeDocument/2006/relationships/hyperlink" Target="https://podminky.urs.cz/item/CS_URS_2025_01/279113131" TargetMode="External" /><Relationship Id="rId9" Type="http://schemas.openxmlformats.org/officeDocument/2006/relationships/hyperlink" Target="https://podminky.urs.cz/item/CS_URS_2025_01/279113133" TargetMode="External" /><Relationship Id="rId10" Type="http://schemas.openxmlformats.org/officeDocument/2006/relationships/hyperlink" Target="https://podminky.urs.cz/item/CS_URS_2025_01/279271129" TargetMode="External" /><Relationship Id="rId11" Type="http://schemas.openxmlformats.org/officeDocument/2006/relationships/hyperlink" Target="https://podminky.urs.cz/item/CS_URS_2025_01/279361821" TargetMode="External" /><Relationship Id="rId12" Type="http://schemas.openxmlformats.org/officeDocument/2006/relationships/hyperlink" Target="https://podminky.urs.cz/item/CS_URS_2025_01/310231055" TargetMode="External" /><Relationship Id="rId13" Type="http://schemas.openxmlformats.org/officeDocument/2006/relationships/hyperlink" Target="https://podminky.urs.cz/item/CS_URS_2025_01/310236241" TargetMode="External" /><Relationship Id="rId14" Type="http://schemas.openxmlformats.org/officeDocument/2006/relationships/hyperlink" Target="https://podminky.urs.cz/item/CS_URS_2025_01/310321111" TargetMode="External" /><Relationship Id="rId15" Type="http://schemas.openxmlformats.org/officeDocument/2006/relationships/hyperlink" Target="https://podminky.urs.cz/item/CS_URS_2025_01/411321414" TargetMode="External" /><Relationship Id="rId16" Type="http://schemas.openxmlformats.org/officeDocument/2006/relationships/hyperlink" Target="https://podminky.urs.cz/item/CS_URS_2025_01/411351011" TargetMode="External" /><Relationship Id="rId17" Type="http://schemas.openxmlformats.org/officeDocument/2006/relationships/hyperlink" Target="https://podminky.urs.cz/item/CS_URS_2025_01/411351012" TargetMode="External" /><Relationship Id="rId18" Type="http://schemas.openxmlformats.org/officeDocument/2006/relationships/hyperlink" Target="https://podminky.urs.cz/item/CS_URS_2025_01/411354313" TargetMode="External" /><Relationship Id="rId19" Type="http://schemas.openxmlformats.org/officeDocument/2006/relationships/hyperlink" Target="https://podminky.urs.cz/item/CS_URS_2025_01/411354314" TargetMode="External" /><Relationship Id="rId20" Type="http://schemas.openxmlformats.org/officeDocument/2006/relationships/hyperlink" Target="https://podminky.urs.cz/item/CS_URS_2025_01/417321515" TargetMode="External" /><Relationship Id="rId21" Type="http://schemas.openxmlformats.org/officeDocument/2006/relationships/hyperlink" Target="https://podminky.urs.cz/item/CS_URS_2025_01/417351115" TargetMode="External" /><Relationship Id="rId22" Type="http://schemas.openxmlformats.org/officeDocument/2006/relationships/hyperlink" Target="https://podminky.urs.cz/item/CS_URS_2025_01/417351116" TargetMode="External" /><Relationship Id="rId23" Type="http://schemas.openxmlformats.org/officeDocument/2006/relationships/hyperlink" Target="https://podminky.urs.cz/item/CS_URS_2025_01/417361821" TargetMode="External" /><Relationship Id="rId24" Type="http://schemas.openxmlformats.org/officeDocument/2006/relationships/hyperlink" Target="https://podminky.urs.cz/item/CS_URS_2025_01/525991122" TargetMode="External" /><Relationship Id="rId25" Type="http://schemas.openxmlformats.org/officeDocument/2006/relationships/hyperlink" Target="https://podminky.urs.cz/item/CS_URS_2025_01/548111312" TargetMode="External" /><Relationship Id="rId26" Type="http://schemas.openxmlformats.org/officeDocument/2006/relationships/hyperlink" Target="https://podminky.urs.cz/item/CS_URS_2025_01/548131121" TargetMode="External" /><Relationship Id="rId27" Type="http://schemas.openxmlformats.org/officeDocument/2006/relationships/hyperlink" Target="https://podminky.urs.cz/item/CS_URS_2025_01/548141111" TargetMode="External" /><Relationship Id="rId28" Type="http://schemas.openxmlformats.org/officeDocument/2006/relationships/hyperlink" Target="https://podminky.urs.cz/item/CS_URS_2025_01/631311124" TargetMode="External" /><Relationship Id="rId29" Type="http://schemas.openxmlformats.org/officeDocument/2006/relationships/hyperlink" Target="https://podminky.urs.cz/item/CS_URS_2025_01/631311136" TargetMode="External" /><Relationship Id="rId30" Type="http://schemas.openxmlformats.org/officeDocument/2006/relationships/hyperlink" Target="https://podminky.urs.cz/item/CS_URS_2025_01/631319013" TargetMode="External" /><Relationship Id="rId31" Type="http://schemas.openxmlformats.org/officeDocument/2006/relationships/hyperlink" Target="https://podminky.urs.cz/item/CS_URS_2025_01/631319175" TargetMode="External" /><Relationship Id="rId32" Type="http://schemas.openxmlformats.org/officeDocument/2006/relationships/hyperlink" Target="https://podminky.urs.cz/item/CS_URS_2025_01/631319211" TargetMode="External" /><Relationship Id="rId33" Type="http://schemas.openxmlformats.org/officeDocument/2006/relationships/hyperlink" Target="https://podminky.urs.cz/item/CS_URS_2025_01/631351101" TargetMode="External" /><Relationship Id="rId34" Type="http://schemas.openxmlformats.org/officeDocument/2006/relationships/hyperlink" Target="https://podminky.urs.cz/item/CS_URS_2025_01/631351102" TargetMode="External" /><Relationship Id="rId35" Type="http://schemas.openxmlformats.org/officeDocument/2006/relationships/hyperlink" Target="https://podminky.urs.cz/item/CS_URS_2025_01/631351111" TargetMode="External" /><Relationship Id="rId36" Type="http://schemas.openxmlformats.org/officeDocument/2006/relationships/hyperlink" Target="https://podminky.urs.cz/item/CS_URS_2025_01/631351112" TargetMode="External" /><Relationship Id="rId37" Type="http://schemas.openxmlformats.org/officeDocument/2006/relationships/hyperlink" Target="https://podminky.urs.cz/item/CS_URS_2025_01/631361821" TargetMode="External" /><Relationship Id="rId38" Type="http://schemas.openxmlformats.org/officeDocument/2006/relationships/hyperlink" Target="https://podminky.urs.cz/item/CS_URS_2025_01/631362024" TargetMode="External" /><Relationship Id="rId39" Type="http://schemas.openxmlformats.org/officeDocument/2006/relationships/hyperlink" Target="https://podminky.urs.cz/item/CS_URS_2025_01/633831115" TargetMode="External" /><Relationship Id="rId40" Type="http://schemas.openxmlformats.org/officeDocument/2006/relationships/hyperlink" Target="https://podminky.urs.cz/item/CS_URS_2025_01/634663111" TargetMode="External" /><Relationship Id="rId41" Type="http://schemas.openxmlformats.org/officeDocument/2006/relationships/hyperlink" Target="https://podminky.urs.cz/item/CS_URS_2025_01/634911124" TargetMode="External" /><Relationship Id="rId42" Type="http://schemas.openxmlformats.org/officeDocument/2006/relationships/hyperlink" Target="https://podminky.urs.cz/item/CS_URS_2025_01/899114112" TargetMode="External" /><Relationship Id="rId43" Type="http://schemas.openxmlformats.org/officeDocument/2006/relationships/hyperlink" Target="https://podminky.urs.cz/item/CS_URS_2025_01/952901221" TargetMode="External" /><Relationship Id="rId44" Type="http://schemas.openxmlformats.org/officeDocument/2006/relationships/hyperlink" Target="https://podminky.urs.cz/item/CS_URS_2025_01/952905211" TargetMode="External" /><Relationship Id="rId45" Type="http://schemas.openxmlformats.org/officeDocument/2006/relationships/hyperlink" Target="https://podminky.urs.cz/item/CS_URS_2025_01/953961115" TargetMode="External" /><Relationship Id="rId46" Type="http://schemas.openxmlformats.org/officeDocument/2006/relationships/hyperlink" Target="https://podminky.urs.cz/item/CS_URS_2025_01/953961212" TargetMode="External" /><Relationship Id="rId47" Type="http://schemas.openxmlformats.org/officeDocument/2006/relationships/hyperlink" Target="https://podminky.urs.cz/item/CS_URS_2025_01/953965115" TargetMode="External" /><Relationship Id="rId48" Type="http://schemas.openxmlformats.org/officeDocument/2006/relationships/hyperlink" Target="https://podminky.urs.cz/item/CS_URS_2025_01/962031133" TargetMode="External" /><Relationship Id="rId49" Type="http://schemas.openxmlformats.org/officeDocument/2006/relationships/hyperlink" Target="https://podminky.urs.cz/item/CS_URS_2025_01/962052211" TargetMode="External" /><Relationship Id="rId50" Type="http://schemas.openxmlformats.org/officeDocument/2006/relationships/hyperlink" Target="https://podminky.urs.cz/item/CS_URS_2025_01/963012510" TargetMode="External" /><Relationship Id="rId51" Type="http://schemas.openxmlformats.org/officeDocument/2006/relationships/hyperlink" Target="https://podminky.urs.cz/item/CS_URS_2025_01/963051113" TargetMode="External" /><Relationship Id="rId52" Type="http://schemas.openxmlformats.org/officeDocument/2006/relationships/hyperlink" Target="https://podminky.urs.cz/item/CS_URS_2025_01/964051111" TargetMode="External" /><Relationship Id="rId53" Type="http://schemas.openxmlformats.org/officeDocument/2006/relationships/hyperlink" Target="https://podminky.urs.cz/item/CS_URS_2025_01/964061321" TargetMode="External" /><Relationship Id="rId54" Type="http://schemas.openxmlformats.org/officeDocument/2006/relationships/hyperlink" Target="https://podminky.urs.cz/item/CS_URS_2025_01/965045113" TargetMode="External" /><Relationship Id="rId55" Type="http://schemas.openxmlformats.org/officeDocument/2006/relationships/hyperlink" Target="https://podminky.urs.cz/item/CS_URS_2025_01/968072455" TargetMode="External" /><Relationship Id="rId56" Type="http://schemas.openxmlformats.org/officeDocument/2006/relationships/hyperlink" Target="https://podminky.urs.cz/item/CS_URS_2025_01/972054491" TargetMode="External" /><Relationship Id="rId57" Type="http://schemas.openxmlformats.org/officeDocument/2006/relationships/hyperlink" Target="https://podminky.urs.cz/item/CS_URS_2025_01/973042241" TargetMode="External" /><Relationship Id="rId58" Type="http://schemas.openxmlformats.org/officeDocument/2006/relationships/hyperlink" Target="https://podminky.urs.cz/item/CS_URS_2025_01/976085311" TargetMode="External" /><Relationship Id="rId59" Type="http://schemas.openxmlformats.org/officeDocument/2006/relationships/hyperlink" Target="https://podminky.urs.cz/item/CS_URS_2025_01/977151116" TargetMode="External" /><Relationship Id="rId60" Type="http://schemas.openxmlformats.org/officeDocument/2006/relationships/hyperlink" Target="https://podminky.urs.cz/item/CS_URS_2025_01/977151122" TargetMode="External" /><Relationship Id="rId61" Type="http://schemas.openxmlformats.org/officeDocument/2006/relationships/hyperlink" Target="https://podminky.urs.cz/item/CS_URS_2025_01/977211111" TargetMode="External" /><Relationship Id="rId62" Type="http://schemas.openxmlformats.org/officeDocument/2006/relationships/hyperlink" Target="https://podminky.urs.cz/item/CS_URS_2025_01/978022151" TargetMode="External" /><Relationship Id="rId63" Type="http://schemas.openxmlformats.org/officeDocument/2006/relationships/hyperlink" Target="https://podminky.urs.cz/item/CS_URS_2025_01/985131311" TargetMode="External" /><Relationship Id="rId64" Type="http://schemas.openxmlformats.org/officeDocument/2006/relationships/hyperlink" Target="https://podminky.urs.cz/item/CS_URS_2025_01/985311115" TargetMode="External" /><Relationship Id="rId65" Type="http://schemas.openxmlformats.org/officeDocument/2006/relationships/hyperlink" Target="https://podminky.urs.cz/item/CS_URS_2025_01/985323111" TargetMode="External" /><Relationship Id="rId66" Type="http://schemas.openxmlformats.org/officeDocument/2006/relationships/hyperlink" Target="https://podminky.urs.cz/item/CS_URS_2025_01/985331212" TargetMode="External" /><Relationship Id="rId67" Type="http://schemas.openxmlformats.org/officeDocument/2006/relationships/hyperlink" Target="https://podminky.urs.cz/item/CS_URS_2025_01/985331217" TargetMode="External" /><Relationship Id="rId68" Type="http://schemas.openxmlformats.org/officeDocument/2006/relationships/hyperlink" Target="https://podminky.urs.cz/item/CS_URS_2025_01/985331912" TargetMode="External" /><Relationship Id="rId69" Type="http://schemas.openxmlformats.org/officeDocument/2006/relationships/hyperlink" Target="https://podminky.urs.cz/item/CS_URS_2025_01/997013151" TargetMode="External" /><Relationship Id="rId70" Type="http://schemas.openxmlformats.org/officeDocument/2006/relationships/hyperlink" Target="https://podminky.urs.cz/item/CS_URS_2025_01/997013501" TargetMode="External" /><Relationship Id="rId71" Type="http://schemas.openxmlformats.org/officeDocument/2006/relationships/hyperlink" Target="https://podminky.urs.cz/item/CS_URS_2025_01/997013509" TargetMode="External" /><Relationship Id="rId72" Type="http://schemas.openxmlformats.org/officeDocument/2006/relationships/hyperlink" Target="https://podminky.urs.cz/item/CS_URS_2025_01/997013601" TargetMode="External" /><Relationship Id="rId73" Type="http://schemas.openxmlformats.org/officeDocument/2006/relationships/hyperlink" Target="https://podminky.urs.cz/item/CS_URS_2025_01/997013602" TargetMode="External" /><Relationship Id="rId74" Type="http://schemas.openxmlformats.org/officeDocument/2006/relationships/hyperlink" Target="https://podminky.urs.cz/item/CS_URS_2025_01/997013603" TargetMode="External" /><Relationship Id="rId75" Type="http://schemas.openxmlformats.org/officeDocument/2006/relationships/hyperlink" Target="https://podminky.urs.cz/item/CS_URS_2025_01/997013631" TargetMode="External" /><Relationship Id="rId76" Type="http://schemas.openxmlformats.org/officeDocument/2006/relationships/hyperlink" Target="https://podminky.urs.cz/item/CS_URS_2025_01/997013841" TargetMode="External" /><Relationship Id="rId77" Type="http://schemas.openxmlformats.org/officeDocument/2006/relationships/hyperlink" Target="https://podminky.urs.cz/item/CS_URS_2025_01/998012041" TargetMode="External" /><Relationship Id="rId78" Type="http://schemas.openxmlformats.org/officeDocument/2006/relationships/hyperlink" Target="https://podminky.urs.cz/item/CS_URS_2025_01/998012034" TargetMode="External" /><Relationship Id="rId79" Type="http://schemas.openxmlformats.org/officeDocument/2006/relationships/hyperlink" Target="https://podminky.urs.cz/item/CS_URS_2025_01/721173401" TargetMode="External" /><Relationship Id="rId80" Type="http://schemas.openxmlformats.org/officeDocument/2006/relationships/hyperlink" Target="https://podminky.urs.cz/item/CS_URS_2025_01/721174042" TargetMode="External" /><Relationship Id="rId81" Type="http://schemas.openxmlformats.org/officeDocument/2006/relationships/hyperlink" Target="https://podminky.urs.cz/item/CS_URS_2025_01/998721101" TargetMode="External" /><Relationship Id="rId82" Type="http://schemas.openxmlformats.org/officeDocument/2006/relationships/hyperlink" Target="https://podminky.urs.cz/item/CS_URS_2025_01/767831022" TargetMode="External" /><Relationship Id="rId83" Type="http://schemas.openxmlformats.org/officeDocument/2006/relationships/hyperlink" Target="https://podminky.urs.cz/item/CS_URS_2025_01/767995112" TargetMode="External" /><Relationship Id="rId84" Type="http://schemas.openxmlformats.org/officeDocument/2006/relationships/hyperlink" Target="https://podminky.urs.cz/item/CS_URS_2025_01/767995113" TargetMode="External" /><Relationship Id="rId85" Type="http://schemas.openxmlformats.org/officeDocument/2006/relationships/hyperlink" Target="https://podminky.urs.cz/item/CS_URS_2025_01/767995114" TargetMode="External" /><Relationship Id="rId86" Type="http://schemas.openxmlformats.org/officeDocument/2006/relationships/hyperlink" Target="https://podminky.urs.cz/item/CS_URS_2025_01/767995115" TargetMode="External" /><Relationship Id="rId87" Type="http://schemas.openxmlformats.org/officeDocument/2006/relationships/hyperlink" Target="https://podminky.urs.cz/item/CS_URS_2025_01/767996701" TargetMode="External" /><Relationship Id="rId88" Type="http://schemas.openxmlformats.org/officeDocument/2006/relationships/hyperlink" Target="https://podminky.urs.cz/item/CS_URS_2025_01/998767111" TargetMode="External" /><Relationship Id="rId89" Type="http://schemas.openxmlformats.org/officeDocument/2006/relationships/hyperlink" Target="https://podminky.urs.cz/item/CS_URS_2025_01/789221522" TargetMode="External" /><Relationship Id="rId90" Type="http://schemas.openxmlformats.org/officeDocument/2006/relationships/hyperlink" Target="https://podminky.urs.cz/item/CS_URS_2025_01/789325310" TargetMode="External" /><Relationship Id="rId91" Type="http://schemas.openxmlformats.org/officeDocument/2006/relationships/hyperlink" Target="https://podminky.urs.cz/item/CS_URS_2025_01/789325315" TargetMode="External" /><Relationship Id="rId92" Type="http://schemas.openxmlformats.org/officeDocument/2006/relationships/hyperlink" Target="https://podminky.urs.cz/item/CS_URS_2025_01/789325320" TargetMode="External" /><Relationship Id="rId93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210220001" TargetMode="External" /><Relationship Id="rId2" Type="http://schemas.openxmlformats.org/officeDocument/2006/relationships/hyperlink" Target="https://podminky.urs.cz/item/CS_URS_2025_01/741122211" TargetMode="External" /><Relationship Id="rId3" Type="http://schemas.openxmlformats.org/officeDocument/2006/relationships/hyperlink" Target="https://podminky.urs.cz/item/CS_URS_2025_01/741130115" TargetMode="External" /><Relationship Id="rId4" Type="http://schemas.openxmlformats.org/officeDocument/2006/relationships/hyperlink" Target="https://podminky.urs.cz/item/CS_URS_2025_01/741122233" TargetMode="External" /><Relationship Id="rId5" Type="http://schemas.openxmlformats.org/officeDocument/2006/relationships/hyperlink" Target="https://podminky.urs.cz/item/CS_URS_2025_01/741130146" TargetMode="External" /><Relationship Id="rId6" Type="http://schemas.openxmlformats.org/officeDocument/2006/relationships/hyperlink" Target="https://podminky.urs.cz/item/CS_URS_2025_01/741122235" TargetMode="External" /><Relationship Id="rId7" Type="http://schemas.openxmlformats.org/officeDocument/2006/relationships/hyperlink" Target="https://podminky.urs.cz/item/CS_URS_2025_01/741130148" TargetMode="External" /><Relationship Id="rId8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230011046" TargetMode="External" /><Relationship Id="rId2" Type="http://schemas.openxmlformats.org/officeDocument/2006/relationships/hyperlink" Target="https://podminky.urs.cz/item/CS_URS_2025_01/230011028" TargetMode="External" /><Relationship Id="rId3" Type="http://schemas.openxmlformats.org/officeDocument/2006/relationships/hyperlink" Target="https://podminky.urs.cz/item/CS_URS_2025_01/230170011" TargetMode="External" /><Relationship Id="rId4" Type="http://schemas.openxmlformats.org/officeDocument/2006/relationships/hyperlink" Target="https://podminky.urs.cz/item/CS_URS_2025_01/230170012" TargetMode="External" /><Relationship Id="rId5" Type="http://schemas.openxmlformats.org/officeDocument/2006/relationships/hyperlink" Target="https://podminky.urs.cz/item/CS_URS_2025_01/230170011" TargetMode="External" /><Relationship Id="rId6" Type="http://schemas.openxmlformats.org/officeDocument/2006/relationships/hyperlink" Target="https://podminky.urs.cz/item/CS_URS_2025_01/HZS2211" TargetMode="External" /><Relationship Id="rId7" Type="http://schemas.openxmlformats.org/officeDocument/2006/relationships/hyperlink" Target="https://podminky.urs.cz/item/CS_URS_2025_01/HZS1331" TargetMode="External" /><Relationship Id="rId8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50001000" TargetMode="External" /><Relationship Id="rId2" Type="http://schemas.openxmlformats.org/officeDocument/2006/relationships/hyperlink" Target="https://podminky.urs.cz/item/CS_URS_2025_01/HZS4152" TargetMode="External" /><Relationship Id="rId3" Type="http://schemas.openxmlformats.org/officeDocument/2006/relationships/hyperlink" Target="https://podminky.urs.cz/item/CS_URS_2025_01/HZS2231" TargetMode="External" /><Relationship Id="rId4" Type="http://schemas.openxmlformats.org/officeDocument/2006/relationships/hyperlink" Target="https://podminky.urs.cz/item/CS_URS_2025_01/050001000" TargetMode="External" /><Relationship Id="rId5" Type="http://schemas.openxmlformats.org/officeDocument/2006/relationships/hyperlink" Target="https://podminky.urs.cz/item/CS_URS_2025_01/HZS4152" TargetMode="External" /><Relationship Id="rId6" Type="http://schemas.openxmlformats.org/officeDocument/2006/relationships/hyperlink" Target="https://podminky.urs.cz/item/CS_URS_2025_01/HZS2231" TargetMode="External" /><Relationship Id="rId7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13294000" TargetMode="External" /><Relationship Id="rId2" Type="http://schemas.openxmlformats.org/officeDocument/2006/relationships/hyperlink" Target="https://podminky.urs.cz/item/CS_URS_2025_01/013254000" TargetMode="External" /><Relationship Id="rId3" Type="http://schemas.openxmlformats.org/officeDocument/2006/relationships/hyperlink" Target="https://podminky.urs.cz/item/CS_URS_2025_01/030001000" TargetMode="External" /><Relationship Id="rId4" Type="http://schemas.openxmlformats.org/officeDocument/2006/relationships/hyperlink" Target="https://podminky.urs.cz/item/CS_URS_2025_01/071103000" TargetMode="External" /><Relationship Id="rId5" Type="http://schemas.openxmlformats.org/officeDocument/2006/relationships/hyperlink" Target="https://podminky.urs.cz/item/CS_URS_2025_01/090001000" TargetMode="External" /><Relationship Id="rId6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33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32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35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36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37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38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39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40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41</v>
      </c>
      <c r="E29" s="49"/>
      <c r="F29" s="34" t="s">
        <v>42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43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44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45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46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47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48</v>
      </c>
      <c r="U35" s="56"/>
      <c r="V35" s="56"/>
      <c r="W35" s="56"/>
      <c r="X35" s="58" t="s">
        <v>49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50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4438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Areál tramvaje Poruba - Sanace podlahy mezi 12. a 13.kolejí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Ostrava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6. 3. 2025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Dopravní podnik Ostrava a.s.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>Projekt HTL, s.r.o.</v>
      </c>
      <c r="AN49" s="66"/>
      <c r="AO49" s="66"/>
      <c r="AP49" s="66"/>
      <c r="AQ49" s="42"/>
      <c r="AR49" s="46"/>
      <c r="AS49" s="76" t="s">
        <v>51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34</v>
      </c>
      <c r="AJ50" s="42"/>
      <c r="AK50" s="42"/>
      <c r="AL50" s="42"/>
      <c r="AM50" s="75" t="str">
        <f>IF(E20="","",E20)</f>
        <v>Projekt HTL, s.r.o.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52</v>
      </c>
      <c r="D52" s="89"/>
      <c r="E52" s="89"/>
      <c r="F52" s="89"/>
      <c r="G52" s="89"/>
      <c r="H52" s="90"/>
      <c r="I52" s="91" t="s">
        <v>53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54</v>
      </c>
      <c r="AH52" s="89"/>
      <c r="AI52" s="89"/>
      <c r="AJ52" s="89"/>
      <c r="AK52" s="89"/>
      <c r="AL52" s="89"/>
      <c r="AM52" s="89"/>
      <c r="AN52" s="91" t="s">
        <v>55</v>
      </c>
      <c r="AO52" s="89"/>
      <c r="AP52" s="89"/>
      <c r="AQ52" s="93" t="s">
        <v>56</v>
      </c>
      <c r="AR52" s="46"/>
      <c r="AS52" s="94" t="s">
        <v>57</v>
      </c>
      <c r="AT52" s="95" t="s">
        <v>58</v>
      </c>
      <c r="AU52" s="95" t="s">
        <v>59</v>
      </c>
      <c r="AV52" s="95" t="s">
        <v>60</v>
      </c>
      <c r="AW52" s="95" t="s">
        <v>61</v>
      </c>
      <c r="AX52" s="95" t="s">
        <v>62</v>
      </c>
      <c r="AY52" s="95" t="s">
        <v>63</v>
      </c>
      <c r="AZ52" s="95" t="s">
        <v>64</v>
      </c>
      <c r="BA52" s="95" t="s">
        <v>65</v>
      </c>
      <c r="BB52" s="95" t="s">
        <v>66</v>
      </c>
      <c r="BC52" s="95" t="s">
        <v>67</v>
      </c>
      <c r="BD52" s="96" t="s">
        <v>68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69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ROUND(SUM(AG55:AG59),2)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ROUND(SUM(AS55:AS59),2)</f>
        <v>0</v>
      </c>
      <c r="AT54" s="108">
        <f>ROUND(SUM(AV54:AW54),2)</f>
        <v>0</v>
      </c>
      <c r="AU54" s="109">
        <f>ROUND(SUM(AU55:AU59),5)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ROUND(SUM(AZ55:AZ59),2)</f>
        <v>0</v>
      </c>
      <c r="BA54" s="108">
        <f>ROUND(SUM(BA55:BA59),2)</f>
        <v>0</v>
      </c>
      <c r="BB54" s="108">
        <f>ROUND(SUM(BB55:BB59),2)</f>
        <v>0</v>
      </c>
      <c r="BC54" s="108">
        <f>ROUND(SUM(BC55:BC59),2)</f>
        <v>0</v>
      </c>
      <c r="BD54" s="110">
        <f>ROUND(SUM(BD55:BD59),2)</f>
        <v>0</v>
      </c>
      <c r="BE54" s="6"/>
      <c r="BS54" s="111" t="s">
        <v>70</v>
      </c>
      <c r="BT54" s="111" t="s">
        <v>71</v>
      </c>
      <c r="BU54" s="112" t="s">
        <v>72</v>
      </c>
      <c r="BV54" s="111" t="s">
        <v>73</v>
      </c>
      <c r="BW54" s="111" t="s">
        <v>5</v>
      </c>
      <c r="BX54" s="111" t="s">
        <v>74</v>
      </c>
      <c r="CL54" s="111" t="s">
        <v>19</v>
      </c>
    </row>
    <row r="55" s="7" customFormat="1" ht="16.5" customHeight="1">
      <c r="A55" s="113" t="s">
        <v>75</v>
      </c>
      <c r="B55" s="114"/>
      <c r="C55" s="115"/>
      <c r="D55" s="116" t="s">
        <v>76</v>
      </c>
      <c r="E55" s="116"/>
      <c r="F55" s="116"/>
      <c r="G55" s="116"/>
      <c r="H55" s="116"/>
      <c r="I55" s="117"/>
      <c r="J55" s="116" t="s">
        <v>77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'SO 10 - Sanace podlahy'!J30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78</v>
      </c>
      <c r="AR55" s="120"/>
      <c r="AS55" s="121">
        <v>0</v>
      </c>
      <c r="AT55" s="122">
        <f>ROUND(SUM(AV55:AW55),2)</f>
        <v>0</v>
      </c>
      <c r="AU55" s="123">
        <f>'SO 10 - Sanace podlahy'!P93</f>
        <v>0</v>
      </c>
      <c r="AV55" s="122">
        <f>'SO 10 - Sanace podlahy'!J33</f>
        <v>0</v>
      </c>
      <c r="AW55" s="122">
        <f>'SO 10 - Sanace podlahy'!J34</f>
        <v>0</v>
      </c>
      <c r="AX55" s="122">
        <f>'SO 10 - Sanace podlahy'!J35</f>
        <v>0</v>
      </c>
      <c r="AY55" s="122">
        <f>'SO 10 - Sanace podlahy'!J36</f>
        <v>0</v>
      </c>
      <c r="AZ55" s="122">
        <f>'SO 10 - Sanace podlahy'!F33</f>
        <v>0</v>
      </c>
      <c r="BA55" s="122">
        <f>'SO 10 - Sanace podlahy'!F34</f>
        <v>0</v>
      </c>
      <c r="BB55" s="122">
        <f>'SO 10 - Sanace podlahy'!F35</f>
        <v>0</v>
      </c>
      <c r="BC55" s="122">
        <f>'SO 10 - Sanace podlahy'!F36</f>
        <v>0</v>
      </c>
      <c r="BD55" s="124">
        <f>'SO 10 - Sanace podlahy'!F37</f>
        <v>0</v>
      </c>
      <c r="BE55" s="7"/>
      <c r="BT55" s="125" t="s">
        <v>79</v>
      </c>
      <c r="BV55" s="125" t="s">
        <v>73</v>
      </c>
      <c r="BW55" s="125" t="s">
        <v>80</v>
      </c>
      <c r="BX55" s="125" t="s">
        <v>5</v>
      </c>
      <c r="CL55" s="125" t="s">
        <v>19</v>
      </c>
      <c r="CM55" s="125" t="s">
        <v>81</v>
      </c>
    </row>
    <row r="56" s="7" customFormat="1" ht="16.5" customHeight="1">
      <c r="A56" s="113" t="s">
        <v>75</v>
      </c>
      <c r="B56" s="114"/>
      <c r="C56" s="115"/>
      <c r="D56" s="116" t="s">
        <v>82</v>
      </c>
      <c r="E56" s="116"/>
      <c r="F56" s="116"/>
      <c r="G56" s="116"/>
      <c r="H56" s="116"/>
      <c r="I56" s="117"/>
      <c r="J56" s="116" t="s">
        <v>83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'SO 20 - Elektroinstalace'!J30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78</v>
      </c>
      <c r="AR56" s="120"/>
      <c r="AS56" s="121">
        <v>0</v>
      </c>
      <c r="AT56" s="122">
        <f>ROUND(SUM(AV56:AW56),2)</f>
        <v>0</v>
      </c>
      <c r="AU56" s="123">
        <f>'SO 20 - Elektroinstalace'!P86</f>
        <v>0</v>
      </c>
      <c r="AV56" s="122">
        <f>'SO 20 - Elektroinstalace'!J33</f>
        <v>0</v>
      </c>
      <c r="AW56" s="122">
        <f>'SO 20 - Elektroinstalace'!J34</f>
        <v>0</v>
      </c>
      <c r="AX56" s="122">
        <f>'SO 20 - Elektroinstalace'!J35</f>
        <v>0</v>
      </c>
      <c r="AY56" s="122">
        <f>'SO 20 - Elektroinstalace'!J36</f>
        <v>0</v>
      </c>
      <c r="AZ56" s="122">
        <f>'SO 20 - Elektroinstalace'!F33</f>
        <v>0</v>
      </c>
      <c r="BA56" s="122">
        <f>'SO 20 - Elektroinstalace'!F34</f>
        <v>0</v>
      </c>
      <c r="BB56" s="122">
        <f>'SO 20 - Elektroinstalace'!F35</f>
        <v>0</v>
      </c>
      <c r="BC56" s="122">
        <f>'SO 20 - Elektroinstalace'!F36</f>
        <v>0</v>
      </c>
      <c r="BD56" s="124">
        <f>'SO 20 - Elektroinstalace'!F37</f>
        <v>0</v>
      </c>
      <c r="BE56" s="7"/>
      <c r="BT56" s="125" t="s">
        <v>79</v>
      </c>
      <c r="BV56" s="125" t="s">
        <v>73</v>
      </c>
      <c r="BW56" s="125" t="s">
        <v>84</v>
      </c>
      <c r="BX56" s="125" t="s">
        <v>5</v>
      </c>
      <c r="CL56" s="125" t="s">
        <v>19</v>
      </c>
      <c r="CM56" s="125" t="s">
        <v>81</v>
      </c>
    </row>
    <row r="57" s="7" customFormat="1" ht="16.5" customHeight="1">
      <c r="A57" s="113" t="s">
        <v>75</v>
      </c>
      <c r="B57" s="114"/>
      <c r="C57" s="115"/>
      <c r="D57" s="116" t="s">
        <v>85</v>
      </c>
      <c r="E57" s="116"/>
      <c r="F57" s="116"/>
      <c r="G57" s="116"/>
      <c r="H57" s="116"/>
      <c r="I57" s="117"/>
      <c r="J57" s="116" t="s">
        <v>86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'SO 30 - Potrubní rozvody'!J30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78</v>
      </c>
      <c r="AR57" s="120"/>
      <c r="AS57" s="121">
        <v>0</v>
      </c>
      <c r="AT57" s="122">
        <f>ROUND(SUM(AV57:AW57),2)</f>
        <v>0</v>
      </c>
      <c r="AU57" s="123">
        <f>'SO 30 - Potrubní rozvody'!P84</f>
        <v>0</v>
      </c>
      <c r="AV57" s="122">
        <f>'SO 30 - Potrubní rozvody'!J33</f>
        <v>0</v>
      </c>
      <c r="AW57" s="122">
        <f>'SO 30 - Potrubní rozvody'!J34</f>
        <v>0</v>
      </c>
      <c r="AX57" s="122">
        <f>'SO 30 - Potrubní rozvody'!J35</f>
        <v>0</v>
      </c>
      <c r="AY57" s="122">
        <f>'SO 30 - Potrubní rozvody'!J36</f>
        <v>0</v>
      </c>
      <c r="AZ57" s="122">
        <f>'SO 30 - Potrubní rozvody'!F33</f>
        <v>0</v>
      </c>
      <c r="BA57" s="122">
        <f>'SO 30 - Potrubní rozvody'!F34</f>
        <v>0</v>
      </c>
      <c r="BB57" s="122">
        <f>'SO 30 - Potrubní rozvody'!F35</f>
        <v>0</v>
      </c>
      <c r="BC57" s="122">
        <f>'SO 30 - Potrubní rozvody'!F36</f>
        <v>0</v>
      </c>
      <c r="BD57" s="124">
        <f>'SO 30 - Potrubní rozvody'!F37</f>
        <v>0</v>
      </c>
      <c r="BE57" s="7"/>
      <c r="BT57" s="125" t="s">
        <v>79</v>
      </c>
      <c r="BV57" s="125" t="s">
        <v>73</v>
      </c>
      <c r="BW57" s="125" t="s">
        <v>87</v>
      </c>
      <c r="BX57" s="125" t="s">
        <v>5</v>
      </c>
      <c r="CL57" s="125" t="s">
        <v>19</v>
      </c>
      <c r="CM57" s="125" t="s">
        <v>81</v>
      </c>
    </row>
    <row r="58" s="7" customFormat="1" ht="16.5" customHeight="1">
      <c r="A58" s="113" t="s">
        <v>75</v>
      </c>
      <c r="B58" s="114"/>
      <c r="C58" s="115"/>
      <c r="D58" s="116" t="s">
        <v>88</v>
      </c>
      <c r="E58" s="116"/>
      <c r="F58" s="116"/>
      <c r="G58" s="116"/>
      <c r="H58" s="116"/>
      <c r="I58" s="117"/>
      <c r="J58" s="116" t="s">
        <v>89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8">
        <f>'SO 40 - Demontáže a zpětn...'!J30</f>
        <v>0</v>
      </c>
      <c r="AH58" s="117"/>
      <c r="AI58" s="117"/>
      <c r="AJ58" s="117"/>
      <c r="AK58" s="117"/>
      <c r="AL58" s="117"/>
      <c r="AM58" s="117"/>
      <c r="AN58" s="118">
        <f>SUM(AG58,AT58)</f>
        <v>0</v>
      </c>
      <c r="AO58" s="117"/>
      <c r="AP58" s="117"/>
      <c r="AQ58" s="119" t="s">
        <v>78</v>
      </c>
      <c r="AR58" s="120"/>
      <c r="AS58" s="121">
        <v>0</v>
      </c>
      <c r="AT58" s="122">
        <f>ROUND(SUM(AV58:AW58),2)</f>
        <v>0</v>
      </c>
      <c r="AU58" s="123">
        <f>'SO 40 - Demontáže a zpětn...'!P82</f>
        <v>0</v>
      </c>
      <c r="AV58" s="122">
        <f>'SO 40 - Demontáže a zpětn...'!J33</f>
        <v>0</v>
      </c>
      <c r="AW58" s="122">
        <f>'SO 40 - Demontáže a zpětn...'!J34</f>
        <v>0</v>
      </c>
      <c r="AX58" s="122">
        <f>'SO 40 - Demontáže a zpětn...'!J35</f>
        <v>0</v>
      </c>
      <c r="AY58" s="122">
        <f>'SO 40 - Demontáže a zpětn...'!J36</f>
        <v>0</v>
      </c>
      <c r="AZ58" s="122">
        <f>'SO 40 - Demontáže a zpětn...'!F33</f>
        <v>0</v>
      </c>
      <c r="BA58" s="122">
        <f>'SO 40 - Demontáže a zpětn...'!F34</f>
        <v>0</v>
      </c>
      <c r="BB58" s="122">
        <f>'SO 40 - Demontáže a zpětn...'!F35</f>
        <v>0</v>
      </c>
      <c r="BC58" s="122">
        <f>'SO 40 - Demontáže a zpětn...'!F36</f>
        <v>0</v>
      </c>
      <c r="BD58" s="124">
        <f>'SO 40 - Demontáže a zpětn...'!F37</f>
        <v>0</v>
      </c>
      <c r="BE58" s="7"/>
      <c r="BT58" s="125" t="s">
        <v>79</v>
      </c>
      <c r="BV58" s="125" t="s">
        <v>73</v>
      </c>
      <c r="BW58" s="125" t="s">
        <v>90</v>
      </c>
      <c r="BX58" s="125" t="s">
        <v>5</v>
      </c>
      <c r="CL58" s="125" t="s">
        <v>19</v>
      </c>
      <c r="CM58" s="125" t="s">
        <v>81</v>
      </c>
    </row>
    <row r="59" s="7" customFormat="1" ht="16.5" customHeight="1">
      <c r="A59" s="113" t="s">
        <v>75</v>
      </c>
      <c r="B59" s="114"/>
      <c r="C59" s="115"/>
      <c r="D59" s="116" t="s">
        <v>91</v>
      </c>
      <c r="E59" s="116"/>
      <c r="F59" s="116"/>
      <c r="G59" s="116"/>
      <c r="H59" s="116"/>
      <c r="I59" s="117"/>
      <c r="J59" s="116" t="s">
        <v>92</v>
      </c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8">
        <f>'VRN - Vedlejší rozpočtové...'!J30</f>
        <v>0</v>
      </c>
      <c r="AH59" s="117"/>
      <c r="AI59" s="117"/>
      <c r="AJ59" s="117"/>
      <c r="AK59" s="117"/>
      <c r="AL59" s="117"/>
      <c r="AM59" s="117"/>
      <c r="AN59" s="118">
        <f>SUM(AG59,AT59)</f>
        <v>0</v>
      </c>
      <c r="AO59" s="117"/>
      <c r="AP59" s="117"/>
      <c r="AQ59" s="119" t="s">
        <v>78</v>
      </c>
      <c r="AR59" s="120"/>
      <c r="AS59" s="126">
        <v>0</v>
      </c>
      <c r="AT59" s="127">
        <f>ROUND(SUM(AV59:AW59),2)</f>
        <v>0</v>
      </c>
      <c r="AU59" s="128">
        <f>'VRN - Vedlejší rozpočtové...'!P84</f>
        <v>0</v>
      </c>
      <c r="AV59" s="127">
        <f>'VRN - Vedlejší rozpočtové...'!J33</f>
        <v>0</v>
      </c>
      <c r="AW59" s="127">
        <f>'VRN - Vedlejší rozpočtové...'!J34</f>
        <v>0</v>
      </c>
      <c r="AX59" s="127">
        <f>'VRN - Vedlejší rozpočtové...'!J35</f>
        <v>0</v>
      </c>
      <c r="AY59" s="127">
        <f>'VRN - Vedlejší rozpočtové...'!J36</f>
        <v>0</v>
      </c>
      <c r="AZ59" s="127">
        <f>'VRN - Vedlejší rozpočtové...'!F33</f>
        <v>0</v>
      </c>
      <c r="BA59" s="127">
        <f>'VRN - Vedlejší rozpočtové...'!F34</f>
        <v>0</v>
      </c>
      <c r="BB59" s="127">
        <f>'VRN - Vedlejší rozpočtové...'!F35</f>
        <v>0</v>
      </c>
      <c r="BC59" s="127">
        <f>'VRN - Vedlejší rozpočtové...'!F36</f>
        <v>0</v>
      </c>
      <c r="BD59" s="129">
        <f>'VRN - Vedlejší rozpočtové...'!F37</f>
        <v>0</v>
      </c>
      <c r="BE59" s="7"/>
      <c r="BT59" s="125" t="s">
        <v>79</v>
      </c>
      <c r="BV59" s="125" t="s">
        <v>73</v>
      </c>
      <c r="BW59" s="125" t="s">
        <v>93</v>
      </c>
      <c r="BX59" s="125" t="s">
        <v>5</v>
      </c>
      <c r="CL59" s="125" t="s">
        <v>19</v>
      </c>
      <c r="CM59" s="125" t="s">
        <v>81</v>
      </c>
    </row>
    <row r="60" s="2" customFormat="1" ht="30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6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="2" customFormat="1" ht="6.96" customHeight="1">
      <c r="A61" s="40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46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</sheetData>
  <sheetProtection sheet="1" formatColumns="0" formatRows="0" objects="1" scenarios="1" spinCount="100000" saltValue="v2fp8bqi/GXb6HqR2xfCyVcs+OhyTTKBkCVNua4UQG5f6g8d3W6iqu7qd6jmrBmnlXDdargos9A1lGjvrXBMkQ==" hashValue="VsnxtYU0oWWkZ3n87GPTdTkrpzycHS9/Dfe07F7N+zvibMqkK0LJzVu3pMNyeY8qPTghEjMTuKweRqFT3emBIw==" algorithmName="SHA-512" password="CC35"/>
  <mergeCells count="58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SO 10 - Sanace podlahy'!C2" display="/"/>
    <hyperlink ref="A56" location="'SO 20 - Elektroinstalace'!C2" display="/"/>
    <hyperlink ref="A57" location="'SO 30 - Potrubní rozvody'!C2" display="/"/>
    <hyperlink ref="A58" location="'SO 40 - Demontáže a zpětn...'!C2" display="/"/>
    <hyperlink ref="A59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80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81</v>
      </c>
    </row>
    <row r="4" s="1" customFormat="1" ht="24.96" customHeight="1">
      <c r="B4" s="22"/>
      <c r="D4" s="132" t="s">
        <v>94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Areál tramvaje Poruba - Sanace podlahy mezi 12. a 13.kolejí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95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96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6. 3. 2025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97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35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37</v>
      </c>
      <c r="E30" s="40"/>
      <c r="F30" s="40"/>
      <c r="G30" s="40"/>
      <c r="H30" s="40"/>
      <c r="I30" s="40"/>
      <c r="J30" s="146">
        <f>ROUND(J93,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39</v>
      </c>
      <c r="G32" s="40"/>
      <c r="H32" s="40"/>
      <c r="I32" s="147" t="s">
        <v>38</v>
      </c>
      <c r="J32" s="147" t="s">
        <v>40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41</v>
      </c>
      <c r="E33" s="134" t="s">
        <v>42</v>
      </c>
      <c r="F33" s="149">
        <f>ROUND((SUM(BE93:BE704)),  2)</f>
        <v>0</v>
      </c>
      <c r="G33" s="40"/>
      <c r="H33" s="40"/>
      <c r="I33" s="150">
        <v>0.20999999999999999</v>
      </c>
      <c r="J33" s="149">
        <f>ROUND(((SUM(BE93:BE704))*I33),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43</v>
      </c>
      <c r="F34" s="149">
        <f>ROUND((SUM(BF93:BF704)),  2)</f>
        <v>0</v>
      </c>
      <c r="G34" s="40"/>
      <c r="H34" s="40"/>
      <c r="I34" s="150">
        <v>0.12</v>
      </c>
      <c r="J34" s="149">
        <f>ROUND(((SUM(BF93:BF704))*I34),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44</v>
      </c>
      <c r="F35" s="149">
        <f>ROUND((SUM(BG93:BG704)),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45</v>
      </c>
      <c r="F36" s="149">
        <f>ROUND((SUM(BH93:BH704)),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46</v>
      </c>
      <c r="F37" s="149">
        <f>ROUND((SUM(BI93:BI704)),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47</v>
      </c>
      <c r="E39" s="153"/>
      <c r="F39" s="153"/>
      <c r="G39" s="154" t="s">
        <v>48</v>
      </c>
      <c r="H39" s="155" t="s">
        <v>49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Areál tramvaje Poruba - Sanace podlahy mezi 12. a 13.kolejí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95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10 - Sanace podlahy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Ostrava</v>
      </c>
      <c r="G52" s="42"/>
      <c r="H52" s="42"/>
      <c r="I52" s="34" t="s">
        <v>23</v>
      </c>
      <c r="J52" s="74" t="str">
        <f>IF(J12="","",J12)</f>
        <v>6. 3. 2025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Dopravní podnik Ostrava a.s.</v>
      </c>
      <c r="G54" s="42"/>
      <c r="H54" s="42"/>
      <c r="I54" s="34" t="s">
        <v>31</v>
      </c>
      <c r="J54" s="38" t="str">
        <f>E21</f>
        <v>Projekt HTL,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Jindřich Jansa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99</v>
      </c>
      <c r="D57" s="164"/>
      <c r="E57" s="164"/>
      <c r="F57" s="164"/>
      <c r="G57" s="164"/>
      <c r="H57" s="164"/>
      <c r="I57" s="164"/>
      <c r="J57" s="165" t="s">
        <v>100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69</v>
      </c>
      <c r="D59" s="42"/>
      <c r="E59" s="42"/>
      <c r="F59" s="42"/>
      <c r="G59" s="42"/>
      <c r="H59" s="42"/>
      <c r="I59" s="42"/>
      <c r="J59" s="104">
        <f>J93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101</v>
      </c>
    </row>
    <row r="60" s="9" customFormat="1" ht="24.96" customHeight="1">
      <c r="A60" s="9"/>
      <c r="B60" s="167"/>
      <c r="C60" s="168"/>
      <c r="D60" s="169" t="s">
        <v>102</v>
      </c>
      <c r="E60" s="170"/>
      <c r="F60" s="170"/>
      <c r="G60" s="170"/>
      <c r="H60" s="170"/>
      <c r="I60" s="170"/>
      <c r="J60" s="171">
        <f>J94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103</v>
      </c>
      <c r="E61" s="176"/>
      <c r="F61" s="176"/>
      <c r="G61" s="176"/>
      <c r="H61" s="176"/>
      <c r="I61" s="176"/>
      <c r="J61" s="177">
        <f>J95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104</v>
      </c>
      <c r="E62" s="176"/>
      <c r="F62" s="176"/>
      <c r="G62" s="176"/>
      <c r="H62" s="176"/>
      <c r="I62" s="176"/>
      <c r="J62" s="177">
        <f>J179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105</v>
      </c>
      <c r="E63" s="176"/>
      <c r="F63" s="176"/>
      <c r="G63" s="176"/>
      <c r="H63" s="176"/>
      <c r="I63" s="176"/>
      <c r="J63" s="177">
        <f>J200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106</v>
      </c>
      <c r="E64" s="176"/>
      <c r="F64" s="176"/>
      <c r="G64" s="176"/>
      <c r="H64" s="176"/>
      <c r="I64" s="176"/>
      <c r="J64" s="177">
        <f>J237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107</v>
      </c>
      <c r="E65" s="176"/>
      <c r="F65" s="176"/>
      <c r="G65" s="176"/>
      <c r="H65" s="176"/>
      <c r="I65" s="176"/>
      <c r="J65" s="177">
        <f>J263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108</v>
      </c>
      <c r="E66" s="176"/>
      <c r="F66" s="176"/>
      <c r="G66" s="176"/>
      <c r="H66" s="176"/>
      <c r="I66" s="176"/>
      <c r="J66" s="177">
        <f>J333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109</v>
      </c>
      <c r="E67" s="176"/>
      <c r="F67" s="176"/>
      <c r="G67" s="176"/>
      <c r="H67" s="176"/>
      <c r="I67" s="176"/>
      <c r="J67" s="177">
        <f>J345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110</v>
      </c>
      <c r="E68" s="176"/>
      <c r="F68" s="176"/>
      <c r="G68" s="176"/>
      <c r="H68" s="176"/>
      <c r="I68" s="176"/>
      <c r="J68" s="177">
        <f>J524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111</v>
      </c>
      <c r="E69" s="176"/>
      <c r="F69" s="176"/>
      <c r="G69" s="176"/>
      <c r="H69" s="176"/>
      <c r="I69" s="176"/>
      <c r="J69" s="177">
        <f>J551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67"/>
      <c r="C70" s="168"/>
      <c r="D70" s="169" t="s">
        <v>112</v>
      </c>
      <c r="E70" s="170"/>
      <c r="F70" s="170"/>
      <c r="G70" s="170"/>
      <c r="H70" s="170"/>
      <c r="I70" s="170"/>
      <c r="J70" s="171">
        <f>J556</f>
        <v>0</v>
      </c>
      <c r="K70" s="168"/>
      <c r="L70" s="172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73"/>
      <c r="C71" s="174"/>
      <c r="D71" s="175" t="s">
        <v>113</v>
      </c>
      <c r="E71" s="176"/>
      <c r="F71" s="176"/>
      <c r="G71" s="176"/>
      <c r="H71" s="176"/>
      <c r="I71" s="176"/>
      <c r="J71" s="177">
        <f>J557</f>
        <v>0</v>
      </c>
      <c r="K71" s="174"/>
      <c r="L71" s="17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3"/>
      <c r="C72" s="174"/>
      <c r="D72" s="175" t="s">
        <v>114</v>
      </c>
      <c r="E72" s="176"/>
      <c r="F72" s="176"/>
      <c r="G72" s="176"/>
      <c r="H72" s="176"/>
      <c r="I72" s="176"/>
      <c r="J72" s="177">
        <f>J573</f>
        <v>0</v>
      </c>
      <c r="K72" s="174"/>
      <c r="L72" s="17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3"/>
      <c r="C73" s="174"/>
      <c r="D73" s="175" t="s">
        <v>115</v>
      </c>
      <c r="E73" s="176"/>
      <c r="F73" s="176"/>
      <c r="G73" s="176"/>
      <c r="H73" s="176"/>
      <c r="I73" s="176"/>
      <c r="J73" s="177">
        <f>J688</f>
        <v>0</v>
      </c>
      <c r="K73" s="174"/>
      <c r="L73" s="17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2" customFormat="1" ht="21.84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9" s="2" customFormat="1" ht="6.96" customHeight="1">
      <c r="A79" s="40"/>
      <c r="B79" s="63"/>
      <c r="C79" s="64"/>
      <c r="D79" s="64"/>
      <c r="E79" s="64"/>
      <c r="F79" s="64"/>
      <c r="G79" s="64"/>
      <c r="H79" s="64"/>
      <c r="I79" s="64"/>
      <c r="J79" s="64"/>
      <c r="K79" s="64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24.96" customHeight="1">
      <c r="A80" s="40"/>
      <c r="B80" s="41"/>
      <c r="C80" s="25" t="s">
        <v>116</v>
      </c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16</v>
      </c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6.5" customHeight="1">
      <c r="A83" s="40"/>
      <c r="B83" s="41"/>
      <c r="C83" s="42"/>
      <c r="D83" s="42"/>
      <c r="E83" s="162" t="str">
        <f>E7</f>
        <v>Areál tramvaje Poruba - Sanace podlahy mezi 12. a 13.kolejí</v>
      </c>
      <c r="F83" s="34"/>
      <c r="G83" s="34"/>
      <c r="H83" s="34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95</v>
      </c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71" t="str">
        <f>E9</f>
        <v>SO 10 - Sanace podlahy</v>
      </c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4" t="s">
        <v>21</v>
      </c>
      <c r="D87" s="42"/>
      <c r="E87" s="42"/>
      <c r="F87" s="29" t="str">
        <f>F12</f>
        <v>Ostrava</v>
      </c>
      <c r="G87" s="42"/>
      <c r="H87" s="42"/>
      <c r="I87" s="34" t="s">
        <v>23</v>
      </c>
      <c r="J87" s="74" t="str">
        <f>IF(J12="","",J12)</f>
        <v>6. 3. 2025</v>
      </c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25</v>
      </c>
      <c r="D89" s="42"/>
      <c r="E89" s="42"/>
      <c r="F89" s="29" t="str">
        <f>E15</f>
        <v>Dopravní podnik Ostrava a.s.</v>
      </c>
      <c r="G89" s="42"/>
      <c r="H89" s="42"/>
      <c r="I89" s="34" t="s">
        <v>31</v>
      </c>
      <c r="J89" s="38" t="str">
        <f>E21</f>
        <v>Projekt HTL, s.r.o.</v>
      </c>
      <c r="K89" s="42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5.15" customHeight="1">
      <c r="A90" s="40"/>
      <c r="B90" s="41"/>
      <c r="C90" s="34" t="s">
        <v>29</v>
      </c>
      <c r="D90" s="42"/>
      <c r="E90" s="42"/>
      <c r="F90" s="29" t="str">
        <f>IF(E18="","",E18)</f>
        <v>Vyplň údaj</v>
      </c>
      <c r="G90" s="42"/>
      <c r="H90" s="42"/>
      <c r="I90" s="34" t="s">
        <v>34</v>
      </c>
      <c r="J90" s="38" t="str">
        <f>E24</f>
        <v>Jindřich Jansa</v>
      </c>
      <c r="K90" s="42"/>
      <c r="L90" s="13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0.32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13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11" customFormat="1" ht="29.28" customHeight="1">
      <c r="A92" s="179"/>
      <c r="B92" s="180"/>
      <c r="C92" s="181" t="s">
        <v>117</v>
      </c>
      <c r="D92" s="182" t="s">
        <v>56</v>
      </c>
      <c r="E92" s="182" t="s">
        <v>52</v>
      </c>
      <c r="F92" s="182" t="s">
        <v>53</v>
      </c>
      <c r="G92" s="182" t="s">
        <v>118</v>
      </c>
      <c r="H92" s="182" t="s">
        <v>119</v>
      </c>
      <c r="I92" s="182" t="s">
        <v>120</v>
      </c>
      <c r="J92" s="182" t="s">
        <v>100</v>
      </c>
      <c r="K92" s="183" t="s">
        <v>121</v>
      </c>
      <c r="L92" s="184"/>
      <c r="M92" s="94" t="s">
        <v>19</v>
      </c>
      <c r="N92" s="95" t="s">
        <v>41</v>
      </c>
      <c r="O92" s="95" t="s">
        <v>122</v>
      </c>
      <c r="P92" s="95" t="s">
        <v>123</v>
      </c>
      <c r="Q92" s="95" t="s">
        <v>124</v>
      </c>
      <c r="R92" s="95" t="s">
        <v>125</v>
      </c>
      <c r="S92" s="95" t="s">
        <v>126</v>
      </c>
      <c r="T92" s="96" t="s">
        <v>127</v>
      </c>
      <c r="U92" s="179"/>
      <c r="V92" s="179"/>
      <c r="W92" s="179"/>
      <c r="X92" s="179"/>
      <c r="Y92" s="179"/>
      <c r="Z92" s="179"/>
      <c r="AA92" s="179"/>
      <c r="AB92" s="179"/>
      <c r="AC92" s="179"/>
      <c r="AD92" s="179"/>
      <c r="AE92" s="179"/>
    </row>
    <row r="93" s="2" customFormat="1" ht="22.8" customHeight="1">
      <c r="A93" s="40"/>
      <c r="B93" s="41"/>
      <c r="C93" s="101" t="s">
        <v>128</v>
      </c>
      <c r="D93" s="42"/>
      <c r="E93" s="42"/>
      <c r="F93" s="42"/>
      <c r="G93" s="42"/>
      <c r="H93" s="42"/>
      <c r="I93" s="42"/>
      <c r="J93" s="185">
        <f>BK93</f>
        <v>0</v>
      </c>
      <c r="K93" s="42"/>
      <c r="L93" s="46"/>
      <c r="M93" s="97"/>
      <c r="N93" s="186"/>
      <c r="O93" s="98"/>
      <c r="P93" s="187">
        <f>P94+P556</f>
        <v>0</v>
      </c>
      <c r="Q93" s="98"/>
      <c r="R93" s="187">
        <f>R94+R556</f>
        <v>0</v>
      </c>
      <c r="S93" s="98"/>
      <c r="T93" s="188">
        <f>T94+T556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70</v>
      </c>
      <c r="AU93" s="19" t="s">
        <v>101</v>
      </c>
      <c r="BK93" s="189">
        <f>BK94+BK556</f>
        <v>0</v>
      </c>
    </row>
    <row r="94" s="12" customFormat="1" ht="25.92" customHeight="1">
      <c r="A94" s="12"/>
      <c r="B94" s="190"/>
      <c r="C94" s="191"/>
      <c r="D94" s="192" t="s">
        <v>70</v>
      </c>
      <c r="E94" s="193" t="s">
        <v>129</v>
      </c>
      <c r="F94" s="193" t="s">
        <v>130</v>
      </c>
      <c r="G94" s="191"/>
      <c r="H94" s="191"/>
      <c r="I94" s="194"/>
      <c r="J94" s="195">
        <f>BK94</f>
        <v>0</v>
      </c>
      <c r="K94" s="191"/>
      <c r="L94" s="196"/>
      <c r="M94" s="197"/>
      <c r="N94" s="198"/>
      <c r="O94" s="198"/>
      <c r="P94" s="199">
        <f>P95+P179+P200+P237+P263+P333+P345+P524+P551</f>
        <v>0</v>
      </c>
      <c r="Q94" s="198"/>
      <c r="R94" s="199">
        <f>R95+R179+R200+R237+R263+R333+R345+R524+R551</f>
        <v>0</v>
      </c>
      <c r="S94" s="198"/>
      <c r="T94" s="200">
        <f>T95+T179+T200+T237+T263+T333+T345+T524+T551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1" t="s">
        <v>79</v>
      </c>
      <c r="AT94" s="202" t="s">
        <v>70</v>
      </c>
      <c r="AU94" s="202" t="s">
        <v>71</v>
      </c>
      <c r="AY94" s="201" t="s">
        <v>131</v>
      </c>
      <c r="BK94" s="203">
        <f>BK95+BK179+BK200+BK237+BK263+BK333+BK345+BK524+BK551</f>
        <v>0</v>
      </c>
    </row>
    <row r="95" s="12" customFormat="1" ht="22.8" customHeight="1">
      <c r="A95" s="12"/>
      <c r="B95" s="190"/>
      <c r="C95" s="191"/>
      <c r="D95" s="192" t="s">
        <v>70</v>
      </c>
      <c r="E95" s="204" t="s">
        <v>81</v>
      </c>
      <c r="F95" s="204" t="s">
        <v>132</v>
      </c>
      <c r="G95" s="191"/>
      <c r="H95" s="191"/>
      <c r="I95" s="194"/>
      <c r="J95" s="205">
        <f>BK95</f>
        <v>0</v>
      </c>
      <c r="K95" s="191"/>
      <c r="L95" s="196"/>
      <c r="M95" s="197"/>
      <c r="N95" s="198"/>
      <c r="O95" s="198"/>
      <c r="P95" s="199">
        <f>SUM(P96:P178)</f>
        <v>0</v>
      </c>
      <c r="Q95" s="198"/>
      <c r="R95" s="199">
        <f>SUM(R96:R178)</f>
        <v>0</v>
      </c>
      <c r="S95" s="198"/>
      <c r="T95" s="200">
        <f>SUM(T96:T178)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1" t="s">
        <v>79</v>
      </c>
      <c r="AT95" s="202" t="s">
        <v>70</v>
      </c>
      <c r="AU95" s="202" t="s">
        <v>79</v>
      </c>
      <c r="AY95" s="201" t="s">
        <v>131</v>
      </c>
      <c r="BK95" s="203">
        <f>SUM(BK96:BK178)</f>
        <v>0</v>
      </c>
    </row>
    <row r="96" s="2" customFormat="1" ht="24.15" customHeight="1">
      <c r="A96" s="40"/>
      <c r="B96" s="41"/>
      <c r="C96" s="206" t="s">
        <v>79</v>
      </c>
      <c r="D96" s="206" t="s">
        <v>133</v>
      </c>
      <c r="E96" s="207" t="s">
        <v>134</v>
      </c>
      <c r="F96" s="208" t="s">
        <v>135</v>
      </c>
      <c r="G96" s="209" t="s">
        <v>136</v>
      </c>
      <c r="H96" s="210">
        <v>15.653000000000001</v>
      </c>
      <c r="I96" s="211"/>
      <c r="J96" s="212">
        <f>ROUND(I96*H96,2)</f>
        <v>0</v>
      </c>
      <c r="K96" s="208" t="s">
        <v>137</v>
      </c>
      <c r="L96" s="46"/>
      <c r="M96" s="213" t="s">
        <v>19</v>
      </c>
      <c r="N96" s="214" t="s">
        <v>42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138</v>
      </c>
      <c r="AT96" s="217" t="s">
        <v>133</v>
      </c>
      <c r="AU96" s="217" t="s">
        <v>81</v>
      </c>
      <c r="AY96" s="19" t="s">
        <v>131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79</v>
      </c>
      <c r="BK96" s="218">
        <f>ROUND(I96*H96,2)</f>
        <v>0</v>
      </c>
      <c r="BL96" s="19" t="s">
        <v>138</v>
      </c>
      <c r="BM96" s="217" t="s">
        <v>81</v>
      </c>
    </row>
    <row r="97" s="2" customFormat="1">
      <c r="A97" s="40"/>
      <c r="B97" s="41"/>
      <c r="C97" s="42"/>
      <c r="D97" s="219" t="s">
        <v>139</v>
      </c>
      <c r="E97" s="42"/>
      <c r="F97" s="220" t="s">
        <v>140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139</v>
      </c>
      <c r="AU97" s="19" t="s">
        <v>81</v>
      </c>
    </row>
    <row r="98" s="13" customFormat="1">
      <c r="A98" s="13"/>
      <c r="B98" s="224"/>
      <c r="C98" s="225"/>
      <c r="D98" s="226" t="s">
        <v>141</v>
      </c>
      <c r="E98" s="227" t="s">
        <v>19</v>
      </c>
      <c r="F98" s="228" t="s">
        <v>142</v>
      </c>
      <c r="G98" s="225"/>
      <c r="H98" s="227" t="s">
        <v>19</v>
      </c>
      <c r="I98" s="229"/>
      <c r="J98" s="225"/>
      <c r="K98" s="225"/>
      <c r="L98" s="230"/>
      <c r="M98" s="231"/>
      <c r="N98" s="232"/>
      <c r="O98" s="232"/>
      <c r="P98" s="232"/>
      <c r="Q98" s="232"/>
      <c r="R98" s="232"/>
      <c r="S98" s="232"/>
      <c r="T98" s="23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4" t="s">
        <v>141</v>
      </c>
      <c r="AU98" s="234" t="s">
        <v>81</v>
      </c>
      <c r="AV98" s="13" t="s">
        <v>79</v>
      </c>
      <c r="AW98" s="13" t="s">
        <v>33</v>
      </c>
      <c r="AX98" s="13" t="s">
        <v>71</v>
      </c>
      <c r="AY98" s="234" t="s">
        <v>131</v>
      </c>
    </row>
    <row r="99" s="13" customFormat="1">
      <c r="A99" s="13"/>
      <c r="B99" s="224"/>
      <c r="C99" s="225"/>
      <c r="D99" s="226" t="s">
        <v>141</v>
      </c>
      <c r="E99" s="227" t="s">
        <v>19</v>
      </c>
      <c r="F99" s="228" t="s">
        <v>143</v>
      </c>
      <c r="G99" s="225"/>
      <c r="H99" s="227" t="s">
        <v>19</v>
      </c>
      <c r="I99" s="229"/>
      <c r="J99" s="225"/>
      <c r="K99" s="225"/>
      <c r="L99" s="230"/>
      <c r="M99" s="231"/>
      <c r="N99" s="232"/>
      <c r="O99" s="232"/>
      <c r="P99" s="232"/>
      <c r="Q99" s="232"/>
      <c r="R99" s="232"/>
      <c r="S99" s="232"/>
      <c r="T99" s="23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4" t="s">
        <v>141</v>
      </c>
      <c r="AU99" s="234" t="s">
        <v>81</v>
      </c>
      <c r="AV99" s="13" t="s">
        <v>79</v>
      </c>
      <c r="AW99" s="13" t="s">
        <v>33</v>
      </c>
      <c r="AX99" s="13" t="s">
        <v>71</v>
      </c>
      <c r="AY99" s="234" t="s">
        <v>131</v>
      </c>
    </row>
    <row r="100" s="14" customFormat="1">
      <c r="A100" s="14"/>
      <c r="B100" s="235"/>
      <c r="C100" s="236"/>
      <c r="D100" s="226" t="s">
        <v>141</v>
      </c>
      <c r="E100" s="237" t="s">
        <v>19</v>
      </c>
      <c r="F100" s="238" t="s">
        <v>144</v>
      </c>
      <c r="G100" s="236"/>
      <c r="H100" s="239">
        <v>15.653000000000001</v>
      </c>
      <c r="I100" s="240"/>
      <c r="J100" s="236"/>
      <c r="K100" s="236"/>
      <c r="L100" s="241"/>
      <c r="M100" s="242"/>
      <c r="N100" s="243"/>
      <c r="O100" s="243"/>
      <c r="P100" s="243"/>
      <c r="Q100" s="243"/>
      <c r="R100" s="243"/>
      <c r="S100" s="243"/>
      <c r="T100" s="24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5" t="s">
        <v>141</v>
      </c>
      <c r="AU100" s="245" t="s">
        <v>81</v>
      </c>
      <c r="AV100" s="14" t="s">
        <v>81</v>
      </c>
      <c r="AW100" s="14" t="s">
        <v>33</v>
      </c>
      <c r="AX100" s="14" t="s">
        <v>71</v>
      </c>
      <c r="AY100" s="245" t="s">
        <v>131</v>
      </c>
    </row>
    <row r="101" s="15" customFormat="1">
      <c r="A101" s="15"/>
      <c r="B101" s="246"/>
      <c r="C101" s="247"/>
      <c r="D101" s="226" t="s">
        <v>141</v>
      </c>
      <c r="E101" s="248" t="s">
        <v>19</v>
      </c>
      <c r="F101" s="249" t="s">
        <v>145</v>
      </c>
      <c r="G101" s="247"/>
      <c r="H101" s="250">
        <v>15.653000000000001</v>
      </c>
      <c r="I101" s="251"/>
      <c r="J101" s="247"/>
      <c r="K101" s="247"/>
      <c r="L101" s="252"/>
      <c r="M101" s="253"/>
      <c r="N101" s="254"/>
      <c r="O101" s="254"/>
      <c r="P101" s="254"/>
      <c r="Q101" s="254"/>
      <c r="R101" s="254"/>
      <c r="S101" s="254"/>
      <c r="T101" s="25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T101" s="256" t="s">
        <v>141</v>
      </c>
      <c r="AU101" s="256" t="s">
        <v>81</v>
      </c>
      <c r="AV101" s="15" t="s">
        <v>138</v>
      </c>
      <c r="AW101" s="15" t="s">
        <v>33</v>
      </c>
      <c r="AX101" s="15" t="s">
        <v>79</v>
      </c>
      <c r="AY101" s="256" t="s">
        <v>131</v>
      </c>
    </row>
    <row r="102" s="2" customFormat="1" ht="24.15" customHeight="1">
      <c r="A102" s="40"/>
      <c r="B102" s="41"/>
      <c r="C102" s="206" t="s">
        <v>81</v>
      </c>
      <c r="D102" s="206" t="s">
        <v>133</v>
      </c>
      <c r="E102" s="207" t="s">
        <v>146</v>
      </c>
      <c r="F102" s="208" t="s">
        <v>147</v>
      </c>
      <c r="G102" s="209" t="s">
        <v>148</v>
      </c>
      <c r="H102" s="210">
        <v>0.90000000000000002</v>
      </c>
      <c r="I102" s="211"/>
      <c r="J102" s="212">
        <f>ROUND(I102*H102,2)</f>
        <v>0</v>
      </c>
      <c r="K102" s="208" t="s">
        <v>137</v>
      </c>
      <c r="L102" s="46"/>
      <c r="M102" s="213" t="s">
        <v>19</v>
      </c>
      <c r="N102" s="214" t="s">
        <v>42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138</v>
      </c>
      <c r="AT102" s="217" t="s">
        <v>133</v>
      </c>
      <c r="AU102" s="217" t="s">
        <v>81</v>
      </c>
      <c r="AY102" s="19" t="s">
        <v>131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79</v>
      </c>
      <c r="BK102" s="218">
        <f>ROUND(I102*H102,2)</f>
        <v>0</v>
      </c>
      <c r="BL102" s="19" t="s">
        <v>138</v>
      </c>
      <c r="BM102" s="217" t="s">
        <v>138</v>
      </c>
    </row>
    <row r="103" s="2" customFormat="1">
      <c r="A103" s="40"/>
      <c r="B103" s="41"/>
      <c r="C103" s="42"/>
      <c r="D103" s="219" t="s">
        <v>139</v>
      </c>
      <c r="E103" s="42"/>
      <c r="F103" s="220" t="s">
        <v>149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139</v>
      </c>
      <c r="AU103" s="19" t="s">
        <v>81</v>
      </c>
    </row>
    <row r="104" s="13" customFormat="1">
      <c r="A104" s="13"/>
      <c r="B104" s="224"/>
      <c r="C104" s="225"/>
      <c r="D104" s="226" t="s">
        <v>141</v>
      </c>
      <c r="E104" s="227" t="s">
        <v>19</v>
      </c>
      <c r="F104" s="228" t="s">
        <v>150</v>
      </c>
      <c r="G104" s="225"/>
      <c r="H104" s="227" t="s">
        <v>19</v>
      </c>
      <c r="I104" s="229"/>
      <c r="J104" s="225"/>
      <c r="K104" s="225"/>
      <c r="L104" s="230"/>
      <c r="M104" s="231"/>
      <c r="N104" s="232"/>
      <c r="O104" s="232"/>
      <c r="P104" s="232"/>
      <c r="Q104" s="232"/>
      <c r="R104" s="232"/>
      <c r="S104" s="232"/>
      <c r="T104" s="23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4" t="s">
        <v>141</v>
      </c>
      <c r="AU104" s="234" t="s">
        <v>81</v>
      </c>
      <c r="AV104" s="13" t="s">
        <v>79</v>
      </c>
      <c r="AW104" s="13" t="s">
        <v>33</v>
      </c>
      <c r="AX104" s="13" t="s">
        <v>71</v>
      </c>
      <c r="AY104" s="234" t="s">
        <v>131</v>
      </c>
    </row>
    <row r="105" s="13" customFormat="1">
      <c r="A105" s="13"/>
      <c r="B105" s="224"/>
      <c r="C105" s="225"/>
      <c r="D105" s="226" t="s">
        <v>141</v>
      </c>
      <c r="E105" s="227" t="s">
        <v>19</v>
      </c>
      <c r="F105" s="228" t="s">
        <v>151</v>
      </c>
      <c r="G105" s="225"/>
      <c r="H105" s="227" t="s">
        <v>19</v>
      </c>
      <c r="I105" s="229"/>
      <c r="J105" s="225"/>
      <c r="K105" s="225"/>
      <c r="L105" s="230"/>
      <c r="M105" s="231"/>
      <c r="N105" s="232"/>
      <c r="O105" s="232"/>
      <c r="P105" s="232"/>
      <c r="Q105" s="232"/>
      <c r="R105" s="232"/>
      <c r="S105" s="232"/>
      <c r="T105" s="23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4" t="s">
        <v>141</v>
      </c>
      <c r="AU105" s="234" t="s">
        <v>81</v>
      </c>
      <c r="AV105" s="13" t="s">
        <v>79</v>
      </c>
      <c r="AW105" s="13" t="s">
        <v>33</v>
      </c>
      <c r="AX105" s="13" t="s">
        <v>71</v>
      </c>
      <c r="AY105" s="234" t="s">
        <v>131</v>
      </c>
    </row>
    <row r="106" s="14" customFormat="1">
      <c r="A106" s="14"/>
      <c r="B106" s="235"/>
      <c r="C106" s="236"/>
      <c r="D106" s="226" t="s">
        <v>141</v>
      </c>
      <c r="E106" s="237" t="s">
        <v>19</v>
      </c>
      <c r="F106" s="238" t="s">
        <v>152</v>
      </c>
      <c r="G106" s="236"/>
      <c r="H106" s="239">
        <v>0.90000000000000002</v>
      </c>
      <c r="I106" s="240"/>
      <c r="J106" s="236"/>
      <c r="K106" s="236"/>
      <c r="L106" s="241"/>
      <c r="M106" s="242"/>
      <c r="N106" s="243"/>
      <c r="O106" s="243"/>
      <c r="P106" s="243"/>
      <c r="Q106" s="243"/>
      <c r="R106" s="243"/>
      <c r="S106" s="243"/>
      <c r="T106" s="24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5" t="s">
        <v>141</v>
      </c>
      <c r="AU106" s="245" t="s">
        <v>81</v>
      </c>
      <c r="AV106" s="14" t="s">
        <v>81</v>
      </c>
      <c r="AW106" s="14" t="s">
        <v>33</v>
      </c>
      <c r="AX106" s="14" t="s">
        <v>71</v>
      </c>
      <c r="AY106" s="245" t="s">
        <v>131</v>
      </c>
    </row>
    <row r="107" s="15" customFormat="1">
      <c r="A107" s="15"/>
      <c r="B107" s="246"/>
      <c r="C107" s="247"/>
      <c r="D107" s="226" t="s">
        <v>141</v>
      </c>
      <c r="E107" s="248" t="s">
        <v>19</v>
      </c>
      <c r="F107" s="249" t="s">
        <v>145</v>
      </c>
      <c r="G107" s="247"/>
      <c r="H107" s="250">
        <v>0.90000000000000002</v>
      </c>
      <c r="I107" s="251"/>
      <c r="J107" s="247"/>
      <c r="K107" s="247"/>
      <c r="L107" s="252"/>
      <c r="M107" s="253"/>
      <c r="N107" s="254"/>
      <c r="O107" s="254"/>
      <c r="P107" s="254"/>
      <c r="Q107" s="254"/>
      <c r="R107" s="254"/>
      <c r="S107" s="254"/>
      <c r="T107" s="25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T107" s="256" t="s">
        <v>141</v>
      </c>
      <c r="AU107" s="256" t="s">
        <v>81</v>
      </c>
      <c r="AV107" s="15" t="s">
        <v>138</v>
      </c>
      <c r="AW107" s="15" t="s">
        <v>33</v>
      </c>
      <c r="AX107" s="15" t="s">
        <v>79</v>
      </c>
      <c r="AY107" s="256" t="s">
        <v>131</v>
      </c>
    </row>
    <row r="108" s="2" customFormat="1" ht="24.15" customHeight="1">
      <c r="A108" s="40"/>
      <c r="B108" s="41"/>
      <c r="C108" s="257" t="s">
        <v>153</v>
      </c>
      <c r="D108" s="257" t="s">
        <v>154</v>
      </c>
      <c r="E108" s="258" t="s">
        <v>155</v>
      </c>
      <c r="F108" s="259" t="s">
        <v>156</v>
      </c>
      <c r="G108" s="260" t="s">
        <v>148</v>
      </c>
      <c r="H108" s="261">
        <v>0.98999999999999999</v>
      </c>
      <c r="I108" s="262"/>
      <c r="J108" s="263">
        <f>ROUND(I108*H108,2)</f>
        <v>0</v>
      </c>
      <c r="K108" s="259" t="s">
        <v>137</v>
      </c>
      <c r="L108" s="264"/>
      <c r="M108" s="265" t="s">
        <v>19</v>
      </c>
      <c r="N108" s="266" t="s">
        <v>42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157</v>
      </c>
      <c r="AT108" s="217" t="s">
        <v>154</v>
      </c>
      <c r="AU108" s="217" t="s">
        <v>81</v>
      </c>
      <c r="AY108" s="19" t="s">
        <v>131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79</v>
      </c>
      <c r="BK108" s="218">
        <f>ROUND(I108*H108,2)</f>
        <v>0</v>
      </c>
      <c r="BL108" s="19" t="s">
        <v>138</v>
      </c>
      <c r="BM108" s="217" t="s">
        <v>158</v>
      </c>
    </row>
    <row r="109" s="13" customFormat="1">
      <c r="A109" s="13"/>
      <c r="B109" s="224"/>
      <c r="C109" s="225"/>
      <c r="D109" s="226" t="s">
        <v>141</v>
      </c>
      <c r="E109" s="227" t="s">
        <v>19</v>
      </c>
      <c r="F109" s="228" t="s">
        <v>150</v>
      </c>
      <c r="G109" s="225"/>
      <c r="H109" s="227" t="s">
        <v>19</v>
      </c>
      <c r="I109" s="229"/>
      <c r="J109" s="225"/>
      <c r="K109" s="225"/>
      <c r="L109" s="230"/>
      <c r="M109" s="231"/>
      <c r="N109" s="232"/>
      <c r="O109" s="232"/>
      <c r="P109" s="232"/>
      <c r="Q109" s="232"/>
      <c r="R109" s="232"/>
      <c r="S109" s="232"/>
      <c r="T109" s="23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4" t="s">
        <v>141</v>
      </c>
      <c r="AU109" s="234" t="s">
        <v>81</v>
      </c>
      <c r="AV109" s="13" t="s">
        <v>79</v>
      </c>
      <c r="AW109" s="13" t="s">
        <v>33</v>
      </c>
      <c r="AX109" s="13" t="s">
        <v>71</v>
      </c>
      <c r="AY109" s="234" t="s">
        <v>131</v>
      </c>
    </row>
    <row r="110" s="13" customFormat="1">
      <c r="A110" s="13"/>
      <c r="B110" s="224"/>
      <c r="C110" s="225"/>
      <c r="D110" s="226" t="s">
        <v>141</v>
      </c>
      <c r="E110" s="227" t="s">
        <v>19</v>
      </c>
      <c r="F110" s="228" t="s">
        <v>151</v>
      </c>
      <c r="G110" s="225"/>
      <c r="H110" s="227" t="s">
        <v>19</v>
      </c>
      <c r="I110" s="229"/>
      <c r="J110" s="225"/>
      <c r="K110" s="225"/>
      <c r="L110" s="230"/>
      <c r="M110" s="231"/>
      <c r="N110" s="232"/>
      <c r="O110" s="232"/>
      <c r="P110" s="232"/>
      <c r="Q110" s="232"/>
      <c r="R110" s="232"/>
      <c r="S110" s="232"/>
      <c r="T110" s="23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4" t="s">
        <v>141</v>
      </c>
      <c r="AU110" s="234" t="s">
        <v>81</v>
      </c>
      <c r="AV110" s="13" t="s">
        <v>79</v>
      </c>
      <c r="AW110" s="13" t="s">
        <v>33</v>
      </c>
      <c r="AX110" s="13" t="s">
        <v>71</v>
      </c>
      <c r="AY110" s="234" t="s">
        <v>131</v>
      </c>
    </row>
    <row r="111" s="14" customFormat="1">
      <c r="A111" s="14"/>
      <c r="B111" s="235"/>
      <c r="C111" s="236"/>
      <c r="D111" s="226" t="s">
        <v>141</v>
      </c>
      <c r="E111" s="237" t="s">
        <v>19</v>
      </c>
      <c r="F111" s="238" t="s">
        <v>159</v>
      </c>
      <c r="G111" s="236"/>
      <c r="H111" s="239">
        <v>0.98999999999999999</v>
      </c>
      <c r="I111" s="240"/>
      <c r="J111" s="236"/>
      <c r="K111" s="236"/>
      <c r="L111" s="241"/>
      <c r="M111" s="242"/>
      <c r="N111" s="243"/>
      <c r="O111" s="243"/>
      <c r="P111" s="243"/>
      <c r="Q111" s="243"/>
      <c r="R111" s="243"/>
      <c r="S111" s="243"/>
      <c r="T111" s="24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5" t="s">
        <v>141</v>
      </c>
      <c r="AU111" s="245" t="s">
        <v>81</v>
      </c>
      <c r="AV111" s="14" t="s">
        <v>81</v>
      </c>
      <c r="AW111" s="14" t="s">
        <v>33</v>
      </c>
      <c r="AX111" s="14" t="s">
        <v>71</v>
      </c>
      <c r="AY111" s="245" t="s">
        <v>131</v>
      </c>
    </row>
    <row r="112" s="15" customFormat="1">
      <c r="A112" s="15"/>
      <c r="B112" s="246"/>
      <c r="C112" s="247"/>
      <c r="D112" s="226" t="s">
        <v>141</v>
      </c>
      <c r="E112" s="248" t="s">
        <v>19</v>
      </c>
      <c r="F112" s="249" t="s">
        <v>145</v>
      </c>
      <c r="G112" s="247"/>
      <c r="H112" s="250">
        <v>0.98999999999999999</v>
      </c>
      <c r="I112" s="251"/>
      <c r="J112" s="247"/>
      <c r="K112" s="247"/>
      <c r="L112" s="252"/>
      <c r="M112" s="253"/>
      <c r="N112" s="254"/>
      <c r="O112" s="254"/>
      <c r="P112" s="254"/>
      <c r="Q112" s="254"/>
      <c r="R112" s="254"/>
      <c r="S112" s="254"/>
      <c r="T112" s="25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T112" s="256" t="s">
        <v>141</v>
      </c>
      <c r="AU112" s="256" t="s">
        <v>81</v>
      </c>
      <c r="AV112" s="15" t="s">
        <v>138</v>
      </c>
      <c r="AW112" s="15" t="s">
        <v>33</v>
      </c>
      <c r="AX112" s="15" t="s">
        <v>79</v>
      </c>
      <c r="AY112" s="256" t="s">
        <v>131</v>
      </c>
    </row>
    <row r="113" s="2" customFormat="1" ht="24.15" customHeight="1">
      <c r="A113" s="40"/>
      <c r="B113" s="41"/>
      <c r="C113" s="206" t="s">
        <v>138</v>
      </c>
      <c r="D113" s="206" t="s">
        <v>133</v>
      </c>
      <c r="E113" s="207" t="s">
        <v>160</v>
      </c>
      <c r="F113" s="208" t="s">
        <v>161</v>
      </c>
      <c r="G113" s="209" t="s">
        <v>148</v>
      </c>
      <c r="H113" s="210">
        <v>1.2</v>
      </c>
      <c r="I113" s="211"/>
      <c r="J113" s="212">
        <f>ROUND(I113*H113,2)</f>
        <v>0</v>
      </c>
      <c r="K113" s="208" t="s">
        <v>137</v>
      </c>
      <c r="L113" s="46"/>
      <c r="M113" s="213" t="s">
        <v>19</v>
      </c>
      <c r="N113" s="214" t="s">
        <v>42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138</v>
      </c>
      <c r="AT113" s="217" t="s">
        <v>133</v>
      </c>
      <c r="AU113" s="217" t="s">
        <v>81</v>
      </c>
      <c r="AY113" s="19" t="s">
        <v>131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79</v>
      </c>
      <c r="BK113" s="218">
        <f>ROUND(I113*H113,2)</f>
        <v>0</v>
      </c>
      <c r="BL113" s="19" t="s">
        <v>138</v>
      </c>
      <c r="BM113" s="217" t="s">
        <v>157</v>
      </c>
    </row>
    <row r="114" s="2" customFormat="1">
      <c r="A114" s="40"/>
      <c r="B114" s="41"/>
      <c r="C114" s="42"/>
      <c r="D114" s="219" t="s">
        <v>139</v>
      </c>
      <c r="E114" s="42"/>
      <c r="F114" s="220" t="s">
        <v>162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139</v>
      </c>
      <c r="AU114" s="19" t="s">
        <v>81</v>
      </c>
    </row>
    <row r="115" s="13" customFormat="1">
      <c r="A115" s="13"/>
      <c r="B115" s="224"/>
      <c r="C115" s="225"/>
      <c r="D115" s="226" t="s">
        <v>141</v>
      </c>
      <c r="E115" s="227" t="s">
        <v>19</v>
      </c>
      <c r="F115" s="228" t="s">
        <v>150</v>
      </c>
      <c r="G115" s="225"/>
      <c r="H115" s="227" t="s">
        <v>19</v>
      </c>
      <c r="I115" s="229"/>
      <c r="J115" s="225"/>
      <c r="K115" s="225"/>
      <c r="L115" s="230"/>
      <c r="M115" s="231"/>
      <c r="N115" s="232"/>
      <c r="O115" s="232"/>
      <c r="P115" s="232"/>
      <c r="Q115" s="232"/>
      <c r="R115" s="232"/>
      <c r="S115" s="232"/>
      <c r="T115" s="23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4" t="s">
        <v>141</v>
      </c>
      <c r="AU115" s="234" t="s">
        <v>81</v>
      </c>
      <c r="AV115" s="13" t="s">
        <v>79</v>
      </c>
      <c r="AW115" s="13" t="s">
        <v>33</v>
      </c>
      <c r="AX115" s="13" t="s">
        <v>71</v>
      </c>
      <c r="AY115" s="234" t="s">
        <v>131</v>
      </c>
    </row>
    <row r="116" s="13" customFormat="1">
      <c r="A116" s="13"/>
      <c r="B116" s="224"/>
      <c r="C116" s="225"/>
      <c r="D116" s="226" t="s">
        <v>141</v>
      </c>
      <c r="E116" s="227" t="s">
        <v>19</v>
      </c>
      <c r="F116" s="228" t="s">
        <v>163</v>
      </c>
      <c r="G116" s="225"/>
      <c r="H116" s="227" t="s">
        <v>19</v>
      </c>
      <c r="I116" s="229"/>
      <c r="J116" s="225"/>
      <c r="K116" s="225"/>
      <c r="L116" s="230"/>
      <c r="M116" s="231"/>
      <c r="N116" s="232"/>
      <c r="O116" s="232"/>
      <c r="P116" s="232"/>
      <c r="Q116" s="232"/>
      <c r="R116" s="232"/>
      <c r="S116" s="232"/>
      <c r="T116" s="23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4" t="s">
        <v>141</v>
      </c>
      <c r="AU116" s="234" t="s">
        <v>81</v>
      </c>
      <c r="AV116" s="13" t="s">
        <v>79</v>
      </c>
      <c r="AW116" s="13" t="s">
        <v>33</v>
      </c>
      <c r="AX116" s="13" t="s">
        <v>71</v>
      </c>
      <c r="AY116" s="234" t="s">
        <v>131</v>
      </c>
    </row>
    <row r="117" s="14" customFormat="1">
      <c r="A117" s="14"/>
      <c r="B117" s="235"/>
      <c r="C117" s="236"/>
      <c r="D117" s="226" t="s">
        <v>141</v>
      </c>
      <c r="E117" s="237" t="s">
        <v>19</v>
      </c>
      <c r="F117" s="238" t="s">
        <v>164</v>
      </c>
      <c r="G117" s="236"/>
      <c r="H117" s="239">
        <v>1.2</v>
      </c>
      <c r="I117" s="240"/>
      <c r="J117" s="236"/>
      <c r="K117" s="236"/>
      <c r="L117" s="241"/>
      <c r="M117" s="242"/>
      <c r="N117" s="243"/>
      <c r="O117" s="243"/>
      <c r="P117" s="243"/>
      <c r="Q117" s="243"/>
      <c r="R117" s="243"/>
      <c r="S117" s="243"/>
      <c r="T117" s="24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5" t="s">
        <v>141</v>
      </c>
      <c r="AU117" s="245" t="s">
        <v>81</v>
      </c>
      <c r="AV117" s="14" t="s">
        <v>81</v>
      </c>
      <c r="AW117" s="14" t="s">
        <v>33</v>
      </c>
      <c r="AX117" s="14" t="s">
        <v>71</v>
      </c>
      <c r="AY117" s="245" t="s">
        <v>131</v>
      </c>
    </row>
    <row r="118" s="15" customFormat="1">
      <c r="A118" s="15"/>
      <c r="B118" s="246"/>
      <c r="C118" s="247"/>
      <c r="D118" s="226" t="s">
        <v>141</v>
      </c>
      <c r="E118" s="248" t="s">
        <v>19</v>
      </c>
      <c r="F118" s="249" t="s">
        <v>145</v>
      </c>
      <c r="G118" s="247"/>
      <c r="H118" s="250">
        <v>1.2</v>
      </c>
      <c r="I118" s="251"/>
      <c r="J118" s="247"/>
      <c r="K118" s="247"/>
      <c r="L118" s="252"/>
      <c r="M118" s="253"/>
      <c r="N118" s="254"/>
      <c r="O118" s="254"/>
      <c r="P118" s="254"/>
      <c r="Q118" s="254"/>
      <c r="R118" s="254"/>
      <c r="S118" s="254"/>
      <c r="T118" s="25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T118" s="256" t="s">
        <v>141</v>
      </c>
      <c r="AU118" s="256" t="s">
        <v>81</v>
      </c>
      <c r="AV118" s="15" t="s">
        <v>138</v>
      </c>
      <c r="AW118" s="15" t="s">
        <v>33</v>
      </c>
      <c r="AX118" s="15" t="s">
        <v>79</v>
      </c>
      <c r="AY118" s="256" t="s">
        <v>131</v>
      </c>
    </row>
    <row r="119" s="2" customFormat="1" ht="24.15" customHeight="1">
      <c r="A119" s="40"/>
      <c r="B119" s="41"/>
      <c r="C119" s="257" t="s">
        <v>165</v>
      </c>
      <c r="D119" s="257" t="s">
        <v>154</v>
      </c>
      <c r="E119" s="258" t="s">
        <v>166</v>
      </c>
      <c r="F119" s="259" t="s">
        <v>167</v>
      </c>
      <c r="G119" s="260" t="s">
        <v>148</v>
      </c>
      <c r="H119" s="261">
        <v>1.3200000000000001</v>
      </c>
      <c r="I119" s="262"/>
      <c r="J119" s="263">
        <f>ROUND(I119*H119,2)</f>
        <v>0</v>
      </c>
      <c r="K119" s="259" t="s">
        <v>137</v>
      </c>
      <c r="L119" s="264"/>
      <c r="M119" s="265" t="s">
        <v>19</v>
      </c>
      <c r="N119" s="266" t="s">
        <v>42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157</v>
      </c>
      <c r="AT119" s="217" t="s">
        <v>154</v>
      </c>
      <c r="AU119" s="217" t="s">
        <v>81</v>
      </c>
      <c r="AY119" s="19" t="s">
        <v>131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79</v>
      </c>
      <c r="BK119" s="218">
        <f>ROUND(I119*H119,2)</f>
        <v>0</v>
      </c>
      <c r="BL119" s="19" t="s">
        <v>138</v>
      </c>
      <c r="BM119" s="217" t="s">
        <v>168</v>
      </c>
    </row>
    <row r="120" s="13" customFormat="1">
      <c r="A120" s="13"/>
      <c r="B120" s="224"/>
      <c r="C120" s="225"/>
      <c r="D120" s="226" t="s">
        <v>141</v>
      </c>
      <c r="E120" s="227" t="s">
        <v>19</v>
      </c>
      <c r="F120" s="228" t="s">
        <v>150</v>
      </c>
      <c r="G120" s="225"/>
      <c r="H120" s="227" t="s">
        <v>19</v>
      </c>
      <c r="I120" s="229"/>
      <c r="J120" s="225"/>
      <c r="K120" s="225"/>
      <c r="L120" s="230"/>
      <c r="M120" s="231"/>
      <c r="N120" s="232"/>
      <c r="O120" s="232"/>
      <c r="P120" s="232"/>
      <c r="Q120" s="232"/>
      <c r="R120" s="232"/>
      <c r="S120" s="232"/>
      <c r="T120" s="23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4" t="s">
        <v>141</v>
      </c>
      <c r="AU120" s="234" t="s">
        <v>81</v>
      </c>
      <c r="AV120" s="13" t="s">
        <v>79</v>
      </c>
      <c r="AW120" s="13" t="s">
        <v>33</v>
      </c>
      <c r="AX120" s="13" t="s">
        <v>71</v>
      </c>
      <c r="AY120" s="234" t="s">
        <v>131</v>
      </c>
    </row>
    <row r="121" s="13" customFormat="1">
      <c r="A121" s="13"/>
      <c r="B121" s="224"/>
      <c r="C121" s="225"/>
      <c r="D121" s="226" t="s">
        <v>141</v>
      </c>
      <c r="E121" s="227" t="s">
        <v>19</v>
      </c>
      <c r="F121" s="228" t="s">
        <v>163</v>
      </c>
      <c r="G121" s="225"/>
      <c r="H121" s="227" t="s">
        <v>19</v>
      </c>
      <c r="I121" s="229"/>
      <c r="J121" s="225"/>
      <c r="K121" s="225"/>
      <c r="L121" s="230"/>
      <c r="M121" s="231"/>
      <c r="N121" s="232"/>
      <c r="O121" s="232"/>
      <c r="P121" s="232"/>
      <c r="Q121" s="232"/>
      <c r="R121" s="232"/>
      <c r="S121" s="232"/>
      <c r="T121" s="23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4" t="s">
        <v>141</v>
      </c>
      <c r="AU121" s="234" t="s">
        <v>81</v>
      </c>
      <c r="AV121" s="13" t="s">
        <v>79</v>
      </c>
      <c r="AW121" s="13" t="s">
        <v>33</v>
      </c>
      <c r="AX121" s="13" t="s">
        <v>71</v>
      </c>
      <c r="AY121" s="234" t="s">
        <v>131</v>
      </c>
    </row>
    <row r="122" s="14" customFormat="1">
      <c r="A122" s="14"/>
      <c r="B122" s="235"/>
      <c r="C122" s="236"/>
      <c r="D122" s="226" t="s">
        <v>141</v>
      </c>
      <c r="E122" s="237" t="s">
        <v>19</v>
      </c>
      <c r="F122" s="238" t="s">
        <v>169</v>
      </c>
      <c r="G122" s="236"/>
      <c r="H122" s="239">
        <v>1.3200000000000001</v>
      </c>
      <c r="I122" s="240"/>
      <c r="J122" s="236"/>
      <c r="K122" s="236"/>
      <c r="L122" s="241"/>
      <c r="M122" s="242"/>
      <c r="N122" s="243"/>
      <c r="O122" s="243"/>
      <c r="P122" s="243"/>
      <c r="Q122" s="243"/>
      <c r="R122" s="243"/>
      <c r="S122" s="243"/>
      <c r="T122" s="24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5" t="s">
        <v>141</v>
      </c>
      <c r="AU122" s="245" t="s">
        <v>81</v>
      </c>
      <c r="AV122" s="14" t="s">
        <v>81</v>
      </c>
      <c r="AW122" s="14" t="s">
        <v>33</v>
      </c>
      <c r="AX122" s="14" t="s">
        <v>71</v>
      </c>
      <c r="AY122" s="245" t="s">
        <v>131</v>
      </c>
    </row>
    <row r="123" s="15" customFormat="1">
      <c r="A123" s="15"/>
      <c r="B123" s="246"/>
      <c r="C123" s="247"/>
      <c r="D123" s="226" t="s">
        <v>141</v>
      </c>
      <c r="E123" s="248" t="s">
        <v>19</v>
      </c>
      <c r="F123" s="249" t="s">
        <v>145</v>
      </c>
      <c r="G123" s="247"/>
      <c r="H123" s="250">
        <v>1.3200000000000001</v>
      </c>
      <c r="I123" s="251"/>
      <c r="J123" s="247"/>
      <c r="K123" s="247"/>
      <c r="L123" s="252"/>
      <c r="M123" s="253"/>
      <c r="N123" s="254"/>
      <c r="O123" s="254"/>
      <c r="P123" s="254"/>
      <c r="Q123" s="254"/>
      <c r="R123" s="254"/>
      <c r="S123" s="254"/>
      <c r="T123" s="25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256" t="s">
        <v>141</v>
      </c>
      <c r="AU123" s="256" t="s">
        <v>81</v>
      </c>
      <c r="AV123" s="15" t="s">
        <v>138</v>
      </c>
      <c r="AW123" s="15" t="s">
        <v>33</v>
      </c>
      <c r="AX123" s="15" t="s">
        <v>79</v>
      </c>
      <c r="AY123" s="256" t="s">
        <v>131</v>
      </c>
    </row>
    <row r="124" s="2" customFormat="1" ht="37.8" customHeight="1">
      <c r="A124" s="40"/>
      <c r="B124" s="41"/>
      <c r="C124" s="206" t="s">
        <v>158</v>
      </c>
      <c r="D124" s="206" t="s">
        <v>133</v>
      </c>
      <c r="E124" s="207" t="s">
        <v>170</v>
      </c>
      <c r="F124" s="208" t="s">
        <v>171</v>
      </c>
      <c r="G124" s="209" t="s">
        <v>136</v>
      </c>
      <c r="H124" s="210">
        <v>173.52500000000001</v>
      </c>
      <c r="I124" s="211"/>
      <c r="J124" s="212">
        <f>ROUND(I124*H124,2)</f>
        <v>0</v>
      </c>
      <c r="K124" s="208" t="s">
        <v>137</v>
      </c>
      <c r="L124" s="46"/>
      <c r="M124" s="213" t="s">
        <v>19</v>
      </c>
      <c r="N124" s="214" t="s">
        <v>42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138</v>
      </c>
      <c r="AT124" s="217" t="s">
        <v>133</v>
      </c>
      <c r="AU124" s="217" t="s">
        <v>81</v>
      </c>
      <c r="AY124" s="19" t="s">
        <v>131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79</v>
      </c>
      <c r="BK124" s="218">
        <f>ROUND(I124*H124,2)</f>
        <v>0</v>
      </c>
      <c r="BL124" s="19" t="s">
        <v>138</v>
      </c>
      <c r="BM124" s="217" t="s">
        <v>8</v>
      </c>
    </row>
    <row r="125" s="2" customFormat="1">
      <c r="A125" s="40"/>
      <c r="B125" s="41"/>
      <c r="C125" s="42"/>
      <c r="D125" s="219" t="s">
        <v>139</v>
      </c>
      <c r="E125" s="42"/>
      <c r="F125" s="220" t="s">
        <v>172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139</v>
      </c>
      <c r="AU125" s="19" t="s">
        <v>81</v>
      </c>
    </row>
    <row r="126" s="13" customFormat="1">
      <c r="A126" s="13"/>
      <c r="B126" s="224"/>
      <c r="C126" s="225"/>
      <c r="D126" s="226" t="s">
        <v>141</v>
      </c>
      <c r="E126" s="227" t="s">
        <v>19</v>
      </c>
      <c r="F126" s="228" t="s">
        <v>142</v>
      </c>
      <c r="G126" s="225"/>
      <c r="H126" s="227" t="s">
        <v>19</v>
      </c>
      <c r="I126" s="229"/>
      <c r="J126" s="225"/>
      <c r="K126" s="225"/>
      <c r="L126" s="230"/>
      <c r="M126" s="231"/>
      <c r="N126" s="232"/>
      <c r="O126" s="232"/>
      <c r="P126" s="232"/>
      <c r="Q126" s="232"/>
      <c r="R126" s="232"/>
      <c r="S126" s="232"/>
      <c r="T126" s="23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4" t="s">
        <v>141</v>
      </c>
      <c r="AU126" s="234" t="s">
        <v>81</v>
      </c>
      <c r="AV126" s="13" t="s">
        <v>79</v>
      </c>
      <c r="AW126" s="13" t="s">
        <v>33</v>
      </c>
      <c r="AX126" s="13" t="s">
        <v>71</v>
      </c>
      <c r="AY126" s="234" t="s">
        <v>131</v>
      </c>
    </row>
    <row r="127" s="14" customFormat="1">
      <c r="A127" s="14"/>
      <c r="B127" s="235"/>
      <c r="C127" s="236"/>
      <c r="D127" s="226" t="s">
        <v>141</v>
      </c>
      <c r="E127" s="237" t="s">
        <v>19</v>
      </c>
      <c r="F127" s="238" t="s">
        <v>173</v>
      </c>
      <c r="G127" s="236"/>
      <c r="H127" s="239">
        <v>173.52500000000001</v>
      </c>
      <c r="I127" s="240"/>
      <c r="J127" s="236"/>
      <c r="K127" s="236"/>
      <c r="L127" s="241"/>
      <c r="M127" s="242"/>
      <c r="N127" s="243"/>
      <c r="O127" s="243"/>
      <c r="P127" s="243"/>
      <c r="Q127" s="243"/>
      <c r="R127" s="243"/>
      <c r="S127" s="243"/>
      <c r="T127" s="24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5" t="s">
        <v>141</v>
      </c>
      <c r="AU127" s="245" t="s">
        <v>81</v>
      </c>
      <c r="AV127" s="14" t="s">
        <v>81</v>
      </c>
      <c r="AW127" s="14" t="s">
        <v>33</v>
      </c>
      <c r="AX127" s="14" t="s">
        <v>71</v>
      </c>
      <c r="AY127" s="245" t="s">
        <v>131</v>
      </c>
    </row>
    <row r="128" s="15" customFormat="1">
      <c r="A128" s="15"/>
      <c r="B128" s="246"/>
      <c r="C128" s="247"/>
      <c r="D128" s="226" t="s">
        <v>141</v>
      </c>
      <c r="E128" s="248" t="s">
        <v>19</v>
      </c>
      <c r="F128" s="249" t="s">
        <v>145</v>
      </c>
      <c r="G128" s="247"/>
      <c r="H128" s="250">
        <v>173.52500000000001</v>
      </c>
      <c r="I128" s="251"/>
      <c r="J128" s="247"/>
      <c r="K128" s="247"/>
      <c r="L128" s="252"/>
      <c r="M128" s="253"/>
      <c r="N128" s="254"/>
      <c r="O128" s="254"/>
      <c r="P128" s="254"/>
      <c r="Q128" s="254"/>
      <c r="R128" s="254"/>
      <c r="S128" s="254"/>
      <c r="T128" s="25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56" t="s">
        <v>141</v>
      </c>
      <c r="AU128" s="256" t="s">
        <v>81</v>
      </c>
      <c r="AV128" s="15" t="s">
        <v>138</v>
      </c>
      <c r="AW128" s="15" t="s">
        <v>33</v>
      </c>
      <c r="AX128" s="15" t="s">
        <v>79</v>
      </c>
      <c r="AY128" s="256" t="s">
        <v>131</v>
      </c>
    </row>
    <row r="129" s="2" customFormat="1" ht="37.8" customHeight="1">
      <c r="A129" s="40"/>
      <c r="B129" s="41"/>
      <c r="C129" s="206" t="s">
        <v>174</v>
      </c>
      <c r="D129" s="206" t="s">
        <v>133</v>
      </c>
      <c r="E129" s="207" t="s">
        <v>175</v>
      </c>
      <c r="F129" s="208" t="s">
        <v>176</v>
      </c>
      <c r="G129" s="209" t="s">
        <v>136</v>
      </c>
      <c r="H129" s="210">
        <v>216.863</v>
      </c>
      <c r="I129" s="211"/>
      <c r="J129" s="212">
        <f>ROUND(I129*H129,2)</f>
        <v>0</v>
      </c>
      <c r="K129" s="208" t="s">
        <v>137</v>
      </c>
      <c r="L129" s="46"/>
      <c r="M129" s="213" t="s">
        <v>19</v>
      </c>
      <c r="N129" s="214" t="s">
        <v>42</v>
      </c>
      <c r="O129" s="86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138</v>
      </c>
      <c r="AT129" s="217" t="s">
        <v>133</v>
      </c>
      <c r="AU129" s="217" t="s">
        <v>81</v>
      </c>
      <c r="AY129" s="19" t="s">
        <v>131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79</v>
      </c>
      <c r="BK129" s="218">
        <f>ROUND(I129*H129,2)</f>
        <v>0</v>
      </c>
      <c r="BL129" s="19" t="s">
        <v>138</v>
      </c>
      <c r="BM129" s="217" t="s">
        <v>177</v>
      </c>
    </row>
    <row r="130" s="2" customFormat="1">
      <c r="A130" s="40"/>
      <c r="B130" s="41"/>
      <c r="C130" s="42"/>
      <c r="D130" s="219" t="s">
        <v>139</v>
      </c>
      <c r="E130" s="42"/>
      <c r="F130" s="220" t="s">
        <v>178</v>
      </c>
      <c r="G130" s="42"/>
      <c r="H130" s="42"/>
      <c r="I130" s="221"/>
      <c r="J130" s="42"/>
      <c r="K130" s="42"/>
      <c r="L130" s="46"/>
      <c r="M130" s="222"/>
      <c r="N130" s="223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139</v>
      </c>
      <c r="AU130" s="19" t="s">
        <v>81</v>
      </c>
    </row>
    <row r="131" s="13" customFormat="1">
      <c r="A131" s="13"/>
      <c r="B131" s="224"/>
      <c r="C131" s="225"/>
      <c r="D131" s="226" t="s">
        <v>141</v>
      </c>
      <c r="E131" s="227" t="s">
        <v>19</v>
      </c>
      <c r="F131" s="228" t="s">
        <v>142</v>
      </c>
      <c r="G131" s="225"/>
      <c r="H131" s="227" t="s">
        <v>19</v>
      </c>
      <c r="I131" s="229"/>
      <c r="J131" s="225"/>
      <c r="K131" s="225"/>
      <c r="L131" s="230"/>
      <c r="M131" s="231"/>
      <c r="N131" s="232"/>
      <c r="O131" s="232"/>
      <c r="P131" s="232"/>
      <c r="Q131" s="232"/>
      <c r="R131" s="232"/>
      <c r="S131" s="232"/>
      <c r="T131" s="23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4" t="s">
        <v>141</v>
      </c>
      <c r="AU131" s="234" t="s">
        <v>81</v>
      </c>
      <c r="AV131" s="13" t="s">
        <v>79</v>
      </c>
      <c r="AW131" s="13" t="s">
        <v>33</v>
      </c>
      <c r="AX131" s="13" t="s">
        <v>71</v>
      </c>
      <c r="AY131" s="234" t="s">
        <v>131</v>
      </c>
    </row>
    <row r="132" s="14" customFormat="1">
      <c r="A132" s="14"/>
      <c r="B132" s="235"/>
      <c r="C132" s="236"/>
      <c r="D132" s="226" t="s">
        <v>141</v>
      </c>
      <c r="E132" s="237" t="s">
        <v>19</v>
      </c>
      <c r="F132" s="238" t="s">
        <v>179</v>
      </c>
      <c r="G132" s="236"/>
      <c r="H132" s="239">
        <v>216.863</v>
      </c>
      <c r="I132" s="240"/>
      <c r="J132" s="236"/>
      <c r="K132" s="236"/>
      <c r="L132" s="241"/>
      <c r="M132" s="242"/>
      <c r="N132" s="243"/>
      <c r="O132" s="243"/>
      <c r="P132" s="243"/>
      <c r="Q132" s="243"/>
      <c r="R132" s="243"/>
      <c r="S132" s="243"/>
      <c r="T132" s="24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5" t="s">
        <v>141</v>
      </c>
      <c r="AU132" s="245" t="s">
        <v>81</v>
      </c>
      <c r="AV132" s="14" t="s">
        <v>81</v>
      </c>
      <c r="AW132" s="14" t="s">
        <v>33</v>
      </c>
      <c r="AX132" s="14" t="s">
        <v>71</v>
      </c>
      <c r="AY132" s="245" t="s">
        <v>131</v>
      </c>
    </row>
    <row r="133" s="15" customFormat="1">
      <c r="A133" s="15"/>
      <c r="B133" s="246"/>
      <c r="C133" s="247"/>
      <c r="D133" s="226" t="s">
        <v>141</v>
      </c>
      <c r="E133" s="248" t="s">
        <v>19</v>
      </c>
      <c r="F133" s="249" t="s">
        <v>145</v>
      </c>
      <c r="G133" s="247"/>
      <c r="H133" s="250">
        <v>216.863</v>
      </c>
      <c r="I133" s="251"/>
      <c r="J133" s="247"/>
      <c r="K133" s="247"/>
      <c r="L133" s="252"/>
      <c r="M133" s="253"/>
      <c r="N133" s="254"/>
      <c r="O133" s="254"/>
      <c r="P133" s="254"/>
      <c r="Q133" s="254"/>
      <c r="R133" s="254"/>
      <c r="S133" s="254"/>
      <c r="T133" s="25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56" t="s">
        <v>141</v>
      </c>
      <c r="AU133" s="256" t="s">
        <v>81</v>
      </c>
      <c r="AV133" s="15" t="s">
        <v>138</v>
      </c>
      <c r="AW133" s="15" t="s">
        <v>33</v>
      </c>
      <c r="AX133" s="15" t="s">
        <v>79</v>
      </c>
      <c r="AY133" s="256" t="s">
        <v>131</v>
      </c>
    </row>
    <row r="134" s="2" customFormat="1" ht="24.15" customHeight="1">
      <c r="A134" s="40"/>
      <c r="B134" s="41"/>
      <c r="C134" s="206" t="s">
        <v>157</v>
      </c>
      <c r="D134" s="206" t="s">
        <v>133</v>
      </c>
      <c r="E134" s="207" t="s">
        <v>180</v>
      </c>
      <c r="F134" s="208" t="s">
        <v>181</v>
      </c>
      <c r="G134" s="209" t="s">
        <v>136</v>
      </c>
      <c r="H134" s="210">
        <v>113.868</v>
      </c>
      <c r="I134" s="211"/>
      <c r="J134" s="212">
        <f>ROUND(I134*H134,2)</f>
        <v>0</v>
      </c>
      <c r="K134" s="208" t="s">
        <v>137</v>
      </c>
      <c r="L134" s="46"/>
      <c r="M134" s="213" t="s">
        <v>19</v>
      </c>
      <c r="N134" s="214" t="s">
        <v>42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138</v>
      </c>
      <c r="AT134" s="217" t="s">
        <v>133</v>
      </c>
      <c r="AU134" s="217" t="s">
        <v>81</v>
      </c>
      <c r="AY134" s="19" t="s">
        <v>131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79</v>
      </c>
      <c r="BK134" s="218">
        <f>ROUND(I134*H134,2)</f>
        <v>0</v>
      </c>
      <c r="BL134" s="19" t="s">
        <v>138</v>
      </c>
      <c r="BM134" s="217" t="s">
        <v>182</v>
      </c>
    </row>
    <row r="135" s="2" customFormat="1">
      <c r="A135" s="40"/>
      <c r="B135" s="41"/>
      <c r="C135" s="42"/>
      <c r="D135" s="219" t="s">
        <v>139</v>
      </c>
      <c r="E135" s="42"/>
      <c r="F135" s="220" t="s">
        <v>183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139</v>
      </c>
      <c r="AU135" s="19" t="s">
        <v>81</v>
      </c>
    </row>
    <row r="136" s="13" customFormat="1">
      <c r="A136" s="13"/>
      <c r="B136" s="224"/>
      <c r="C136" s="225"/>
      <c r="D136" s="226" t="s">
        <v>141</v>
      </c>
      <c r="E136" s="227" t="s">
        <v>19</v>
      </c>
      <c r="F136" s="228" t="s">
        <v>142</v>
      </c>
      <c r="G136" s="225"/>
      <c r="H136" s="227" t="s">
        <v>19</v>
      </c>
      <c r="I136" s="229"/>
      <c r="J136" s="225"/>
      <c r="K136" s="225"/>
      <c r="L136" s="230"/>
      <c r="M136" s="231"/>
      <c r="N136" s="232"/>
      <c r="O136" s="232"/>
      <c r="P136" s="232"/>
      <c r="Q136" s="232"/>
      <c r="R136" s="232"/>
      <c r="S136" s="232"/>
      <c r="T136" s="23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4" t="s">
        <v>141</v>
      </c>
      <c r="AU136" s="234" t="s">
        <v>81</v>
      </c>
      <c r="AV136" s="13" t="s">
        <v>79</v>
      </c>
      <c r="AW136" s="13" t="s">
        <v>33</v>
      </c>
      <c r="AX136" s="13" t="s">
        <v>71</v>
      </c>
      <c r="AY136" s="234" t="s">
        <v>131</v>
      </c>
    </row>
    <row r="137" s="13" customFormat="1">
      <c r="A137" s="13"/>
      <c r="B137" s="224"/>
      <c r="C137" s="225"/>
      <c r="D137" s="226" t="s">
        <v>141</v>
      </c>
      <c r="E137" s="227" t="s">
        <v>19</v>
      </c>
      <c r="F137" s="228" t="s">
        <v>184</v>
      </c>
      <c r="G137" s="225"/>
      <c r="H137" s="227" t="s">
        <v>19</v>
      </c>
      <c r="I137" s="229"/>
      <c r="J137" s="225"/>
      <c r="K137" s="225"/>
      <c r="L137" s="230"/>
      <c r="M137" s="231"/>
      <c r="N137" s="232"/>
      <c r="O137" s="232"/>
      <c r="P137" s="232"/>
      <c r="Q137" s="232"/>
      <c r="R137" s="232"/>
      <c r="S137" s="232"/>
      <c r="T137" s="23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4" t="s">
        <v>141</v>
      </c>
      <c r="AU137" s="234" t="s">
        <v>81</v>
      </c>
      <c r="AV137" s="13" t="s">
        <v>79</v>
      </c>
      <c r="AW137" s="13" t="s">
        <v>33</v>
      </c>
      <c r="AX137" s="13" t="s">
        <v>71</v>
      </c>
      <c r="AY137" s="234" t="s">
        <v>131</v>
      </c>
    </row>
    <row r="138" s="14" customFormat="1">
      <c r="A138" s="14"/>
      <c r="B138" s="235"/>
      <c r="C138" s="236"/>
      <c r="D138" s="226" t="s">
        <v>141</v>
      </c>
      <c r="E138" s="237" t="s">
        <v>19</v>
      </c>
      <c r="F138" s="238" t="s">
        <v>185</v>
      </c>
      <c r="G138" s="236"/>
      <c r="H138" s="239">
        <v>111.206</v>
      </c>
      <c r="I138" s="240"/>
      <c r="J138" s="236"/>
      <c r="K138" s="236"/>
      <c r="L138" s="241"/>
      <c r="M138" s="242"/>
      <c r="N138" s="243"/>
      <c r="O138" s="243"/>
      <c r="P138" s="243"/>
      <c r="Q138" s="243"/>
      <c r="R138" s="243"/>
      <c r="S138" s="243"/>
      <c r="T138" s="24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5" t="s">
        <v>141</v>
      </c>
      <c r="AU138" s="245" t="s">
        <v>81</v>
      </c>
      <c r="AV138" s="14" t="s">
        <v>81</v>
      </c>
      <c r="AW138" s="14" t="s">
        <v>33</v>
      </c>
      <c r="AX138" s="14" t="s">
        <v>71</v>
      </c>
      <c r="AY138" s="245" t="s">
        <v>131</v>
      </c>
    </row>
    <row r="139" s="14" customFormat="1">
      <c r="A139" s="14"/>
      <c r="B139" s="235"/>
      <c r="C139" s="236"/>
      <c r="D139" s="226" t="s">
        <v>141</v>
      </c>
      <c r="E139" s="237" t="s">
        <v>19</v>
      </c>
      <c r="F139" s="238" t="s">
        <v>186</v>
      </c>
      <c r="G139" s="236"/>
      <c r="H139" s="239">
        <v>2.6619999999999999</v>
      </c>
      <c r="I139" s="240"/>
      <c r="J139" s="236"/>
      <c r="K139" s="236"/>
      <c r="L139" s="241"/>
      <c r="M139" s="242"/>
      <c r="N139" s="243"/>
      <c r="O139" s="243"/>
      <c r="P139" s="243"/>
      <c r="Q139" s="243"/>
      <c r="R139" s="243"/>
      <c r="S139" s="243"/>
      <c r="T139" s="24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5" t="s">
        <v>141</v>
      </c>
      <c r="AU139" s="245" t="s">
        <v>81</v>
      </c>
      <c r="AV139" s="14" t="s">
        <v>81</v>
      </c>
      <c r="AW139" s="14" t="s">
        <v>33</v>
      </c>
      <c r="AX139" s="14" t="s">
        <v>71</v>
      </c>
      <c r="AY139" s="245" t="s">
        <v>131</v>
      </c>
    </row>
    <row r="140" s="15" customFormat="1">
      <c r="A140" s="15"/>
      <c r="B140" s="246"/>
      <c r="C140" s="247"/>
      <c r="D140" s="226" t="s">
        <v>141</v>
      </c>
      <c r="E140" s="248" t="s">
        <v>19</v>
      </c>
      <c r="F140" s="249" t="s">
        <v>145</v>
      </c>
      <c r="G140" s="247"/>
      <c r="H140" s="250">
        <v>113.86800000000001</v>
      </c>
      <c r="I140" s="251"/>
      <c r="J140" s="247"/>
      <c r="K140" s="247"/>
      <c r="L140" s="252"/>
      <c r="M140" s="253"/>
      <c r="N140" s="254"/>
      <c r="O140" s="254"/>
      <c r="P140" s="254"/>
      <c r="Q140" s="254"/>
      <c r="R140" s="254"/>
      <c r="S140" s="254"/>
      <c r="T140" s="25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56" t="s">
        <v>141</v>
      </c>
      <c r="AU140" s="256" t="s">
        <v>81</v>
      </c>
      <c r="AV140" s="15" t="s">
        <v>138</v>
      </c>
      <c r="AW140" s="15" t="s">
        <v>33</v>
      </c>
      <c r="AX140" s="15" t="s">
        <v>79</v>
      </c>
      <c r="AY140" s="256" t="s">
        <v>131</v>
      </c>
    </row>
    <row r="141" s="2" customFormat="1" ht="24.15" customHeight="1">
      <c r="A141" s="40"/>
      <c r="B141" s="41"/>
      <c r="C141" s="206" t="s">
        <v>187</v>
      </c>
      <c r="D141" s="206" t="s">
        <v>133</v>
      </c>
      <c r="E141" s="207" t="s">
        <v>188</v>
      </c>
      <c r="F141" s="208" t="s">
        <v>189</v>
      </c>
      <c r="G141" s="209" t="s">
        <v>136</v>
      </c>
      <c r="H141" s="210">
        <v>0.068000000000000005</v>
      </c>
      <c r="I141" s="211"/>
      <c r="J141" s="212">
        <f>ROUND(I141*H141,2)</f>
        <v>0</v>
      </c>
      <c r="K141" s="208" t="s">
        <v>137</v>
      </c>
      <c r="L141" s="46"/>
      <c r="M141" s="213" t="s">
        <v>19</v>
      </c>
      <c r="N141" s="214" t="s">
        <v>42</v>
      </c>
      <c r="O141" s="86"/>
      <c r="P141" s="215">
        <f>O141*H141</f>
        <v>0</v>
      </c>
      <c r="Q141" s="215">
        <v>0</v>
      </c>
      <c r="R141" s="215">
        <f>Q141*H141</f>
        <v>0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138</v>
      </c>
      <c r="AT141" s="217" t="s">
        <v>133</v>
      </c>
      <c r="AU141" s="217" t="s">
        <v>81</v>
      </c>
      <c r="AY141" s="19" t="s">
        <v>131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79</v>
      </c>
      <c r="BK141" s="218">
        <f>ROUND(I141*H141,2)</f>
        <v>0</v>
      </c>
      <c r="BL141" s="19" t="s">
        <v>138</v>
      </c>
      <c r="BM141" s="217" t="s">
        <v>190</v>
      </c>
    </row>
    <row r="142" s="2" customFormat="1">
      <c r="A142" s="40"/>
      <c r="B142" s="41"/>
      <c r="C142" s="42"/>
      <c r="D142" s="219" t="s">
        <v>139</v>
      </c>
      <c r="E142" s="42"/>
      <c r="F142" s="220" t="s">
        <v>191</v>
      </c>
      <c r="G142" s="42"/>
      <c r="H142" s="42"/>
      <c r="I142" s="221"/>
      <c r="J142" s="42"/>
      <c r="K142" s="42"/>
      <c r="L142" s="46"/>
      <c r="M142" s="222"/>
      <c r="N142" s="223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139</v>
      </c>
      <c r="AU142" s="19" t="s">
        <v>81</v>
      </c>
    </row>
    <row r="143" s="13" customFormat="1">
      <c r="A143" s="13"/>
      <c r="B143" s="224"/>
      <c r="C143" s="225"/>
      <c r="D143" s="226" t="s">
        <v>141</v>
      </c>
      <c r="E143" s="227" t="s">
        <v>19</v>
      </c>
      <c r="F143" s="228" t="s">
        <v>142</v>
      </c>
      <c r="G143" s="225"/>
      <c r="H143" s="227" t="s">
        <v>19</v>
      </c>
      <c r="I143" s="229"/>
      <c r="J143" s="225"/>
      <c r="K143" s="225"/>
      <c r="L143" s="230"/>
      <c r="M143" s="231"/>
      <c r="N143" s="232"/>
      <c r="O143" s="232"/>
      <c r="P143" s="232"/>
      <c r="Q143" s="232"/>
      <c r="R143" s="232"/>
      <c r="S143" s="232"/>
      <c r="T143" s="23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4" t="s">
        <v>141</v>
      </c>
      <c r="AU143" s="234" t="s">
        <v>81</v>
      </c>
      <c r="AV143" s="13" t="s">
        <v>79</v>
      </c>
      <c r="AW143" s="13" t="s">
        <v>33</v>
      </c>
      <c r="AX143" s="13" t="s">
        <v>71</v>
      </c>
      <c r="AY143" s="234" t="s">
        <v>131</v>
      </c>
    </row>
    <row r="144" s="13" customFormat="1">
      <c r="A144" s="13"/>
      <c r="B144" s="224"/>
      <c r="C144" s="225"/>
      <c r="D144" s="226" t="s">
        <v>141</v>
      </c>
      <c r="E144" s="227" t="s">
        <v>19</v>
      </c>
      <c r="F144" s="228" t="s">
        <v>192</v>
      </c>
      <c r="G144" s="225"/>
      <c r="H144" s="227" t="s">
        <v>19</v>
      </c>
      <c r="I144" s="229"/>
      <c r="J144" s="225"/>
      <c r="K144" s="225"/>
      <c r="L144" s="230"/>
      <c r="M144" s="231"/>
      <c r="N144" s="232"/>
      <c r="O144" s="232"/>
      <c r="P144" s="232"/>
      <c r="Q144" s="232"/>
      <c r="R144" s="232"/>
      <c r="S144" s="232"/>
      <c r="T144" s="23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4" t="s">
        <v>141</v>
      </c>
      <c r="AU144" s="234" t="s">
        <v>81</v>
      </c>
      <c r="AV144" s="13" t="s">
        <v>79</v>
      </c>
      <c r="AW144" s="13" t="s">
        <v>33</v>
      </c>
      <c r="AX144" s="13" t="s">
        <v>71</v>
      </c>
      <c r="AY144" s="234" t="s">
        <v>131</v>
      </c>
    </row>
    <row r="145" s="14" customFormat="1">
      <c r="A145" s="14"/>
      <c r="B145" s="235"/>
      <c r="C145" s="236"/>
      <c r="D145" s="226" t="s">
        <v>141</v>
      </c>
      <c r="E145" s="237" t="s">
        <v>19</v>
      </c>
      <c r="F145" s="238" t="s">
        <v>193</v>
      </c>
      <c r="G145" s="236"/>
      <c r="H145" s="239">
        <v>0.068000000000000005</v>
      </c>
      <c r="I145" s="240"/>
      <c r="J145" s="236"/>
      <c r="K145" s="236"/>
      <c r="L145" s="241"/>
      <c r="M145" s="242"/>
      <c r="N145" s="243"/>
      <c r="O145" s="243"/>
      <c r="P145" s="243"/>
      <c r="Q145" s="243"/>
      <c r="R145" s="243"/>
      <c r="S145" s="243"/>
      <c r="T145" s="24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5" t="s">
        <v>141</v>
      </c>
      <c r="AU145" s="245" t="s">
        <v>81</v>
      </c>
      <c r="AV145" s="14" t="s">
        <v>81</v>
      </c>
      <c r="AW145" s="14" t="s">
        <v>33</v>
      </c>
      <c r="AX145" s="14" t="s">
        <v>71</v>
      </c>
      <c r="AY145" s="245" t="s">
        <v>131</v>
      </c>
    </row>
    <row r="146" s="15" customFormat="1">
      <c r="A146" s="15"/>
      <c r="B146" s="246"/>
      <c r="C146" s="247"/>
      <c r="D146" s="226" t="s">
        <v>141</v>
      </c>
      <c r="E146" s="248" t="s">
        <v>19</v>
      </c>
      <c r="F146" s="249" t="s">
        <v>145</v>
      </c>
      <c r="G146" s="247"/>
      <c r="H146" s="250">
        <v>0.068000000000000005</v>
      </c>
      <c r="I146" s="251"/>
      <c r="J146" s="247"/>
      <c r="K146" s="247"/>
      <c r="L146" s="252"/>
      <c r="M146" s="253"/>
      <c r="N146" s="254"/>
      <c r="O146" s="254"/>
      <c r="P146" s="254"/>
      <c r="Q146" s="254"/>
      <c r="R146" s="254"/>
      <c r="S146" s="254"/>
      <c r="T146" s="25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56" t="s">
        <v>141</v>
      </c>
      <c r="AU146" s="256" t="s">
        <v>81</v>
      </c>
      <c r="AV146" s="15" t="s">
        <v>138</v>
      </c>
      <c r="AW146" s="15" t="s">
        <v>33</v>
      </c>
      <c r="AX146" s="15" t="s">
        <v>79</v>
      </c>
      <c r="AY146" s="256" t="s">
        <v>131</v>
      </c>
    </row>
    <row r="147" s="2" customFormat="1" ht="44.25" customHeight="1">
      <c r="A147" s="40"/>
      <c r="B147" s="41"/>
      <c r="C147" s="206" t="s">
        <v>168</v>
      </c>
      <c r="D147" s="206" t="s">
        <v>133</v>
      </c>
      <c r="E147" s="207" t="s">
        <v>194</v>
      </c>
      <c r="F147" s="208" t="s">
        <v>195</v>
      </c>
      <c r="G147" s="209" t="s">
        <v>196</v>
      </c>
      <c r="H147" s="210">
        <v>14</v>
      </c>
      <c r="I147" s="211"/>
      <c r="J147" s="212">
        <f>ROUND(I147*H147,2)</f>
        <v>0</v>
      </c>
      <c r="K147" s="208" t="s">
        <v>137</v>
      </c>
      <c r="L147" s="46"/>
      <c r="M147" s="213" t="s">
        <v>19</v>
      </c>
      <c r="N147" s="214" t="s">
        <v>42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138</v>
      </c>
      <c r="AT147" s="217" t="s">
        <v>133</v>
      </c>
      <c r="AU147" s="217" t="s">
        <v>81</v>
      </c>
      <c r="AY147" s="19" t="s">
        <v>131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79</v>
      </c>
      <c r="BK147" s="218">
        <f>ROUND(I147*H147,2)</f>
        <v>0</v>
      </c>
      <c r="BL147" s="19" t="s">
        <v>138</v>
      </c>
      <c r="BM147" s="217" t="s">
        <v>197</v>
      </c>
    </row>
    <row r="148" s="2" customFormat="1">
      <c r="A148" s="40"/>
      <c r="B148" s="41"/>
      <c r="C148" s="42"/>
      <c r="D148" s="219" t="s">
        <v>139</v>
      </c>
      <c r="E148" s="42"/>
      <c r="F148" s="220" t="s">
        <v>198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139</v>
      </c>
      <c r="AU148" s="19" t="s">
        <v>81</v>
      </c>
    </row>
    <row r="149" s="13" customFormat="1">
      <c r="A149" s="13"/>
      <c r="B149" s="224"/>
      <c r="C149" s="225"/>
      <c r="D149" s="226" t="s">
        <v>141</v>
      </c>
      <c r="E149" s="227" t="s">
        <v>19</v>
      </c>
      <c r="F149" s="228" t="s">
        <v>142</v>
      </c>
      <c r="G149" s="225"/>
      <c r="H149" s="227" t="s">
        <v>19</v>
      </c>
      <c r="I149" s="229"/>
      <c r="J149" s="225"/>
      <c r="K149" s="225"/>
      <c r="L149" s="230"/>
      <c r="M149" s="231"/>
      <c r="N149" s="232"/>
      <c r="O149" s="232"/>
      <c r="P149" s="232"/>
      <c r="Q149" s="232"/>
      <c r="R149" s="232"/>
      <c r="S149" s="232"/>
      <c r="T149" s="23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4" t="s">
        <v>141</v>
      </c>
      <c r="AU149" s="234" t="s">
        <v>81</v>
      </c>
      <c r="AV149" s="13" t="s">
        <v>79</v>
      </c>
      <c r="AW149" s="13" t="s">
        <v>33</v>
      </c>
      <c r="AX149" s="13" t="s">
        <v>71</v>
      </c>
      <c r="AY149" s="234" t="s">
        <v>131</v>
      </c>
    </row>
    <row r="150" s="13" customFormat="1">
      <c r="A150" s="13"/>
      <c r="B150" s="224"/>
      <c r="C150" s="225"/>
      <c r="D150" s="226" t="s">
        <v>141</v>
      </c>
      <c r="E150" s="227" t="s">
        <v>19</v>
      </c>
      <c r="F150" s="228" t="s">
        <v>199</v>
      </c>
      <c r="G150" s="225"/>
      <c r="H150" s="227" t="s">
        <v>19</v>
      </c>
      <c r="I150" s="229"/>
      <c r="J150" s="225"/>
      <c r="K150" s="225"/>
      <c r="L150" s="230"/>
      <c r="M150" s="231"/>
      <c r="N150" s="232"/>
      <c r="O150" s="232"/>
      <c r="P150" s="232"/>
      <c r="Q150" s="232"/>
      <c r="R150" s="232"/>
      <c r="S150" s="232"/>
      <c r="T150" s="23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4" t="s">
        <v>141</v>
      </c>
      <c r="AU150" s="234" t="s">
        <v>81</v>
      </c>
      <c r="AV150" s="13" t="s">
        <v>79</v>
      </c>
      <c r="AW150" s="13" t="s">
        <v>33</v>
      </c>
      <c r="AX150" s="13" t="s">
        <v>71</v>
      </c>
      <c r="AY150" s="234" t="s">
        <v>131</v>
      </c>
    </row>
    <row r="151" s="14" customFormat="1">
      <c r="A151" s="14"/>
      <c r="B151" s="235"/>
      <c r="C151" s="236"/>
      <c r="D151" s="226" t="s">
        <v>141</v>
      </c>
      <c r="E151" s="237" t="s">
        <v>19</v>
      </c>
      <c r="F151" s="238" t="s">
        <v>200</v>
      </c>
      <c r="G151" s="236"/>
      <c r="H151" s="239">
        <v>6.875</v>
      </c>
      <c r="I151" s="240"/>
      <c r="J151" s="236"/>
      <c r="K151" s="236"/>
      <c r="L151" s="241"/>
      <c r="M151" s="242"/>
      <c r="N151" s="243"/>
      <c r="O151" s="243"/>
      <c r="P151" s="243"/>
      <c r="Q151" s="243"/>
      <c r="R151" s="243"/>
      <c r="S151" s="243"/>
      <c r="T151" s="24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5" t="s">
        <v>141</v>
      </c>
      <c r="AU151" s="245" t="s">
        <v>81</v>
      </c>
      <c r="AV151" s="14" t="s">
        <v>81</v>
      </c>
      <c r="AW151" s="14" t="s">
        <v>33</v>
      </c>
      <c r="AX151" s="14" t="s">
        <v>71</v>
      </c>
      <c r="AY151" s="245" t="s">
        <v>131</v>
      </c>
    </row>
    <row r="152" s="13" customFormat="1">
      <c r="A152" s="13"/>
      <c r="B152" s="224"/>
      <c r="C152" s="225"/>
      <c r="D152" s="226" t="s">
        <v>141</v>
      </c>
      <c r="E152" s="227" t="s">
        <v>19</v>
      </c>
      <c r="F152" s="228" t="s">
        <v>201</v>
      </c>
      <c r="G152" s="225"/>
      <c r="H152" s="227" t="s">
        <v>19</v>
      </c>
      <c r="I152" s="229"/>
      <c r="J152" s="225"/>
      <c r="K152" s="225"/>
      <c r="L152" s="230"/>
      <c r="M152" s="231"/>
      <c r="N152" s="232"/>
      <c r="O152" s="232"/>
      <c r="P152" s="232"/>
      <c r="Q152" s="232"/>
      <c r="R152" s="232"/>
      <c r="S152" s="232"/>
      <c r="T152" s="23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4" t="s">
        <v>141</v>
      </c>
      <c r="AU152" s="234" t="s">
        <v>81</v>
      </c>
      <c r="AV152" s="13" t="s">
        <v>79</v>
      </c>
      <c r="AW152" s="13" t="s">
        <v>33</v>
      </c>
      <c r="AX152" s="13" t="s">
        <v>71</v>
      </c>
      <c r="AY152" s="234" t="s">
        <v>131</v>
      </c>
    </row>
    <row r="153" s="14" customFormat="1">
      <c r="A153" s="14"/>
      <c r="B153" s="235"/>
      <c r="C153" s="236"/>
      <c r="D153" s="226" t="s">
        <v>141</v>
      </c>
      <c r="E153" s="237" t="s">
        <v>19</v>
      </c>
      <c r="F153" s="238" t="s">
        <v>202</v>
      </c>
      <c r="G153" s="236"/>
      <c r="H153" s="239">
        <v>7.125</v>
      </c>
      <c r="I153" s="240"/>
      <c r="J153" s="236"/>
      <c r="K153" s="236"/>
      <c r="L153" s="241"/>
      <c r="M153" s="242"/>
      <c r="N153" s="243"/>
      <c r="O153" s="243"/>
      <c r="P153" s="243"/>
      <c r="Q153" s="243"/>
      <c r="R153" s="243"/>
      <c r="S153" s="243"/>
      <c r="T153" s="24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5" t="s">
        <v>141</v>
      </c>
      <c r="AU153" s="245" t="s">
        <v>81</v>
      </c>
      <c r="AV153" s="14" t="s">
        <v>81</v>
      </c>
      <c r="AW153" s="14" t="s">
        <v>33</v>
      </c>
      <c r="AX153" s="14" t="s">
        <v>71</v>
      </c>
      <c r="AY153" s="245" t="s">
        <v>131</v>
      </c>
    </row>
    <row r="154" s="15" customFormat="1">
      <c r="A154" s="15"/>
      <c r="B154" s="246"/>
      <c r="C154" s="247"/>
      <c r="D154" s="226" t="s">
        <v>141</v>
      </c>
      <c r="E154" s="248" t="s">
        <v>19</v>
      </c>
      <c r="F154" s="249" t="s">
        <v>145</v>
      </c>
      <c r="G154" s="247"/>
      <c r="H154" s="250">
        <v>14</v>
      </c>
      <c r="I154" s="251"/>
      <c r="J154" s="247"/>
      <c r="K154" s="247"/>
      <c r="L154" s="252"/>
      <c r="M154" s="253"/>
      <c r="N154" s="254"/>
      <c r="O154" s="254"/>
      <c r="P154" s="254"/>
      <c r="Q154" s="254"/>
      <c r="R154" s="254"/>
      <c r="S154" s="254"/>
      <c r="T154" s="25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56" t="s">
        <v>141</v>
      </c>
      <c r="AU154" s="256" t="s">
        <v>81</v>
      </c>
      <c r="AV154" s="15" t="s">
        <v>138</v>
      </c>
      <c r="AW154" s="15" t="s">
        <v>33</v>
      </c>
      <c r="AX154" s="15" t="s">
        <v>79</v>
      </c>
      <c r="AY154" s="256" t="s">
        <v>131</v>
      </c>
    </row>
    <row r="155" s="2" customFormat="1" ht="44.25" customHeight="1">
      <c r="A155" s="40"/>
      <c r="B155" s="41"/>
      <c r="C155" s="206" t="s">
        <v>203</v>
      </c>
      <c r="D155" s="206" t="s">
        <v>133</v>
      </c>
      <c r="E155" s="207" t="s">
        <v>204</v>
      </c>
      <c r="F155" s="208" t="s">
        <v>205</v>
      </c>
      <c r="G155" s="209" t="s">
        <v>196</v>
      </c>
      <c r="H155" s="210">
        <v>10.4</v>
      </c>
      <c r="I155" s="211"/>
      <c r="J155" s="212">
        <f>ROUND(I155*H155,2)</f>
        <v>0</v>
      </c>
      <c r="K155" s="208" t="s">
        <v>137</v>
      </c>
      <c r="L155" s="46"/>
      <c r="M155" s="213" t="s">
        <v>19</v>
      </c>
      <c r="N155" s="214" t="s">
        <v>42</v>
      </c>
      <c r="O155" s="86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138</v>
      </c>
      <c r="AT155" s="217" t="s">
        <v>133</v>
      </c>
      <c r="AU155" s="217" t="s">
        <v>81</v>
      </c>
      <c r="AY155" s="19" t="s">
        <v>131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79</v>
      </c>
      <c r="BK155" s="218">
        <f>ROUND(I155*H155,2)</f>
        <v>0</v>
      </c>
      <c r="BL155" s="19" t="s">
        <v>138</v>
      </c>
      <c r="BM155" s="217" t="s">
        <v>206</v>
      </c>
    </row>
    <row r="156" s="2" customFormat="1">
      <c r="A156" s="40"/>
      <c r="B156" s="41"/>
      <c r="C156" s="42"/>
      <c r="D156" s="219" t="s">
        <v>139</v>
      </c>
      <c r="E156" s="42"/>
      <c r="F156" s="220" t="s">
        <v>207</v>
      </c>
      <c r="G156" s="42"/>
      <c r="H156" s="42"/>
      <c r="I156" s="221"/>
      <c r="J156" s="42"/>
      <c r="K156" s="42"/>
      <c r="L156" s="46"/>
      <c r="M156" s="222"/>
      <c r="N156" s="223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139</v>
      </c>
      <c r="AU156" s="19" t="s">
        <v>81</v>
      </c>
    </row>
    <row r="157" s="13" customFormat="1">
      <c r="A157" s="13"/>
      <c r="B157" s="224"/>
      <c r="C157" s="225"/>
      <c r="D157" s="226" t="s">
        <v>141</v>
      </c>
      <c r="E157" s="227" t="s">
        <v>19</v>
      </c>
      <c r="F157" s="228" t="s">
        <v>142</v>
      </c>
      <c r="G157" s="225"/>
      <c r="H157" s="227" t="s">
        <v>19</v>
      </c>
      <c r="I157" s="229"/>
      <c r="J157" s="225"/>
      <c r="K157" s="225"/>
      <c r="L157" s="230"/>
      <c r="M157" s="231"/>
      <c r="N157" s="232"/>
      <c r="O157" s="232"/>
      <c r="P157" s="232"/>
      <c r="Q157" s="232"/>
      <c r="R157" s="232"/>
      <c r="S157" s="232"/>
      <c r="T157" s="23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4" t="s">
        <v>141</v>
      </c>
      <c r="AU157" s="234" t="s">
        <v>81</v>
      </c>
      <c r="AV157" s="13" t="s">
        <v>79</v>
      </c>
      <c r="AW157" s="13" t="s">
        <v>33</v>
      </c>
      <c r="AX157" s="13" t="s">
        <v>71</v>
      </c>
      <c r="AY157" s="234" t="s">
        <v>131</v>
      </c>
    </row>
    <row r="158" s="13" customFormat="1">
      <c r="A158" s="13"/>
      <c r="B158" s="224"/>
      <c r="C158" s="225"/>
      <c r="D158" s="226" t="s">
        <v>141</v>
      </c>
      <c r="E158" s="227" t="s">
        <v>19</v>
      </c>
      <c r="F158" s="228" t="s">
        <v>208</v>
      </c>
      <c r="G158" s="225"/>
      <c r="H158" s="227" t="s">
        <v>19</v>
      </c>
      <c r="I158" s="229"/>
      <c r="J158" s="225"/>
      <c r="K158" s="225"/>
      <c r="L158" s="230"/>
      <c r="M158" s="231"/>
      <c r="N158" s="232"/>
      <c r="O158" s="232"/>
      <c r="P158" s="232"/>
      <c r="Q158" s="232"/>
      <c r="R158" s="232"/>
      <c r="S158" s="232"/>
      <c r="T158" s="23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4" t="s">
        <v>141</v>
      </c>
      <c r="AU158" s="234" t="s">
        <v>81</v>
      </c>
      <c r="AV158" s="13" t="s">
        <v>79</v>
      </c>
      <c r="AW158" s="13" t="s">
        <v>33</v>
      </c>
      <c r="AX158" s="13" t="s">
        <v>71</v>
      </c>
      <c r="AY158" s="234" t="s">
        <v>131</v>
      </c>
    </row>
    <row r="159" s="14" customFormat="1">
      <c r="A159" s="14"/>
      <c r="B159" s="235"/>
      <c r="C159" s="236"/>
      <c r="D159" s="226" t="s">
        <v>141</v>
      </c>
      <c r="E159" s="237" t="s">
        <v>19</v>
      </c>
      <c r="F159" s="238" t="s">
        <v>209</v>
      </c>
      <c r="G159" s="236"/>
      <c r="H159" s="239">
        <v>10.4</v>
      </c>
      <c r="I159" s="240"/>
      <c r="J159" s="236"/>
      <c r="K159" s="236"/>
      <c r="L159" s="241"/>
      <c r="M159" s="242"/>
      <c r="N159" s="243"/>
      <c r="O159" s="243"/>
      <c r="P159" s="243"/>
      <c r="Q159" s="243"/>
      <c r="R159" s="243"/>
      <c r="S159" s="243"/>
      <c r="T159" s="24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5" t="s">
        <v>141</v>
      </c>
      <c r="AU159" s="245" t="s">
        <v>81</v>
      </c>
      <c r="AV159" s="14" t="s">
        <v>81</v>
      </c>
      <c r="AW159" s="14" t="s">
        <v>33</v>
      </c>
      <c r="AX159" s="14" t="s">
        <v>71</v>
      </c>
      <c r="AY159" s="245" t="s">
        <v>131</v>
      </c>
    </row>
    <row r="160" s="15" customFormat="1">
      <c r="A160" s="15"/>
      <c r="B160" s="246"/>
      <c r="C160" s="247"/>
      <c r="D160" s="226" t="s">
        <v>141</v>
      </c>
      <c r="E160" s="248" t="s">
        <v>19</v>
      </c>
      <c r="F160" s="249" t="s">
        <v>145</v>
      </c>
      <c r="G160" s="247"/>
      <c r="H160" s="250">
        <v>10.4</v>
      </c>
      <c r="I160" s="251"/>
      <c r="J160" s="247"/>
      <c r="K160" s="247"/>
      <c r="L160" s="252"/>
      <c r="M160" s="253"/>
      <c r="N160" s="254"/>
      <c r="O160" s="254"/>
      <c r="P160" s="254"/>
      <c r="Q160" s="254"/>
      <c r="R160" s="254"/>
      <c r="S160" s="254"/>
      <c r="T160" s="25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56" t="s">
        <v>141</v>
      </c>
      <c r="AU160" s="256" t="s">
        <v>81</v>
      </c>
      <c r="AV160" s="15" t="s">
        <v>138</v>
      </c>
      <c r="AW160" s="15" t="s">
        <v>33</v>
      </c>
      <c r="AX160" s="15" t="s">
        <v>79</v>
      </c>
      <c r="AY160" s="256" t="s">
        <v>131</v>
      </c>
    </row>
    <row r="161" s="2" customFormat="1" ht="24.15" customHeight="1">
      <c r="A161" s="40"/>
      <c r="B161" s="41"/>
      <c r="C161" s="206" t="s">
        <v>8</v>
      </c>
      <c r="D161" s="206" t="s">
        <v>133</v>
      </c>
      <c r="E161" s="207" t="s">
        <v>210</v>
      </c>
      <c r="F161" s="208" t="s">
        <v>211</v>
      </c>
      <c r="G161" s="209" t="s">
        <v>136</v>
      </c>
      <c r="H161" s="210">
        <v>0.40000000000000002</v>
      </c>
      <c r="I161" s="211"/>
      <c r="J161" s="212">
        <f>ROUND(I161*H161,2)</f>
        <v>0</v>
      </c>
      <c r="K161" s="208" t="s">
        <v>137</v>
      </c>
      <c r="L161" s="46"/>
      <c r="M161" s="213" t="s">
        <v>19</v>
      </c>
      <c r="N161" s="214" t="s">
        <v>42</v>
      </c>
      <c r="O161" s="86"/>
      <c r="P161" s="215">
        <f>O161*H161</f>
        <v>0</v>
      </c>
      <c r="Q161" s="215">
        <v>0</v>
      </c>
      <c r="R161" s="215">
        <f>Q161*H161</f>
        <v>0</v>
      </c>
      <c r="S161" s="215">
        <v>0</v>
      </c>
      <c r="T161" s="21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138</v>
      </c>
      <c r="AT161" s="217" t="s">
        <v>133</v>
      </c>
      <c r="AU161" s="217" t="s">
        <v>81</v>
      </c>
      <c r="AY161" s="19" t="s">
        <v>131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9" t="s">
        <v>79</v>
      </c>
      <c r="BK161" s="218">
        <f>ROUND(I161*H161,2)</f>
        <v>0</v>
      </c>
      <c r="BL161" s="19" t="s">
        <v>138</v>
      </c>
      <c r="BM161" s="217" t="s">
        <v>212</v>
      </c>
    </row>
    <row r="162" s="2" customFormat="1">
      <c r="A162" s="40"/>
      <c r="B162" s="41"/>
      <c r="C162" s="42"/>
      <c r="D162" s="219" t="s">
        <v>139</v>
      </c>
      <c r="E162" s="42"/>
      <c r="F162" s="220" t="s">
        <v>213</v>
      </c>
      <c r="G162" s="42"/>
      <c r="H162" s="42"/>
      <c r="I162" s="221"/>
      <c r="J162" s="42"/>
      <c r="K162" s="42"/>
      <c r="L162" s="46"/>
      <c r="M162" s="222"/>
      <c r="N162" s="223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139</v>
      </c>
      <c r="AU162" s="19" t="s">
        <v>81</v>
      </c>
    </row>
    <row r="163" s="13" customFormat="1">
      <c r="A163" s="13"/>
      <c r="B163" s="224"/>
      <c r="C163" s="225"/>
      <c r="D163" s="226" t="s">
        <v>141</v>
      </c>
      <c r="E163" s="227" t="s">
        <v>19</v>
      </c>
      <c r="F163" s="228" t="s">
        <v>142</v>
      </c>
      <c r="G163" s="225"/>
      <c r="H163" s="227" t="s">
        <v>19</v>
      </c>
      <c r="I163" s="229"/>
      <c r="J163" s="225"/>
      <c r="K163" s="225"/>
      <c r="L163" s="230"/>
      <c r="M163" s="231"/>
      <c r="N163" s="232"/>
      <c r="O163" s="232"/>
      <c r="P163" s="232"/>
      <c r="Q163" s="232"/>
      <c r="R163" s="232"/>
      <c r="S163" s="232"/>
      <c r="T163" s="23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4" t="s">
        <v>141</v>
      </c>
      <c r="AU163" s="234" t="s">
        <v>81</v>
      </c>
      <c r="AV163" s="13" t="s">
        <v>79</v>
      </c>
      <c r="AW163" s="13" t="s">
        <v>33</v>
      </c>
      <c r="AX163" s="13" t="s">
        <v>71</v>
      </c>
      <c r="AY163" s="234" t="s">
        <v>131</v>
      </c>
    </row>
    <row r="164" s="13" customFormat="1">
      <c r="A164" s="13"/>
      <c r="B164" s="224"/>
      <c r="C164" s="225"/>
      <c r="D164" s="226" t="s">
        <v>141</v>
      </c>
      <c r="E164" s="227" t="s">
        <v>19</v>
      </c>
      <c r="F164" s="228" t="s">
        <v>214</v>
      </c>
      <c r="G164" s="225"/>
      <c r="H164" s="227" t="s">
        <v>19</v>
      </c>
      <c r="I164" s="229"/>
      <c r="J164" s="225"/>
      <c r="K164" s="225"/>
      <c r="L164" s="230"/>
      <c r="M164" s="231"/>
      <c r="N164" s="232"/>
      <c r="O164" s="232"/>
      <c r="P164" s="232"/>
      <c r="Q164" s="232"/>
      <c r="R164" s="232"/>
      <c r="S164" s="232"/>
      <c r="T164" s="23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4" t="s">
        <v>141</v>
      </c>
      <c r="AU164" s="234" t="s">
        <v>81</v>
      </c>
      <c r="AV164" s="13" t="s">
        <v>79</v>
      </c>
      <c r="AW164" s="13" t="s">
        <v>33</v>
      </c>
      <c r="AX164" s="13" t="s">
        <v>71</v>
      </c>
      <c r="AY164" s="234" t="s">
        <v>131</v>
      </c>
    </row>
    <row r="165" s="14" customFormat="1">
      <c r="A165" s="14"/>
      <c r="B165" s="235"/>
      <c r="C165" s="236"/>
      <c r="D165" s="226" t="s">
        <v>141</v>
      </c>
      <c r="E165" s="237" t="s">
        <v>19</v>
      </c>
      <c r="F165" s="238" t="s">
        <v>215</v>
      </c>
      <c r="G165" s="236"/>
      <c r="H165" s="239">
        <v>0.27500000000000002</v>
      </c>
      <c r="I165" s="240"/>
      <c r="J165" s="236"/>
      <c r="K165" s="236"/>
      <c r="L165" s="241"/>
      <c r="M165" s="242"/>
      <c r="N165" s="243"/>
      <c r="O165" s="243"/>
      <c r="P165" s="243"/>
      <c r="Q165" s="243"/>
      <c r="R165" s="243"/>
      <c r="S165" s="243"/>
      <c r="T165" s="24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5" t="s">
        <v>141</v>
      </c>
      <c r="AU165" s="245" t="s">
        <v>81</v>
      </c>
      <c r="AV165" s="14" t="s">
        <v>81</v>
      </c>
      <c r="AW165" s="14" t="s">
        <v>33</v>
      </c>
      <c r="AX165" s="14" t="s">
        <v>71</v>
      </c>
      <c r="AY165" s="245" t="s">
        <v>131</v>
      </c>
    </row>
    <row r="166" s="13" customFormat="1">
      <c r="A166" s="13"/>
      <c r="B166" s="224"/>
      <c r="C166" s="225"/>
      <c r="D166" s="226" t="s">
        <v>141</v>
      </c>
      <c r="E166" s="227" t="s">
        <v>19</v>
      </c>
      <c r="F166" s="228" t="s">
        <v>216</v>
      </c>
      <c r="G166" s="225"/>
      <c r="H166" s="227" t="s">
        <v>19</v>
      </c>
      <c r="I166" s="229"/>
      <c r="J166" s="225"/>
      <c r="K166" s="225"/>
      <c r="L166" s="230"/>
      <c r="M166" s="231"/>
      <c r="N166" s="232"/>
      <c r="O166" s="232"/>
      <c r="P166" s="232"/>
      <c r="Q166" s="232"/>
      <c r="R166" s="232"/>
      <c r="S166" s="232"/>
      <c r="T166" s="23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4" t="s">
        <v>141</v>
      </c>
      <c r="AU166" s="234" t="s">
        <v>81</v>
      </c>
      <c r="AV166" s="13" t="s">
        <v>79</v>
      </c>
      <c r="AW166" s="13" t="s">
        <v>33</v>
      </c>
      <c r="AX166" s="13" t="s">
        <v>71</v>
      </c>
      <c r="AY166" s="234" t="s">
        <v>131</v>
      </c>
    </row>
    <row r="167" s="14" customFormat="1">
      <c r="A167" s="14"/>
      <c r="B167" s="235"/>
      <c r="C167" s="236"/>
      <c r="D167" s="226" t="s">
        <v>141</v>
      </c>
      <c r="E167" s="237" t="s">
        <v>19</v>
      </c>
      <c r="F167" s="238" t="s">
        <v>217</v>
      </c>
      <c r="G167" s="236"/>
      <c r="H167" s="239">
        <v>0.125</v>
      </c>
      <c r="I167" s="240"/>
      <c r="J167" s="236"/>
      <c r="K167" s="236"/>
      <c r="L167" s="241"/>
      <c r="M167" s="242"/>
      <c r="N167" s="243"/>
      <c r="O167" s="243"/>
      <c r="P167" s="243"/>
      <c r="Q167" s="243"/>
      <c r="R167" s="243"/>
      <c r="S167" s="243"/>
      <c r="T167" s="24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45" t="s">
        <v>141</v>
      </c>
      <c r="AU167" s="245" t="s">
        <v>81</v>
      </c>
      <c r="AV167" s="14" t="s">
        <v>81</v>
      </c>
      <c r="AW167" s="14" t="s">
        <v>33</v>
      </c>
      <c r="AX167" s="14" t="s">
        <v>71</v>
      </c>
      <c r="AY167" s="245" t="s">
        <v>131</v>
      </c>
    </row>
    <row r="168" s="15" customFormat="1">
      <c r="A168" s="15"/>
      <c r="B168" s="246"/>
      <c r="C168" s="247"/>
      <c r="D168" s="226" t="s">
        <v>141</v>
      </c>
      <c r="E168" s="248" t="s">
        <v>19</v>
      </c>
      <c r="F168" s="249" t="s">
        <v>145</v>
      </c>
      <c r="G168" s="247"/>
      <c r="H168" s="250">
        <v>0.40000000000000002</v>
      </c>
      <c r="I168" s="251"/>
      <c r="J168" s="247"/>
      <c r="K168" s="247"/>
      <c r="L168" s="252"/>
      <c r="M168" s="253"/>
      <c r="N168" s="254"/>
      <c r="O168" s="254"/>
      <c r="P168" s="254"/>
      <c r="Q168" s="254"/>
      <c r="R168" s="254"/>
      <c r="S168" s="254"/>
      <c r="T168" s="25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56" t="s">
        <v>141</v>
      </c>
      <c r="AU168" s="256" t="s">
        <v>81</v>
      </c>
      <c r="AV168" s="15" t="s">
        <v>138</v>
      </c>
      <c r="AW168" s="15" t="s">
        <v>33</v>
      </c>
      <c r="AX168" s="15" t="s">
        <v>79</v>
      </c>
      <c r="AY168" s="256" t="s">
        <v>131</v>
      </c>
    </row>
    <row r="169" s="2" customFormat="1" ht="55.5" customHeight="1">
      <c r="A169" s="40"/>
      <c r="B169" s="41"/>
      <c r="C169" s="206" t="s">
        <v>218</v>
      </c>
      <c r="D169" s="206" t="s">
        <v>133</v>
      </c>
      <c r="E169" s="207" t="s">
        <v>219</v>
      </c>
      <c r="F169" s="208" t="s">
        <v>220</v>
      </c>
      <c r="G169" s="209" t="s">
        <v>221</v>
      </c>
      <c r="H169" s="210">
        <v>0.16200000000000001</v>
      </c>
      <c r="I169" s="211"/>
      <c r="J169" s="212">
        <f>ROUND(I169*H169,2)</f>
        <v>0</v>
      </c>
      <c r="K169" s="208" t="s">
        <v>137</v>
      </c>
      <c r="L169" s="46"/>
      <c r="M169" s="213" t="s">
        <v>19</v>
      </c>
      <c r="N169" s="214" t="s">
        <v>42</v>
      </c>
      <c r="O169" s="86"/>
      <c r="P169" s="215">
        <f>O169*H169</f>
        <v>0</v>
      </c>
      <c r="Q169" s="215">
        <v>0</v>
      </c>
      <c r="R169" s="215">
        <f>Q169*H169</f>
        <v>0</v>
      </c>
      <c r="S169" s="215">
        <v>0</v>
      </c>
      <c r="T169" s="216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138</v>
      </c>
      <c r="AT169" s="217" t="s">
        <v>133</v>
      </c>
      <c r="AU169" s="217" t="s">
        <v>81</v>
      </c>
      <c r="AY169" s="19" t="s">
        <v>131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79</v>
      </c>
      <c r="BK169" s="218">
        <f>ROUND(I169*H169,2)</f>
        <v>0</v>
      </c>
      <c r="BL169" s="19" t="s">
        <v>138</v>
      </c>
      <c r="BM169" s="217" t="s">
        <v>222</v>
      </c>
    </row>
    <row r="170" s="2" customFormat="1">
      <c r="A170" s="40"/>
      <c r="B170" s="41"/>
      <c r="C170" s="42"/>
      <c r="D170" s="219" t="s">
        <v>139</v>
      </c>
      <c r="E170" s="42"/>
      <c r="F170" s="220" t="s">
        <v>223</v>
      </c>
      <c r="G170" s="42"/>
      <c r="H170" s="42"/>
      <c r="I170" s="221"/>
      <c r="J170" s="42"/>
      <c r="K170" s="42"/>
      <c r="L170" s="46"/>
      <c r="M170" s="222"/>
      <c r="N170" s="223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139</v>
      </c>
      <c r="AU170" s="19" t="s">
        <v>81</v>
      </c>
    </row>
    <row r="171" s="13" customFormat="1">
      <c r="A171" s="13"/>
      <c r="B171" s="224"/>
      <c r="C171" s="225"/>
      <c r="D171" s="226" t="s">
        <v>141</v>
      </c>
      <c r="E171" s="227" t="s">
        <v>19</v>
      </c>
      <c r="F171" s="228" t="s">
        <v>142</v>
      </c>
      <c r="G171" s="225"/>
      <c r="H171" s="227" t="s">
        <v>19</v>
      </c>
      <c r="I171" s="229"/>
      <c r="J171" s="225"/>
      <c r="K171" s="225"/>
      <c r="L171" s="230"/>
      <c r="M171" s="231"/>
      <c r="N171" s="232"/>
      <c r="O171" s="232"/>
      <c r="P171" s="232"/>
      <c r="Q171" s="232"/>
      <c r="R171" s="232"/>
      <c r="S171" s="232"/>
      <c r="T171" s="23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4" t="s">
        <v>141</v>
      </c>
      <c r="AU171" s="234" t="s">
        <v>81</v>
      </c>
      <c r="AV171" s="13" t="s">
        <v>79</v>
      </c>
      <c r="AW171" s="13" t="s">
        <v>33</v>
      </c>
      <c r="AX171" s="13" t="s">
        <v>71</v>
      </c>
      <c r="AY171" s="234" t="s">
        <v>131</v>
      </c>
    </row>
    <row r="172" s="13" customFormat="1">
      <c r="A172" s="13"/>
      <c r="B172" s="224"/>
      <c r="C172" s="225"/>
      <c r="D172" s="226" t="s">
        <v>141</v>
      </c>
      <c r="E172" s="227" t="s">
        <v>19</v>
      </c>
      <c r="F172" s="228" t="s">
        <v>208</v>
      </c>
      <c r="G172" s="225"/>
      <c r="H172" s="227" t="s">
        <v>19</v>
      </c>
      <c r="I172" s="229"/>
      <c r="J172" s="225"/>
      <c r="K172" s="225"/>
      <c r="L172" s="230"/>
      <c r="M172" s="231"/>
      <c r="N172" s="232"/>
      <c r="O172" s="232"/>
      <c r="P172" s="232"/>
      <c r="Q172" s="232"/>
      <c r="R172" s="232"/>
      <c r="S172" s="232"/>
      <c r="T172" s="23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4" t="s">
        <v>141</v>
      </c>
      <c r="AU172" s="234" t="s">
        <v>81</v>
      </c>
      <c r="AV172" s="13" t="s">
        <v>79</v>
      </c>
      <c r="AW172" s="13" t="s">
        <v>33</v>
      </c>
      <c r="AX172" s="13" t="s">
        <v>71</v>
      </c>
      <c r="AY172" s="234" t="s">
        <v>131</v>
      </c>
    </row>
    <row r="173" s="14" customFormat="1">
      <c r="A173" s="14"/>
      <c r="B173" s="235"/>
      <c r="C173" s="236"/>
      <c r="D173" s="226" t="s">
        <v>141</v>
      </c>
      <c r="E173" s="237" t="s">
        <v>19</v>
      </c>
      <c r="F173" s="238" t="s">
        <v>224</v>
      </c>
      <c r="G173" s="236"/>
      <c r="H173" s="239">
        <v>0.058000000000000003</v>
      </c>
      <c r="I173" s="240"/>
      <c r="J173" s="236"/>
      <c r="K173" s="236"/>
      <c r="L173" s="241"/>
      <c r="M173" s="242"/>
      <c r="N173" s="243"/>
      <c r="O173" s="243"/>
      <c r="P173" s="243"/>
      <c r="Q173" s="243"/>
      <c r="R173" s="243"/>
      <c r="S173" s="243"/>
      <c r="T173" s="24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5" t="s">
        <v>141</v>
      </c>
      <c r="AU173" s="245" t="s">
        <v>81</v>
      </c>
      <c r="AV173" s="14" t="s">
        <v>81</v>
      </c>
      <c r="AW173" s="14" t="s">
        <v>33</v>
      </c>
      <c r="AX173" s="14" t="s">
        <v>71</v>
      </c>
      <c r="AY173" s="245" t="s">
        <v>131</v>
      </c>
    </row>
    <row r="174" s="13" customFormat="1">
      <c r="A174" s="13"/>
      <c r="B174" s="224"/>
      <c r="C174" s="225"/>
      <c r="D174" s="226" t="s">
        <v>141</v>
      </c>
      <c r="E174" s="227" t="s">
        <v>19</v>
      </c>
      <c r="F174" s="228" t="s">
        <v>199</v>
      </c>
      <c r="G174" s="225"/>
      <c r="H174" s="227" t="s">
        <v>19</v>
      </c>
      <c r="I174" s="229"/>
      <c r="J174" s="225"/>
      <c r="K174" s="225"/>
      <c r="L174" s="230"/>
      <c r="M174" s="231"/>
      <c r="N174" s="232"/>
      <c r="O174" s="232"/>
      <c r="P174" s="232"/>
      <c r="Q174" s="232"/>
      <c r="R174" s="232"/>
      <c r="S174" s="232"/>
      <c r="T174" s="23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4" t="s">
        <v>141</v>
      </c>
      <c r="AU174" s="234" t="s">
        <v>81</v>
      </c>
      <c r="AV174" s="13" t="s">
        <v>79</v>
      </c>
      <c r="AW174" s="13" t="s">
        <v>33</v>
      </c>
      <c r="AX174" s="13" t="s">
        <v>71</v>
      </c>
      <c r="AY174" s="234" t="s">
        <v>131</v>
      </c>
    </row>
    <row r="175" s="14" customFormat="1">
      <c r="A175" s="14"/>
      <c r="B175" s="235"/>
      <c r="C175" s="236"/>
      <c r="D175" s="226" t="s">
        <v>141</v>
      </c>
      <c r="E175" s="237" t="s">
        <v>19</v>
      </c>
      <c r="F175" s="238" t="s">
        <v>225</v>
      </c>
      <c r="G175" s="236"/>
      <c r="H175" s="239">
        <v>0.050999999999999997</v>
      </c>
      <c r="I175" s="240"/>
      <c r="J175" s="236"/>
      <c r="K175" s="236"/>
      <c r="L175" s="241"/>
      <c r="M175" s="242"/>
      <c r="N175" s="243"/>
      <c r="O175" s="243"/>
      <c r="P175" s="243"/>
      <c r="Q175" s="243"/>
      <c r="R175" s="243"/>
      <c r="S175" s="243"/>
      <c r="T175" s="24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5" t="s">
        <v>141</v>
      </c>
      <c r="AU175" s="245" t="s">
        <v>81</v>
      </c>
      <c r="AV175" s="14" t="s">
        <v>81</v>
      </c>
      <c r="AW175" s="14" t="s">
        <v>33</v>
      </c>
      <c r="AX175" s="14" t="s">
        <v>71</v>
      </c>
      <c r="AY175" s="245" t="s">
        <v>131</v>
      </c>
    </row>
    <row r="176" s="13" customFormat="1">
      <c r="A176" s="13"/>
      <c r="B176" s="224"/>
      <c r="C176" s="225"/>
      <c r="D176" s="226" t="s">
        <v>141</v>
      </c>
      <c r="E176" s="227" t="s">
        <v>19</v>
      </c>
      <c r="F176" s="228" t="s">
        <v>201</v>
      </c>
      <c r="G176" s="225"/>
      <c r="H176" s="227" t="s">
        <v>19</v>
      </c>
      <c r="I176" s="229"/>
      <c r="J176" s="225"/>
      <c r="K176" s="225"/>
      <c r="L176" s="230"/>
      <c r="M176" s="231"/>
      <c r="N176" s="232"/>
      <c r="O176" s="232"/>
      <c r="P176" s="232"/>
      <c r="Q176" s="232"/>
      <c r="R176" s="232"/>
      <c r="S176" s="232"/>
      <c r="T176" s="23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4" t="s">
        <v>141</v>
      </c>
      <c r="AU176" s="234" t="s">
        <v>81</v>
      </c>
      <c r="AV176" s="13" t="s">
        <v>79</v>
      </c>
      <c r="AW176" s="13" t="s">
        <v>33</v>
      </c>
      <c r="AX176" s="13" t="s">
        <v>71</v>
      </c>
      <c r="AY176" s="234" t="s">
        <v>131</v>
      </c>
    </row>
    <row r="177" s="14" customFormat="1">
      <c r="A177" s="14"/>
      <c r="B177" s="235"/>
      <c r="C177" s="236"/>
      <c r="D177" s="226" t="s">
        <v>141</v>
      </c>
      <c r="E177" s="237" t="s">
        <v>19</v>
      </c>
      <c r="F177" s="238" t="s">
        <v>226</v>
      </c>
      <c r="G177" s="236"/>
      <c r="H177" s="239">
        <v>0.052999999999999998</v>
      </c>
      <c r="I177" s="240"/>
      <c r="J177" s="236"/>
      <c r="K177" s="236"/>
      <c r="L177" s="241"/>
      <c r="M177" s="242"/>
      <c r="N177" s="243"/>
      <c r="O177" s="243"/>
      <c r="P177" s="243"/>
      <c r="Q177" s="243"/>
      <c r="R177" s="243"/>
      <c r="S177" s="243"/>
      <c r="T177" s="24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5" t="s">
        <v>141</v>
      </c>
      <c r="AU177" s="245" t="s">
        <v>81</v>
      </c>
      <c r="AV177" s="14" t="s">
        <v>81</v>
      </c>
      <c r="AW177" s="14" t="s">
        <v>33</v>
      </c>
      <c r="AX177" s="14" t="s">
        <v>71</v>
      </c>
      <c r="AY177" s="245" t="s">
        <v>131</v>
      </c>
    </row>
    <row r="178" s="15" customFormat="1">
      <c r="A178" s="15"/>
      <c r="B178" s="246"/>
      <c r="C178" s="247"/>
      <c r="D178" s="226" t="s">
        <v>141</v>
      </c>
      <c r="E178" s="248" t="s">
        <v>19</v>
      </c>
      <c r="F178" s="249" t="s">
        <v>145</v>
      </c>
      <c r="G178" s="247"/>
      <c r="H178" s="250">
        <v>0.16200000000000001</v>
      </c>
      <c r="I178" s="251"/>
      <c r="J178" s="247"/>
      <c r="K178" s="247"/>
      <c r="L178" s="252"/>
      <c r="M178" s="253"/>
      <c r="N178" s="254"/>
      <c r="O178" s="254"/>
      <c r="P178" s="254"/>
      <c r="Q178" s="254"/>
      <c r="R178" s="254"/>
      <c r="S178" s="254"/>
      <c r="T178" s="25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56" t="s">
        <v>141</v>
      </c>
      <c r="AU178" s="256" t="s">
        <v>81</v>
      </c>
      <c r="AV178" s="15" t="s">
        <v>138</v>
      </c>
      <c r="AW178" s="15" t="s">
        <v>33</v>
      </c>
      <c r="AX178" s="15" t="s">
        <v>79</v>
      </c>
      <c r="AY178" s="256" t="s">
        <v>131</v>
      </c>
    </row>
    <row r="179" s="12" customFormat="1" ht="22.8" customHeight="1">
      <c r="A179" s="12"/>
      <c r="B179" s="190"/>
      <c r="C179" s="191"/>
      <c r="D179" s="192" t="s">
        <v>70</v>
      </c>
      <c r="E179" s="204" t="s">
        <v>153</v>
      </c>
      <c r="F179" s="204" t="s">
        <v>227</v>
      </c>
      <c r="G179" s="191"/>
      <c r="H179" s="191"/>
      <c r="I179" s="194"/>
      <c r="J179" s="205">
        <f>BK179</f>
        <v>0</v>
      </c>
      <c r="K179" s="191"/>
      <c r="L179" s="196"/>
      <c r="M179" s="197"/>
      <c r="N179" s="198"/>
      <c r="O179" s="198"/>
      <c r="P179" s="199">
        <f>SUM(P180:P199)</f>
        <v>0</v>
      </c>
      <c r="Q179" s="198"/>
      <c r="R179" s="199">
        <f>SUM(R180:R199)</f>
        <v>0</v>
      </c>
      <c r="S179" s="198"/>
      <c r="T179" s="200">
        <f>SUM(T180:T199)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01" t="s">
        <v>79</v>
      </c>
      <c r="AT179" s="202" t="s">
        <v>70</v>
      </c>
      <c r="AU179" s="202" t="s">
        <v>79</v>
      </c>
      <c r="AY179" s="201" t="s">
        <v>131</v>
      </c>
      <c r="BK179" s="203">
        <f>SUM(BK180:BK199)</f>
        <v>0</v>
      </c>
    </row>
    <row r="180" s="2" customFormat="1" ht="37.8" customHeight="1">
      <c r="A180" s="40"/>
      <c r="B180" s="41"/>
      <c r="C180" s="206" t="s">
        <v>177</v>
      </c>
      <c r="D180" s="206" t="s">
        <v>133</v>
      </c>
      <c r="E180" s="207" t="s">
        <v>228</v>
      </c>
      <c r="F180" s="208" t="s">
        <v>229</v>
      </c>
      <c r="G180" s="209" t="s">
        <v>196</v>
      </c>
      <c r="H180" s="210">
        <v>21.045000000000002</v>
      </c>
      <c r="I180" s="211"/>
      <c r="J180" s="212">
        <f>ROUND(I180*H180,2)</f>
        <v>0</v>
      </c>
      <c r="K180" s="208" t="s">
        <v>137</v>
      </c>
      <c r="L180" s="46"/>
      <c r="M180" s="213" t="s">
        <v>19</v>
      </c>
      <c r="N180" s="214" t="s">
        <v>42</v>
      </c>
      <c r="O180" s="86"/>
      <c r="P180" s="215">
        <f>O180*H180</f>
        <v>0</v>
      </c>
      <c r="Q180" s="215">
        <v>0</v>
      </c>
      <c r="R180" s="215">
        <f>Q180*H180</f>
        <v>0</v>
      </c>
      <c r="S180" s="215">
        <v>0</v>
      </c>
      <c r="T180" s="21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138</v>
      </c>
      <c r="AT180" s="217" t="s">
        <v>133</v>
      </c>
      <c r="AU180" s="217" t="s">
        <v>81</v>
      </c>
      <c r="AY180" s="19" t="s">
        <v>131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9" t="s">
        <v>79</v>
      </c>
      <c r="BK180" s="218">
        <f>ROUND(I180*H180,2)</f>
        <v>0</v>
      </c>
      <c r="BL180" s="19" t="s">
        <v>138</v>
      </c>
      <c r="BM180" s="217" t="s">
        <v>230</v>
      </c>
    </row>
    <row r="181" s="2" customFormat="1">
      <c r="A181" s="40"/>
      <c r="B181" s="41"/>
      <c r="C181" s="42"/>
      <c r="D181" s="219" t="s">
        <v>139</v>
      </c>
      <c r="E181" s="42"/>
      <c r="F181" s="220" t="s">
        <v>231</v>
      </c>
      <c r="G181" s="42"/>
      <c r="H181" s="42"/>
      <c r="I181" s="221"/>
      <c r="J181" s="42"/>
      <c r="K181" s="42"/>
      <c r="L181" s="46"/>
      <c r="M181" s="222"/>
      <c r="N181" s="223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139</v>
      </c>
      <c r="AU181" s="19" t="s">
        <v>81</v>
      </c>
    </row>
    <row r="182" s="13" customFormat="1">
      <c r="A182" s="13"/>
      <c r="B182" s="224"/>
      <c r="C182" s="225"/>
      <c r="D182" s="226" t="s">
        <v>141</v>
      </c>
      <c r="E182" s="227" t="s">
        <v>19</v>
      </c>
      <c r="F182" s="228" t="s">
        <v>142</v>
      </c>
      <c r="G182" s="225"/>
      <c r="H182" s="227" t="s">
        <v>19</v>
      </c>
      <c r="I182" s="229"/>
      <c r="J182" s="225"/>
      <c r="K182" s="225"/>
      <c r="L182" s="230"/>
      <c r="M182" s="231"/>
      <c r="N182" s="232"/>
      <c r="O182" s="232"/>
      <c r="P182" s="232"/>
      <c r="Q182" s="232"/>
      <c r="R182" s="232"/>
      <c r="S182" s="232"/>
      <c r="T182" s="23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4" t="s">
        <v>141</v>
      </c>
      <c r="AU182" s="234" t="s">
        <v>81</v>
      </c>
      <c r="AV182" s="13" t="s">
        <v>79</v>
      </c>
      <c r="AW182" s="13" t="s">
        <v>33</v>
      </c>
      <c r="AX182" s="13" t="s">
        <v>71</v>
      </c>
      <c r="AY182" s="234" t="s">
        <v>131</v>
      </c>
    </row>
    <row r="183" s="13" customFormat="1">
      <c r="A183" s="13"/>
      <c r="B183" s="224"/>
      <c r="C183" s="225"/>
      <c r="D183" s="226" t="s">
        <v>141</v>
      </c>
      <c r="E183" s="227" t="s">
        <v>19</v>
      </c>
      <c r="F183" s="228" t="s">
        <v>232</v>
      </c>
      <c r="G183" s="225"/>
      <c r="H183" s="227" t="s">
        <v>19</v>
      </c>
      <c r="I183" s="229"/>
      <c r="J183" s="225"/>
      <c r="K183" s="225"/>
      <c r="L183" s="230"/>
      <c r="M183" s="231"/>
      <c r="N183" s="232"/>
      <c r="O183" s="232"/>
      <c r="P183" s="232"/>
      <c r="Q183" s="232"/>
      <c r="R183" s="232"/>
      <c r="S183" s="232"/>
      <c r="T183" s="23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4" t="s">
        <v>141</v>
      </c>
      <c r="AU183" s="234" t="s">
        <v>81</v>
      </c>
      <c r="AV183" s="13" t="s">
        <v>79</v>
      </c>
      <c r="AW183" s="13" t="s">
        <v>33</v>
      </c>
      <c r="AX183" s="13" t="s">
        <v>71</v>
      </c>
      <c r="AY183" s="234" t="s">
        <v>131</v>
      </c>
    </row>
    <row r="184" s="14" customFormat="1">
      <c r="A184" s="14"/>
      <c r="B184" s="235"/>
      <c r="C184" s="236"/>
      <c r="D184" s="226" t="s">
        <v>141</v>
      </c>
      <c r="E184" s="237" t="s">
        <v>19</v>
      </c>
      <c r="F184" s="238" t="s">
        <v>233</v>
      </c>
      <c r="G184" s="236"/>
      <c r="H184" s="239">
        <v>21.045000000000002</v>
      </c>
      <c r="I184" s="240"/>
      <c r="J184" s="236"/>
      <c r="K184" s="236"/>
      <c r="L184" s="241"/>
      <c r="M184" s="242"/>
      <c r="N184" s="243"/>
      <c r="O184" s="243"/>
      <c r="P184" s="243"/>
      <c r="Q184" s="243"/>
      <c r="R184" s="243"/>
      <c r="S184" s="243"/>
      <c r="T184" s="24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5" t="s">
        <v>141</v>
      </c>
      <c r="AU184" s="245" t="s">
        <v>81</v>
      </c>
      <c r="AV184" s="14" t="s">
        <v>81</v>
      </c>
      <c r="AW184" s="14" t="s">
        <v>33</v>
      </c>
      <c r="AX184" s="14" t="s">
        <v>71</v>
      </c>
      <c r="AY184" s="245" t="s">
        <v>131</v>
      </c>
    </row>
    <row r="185" s="15" customFormat="1">
      <c r="A185" s="15"/>
      <c r="B185" s="246"/>
      <c r="C185" s="247"/>
      <c r="D185" s="226" t="s">
        <v>141</v>
      </c>
      <c r="E185" s="248" t="s">
        <v>19</v>
      </c>
      <c r="F185" s="249" t="s">
        <v>145</v>
      </c>
      <c r="G185" s="247"/>
      <c r="H185" s="250">
        <v>21.045000000000002</v>
      </c>
      <c r="I185" s="251"/>
      <c r="J185" s="247"/>
      <c r="K185" s="247"/>
      <c r="L185" s="252"/>
      <c r="M185" s="253"/>
      <c r="N185" s="254"/>
      <c r="O185" s="254"/>
      <c r="P185" s="254"/>
      <c r="Q185" s="254"/>
      <c r="R185" s="254"/>
      <c r="S185" s="254"/>
      <c r="T185" s="25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56" t="s">
        <v>141</v>
      </c>
      <c r="AU185" s="256" t="s">
        <v>81</v>
      </c>
      <c r="AV185" s="15" t="s">
        <v>138</v>
      </c>
      <c r="AW185" s="15" t="s">
        <v>33</v>
      </c>
      <c r="AX185" s="15" t="s">
        <v>79</v>
      </c>
      <c r="AY185" s="256" t="s">
        <v>131</v>
      </c>
    </row>
    <row r="186" s="2" customFormat="1" ht="37.8" customHeight="1">
      <c r="A186" s="40"/>
      <c r="B186" s="41"/>
      <c r="C186" s="206" t="s">
        <v>234</v>
      </c>
      <c r="D186" s="206" t="s">
        <v>133</v>
      </c>
      <c r="E186" s="207" t="s">
        <v>235</v>
      </c>
      <c r="F186" s="208" t="s">
        <v>236</v>
      </c>
      <c r="G186" s="209" t="s">
        <v>237</v>
      </c>
      <c r="H186" s="210">
        <v>4</v>
      </c>
      <c r="I186" s="211"/>
      <c r="J186" s="212">
        <f>ROUND(I186*H186,2)</f>
        <v>0</v>
      </c>
      <c r="K186" s="208" t="s">
        <v>137</v>
      </c>
      <c r="L186" s="46"/>
      <c r="M186" s="213" t="s">
        <v>19</v>
      </c>
      <c r="N186" s="214" t="s">
        <v>42</v>
      </c>
      <c r="O186" s="86"/>
      <c r="P186" s="215">
        <f>O186*H186</f>
        <v>0</v>
      </c>
      <c r="Q186" s="215">
        <v>0</v>
      </c>
      <c r="R186" s="215">
        <f>Q186*H186</f>
        <v>0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138</v>
      </c>
      <c r="AT186" s="217" t="s">
        <v>133</v>
      </c>
      <c r="AU186" s="217" t="s">
        <v>81</v>
      </c>
      <c r="AY186" s="19" t="s">
        <v>131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79</v>
      </c>
      <c r="BK186" s="218">
        <f>ROUND(I186*H186,2)</f>
        <v>0</v>
      </c>
      <c r="BL186" s="19" t="s">
        <v>138</v>
      </c>
      <c r="BM186" s="217" t="s">
        <v>238</v>
      </c>
    </row>
    <row r="187" s="2" customFormat="1">
      <c r="A187" s="40"/>
      <c r="B187" s="41"/>
      <c r="C187" s="42"/>
      <c r="D187" s="219" t="s">
        <v>139</v>
      </c>
      <c r="E187" s="42"/>
      <c r="F187" s="220" t="s">
        <v>239</v>
      </c>
      <c r="G187" s="42"/>
      <c r="H187" s="42"/>
      <c r="I187" s="221"/>
      <c r="J187" s="42"/>
      <c r="K187" s="42"/>
      <c r="L187" s="46"/>
      <c r="M187" s="222"/>
      <c r="N187" s="22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139</v>
      </c>
      <c r="AU187" s="19" t="s">
        <v>81</v>
      </c>
    </row>
    <row r="188" s="13" customFormat="1">
      <c r="A188" s="13"/>
      <c r="B188" s="224"/>
      <c r="C188" s="225"/>
      <c r="D188" s="226" t="s">
        <v>141</v>
      </c>
      <c r="E188" s="227" t="s">
        <v>19</v>
      </c>
      <c r="F188" s="228" t="s">
        <v>142</v>
      </c>
      <c r="G188" s="225"/>
      <c r="H188" s="227" t="s">
        <v>19</v>
      </c>
      <c r="I188" s="229"/>
      <c r="J188" s="225"/>
      <c r="K188" s="225"/>
      <c r="L188" s="230"/>
      <c r="M188" s="231"/>
      <c r="N188" s="232"/>
      <c r="O188" s="232"/>
      <c r="P188" s="232"/>
      <c r="Q188" s="232"/>
      <c r="R188" s="232"/>
      <c r="S188" s="232"/>
      <c r="T188" s="23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4" t="s">
        <v>141</v>
      </c>
      <c r="AU188" s="234" t="s">
        <v>81</v>
      </c>
      <c r="AV188" s="13" t="s">
        <v>79</v>
      </c>
      <c r="AW188" s="13" t="s">
        <v>33</v>
      </c>
      <c r="AX188" s="13" t="s">
        <v>71</v>
      </c>
      <c r="AY188" s="234" t="s">
        <v>131</v>
      </c>
    </row>
    <row r="189" s="13" customFormat="1">
      <c r="A189" s="13"/>
      <c r="B189" s="224"/>
      <c r="C189" s="225"/>
      <c r="D189" s="226" t="s">
        <v>141</v>
      </c>
      <c r="E189" s="227" t="s">
        <v>19</v>
      </c>
      <c r="F189" s="228" t="s">
        <v>240</v>
      </c>
      <c r="G189" s="225"/>
      <c r="H189" s="227" t="s">
        <v>19</v>
      </c>
      <c r="I189" s="229"/>
      <c r="J189" s="225"/>
      <c r="K189" s="225"/>
      <c r="L189" s="230"/>
      <c r="M189" s="231"/>
      <c r="N189" s="232"/>
      <c r="O189" s="232"/>
      <c r="P189" s="232"/>
      <c r="Q189" s="232"/>
      <c r="R189" s="232"/>
      <c r="S189" s="232"/>
      <c r="T189" s="23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4" t="s">
        <v>141</v>
      </c>
      <c r="AU189" s="234" t="s">
        <v>81</v>
      </c>
      <c r="AV189" s="13" t="s">
        <v>79</v>
      </c>
      <c r="AW189" s="13" t="s">
        <v>33</v>
      </c>
      <c r="AX189" s="13" t="s">
        <v>71</v>
      </c>
      <c r="AY189" s="234" t="s">
        <v>131</v>
      </c>
    </row>
    <row r="190" s="14" customFormat="1">
      <c r="A190" s="14"/>
      <c r="B190" s="235"/>
      <c r="C190" s="236"/>
      <c r="D190" s="226" t="s">
        <v>141</v>
      </c>
      <c r="E190" s="237" t="s">
        <v>19</v>
      </c>
      <c r="F190" s="238" t="s">
        <v>138</v>
      </c>
      <c r="G190" s="236"/>
      <c r="H190" s="239">
        <v>4</v>
      </c>
      <c r="I190" s="240"/>
      <c r="J190" s="236"/>
      <c r="K190" s="236"/>
      <c r="L190" s="241"/>
      <c r="M190" s="242"/>
      <c r="N190" s="243"/>
      <c r="O190" s="243"/>
      <c r="P190" s="243"/>
      <c r="Q190" s="243"/>
      <c r="R190" s="243"/>
      <c r="S190" s="243"/>
      <c r="T190" s="24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5" t="s">
        <v>141</v>
      </c>
      <c r="AU190" s="245" t="s">
        <v>81</v>
      </c>
      <c r="AV190" s="14" t="s">
        <v>81</v>
      </c>
      <c r="AW190" s="14" t="s">
        <v>33</v>
      </c>
      <c r="AX190" s="14" t="s">
        <v>71</v>
      </c>
      <c r="AY190" s="245" t="s">
        <v>131</v>
      </c>
    </row>
    <row r="191" s="15" customFormat="1">
      <c r="A191" s="15"/>
      <c r="B191" s="246"/>
      <c r="C191" s="247"/>
      <c r="D191" s="226" t="s">
        <v>141</v>
      </c>
      <c r="E191" s="248" t="s">
        <v>19</v>
      </c>
      <c r="F191" s="249" t="s">
        <v>145</v>
      </c>
      <c r="G191" s="247"/>
      <c r="H191" s="250">
        <v>4</v>
      </c>
      <c r="I191" s="251"/>
      <c r="J191" s="247"/>
      <c r="K191" s="247"/>
      <c r="L191" s="252"/>
      <c r="M191" s="253"/>
      <c r="N191" s="254"/>
      <c r="O191" s="254"/>
      <c r="P191" s="254"/>
      <c r="Q191" s="254"/>
      <c r="R191" s="254"/>
      <c r="S191" s="254"/>
      <c r="T191" s="25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56" t="s">
        <v>141</v>
      </c>
      <c r="AU191" s="256" t="s">
        <v>81</v>
      </c>
      <c r="AV191" s="15" t="s">
        <v>138</v>
      </c>
      <c r="AW191" s="15" t="s">
        <v>33</v>
      </c>
      <c r="AX191" s="15" t="s">
        <v>79</v>
      </c>
      <c r="AY191" s="256" t="s">
        <v>131</v>
      </c>
    </row>
    <row r="192" s="2" customFormat="1" ht="37.8" customHeight="1">
      <c r="A192" s="40"/>
      <c r="B192" s="41"/>
      <c r="C192" s="206" t="s">
        <v>182</v>
      </c>
      <c r="D192" s="206" t="s">
        <v>133</v>
      </c>
      <c r="E192" s="207" t="s">
        <v>241</v>
      </c>
      <c r="F192" s="208" t="s">
        <v>242</v>
      </c>
      <c r="G192" s="209" t="s">
        <v>136</v>
      </c>
      <c r="H192" s="210">
        <v>1.419</v>
      </c>
      <c r="I192" s="211"/>
      <c r="J192" s="212">
        <f>ROUND(I192*H192,2)</f>
        <v>0</v>
      </c>
      <c r="K192" s="208" t="s">
        <v>137</v>
      </c>
      <c r="L192" s="46"/>
      <c r="M192" s="213" t="s">
        <v>19</v>
      </c>
      <c r="N192" s="214" t="s">
        <v>42</v>
      </c>
      <c r="O192" s="86"/>
      <c r="P192" s="215">
        <f>O192*H192</f>
        <v>0</v>
      </c>
      <c r="Q192" s="215">
        <v>0</v>
      </c>
      <c r="R192" s="215">
        <f>Q192*H192</f>
        <v>0</v>
      </c>
      <c r="S192" s="215">
        <v>0</v>
      </c>
      <c r="T192" s="21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138</v>
      </c>
      <c r="AT192" s="217" t="s">
        <v>133</v>
      </c>
      <c r="AU192" s="217" t="s">
        <v>81</v>
      </c>
      <c r="AY192" s="19" t="s">
        <v>131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79</v>
      </c>
      <c r="BK192" s="218">
        <f>ROUND(I192*H192,2)</f>
        <v>0</v>
      </c>
      <c r="BL192" s="19" t="s">
        <v>138</v>
      </c>
      <c r="BM192" s="217" t="s">
        <v>243</v>
      </c>
    </row>
    <row r="193" s="2" customFormat="1">
      <c r="A193" s="40"/>
      <c r="B193" s="41"/>
      <c r="C193" s="42"/>
      <c r="D193" s="219" t="s">
        <v>139</v>
      </c>
      <c r="E193" s="42"/>
      <c r="F193" s="220" t="s">
        <v>244</v>
      </c>
      <c r="G193" s="42"/>
      <c r="H193" s="42"/>
      <c r="I193" s="221"/>
      <c r="J193" s="42"/>
      <c r="K193" s="42"/>
      <c r="L193" s="46"/>
      <c r="M193" s="222"/>
      <c r="N193" s="223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139</v>
      </c>
      <c r="AU193" s="19" t="s">
        <v>81</v>
      </c>
    </row>
    <row r="194" s="13" customFormat="1">
      <c r="A194" s="13"/>
      <c r="B194" s="224"/>
      <c r="C194" s="225"/>
      <c r="D194" s="226" t="s">
        <v>141</v>
      </c>
      <c r="E194" s="227" t="s">
        <v>19</v>
      </c>
      <c r="F194" s="228" t="s">
        <v>142</v>
      </c>
      <c r="G194" s="225"/>
      <c r="H194" s="227" t="s">
        <v>19</v>
      </c>
      <c r="I194" s="229"/>
      <c r="J194" s="225"/>
      <c r="K194" s="225"/>
      <c r="L194" s="230"/>
      <c r="M194" s="231"/>
      <c r="N194" s="232"/>
      <c r="O194" s="232"/>
      <c r="P194" s="232"/>
      <c r="Q194" s="232"/>
      <c r="R194" s="232"/>
      <c r="S194" s="232"/>
      <c r="T194" s="23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4" t="s">
        <v>141</v>
      </c>
      <c r="AU194" s="234" t="s">
        <v>81</v>
      </c>
      <c r="AV194" s="13" t="s">
        <v>79</v>
      </c>
      <c r="AW194" s="13" t="s">
        <v>33</v>
      </c>
      <c r="AX194" s="13" t="s">
        <v>71</v>
      </c>
      <c r="AY194" s="234" t="s">
        <v>131</v>
      </c>
    </row>
    <row r="195" s="13" customFormat="1">
      <c r="A195" s="13"/>
      <c r="B195" s="224"/>
      <c r="C195" s="225"/>
      <c r="D195" s="226" t="s">
        <v>141</v>
      </c>
      <c r="E195" s="227" t="s">
        <v>19</v>
      </c>
      <c r="F195" s="228" t="s">
        <v>245</v>
      </c>
      <c r="G195" s="225"/>
      <c r="H195" s="227" t="s">
        <v>19</v>
      </c>
      <c r="I195" s="229"/>
      <c r="J195" s="225"/>
      <c r="K195" s="225"/>
      <c r="L195" s="230"/>
      <c r="M195" s="231"/>
      <c r="N195" s="232"/>
      <c r="O195" s="232"/>
      <c r="P195" s="232"/>
      <c r="Q195" s="232"/>
      <c r="R195" s="232"/>
      <c r="S195" s="232"/>
      <c r="T195" s="23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4" t="s">
        <v>141</v>
      </c>
      <c r="AU195" s="234" t="s">
        <v>81</v>
      </c>
      <c r="AV195" s="13" t="s">
        <v>79</v>
      </c>
      <c r="AW195" s="13" t="s">
        <v>33</v>
      </c>
      <c r="AX195" s="13" t="s">
        <v>71</v>
      </c>
      <c r="AY195" s="234" t="s">
        <v>131</v>
      </c>
    </row>
    <row r="196" s="14" customFormat="1">
      <c r="A196" s="14"/>
      <c r="B196" s="235"/>
      <c r="C196" s="236"/>
      <c r="D196" s="226" t="s">
        <v>141</v>
      </c>
      <c r="E196" s="237" t="s">
        <v>19</v>
      </c>
      <c r="F196" s="238" t="s">
        <v>246</v>
      </c>
      <c r="G196" s="236"/>
      <c r="H196" s="239">
        <v>1.3859999999999999</v>
      </c>
      <c r="I196" s="240"/>
      <c r="J196" s="236"/>
      <c r="K196" s="236"/>
      <c r="L196" s="241"/>
      <c r="M196" s="242"/>
      <c r="N196" s="243"/>
      <c r="O196" s="243"/>
      <c r="P196" s="243"/>
      <c r="Q196" s="243"/>
      <c r="R196" s="243"/>
      <c r="S196" s="243"/>
      <c r="T196" s="24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5" t="s">
        <v>141</v>
      </c>
      <c r="AU196" s="245" t="s">
        <v>81</v>
      </c>
      <c r="AV196" s="14" t="s">
        <v>81</v>
      </c>
      <c r="AW196" s="14" t="s">
        <v>33</v>
      </c>
      <c r="AX196" s="14" t="s">
        <v>71</v>
      </c>
      <c r="AY196" s="245" t="s">
        <v>131</v>
      </c>
    </row>
    <row r="197" s="13" customFormat="1">
      <c r="A197" s="13"/>
      <c r="B197" s="224"/>
      <c r="C197" s="225"/>
      <c r="D197" s="226" t="s">
        <v>141</v>
      </c>
      <c r="E197" s="227" t="s">
        <v>19</v>
      </c>
      <c r="F197" s="228" t="s">
        <v>247</v>
      </c>
      <c r="G197" s="225"/>
      <c r="H197" s="227" t="s">
        <v>19</v>
      </c>
      <c r="I197" s="229"/>
      <c r="J197" s="225"/>
      <c r="K197" s="225"/>
      <c r="L197" s="230"/>
      <c r="M197" s="231"/>
      <c r="N197" s="232"/>
      <c r="O197" s="232"/>
      <c r="P197" s="232"/>
      <c r="Q197" s="232"/>
      <c r="R197" s="232"/>
      <c r="S197" s="232"/>
      <c r="T197" s="23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4" t="s">
        <v>141</v>
      </c>
      <c r="AU197" s="234" t="s">
        <v>81</v>
      </c>
      <c r="AV197" s="13" t="s">
        <v>79</v>
      </c>
      <c r="AW197" s="13" t="s">
        <v>33</v>
      </c>
      <c r="AX197" s="13" t="s">
        <v>71</v>
      </c>
      <c r="AY197" s="234" t="s">
        <v>131</v>
      </c>
    </row>
    <row r="198" s="14" customFormat="1">
      <c r="A198" s="14"/>
      <c r="B198" s="235"/>
      <c r="C198" s="236"/>
      <c r="D198" s="226" t="s">
        <v>141</v>
      </c>
      <c r="E198" s="237" t="s">
        <v>19</v>
      </c>
      <c r="F198" s="238" t="s">
        <v>248</v>
      </c>
      <c r="G198" s="236"/>
      <c r="H198" s="239">
        <v>0.033000000000000002</v>
      </c>
      <c r="I198" s="240"/>
      <c r="J198" s="236"/>
      <c r="K198" s="236"/>
      <c r="L198" s="241"/>
      <c r="M198" s="242"/>
      <c r="N198" s="243"/>
      <c r="O198" s="243"/>
      <c r="P198" s="243"/>
      <c r="Q198" s="243"/>
      <c r="R198" s="243"/>
      <c r="S198" s="243"/>
      <c r="T198" s="24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45" t="s">
        <v>141</v>
      </c>
      <c r="AU198" s="245" t="s">
        <v>81</v>
      </c>
      <c r="AV198" s="14" t="s">
        <v>81</v>
      </c>
      <c r="AW198" s="14" t="s">
        <v>33</v>
      </c>
      <c r="AX198" s="14" t="s">
        <v>71</v>
      </c>
      <c r="AY198" s="245" t="s">
        <v>131</v>
      </c>
    </row>
    <row r="199" s="15" customFormat="1">
      <c r="A199" s="15"/>
      <c r="B199" s="246"/>
      <c r="C199" s="247"/>
      <c r="D199" s="226" t="s">
        <v>141</v>
      </c>
      <c r="E199" s="248" t="s">
        <v>19</v>
      </c>
      <c r="F199" s="249" t="s">
        <v>145</v>
      </c>
      <c r="G199" s="247"/>
      <c r="H199" s="250">
        <v>1.4189999999999998</v>
      </c>
      <c r="I199" s="251"/>
      <c r="J199" s="247"/>
      <c r="K199" s="247"/>
      <c r="L199" s="252"/>
      <c r="M199" s="253"/>
      <c r="N199" s="254"/>
      <c r="O199" s="254"/>
      <c r="P199" s="254"/>
      <c r="Q199" s="254"/>
      <c r="R199" s="254"/>
      <c r="S199" s="254"/>
      <c r="T199" s="25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56" t="s">
        <v>141</v>
      </c>
      <c r="AU199" s="256" t="s">
        <v>81</v>
      </c>
      <c r="AV199" s="15" t="s">
        <v>138</v>
      </c>
      <c r="AW199" s="15" t="s">
        <v>33</v>
      </c>
      <c r="AX199" s="15" t="s">
        <v>79</v>
      </c>
      <c r="AY199" s="256" t="s">
        <v>131</v>
      </c>
    </row>
    <row r="200" s="12" customFormat="1" ht="22.8" customHeight="1">
      <c r="A200" s="12"/>
      <c r="B200" s="190"/>
      <c r="C200" s="191"/>
      <c r="D200" s="192" t="s">
        <v>70</v>
      </c>
      <c r="E200" s="204" t="s">
        <v>138</v>
      </c>
      <c r="F200" s="204" t="s">
        <v>249</v>
      </c>
      <c r="G200" s="191"/>
      <c r="H200" s="191"/>
      <c r="I200" s="194"/>
      <c r="J200" s="205">
        <f>BK200</f>
        <v>0</v>
      </c>
      <c r="K200" s="191"/>
      <c r="L200" s="196"/>
      <c r="M200" s="197"/>
      <c r="N200" s="198"/>
      <c r="O200" s="198"/>
      <c r="P200" s="199">
        <f>SUM(P201:P236)</f>
        <v>0</v>
      </c>
      <c r="Q200" s="198"/>
      <c r="R200" s="199">
        <f>SUM(R201:R236)</f>
        <v>0</v>
      </c>
      <c r="S200" s="198"/>
      <c r="T200" s="200">
        <f>SUM(T201:T236)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01" t="s">
        <v>79</v>
      </c>
      <c r="AT200" s="202" t="s">
        <v>70</v>
      </c>
      <c r="AU200" s="202" t="s">
        <v>79</v>
      </c>
      <c r="AY200" s="201" t="s">
        <v>131</v>
      </c>
      <c r="BK200" s="203">
        <f>SUM(BK201:BK236)</f>
        <v>0</v>
      </c>
    </row>
    <row r="201" s="2" customFormat="1" ht="49.05" customHeight="1">
      <c r="A201" s="40"/>
      <c r="B201" s="41"/>
      <c r="C201" s="206" t="s">
        <v>250</v>
      </c>
      <c r="D201" s="206" t="s">
        <v>133</v>
      </c>
      <c r="E201" s="207" t="s">
        <v>251</v>
      </c>
      <c r="F201" s="208" t="s">
        <v>252</v>
      </c>
      <c r="G201" s="209" t="s">
        <v>136</v>
      </c>
      <c r="H201" s="210">
        <v>4.9489999999999998</v>
      </c>
      <c r="I201" s="211"/>
      <c r="J201" s="212">
        <f>ROUND(I201*H201,2)</f>
        <v>0</v>
      </c>
      <c r="K201" s="208" t="s">
        <v>137</v>
      </c>
      <c r="L201" s="46"/>
      <c r="M201" s="213" t="s">
        <v>19</v>
      </c>
      <c r="N201" s="214" t="s">
        <v>42</v>
      </c>
      <c r="O201" s="86"/>
      <c r="P201" s="215">
        <f>O201*H201</f>
        <v>0</v>
      </c>
      <c r="Q201" s="215">
        <v>0</v>
      </c>
      <c r="R201" s="215">
        <f>Q201*H201</f>
        <v>0</v>
      </c>
      <c r="S201" s="215">
        <v>0</v>
      </c>
      <c r="T201" s="216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17" t="s">
        <v>138</v>
      </c>
      <c r="AT201" s="217" t="s">
        <v>133</v>
      </c>
      <c r="AU201" s="217" t="s">
        <v>81</v>
      </c>
      <c r="AY201" s="19" t="s">
        <v>131</v>
      </c>
      <c r="BE201" s="218">
        <f>IF(N201="základní",J201,0)</f>
        <v>0</v>
      </c>
      <c r="BF201" s="218">
        <f>IF(N201="snížená",J201,0)</f>
        <v>0</v>
      </c>
      <c r="BG201" s="218">
        <f>IF(N201="zákl. přenesená",J201,0)</f>
        <v>0</v>
      </c>
      <c r="BH201" s="218">
        <f>IF(N201="sníž. přenesená",J201,0)</f>
        <v>0</v>
      </c>
      <c r="BI201" s="218">
        <f>IF(N201="nulová",J201,0)</f>
        <v>0</v>
      </c>
      <c r="BJ201" s="19" t="s">
        <v>79</v>
      </c>
      <c r="BK201" s="218">
        <f>ROUND(I201*H201,2)</f>
        <v>0</v>
      </c>
      <c r="BL201" s="19" t="s">
        <v>138</v>
      </c>
      <c r="BM201" s="217" t="s">
        <v>253</v>
      </c>
    </row>
    <row r="202" s="2" customFormat="1">
      <c r="A202" s="40"/>
      <c r="B202" s="41"/>
      <c r="C202" s="42"/>
      <c r="D202" s="219" t="s">
        <v>139</v>
      </c>
      <c r="E202" s="42"/>
      <c r="F202" s="220" t="s">
        <v>254</v>
      </c>
      <c r="G202" s="42"/>
      <c r="H202" s="42"/>
      <c r="I202" s="221"/>
      <c r="J202" s="42"/>
      <c r="K202" s="42"/>
      <c r="L202" s="46"/>
      <c r="M202" s="222"/>
      <c r="N202" s="223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139</v>
      </c>
      <c r="AU202" s="19" t="s">
        <v>81</v>
      </c>
    </row>
    <row r="203" s="13" customFormat="1">
      <c r="A203" s="13"/>
      <c r="B203" s="224"/>
      <c r="C203" s="225"/>
      <c r="D203" s="226" t="s">
        <v>141</v>
      </c>
      <c r="E203" s="227" t="s">
        <v>19</v>
      </c>
      <c r="F203" s="228" t="s">
        <v>142</v>
      </c>
      <c r="G203" s="225"/>
      <c r="H203" s="227" t="s">
        <v>19</v>
      </c>
      <c r="I203" s="229"/>
      <c r="J203" s="225"/>
      <c r="K203" s="225"/>
      <c r="L203" s="230"/>
      <c r="M203" s="231"/>
      <c r="N203" s="232"/>
      <c r="O203" s="232"/>
      <c r="P203" s="232"/>
      <c r="Q203" s="232"/>
      <c r="R203" s="232"/>
      <c r="S203" s="232"/>
      <c r="T203" s="23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4" t="s">
        <v>141</v>
      </c>
      <c r="AU203" s="234" t="s">
        <v>81</v>
      </c>
      <c r="AV203" s="13" t="s">
        <v>79</v>
      </c>
      <c r="AW203" s="13" t="s">
        <v>33</v>
      </c>
      <c r="AX203" s="13" t="s">
        <v>71</v>
      </c>
      <c r="AY203" s="234" t="s">
        <v>131</v>
      </c>
    </row>
    <row r="204" s="13" customFormat="1">
      <c r="A204" s="13"/>
      <c r="B204" s="224"/>
      <c r="C204" s="225"/>
      <c r="D204" s="226" t="s">
        <v>141</v>
      </c>
      <c r="E204" s="227" t="s">
        <v>19</v>
      </c>
      <c r="F204" s="228" t="s">
        <v>255</v>
      </c>
      <c r="G204" s="225"/>
      <c r="H204" s="227" t="s">
        <v>19</v>
      </c>
      <c r="I204" s="229"/>
      <c r="J204" s="225"/>
      <c r="K204" s="225"/>
      <c r="L204" s="230"/>
      <c r="M204" s="231"/>
      <c r="N204" s="232"/>
      <c r="O204" s="232"/>
      <c r="P204" s="232"/>
      <c r="Q204" s="232"/>
      <c r="R204" s="232"/>
      <c r="S204" s="232"/>
      <c r="T204" s="23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4" t="s">
        <v>141</v>
      </c>
      <c r="AU204" s="234" t="s">
        <v>81</v>
      </c>
      <c r="AV204" s="13" t="s">
        <v>79</v>
      </c>
      <c r="AW204" s="13" t="s">
        <v>33</v>
      </c>
      <c r="AX204" s="13" t="s">
        <v>71</v>
      </c>
      <c r="AY204" s="234" t="s">
        <v>131</v>
      </c>
    </row>
    <row r="205" s="14" customFormat="1">
      <c r="A205" s="14"/>
      <c r="B205" s="235"/>
      <c r="C205" s="236"/>
      <c r="D205" s="226" t="s">
        <v>141</v>
      </c>
      <c r="E205" s="237" t="s">
        <v>19</v>
      </c>
      <c r="F205" s="238" t="s">
        <v>256</v>
      </c>
      <c r="G205" s="236"/>
      <c r="H205" s="239">
        <v>4.9489999999999998</v>
      </c>
      <c r="I205" s="240"/>
      <c r="J205" s="236"/>
      <c r="K205" s="236"/>
      <c r="L205" s="241"/>
      <c r="M205" s="242"/>
      <c r="N205" s="243"/>
      <c r="O205" s="243"/>
      <c r="P205" s="243"/>
      <c r="Q205" s="243"/>
      <c r="R205" s="243"/>
      <c r="S205" s="243"/>
      <c r="T205" s="24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5" t="s">
        <v>141</v>
      </c>
      <c r="AU205" s="245" t="s">
        <v>81</v>
      </c>
      <c r="AV205" s="14" t="s">
        <v>81</v>
      </c>
      <c r="AW205" s="14" t="s">
        <v>33</v>
      </c>
      <c r="AX205" s="14" t="s">
        <v>71</v>
      </c>
      <c r="AY205" s="245" t="s">
        <v>131</v>
      </c>
    </row>
    <row r="206" s="15" customFormat="1">
      <c r="A206" s="15"/>
      <c r="B206" s="246"/>
      <c r="C206" s="247"/>
      <c r="D206" s="226" t="s">
        <v>141</v>
      </c>
      <c r="E206" s="248" t="s">
        <v>19</v>
      </c>
      <c r="F206" s="249" t="s">
        <v>145</v>
      </c>
      <c r="G206" s="247"/>
      <c r="H206" s="250">
        <v>4.9489999999999998</v>
      </c>
      <c r="I206" s="251"/>
      <c r="J206" s="247"/>
      <c r="K206" s="247"/>
      <c r="L206" s="252"/>
      <c r="M206" s="253"/>
      <c r="N206" s="254"/>
      <c r="O206" s="254"/>
      <c r="P206" s="254"/>
      <c r="Q206" s="254"/>
      <c r="R206" s="254"/>
      <c r="S206" s="254"/>
      <c r="T206" s="25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56" t="s">
        <v>141</v>
      </c>
      <c r="AU206" s="256" t="s">
        <v>81</v>
      </c>
      <c r="AV206" s="15" t="s">
        <v>138</v>
      </c>
      <c r="AW206" s="15" t="s">
        <v>33</v>
      </c>
      <c r="AX206" s="15" t="s">
        <v>79</v>
      </c>
      <c r="AY206" s="256" t="s">
        <v>131</v>
      </c>
    </row>
    <row r="207" s="2" customFormat="1" ht="37.8" customHeight="1">
      <c r="A207" s="40"/>
      <c r="B207" s="41"/>
      <c r="C207" s="206" t="s">
        <v>190</v>
      </c>
      <c r="D207" s="206" t="s">
        <v>133</v>
      </c>
      <c r="E207" s="207" t="s">
        <v>257</v>
      </c>
      <c r="F207" s="208" t="s">
        <v>258</v>
      </c>
      <c r="G207" s="209" t="s">
        <v>196</v>
      </c>
      <c r="H207" s="210">
        <v>2.9990000000000001</v>
      </c>
      <c r="I207" s="211"/>
      <c r="J207" s="212">
        <f>ROUND(I207*H207,2)</f>
        <v>0</v>
      </c>
      <c r="K207" s="208" t="s">
        <v>137</v>
      </c>
      <c r="L207" s="46"/>
      <c r="M207" s="213" t="s">
        <v>19</v>
      </c>
      <c r="N207" s="214" t="s">
        <v>42</v>
      </c>
      <c r="O207" s="86"/>
      <c r="P207" s="215">
        <f>O207*H207</f>
        <v>0</v>
      </c>
      <c r="Q207" s="215">
        <v>0</v>
      </c>
      <c r="R207" s="215">
        <f>Q207*H207</f>
        <v>0</v>
      </c>
      <c r="S207" s="215">
        <v>0</v>
      </c>
      <c r="T207" s="216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17" t="s">
        <v>138</v>
      </c>
      <c r="AT207" s="217" t="s">
        <v>133</v>
      </c>
      <c r="AU207" s="217" t="s">
        <v>81</v>
      </c>
      <c r="AY207" s="19" t="s">
        <v>131</v>
      </c>
      <c r="BE207" s="218">
        <f>IF(N207="základní",J207,0)</f>
        <v>0</v>
      </c>
      <c r="BF207" s="218">
        <f>IF(N207="snížená",J207,0)</f>
        <v>0</v>
      </c>
      <c r="BG207" s="218">
        <f>IF(N207="zákl. přenesená",J207,0)</f>
        <v>0</v>
      </c>
      <c r="BH207" s="218">
        <f>IF(N207="sníž. přenesená",J207,0)</f>
        <v>0</v>
      </c>
      <c r="BI207" s="218">
        <f>IF(N207="nulová",J207,0)</f>
        <v>0</v>
      </c>
      <c r="BJ207" s="19" t="s">
        <v>79</v>
      </c>
      <c r="BK207" s="218">
        <f>ROUND(I207*H207,2)</f>
        <v>0</v>
      </c>
      <c r="BL207" s="19" t="s">
        <v>138</v>
      </c>
      <c r="BM207" s="217" t="s">
        <v>259</v>
      </c>
    </row>
    <row r="208" s="2" customFormat="1">
      <c r="A208" s="40"/>
      <c r="B208" s="41"/>
      <c r="C208" s="42"/>
      <c r="D208" s="219" t="s">
        <v>139</v>
      </c>
      <c r="E208" s="42"/>
      <c r="F208" s="220" t="s">
        <v>260</v>
      </c>
      <c r="G208" s="42"/>
      <c r="H208" s="42"/>
      <c r="I208" s="221"/>
      <c r="J208" s="42"/>
      <c r="K208" s="42"/>
      <c r="L208" s="46"/>
      <c r="M208" s="222"/>
      <c r="N208" s="223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139</v>
      </c>
      <c r="AU208" s="19" t="s">
        <v>81</v>
      </c>
    </row>
    <row r="209" s="13" customFormat="1">
      <c r="A209" s="13"/>
      <c r="B209" s="224"/>
      <c r="C209" s="225"/>
      <c r="D209" s="226" t="s">
        <v>141</v>
      </c>
      <c r="E209" s="227" t="s">
        <v>19</v>
      </c>
      <c r="F209" s="228" t="s">
        <v>142</v>
      </c>
      <c r="G209" s="225"/>
      <c r="H209" s="227" t="s">
        <v>19</v>
      </c>
      <c r="I209" s="229"/>
      <c r="J209" s="225"/>
      <c r="K209" s="225"/>
      <c r="L209" s="230"/>
      <c r="M209" s="231"/>
      <c r="N209" s="232"/>
      <c r="O209" s="232"/>
      <c r="P209" s="232"/>
      <c r="Q209" s="232"/>
      <c r="R209" s="232"/>
      <c r="S209" s="232"/>
      <c r="T209" s="23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4" t="s">
        <v>141</v>
      </c>
      <c r="AU209" s="234" t="s">
        <v>81</v>
      </c>
      <c r="AV209" s="13" t="s">
        <v>79</v>
      </c>
      <c r="AW209" s="13" t="s">
        <v>33</v>
      </c>
      <c r="AX209" s="13" t="s">
        <v>71</v>
      </c>
      <c r="AY209" s="234" t="s">
        <v>131</v>
      </c>
    </row>
    <row r="210" s="13" customFormat="1">
      <c r="A210" s="13"/>
      <c r="B210" s="224"/>
      <c r="C210" s="225"/>
      <c r="D210" s="226" t="s">
        <v>141</v>
      </c>
      <c r="E210" s="227" t="s">
        <v>19</v>
      </c>
      <c r="F210" s="228" t="s">
        <v>261</v>
      </c>
      <c r="G210" s="225"/>
      <c r="H210" s="227" t="s">
        <v>19</v>
      </c>
      <c r="I210" s="229"/>
      <c r="J210" s="225"/>
      <c r="K210" s="225"/>
      <c r="L210" s="230"/>
      <c r="M210" s="231"/>
      <c r="N210" s="232"/>
      <c r="O210" s="232"/>
      <c r="P210" s="232"/>
      <c r="Q210" s="232"/>
      <c r="R210" s="232"/>
      <c r="S210" s="232"/>
      <c r="T210" s="23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4" t="s">
        <v>141</v>
      </c>
      <c r="AU210" s="234" t="s">
        <v>81</v>
      </c>
      <c r="AV210" s="13" t="s">
        <v>79</v>
      </c>
      <c r="AW210" s="13" t="s">
        <v>33</v>
      </c>
      <c r="AX210" s="13" t="s">
        <v>71</v>
      </c>
      <c r="AY210" s="234" t="s">
        <v>131</v>
      </c>
    </row>
    <row r="211" s="14" customFormat="1">
      <c r="A211" s="14"/>
      <c r="B211" s="235"/>
      <c r="C211" s="236"/>
      <c r="D211" s="226" t="s">
        <v>141</v>
      </c>
      <c r="E211" s="237" t="s">
        <v>19</v>
      </c>
      <c r="F211" s="238" t="s">
        <v>262</v>
      </c>
      <c r="G211" s="236"/>
      <c r="H211" s="239">
        <v>2.9990000000000001</v>
      </c>
      <c r="I211" s="240"/>
      <c r="J211" s="236"/>
      <c r="K211" s="236"/>
      <c r="L211" s="241"/>
      <c r="M211" s="242"/>
      <c r="N211" s="243"/>
      <c r="O211" s="243"/>
      <c r="P211" s="243"/>
      <c r="Q211" s="243"/>
      <c r="R211" s="243"/>
      <c r="S211" s="243"/>
      <c r="T211" s="24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5" t="s">
        <v>141</v>
      </c>
      <c r="AU211" s="245" t="s">
        <v>81</v>
      </c>
      <c r="AV211" s="14" t="s">
        <v>81</v>
      </c>
      <c r="AW211" s="14" t="s">
        <v>33</v>
      </c>
      <c r="AX211" s="14" t="s">
        <v>71</v>
      </c>
      <c r="AY211" s="245" t="s">
        <v>131</v>
      </c>
    </row>
    <row r="212" s="15" customFormat="1">
      <c r="A212" s="15"/>
      <c r="B212" s="246"/>
      <c r="C212" s="247"/>
      <c r="D212" s="226" t="s">
        <v>141</v>
      </c>
      <c r="E212" s="248" t="s">
        <v>19</v>
      </c>
      <c r="F212" s="249" t="s">
        <v>145</v>
      </c>
      <c r="G212" s="247"/>
      <c r="H212" s="250">
        <v>2.9990000000000001</v>
      </c>
      <c r="I212" s="251"/>
      <c r="J212" s="247"/>
      <c r="K212" s="247"/>
      <c r="L212" s="252"/>
      <c r="M212" s="253"/>
      <c r="N212" s="254"/>
      <c r="O212" s="254"/>
      <c r="P212" s="254"/>
      <c r="Q212" s="254"/>
      <c r="R212" s="254"/>
      <c r="S212" s="254"/>
      <c r="T212" s="25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56" t="s">
        <v>141</v>
      </c>
      <c r="AU212" s="256" t="s">
        <v>81</v>
      </c>
      <c r="AV212" s="15" t="s">
        <v>138</v>
      </c>
      <c r="AW212" s="15" t="s">
        <v>33</v>
      </c>
      <c r="AX212" s="15" t="s">
        <v>79</v>
      </c>
      <c r="AY212" s="256" t="s">
        <v>131</v>
      </c>
    </row>
    <row r="213" s="2" customFormat="1" ht="37.8" customHeight="1">
      <c r="A213" s="40"/>
      <c r="B213" s="41"/>
      <c r="C213" s="206" t="s">
        <v>263</v>
      </c>
      <c r="D213" s="206" t="s">
        <v>133</v>
      </c>
      <c r="E213" s="207" t="s">
        <v>264</v>
      </c>
      <c r="F213" s="208" t="s">
        <v>265</v>
      </c>
      <c r="G213" s="209" t="s">
        <v>196</v>
      </c>
      <c r="H213" s="210">
        <v>2.9990000000000001</v>
      </c>
      <c r="I213" s="211"/>
      <c r="J213" s="212">
        <f>ROUND(I213*H213,2)</f>
        <v>0</v>
      </c>
      <c r="K213" s="208" t="s">
        <v>137</v>
      </c>
      <c r="L213" s="46"/>
      <c r="M213" s="213" t="s">
        <v>19</v>
      </c>
      <c r="N213" s="214" t="s">
        <v>42</v>
      </c>
      <c r="O213" s="86"/>
      <c r="P213" s="215">
        <f>O213*H213</f>
        <v>0</v>
      </c>
      <c r="Q213" s="215">
        <v>0</v>
      </c>
      <c r="R213" s="215">
        <f>Q213*H213</f>
        <v>0</v>
      </c>
      <c r="S213" s="215">
        <v>0</v>
      </c>
      <c r="T213" s="216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17" t="s">
        <v>138</v>
      </c>
      <c r="AT213" s="217" t="s">
        <v>133</v>
      </c>
      <c r="AU213" s="217" t="s">
        <v>81</v>
      </c>
      <c r="AY213" s="19" t="s">
        <v>131</v>
      </c>
      <c r="BE213" s="218">
        <f>IF(N213="základní",J213,0)</f>
        <v>0</v>
      </c>
      <c r="BF213" s="218">
        <f>IF(N213="snížená",J213,0)</f>
        <v>0</v>
      </c>
      <c r="BG213" s="218">
        <f>IF(N213="zákl. přenesená",J213,0)</f>
        <v>0</v>
      </c>
      <c r="BH213" s="218">
        <f>IF(N213="sníž. přenesená",J213,0)</f>
        <v>0</v>
      </c>
      <c r="BI213" s="218">
        <f>IF(N213="nulová",J213,0)</f>
        <v>0</v>
      </c>
      <c r="BJ213" s="19" t="s">
        <v>79</v>
      </c>
      <c r="BK213" s="218">
        <f>ROUND(I213*H213,2)</f>
        <v>0</v>
      </c>
      <c r="BL213" s="19" t="s">
        <v>138</v>
      </c>
      <c r="BM213" s="217" t="s">
        <v>266</v>
      </c>
    </row>
    <row r="214" s="2" customFormat="1">
      <c r="A214" s="40"/>
      <c r="B214" s="41"/>
      <c r="C214" s="42"/>
      <c r="D214" s="219" t="s">
        <v>139</v>
      </c>
      <c r="E214" s="42"/>
      <c r="F214" s="220" t="s">
        <v>267</v>
      </c>
      <c r="G214" s="42"/>
      <c r="H214" s="42"/>
      <c r="I214" s="221"/>
      <c r="J214" s="42"/>
      <c r="K214" s="42"/>
      <c r="L214" s="46"/>
      <c r="M214" s="222"/>
      <c r="N214" s="223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139</v>
      </c>
      <c r="AU214" s="19" t="s">
        <v>81</v>
      </c>
    </row>
    <row r="215" s="2" customFormat="1" ht="37.8" customHeight="1">
      <c r="A215" s="40"/>
      <c r="B215" s="41"/>
      <c r="C215" s="206" t="s">
        <v>197</v>
      </c>
      <c r="D215" s="206" t="s">
        <v>133</v>
      </c>
      <c r="E215" s="207" t="s">
        <v>268</v>
      </c>
      <c r="F215" s="208" t="s">
        <v>269</v>
      </c>
      <c r="G215" s="209" t="s">
        <v>196</v>
      </c>
      <c r="H215" s="210">
        <v>2.9990000000000001</v>
      </c>
      <c r="I215" s="211"/>
      <c r="J215" s="212">
        <f>ROUND(I215*H215,2)</f>
        <v>0</v>
      </c>
      <c r="K215" s="208" t="s">
        <v>137</v>
      </c>
      <c r="L215" s="46"/>
      <c r="M215" s="213" t="s">
        <v>19</v>
      </c>
      <c r="N215" s="214" t="s">
        <v>42</v>
      </c>
      <c r="O215" s="86"/>
      <c r="P215" s="215">
        <f>O215*H215</f>
        <v>0</v>
      </c>
      <c r="Q215" s="215">
        <v>0</v>
      </c>
      <c r="R215" s="215">
        <f>Q215*H215</f>
        <v>0</v>
      </c>
      <c r="S215" s="215">
        <v>0</v>
      </c>
      <c r="T215" s="216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17" t="s">
        <v>138</v>
      </c>
      <c r="AT215" s="217" t="s">
        <v>133</v>
      </c>
      <c r="AU215" s="217" t="s">
        <v>81</v>
      </c>
      <c r="AY215" s="19" t="s">
        <v>131</v>
      </c>
      <c r="BE215" s="218">
        <f>IF(N215="základní",J215,0)</f>
        <v>0</v>
      </c>
      <c r="BF215" s="218">
        <f>IF(N215="snížená",J215,0)</f>
        <v>0</v>
      </c>
      <c r="BG215" s="218">
        <f>IF(N215="zákl. přenesená",J215,0)</f>
        <v>0</v>
      </c>
      <c r="BH215" s="218">
        <f>IF(N215="sníž. přenesená",J215,0)</f>
        <v>0</v>
      </c>
      <c r="BI215" s="218">
        <f>IF(N215="nulová",J215,0)</f>
        <v>0</v>
      </c>
      <c r="BJ215" s="19" t="s">
        <v>79</v>
      </c>
      <c r="BK215" s="218">
        <f>ROUND(I215*H215,2)</f>
        <v>0</v>
      </c>
      <c r="BL215" s="19" t="s">
        <v>138</v>
      </c>
      <c r="BM215" s="217" t="s">
        <v>270</v>
      </c>
    </row>
    <row r="216" s="2" customFormat="1">
      <c r="A216" s="40"/>
      <c r="B216" s="41"/>
      <c r="C216" s="42"/>
      <c r="D216" s="219" t="s">
        <v>139</v>
      </c>
      <c r="E216" s="42"/>
      <c r="F216" s="220" t="s">
        <v>271</v>
      </c>
      <c r="G216" s="42"/>
      <c r="H216" s="42"/>
      <c r="I216" s="221"/>
      <c r="J216" s="42"/>
      <c r="K216" s="42"/>
      <c r="L216" s="46"/>
      <c r="M216" s="222"/>
      <c r="N216" s="223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139</v>
      </c>
      <c r="AU216" s="19" t="s">
        <v>81</v>
      </c>
    </row>
    <row r="217" s="2" customFormat="1" ht="37.8" customHeight="1">
      <c r="A217" s="40"/>
      <c r="B217" s="41"/>
      <c r="C217" s="206" t="s">
        <v>7</v>
      </c>
      <c r="D217" s="206" t="s">
        <v>133</v>
      </c>
      <c r="E217" s="207" t="s">
        <v>272</v>
      </c>
      <c r="F217" s="208" t="s">
        <v>273</v>
      </c>
      <c r="G217" s="209" t="s">
        <v>196</v>
      </c>
      <c r="H217" s="210">
        <v>2.9990000000000001</v>
      </c>
      <c r="I217" s="211"/>
      <c r="J217" s="212">
        <f>ROUND(I217*H217,2)</f>
        <v>0</v>
      </c>
      <c r="K217" s="208" t="s">
        <v>137</v>
      </c>
      <c r="L217" s="46"/>
      <c r="M217" s="213" t="s">
        <v>19</v>
      </c>
      <c r="N217" s="214" t="s">
        <v>42</v>
      </c>
      <c r="O217" s="86"/>
      <c r="P217" s="215">
        <f>O217*H217</f>
        <v>0</v>
      </c>
      <c r="Q217" s="215">
        <v>0</v>
      </c>
      <c r="R217" s="215">
        <f>Q217*H217</f>
        <v>0</v>
      </c>
      <c r="S217" s="215">
        <v>0</v>
      </c>
      <c r="T217" s="216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17" t="s">
        <v>138</v>
      </c>
      <c r="AT217" s="217" t="s">
        <v>133</v>
      </c>
      <c r="AU217" s="217" t="s">
        <v>81</v>
      </c>
      <c r="AY217" s="19" t="s">
        <v>131</v>
      </c>
      <c r="BE217" s="218">
        <f>IF(N217="základní",J217,0)</f>
        <v>0</v>
      </c>
      <c r="BF217" s="218">
        <f>IF(N217="snížená",J217,0)</f>
        <v>0</v>
      </c>
      <c r="BG217" s="218">
        <f>IF(N217="zákl. přenesená",J217,0)</f>
        <v>0</v>
      </c>
      <c r="BH217" s="218">
        <f>IF(N217="sníž. přenesená",J217,0)</f>
        <v>0</v>
      </c>
      <c r="BI217" s="218">
        <f>IF(N217="nulová",J217,0)</f>
        <v>0</v>
      </c>
      <c r="BJ217" s="19" t="s">
        <v>79</v>
      </c>
      <c r="BK217" s="218">
        <f>ROUND(I217*H217,2)</f>
        <v>0</v>
      </c>
      <c r="BL217" s="19" t="s">
        <v>138</v>
      </c>
      <c r="BM217" s="217" t="s">
        <v>274</v>
      </c>
    </row>
    <row r="218" s="2" customFormat="1">
      <c r="A218" s="40"/>
      <c r="B218" s="41"/>
      <c r="C218" s="42"/>
      <c r="D218" s="219" t="s">
        <v>139</v>
      </c>
      <c r="E218" s="42"/>
      <c r="F218" s="220" t="s">
        <v>275</v>
      </c>
      <c r="G218" s="42"/>
      <c r="H218" s="42"/>
      <c r="I218" s="221"/>
      <c r="J218" s="42"/>
      <c r="K218" s="42"/>
      <c r="L218" s="46"/>
      <c r="M218" s="222"/>
      <c r="N218" s="223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139</v>
      </c>
      <c r="AU218" s="19" t="s">
        <v>81</v>
      </c>
    </row>
    <row r="219" s="2" customFormat="1" ht="24.15" customHeight="1">
      <c r="A219" s="40"/>
      <c r="B219" s="41"/>
      <c r="C219" s="206" t="s">
        <v>206</v>
      </c>
      <c r="D219" s="206" t="s">
        <v>133</v>
      </c>
      <c r="E219" s="207" t="s">
        <v>276</v>
      </c>
      <c r="F219" s="208" t="s">
        <v>277</v>
      </c>
      <c r="G219" s="209" t="s">
        <v>136</v>
      </c>
      <c r="H219" s="210">
        <v>23.768999999999998</v>
      </c>
      <c r="I219" s="211"/>
      <c r="J219" s="212">
        <f>ROUND(I219*H219,2)</f>
        <v>0</v>
      </c>
      <c r="K219" s="208" t="s">
        <v>137</v>
      </c>
      <c r="L219" s="46"/>
      <c r="M219" s="213" t="s">
        <v>19</v>
      </c>
      <c r="N219" s="214" t="s">
        <v>42</v>
      </c>
      <c r="O219" s="86"/>
      <c r="P219" s="215">
        <f>O219*H219</f>
        <v>0</v>
      </c>
      <c r="Q219" s="215">
        <v>0</v>
      </c>
      <c r="R219" s="215">
        <f>Q219*H219</f>
        <v>0</v>
      </c>
      <c r="S219" s="215">
        <v>0</v>
      </c>
      <c r="T219" s="216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17" t="s">
        <v>138</v>
      </c>
      <c r="AT219" s="217" t="s">
        <v>133</v>
      </c>
      <c r="AU219" s="217" t="s">
        <v>81</v>
      </c>
      <c r="AY219" s="19" t="s">
        <v>131</v>
      </c>
      <c r="BE219" s="218">
        <f>IF(N219="základní",J219,0)</f>
        <v>0</v>
      </c>
      <c r="BF219" s="218">
        <f>IF(N219="snížená",J219,0)</f>
        <v>0</v>
      </c>
      <c r="BG219" s="218">
        <f>IF(N219="zákl. přenesená",J219,0)</f>
        <v>0</v>
      </c>
      <c r="BH219" s="218">
        <f>IF(N219="sníž. přenesená",J219,0)</f>
        <v>0</v>
      </c>
      <c r="BI219" s="218">
        <f>IF(N219="nulová",J219,0)</f>
        <v>0</v>
      </c>
      <c r="BJ219" s="19" t="s">
        <v>79</v>
      </c>
      <c r="BK219" s="218">
        <f>ROUND(I219*H219,2)</f>
        <v>0</v>
      </c>
      <c r="BL219" s="19" t="s">
        <v>138</v>
      </c>
      <c r="BM219" s="217" t="s">
        <v>278</v>
      </c>
    </row>
    <row r="220" s="2" customFormat="1">
      <c r="A220" s="40"/>
      <c r="B220" s="41"/>
      <c r="C220" s="42"/>
      <c r="D220" s="219" t="s">
        <v>139</v>
      </c>
      <c r="E220" s="42"/>
      <c r="F220" s="220" t="s">
        <v>279</v>
      </c>
      <c r="G220" s="42"/>
      <c r="H220" s="42"/>
      <c r="I220" s="221"/>
      <c r="J220" s="42"/>
      <c r="K220" s="42"/>
      <c r="L220" s="46"/>
      <c r="M220" s="222"/>
      <c r="N220" s="223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139</v>
      </c>
      <c r="AU220" s="19" t="s">
        <v>81</v>
      </c>
    </row>
    <row r="221" s="13" customFormat="1">
      <c r="A221" s="13"/>
      <c r="B221" s="224"/>
      <c r="C221" s="225"/>
      <c r="D221" s="226" t="s">
        <v>141</v>
      </c>
      <c r="E221" s="227" t="s">
        <v>19</v>
      </c>
      <c r="F221" s="228" t="s">
        <v>142</v>
      </c>
      <c r="G221" s="225"/>
      <c r="H221" s="227" t="s">
        <v>19</v>
      </c>
      <c r="I221" s="229"/>
      <c r="J221" s="225"/>
      <c r="K221" s="225"/>
      <c r="L221" s="230"/>
      <c r="M221" s="231"/>
      <c r="N221" s="232"/>
      <c r="O221" s="232"/>
      <c r="P221" s="232"/>
      <c r="Q221" s="232"/>
      <c r="R221" s="232"/>
      <c r="S221" s="232"/>
      <c r="T221" s="23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4" t="s">
        <v>141</v>
      </c>
      <c r="AU221" s="234" t="s">
        <v>81</v>
      </c>
      <c r="AV221" s="13" t="s">
        <v>79</v>
      </c>
      <c r="AW221" s="13" t="s">
        <v>33</v>
      </c>
      <c r="AX221" s="13" t="s">
        <v>71</v>
      </c>
      <c r="AY221" s="234" t="s">
        <v>131</v>
      </c>
    </row>
    <row r="222" s="13" customFormat="1">
      <c r="A222" s="13"/>
      <c r="B222" s="224"/>
      <c r="C222" s="225"/>
      <c r="D222" s="226" t="s">
        <v>141</v>
      </c>
      <c r="E222" s="227" t="s">
        <v>19</v>
      </c>
      <c r="F222" s="228" t="s">
        <v>280</v>
      </c>
      <c r="G222" s="225"/>
      <c r="H222" s="227" t="s">
        <v>19</v>
      </c>
      <c r="I222" s="229"/>
      <c r="J222" s="225"/>
      <c r="K222" s="225"/>
      <c r="L222" s="230"/>
      <c r="M222" s="231"/>
      <c r="N222" s="232"/>
      <c r="O222" s="232"/>
      <c r="P222" s="232"/>
      <c r="Q222" s="232"/>
      <c r="R222" s="232"/>
      <c r="S222" s="232"/>
      <c r="T222" s="23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4" t="s">
        <v>141</v>
      </c>
      <c r="AU222" s="234" t="s">
        <v>81</v>
      </c>
      <c r="AV222" s="13" t="s">
        <v>79</v>
      </c>
      <c r="AW222" s="13" t="s">
        <v>33</v>
      </c>
      <c r="AX222" s="13" t="s">
        <v>71</v>
      </c>
      <c r="AY222" s="234" t="s">
        <v>131</v>
      </c>
    </row>
    <row r="223" s="14" customFormat="1">
      <c r="A223" s="14"/>
      <c r="B223" s="235"/>
      <c r="C223" s="236"/>
      <c r="D223" s="226" t="s">
        <v>141</v>
      </c>
      <c r="E223" s="237" t="s">
        <v>19</v>
      </c>
      <c r="F223" s="238" t="s">
        <v>281</v>
      </c>
      <c r="G223" s="236"/>
      <c r="H223" s="239">
        <v>23.768999999999998</v>
      </c>
      <c r="I223" s="240"/>
      <c r="J223" s="236"/>
      <c r="K223" s="236"/>
      <c r="L223" s="241"/>
      <c r="M223" s="242"/>
      <c r="N223" s="243"/>
      <c r="O223" s="243"/>
      <c r="P223" s="243"/>
      <c r="Q223" s="243"/>
      <c r="R223" s="243"/>
      <c r="S223" s="243"/>
      <c r="T223" s="24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45" t="s">
        <v>141</v>
      </c>
      <c r="AU223" s="245" t="s">
        <v>81</v>
      </c>
      <c r="AV223" s="14" t="s">
        <v>81</v>
      </c>
      <c r="AW223" s="14" t="s">
        <v>33</v>
      </c>
      <c r="AX223" s="14" t="s">
        <v>71</v>
      </c>
      <c r="AY223" s="245" t="s">
        <v>131</v>
      </c>
    </row>
    <row r="224" s="15" customFormat="1">
      <c r="A224" s="15"/>
      <c r="B224" s="246"/>
      <c r="C224" s="247"/>
      <c r="D224" s="226" t="s">
        <v>141</v>
      </c>
      <c r="E224" s="248" t="s">
        <v>19</v>
      </c>
      <c r="F224" s="249" t="s">
        <v>145</v>
      </c>
      <c r="G224" s="247"/>
      <c r="H224" s="250">
        <v>23.768999999999998</v>
      </c>
      <c r="I224" s="251"/>
      <c r="J224" s="247"/>
      <c r="K224" s="247"/>
      <c r="L224" s="252"/>
      <c r="M224" s="253"/>
      <c r="N224" s="254"/>
      <c r="O224" s="254"/>
      <c r="P224" s="254"/>
      <c r="Q224" s="254"/>
      <c r="R224" s="254"/>
      <c r="S224" s="254"/>
      <c r="T224" s="25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56" t="s">
        <v>141</v>
      </c>
      <c r="AU224" s="256" t="s">
        <v>81</v>
      </c>
      <c r="AV224" s="15" t="s">
        <v>138</v>
      </c>
      <c r="AW224" s="15" t="s">
        <v>33</v>
      </c>
      <c r="AX224" s="15" t="s">
        <v>79</v>
      </c>
      <c r="AY224" s="256" t="s">
        <v>131</v>
      </c>
    </row>
    <row r="225" s="2" customFormat="1" ht="24.15" customHeight="1">
      <c r="A225" s="40"/>
      <c r="B225" s="41"/>
      <c r="C225" s="206" t="s">
        <v>282</v>
      </c>
      <c r="D225" s="206" t="s">
        <v>133</v>
      </c>
      <c r="E225" s="207" t="s">
        <v>283</v>
      </c>
      <c r="F225" s="208" t="s">
        <v>284</v>
      </c>
      <c r="G225" s="209" t="s">
        <v>196</v>
      </c>
      <c r="H225" s="210">
        <v>80.001999999999995</v>
      </c>
      <c r="I225" s="211"/>
      <c r="J225" s="212">
        <f>ROUND(I225*H225,2)</f>
        <v>0</v>
      </c>
      <c r="K225" s="208" t="s">
        <v>137</v>
      </c>
      <c r="L225" s="46"/>
      <c r="M225" s="213" t="s">
        <v>19</v>
      </c>
      <c r="N225" s="214" t="s">
        <v>42</v>
      </c>
      <c r="O225" s="86"/>
      <c r="P225" s="215">
        <f>O225*H225</f>
        <v>0</v>
      </c>
      <c r="Q225" s="215">
        <v>0</v>
      </c>
      <c r="R225" s="215">
        <f>Q225*H225</f>
        <v>0</v>
      </c>
      <c r="S225" s="215">
        <v>0</v>
      </c>
      <c r="T225" s="216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7" t="s">
        <v>138</v>
      </c>
      <c r="AT225" s="217" t="s">
        <v>133</v>
      </c>
      <c r="AU225" s="217" t="s">
        <v>81</v>
      </c>
      <c r="AY225" s="19" t="s">
        <v>131</v>
      </c>
      <c r="BE225" s="218">
        <f>IF(N225="základní",J225,0)</f>
        <v>0</v>
      </c>
      <c r="BF225" s="218">
        <f>IF(N225="snížená",J225,0)</f>
        <v>0</v>
      </c>
      <c r="BG225" s="218">
        <f>IF(N225="zákl. přenesená",J225,0)</f>
        <v>0</v>
      </c>
      <c r="BH225" s="218">
        <f>IF(N225="sníž. přenesená",J225,0)</f>
        <v>0</v>
      </c>
      <c r="BI225" s="218">
        <f>IF(N225="nulová",J225,0)</f>
        <v>0</v>
      </c>
      <c r="BJ225" s="19" t="s">
        <v>79</v>
      </c>
      <c r="BK225" s="218">
        <f>ROUND(I225*H225,2)</f>
        <v>0</v>
      </c>
      <c r="BL225" s="19" t="s">
        <v>138</v>
      </c>
      <c r="BM225" s="217" t="s">
        <v>285</v>
      </c>
    </row>
    <row r="226" s="2" customFormat="1">
      <c r="A226" s="40"/>
      <c r="B226" s="41"/>
      <c r="C226" s="42"/>
      <c r="D226" s="219" t="s">
        <v>139</v>
      </c>
      <c r="E226" s="42"/>
      <c r="F226" s="220" t="s">
        <v>286</v>
      </c>
      <c r="G226" s="42"/>
      <c r="H226" s="42"/>
      <c r="I226" s="221"/>
      <c r="J226" s="42"/>
      <c r="K226" s="42"/>
      <c r="L226" s="46"/>
      <c r="M226" s="222"/>
      <c r="N226" s="223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139</v>
      </c>
      <c r="AU226" s="19" t="s">
        <v>81</v>
      </c>
    </row>
    <row r="227" s="13" customFormat="1">
      <c r="A227" s="13"/>
      <c r="B227" s="224"/>
      <c r="C227" s="225"/>
      <c r="D227" s="226" t="s">
        <v>141</v>
      </c>
      <c r="E227" s="227" t="s">
        <v>19</v>
      </c>
      <c r="F227" s="228" t="s">
        <v>142</v>
      </c>
      <c r="G227" s="225"/>
      <c r="H227" s="227" t="s">
        <v>19</v>
      </c>
      <c r="I227" s="229"/>
      <c r="J227" s="225"/>
      <c r="K227" s="225"/>
      <c r="L227" s="230"/>
      <c r="M227" s="231"/>
      <c r="N227" s="232"/>
      <c r="O227" s="232"/>
      <c r="P227" s="232"/>
      <c r="Q227" s="232"/>
      <c r="R227" s="232"/>
      <c r="S227" s="232"/>
      <c r="T227" s="23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4" t="s">
        <v>141</v>
      </c>
      <c r="AU227" s="234" t="s">
        <v>81</v>
      </c>
      <c r="AV227" s="13" t="s">
        <v>79</v>
      </c>
      <c r="AW227" s="13" t="s">
        <v>33</v>
      </c>
      <c r="AX227" s="13" t="s">
        <v>71</v>
      </c>
      <c r="AY227" s="234" t="s">
        <v>131</v>
      </c>
    </row>
    <row r="228" s="13" customFormat="1">
      <c r="A228" s="13"/>
      <c r="B228" s="224"/>
      <c r="C228" s="225"/>
      <c r="D228" s="226" t="s">
        <v>141</v>
      </c>
      <c r="E228" s="227" t="s">
        <v>19</v>
      </c>
      <c r="F228" s="228" t="s">
        <v>280</v>
      </c>
      <c r="G228" s="225"/>
      <c r="H228" s="227" t="s">
        <v>19</v>
      </c>
      <c r="I228" s="229"/>
      <c r="J228" s="225"/>
      <c r="K228" s="225"/>
      <c r="L228" s="230"/>
      <c r="M228" s="231"/>
      <c r="N228" s="232"/>
      <c r="O228" s="232"/>
      <c r="P228" s="232"/>
      <c r="Q228" s="232"/>
      <c r="R228" s="232"/>
      <c r="S228" s="232"/>
      <c r="T228" s="23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4" t="s">
        <v>141</v>
      </c>
      <c r="AU228" s="234" t="s">
        <v>81</v>
      </c>
      <c r="AV228" s="13" t="s">
        <v>79</v>
      </c>
      <c r="AW228" s="13" t="s">
        <v>33</v>
      </c>
      <c r="AX228" s="13" t="s">
        <v>71</v>
      </c>
      <c r="AY228" s="234" t="s">
        <v>131</v>
      </c>
    </row>
    <row r="229" s="14" customFormat="1">
      <c r="A229" s="14"/>
      <c r="B229" s="235"/>
      <c r="C229" s="236"/>
      <c r="D229" s="226" t="s">
        <v>141</v>
      </c>
      <c r="E229" s="237" t="s">
        <v>19</v>
      </c>
      <c r="F229" s="238" t="s">
        <v>287</v>
      </c>
      <c r="G229" s="236"/>
      <c r="H229" s="239">
        <v>80.001999999999995</v>
      </c>
      <c r="I229" s="240"/>
      <c r="J229" s="236"/>
      <c r="K229" s="236"/>
      <c r="L229" s="241"/>
      <c r="M229" s="242"/>
      <c r="N229" s="243"/>
      <c r="O229" s="243"/>
      <c r="P229" s="243"/>
      <c r="Q229" s="243"/>
      <c r="R229" s="243"/>
      <c r="S229" s="243"/>
      <c r="T229" s="24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5" t="s">
        <v>141</v>
      </c>
      <c r="AU229" s="245" t="s">
        <v>81</v>
      </c>
      <c r="AV229" s="14" t="s">
        <v>81</v>
      </c>
      <c r="AW229" s="14" t="s">
        <v>33</v>
      </c>
      <c r="AX229" s="14" t="s">
        <v>71</v>
      </c>
      <c r="AY229" s="245" t="s">
        <v>131</v>
      </c>
    </row>
    <row r="230" s="15" customFormat="1">
      <c r="A230" s="15"/>
      <c r="B230" s="246"/>
      <c r="C230" s="247"/>
      <c r="D230" s="226" t="s">
        <v>141</v>
      </c>
      <c r="E230" s="248" t="s">
        <v>19</v>
      </c>
      <c r="F230" s="249" t="s">
        <v>145</v>
      </c>
      <c r="G230" s="247"/>
      <c r="H230" s="250">
        <v>80.001999999999995</v>
      </c>
      <c r="I230" s="251"/>
      <c r="J230" s="247"/>
      <c r="K230" s="247"/>
      <c r="L230" s="252"/>
      <c r="M230" s="253"/>
      <c r="N230" s="254"/>
      <c r="O230" s="254"/>
      <c r="P230" s="254"/>
      <c r="Q230" s="254"/>
      <c r="R230" s="254"/>
      <c r="S230" s="254"/>
      <c r="T230" s="25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56" t="s">
        <v>141</v>
      </c>
      <c r="AU230" s="256" t="s">
        <v>81</v>
      </c>
      <c r="AV230" s="15" t="s">
        <v>138</v>
      </c>
      <c r="AW230" s="15" t="s">
        <v>33</v>
      </c>
      <c r="AX230" s="15" t="s">
        <v>79</v>
      </c>
      <c r="AY230" s="256" t="s">
        <v>131</v>
      </c>
    </row>
    <row r="231" s="2" customFormat="1" ht="24.15" customHeight="1">
      <c r="A231" s="40"/>
      <c r="B231" s="41"/>
      <c r="C231" s="206" t="s">
        <v>212</v>
      </c>
      <c r="D231" s="206" t="s">
        <v>133</v>
      </c>
      <c r="E231" s="207" t="s">
        <v>288</v>
      </c>
      <c r="F231" s="208" t="s">
        <v>289</v>
      </c>
      <c r="G231" s="209" t="s">
        <v>196</v>
      </c>
      <c r="H231" s="210">
        <v>80.001999999999995</v>
      </c>
      <c r="I231" s="211"/>
      <c r="J231" s="212">
        <f>ROUND(I231*H231,2)</f>
        <v>0</v>
      </c>
      <c r="K231" s="208" t="s">
        <v>137</v>
      </c>
      <c r="L231" s="46"/>
      <c r="M231" s="213" t="s">
        <v>19</v>
      </c>
      <c r="N231" s="214" t="s">
        <v>42</v>
      </c>
      <c r="O231" s="86"/>
      <c r="P231" s="215">
        <f>O231*H231</f>
        <v>0</v>
      </c>
      <c r="Q231" s="215">
        <v>0</v>
      </c>
      <c r="R231" s="215">
        <f>Q231*H231</f>
        <v>0</v>
      </c>
      <c r="S231" s="215">
        <v>0</v>
      </c>
      <c r="T231" s="216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17" t="s">
        <v>138</v>
      </c>
      <c r="AT231" s="217" t="s">
        <v>133</v>
      </c>
      <c r="AU231" s="217" t="s">
        <v>81</v>
      </c>
      <c r="AY231" s="19" t="s">
        <v>131</v>
      </c>
      <c r="BE231" s="218">
        <f>IF(N231="základní",J231,0)</f>
        <v>0</v>
      </c>
      <c r="BF231" s="218">
        <f>IF(N231="snížená",J231,0)</f>
        <v>0</v>
      </c>
      <c r="BG231" s="218">
        <f>IF(N231="zákl. přenesená",J231,0)</f>
        <v>0</v>
      </c>
      <c r="BH231" s="218">
        <f>IF(N231="sníž. přenesená",J231,0)</f>
        <v>0</v>
      </c>
      <c r="BI231" s="218">
        <f>IF(N231="nulová",J231,0)</f>
        <v>0</v>
      </c>
      <c r="BJ231" s="19" t="s">
        <v>79</v>
      </c>
      <c r="BK231" s="218">
        <f>ROUND(I231*H231,2)</f>
        <v>0</v>
      </c>
      <c r="BL231" s="19" t="s">
        <v>138</v>
      </c>
      <c r="BM231" s="217" t="s">
        <v>290</v>
      </c>
    </row>
    <row r="232" s="2" customFormat="1">
      <c r="A232" s="40"/>
      <c r="B232" s="41"/>
      <c r="C232" s="42"/>
      <c r="D232" s="219" t="s">
        <v>139</v>
      </c>
      <c r="E232" s="42"/>
      <c r="F232" s="220" t="s">
        <v>291</v>
      </c>
      <c r="G232" s="42"/>
      <c r="H232" s="42"/>
      <c r="I232" s="221"/>
      <c r="J232" s="42"/>
      <c r="K232" s="42"/>
      <c r="L232" s="46"/>
      <c r="M232" s="222"/>
      <c r="N232" s="223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139</v>
      </c>
      <c r="AU232" s="19" t="s">
        <v>81</v>
      </c>
    </row>
    <row r="233" s="2" customFormat="1" ht="24.15" customHeight="1">
      <c r="A233" s="40"/>
      <c r="B233" s="41"/>
      <c r="C233" s="206" t="s">
        <v>292</v>
      </c>
      <c r="D233" s="206" t="s">
        <v>133</v>
      </c>
      <c r="E233" s="207" t="s">
        <v>293</v>
      </c>
      <c r="F233" s="208" t="s">
        <v>294</v>
      </c>
      <c r="G233" s="209" t="s">
        <v>221</v>
      </c>
      <c r="H233" s="210">
        <v>1.129</v>
      </c>
      <c r="I233" s="211"/>
      <c r="J233" s="212">
        <f>ROUND(I233*H233,2)</f>
        <v>0</v>
      </c>
      <c r="K233" s="208" t="s">
        <v>137</v>
      </c>
      <c r="L233" s="46"/>
      <c r="M233" s="213" t="s">
        <v>19</v>
      </c>
      <c r="N233" s="214" t="s">
        <v>42</v>
      </c>
      <c r="O233" s="86"/>
      <c r="P233" s="215">
        <f>O233*H233</f>
        <v>0</v>
      </c>
      <c r="Q233" s="215">
        <v>0</v>
      </c>
      <c r="R233" s="215">
        <f>Q233*H233</f>
        <v>0</v>
      </c>
      <c r="S233" s="215">
        <v>0</v>
      </c>
      <c r="T233" s="216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7" t="s">
        <v>138</v>
      </c>
      <c r="AT233" s="217" t="s">
        <v>133</v>
      </c>
      <c r="AU233" s="217" t="s">
        <v>81</v>
      </c>
      <c r="AY233" s="19" t="s">
        <v>131</v>
      </c>
      <c r="BE233" s="218">
        <f>IF(N233="základní",J233,0)</f>
        <v>0</v>
      </c>
      <c r="BF233" s="218">
        <f>IF(N233="snížená",J233,0)</f>
        <v>0</v>
      </c>
      <c r="BG233" s="218">
        <f>IF(N233="zákl. přenesená",J233,0)</f>
        <v>0</v>
      </c>
      <c r="BH233" s="218">
        <f>IF(N233="sníž. přenesená",J233,0)</f>
        <v>0</v>
      </c>
      <c r="BI233" s="218">
        <f>IF(N233="nulová",J233,0)</f>
        <v>0</v>
      </c>
      <c r="BJ233" s="19" t="s">
        <v>79</v>
      </c>
      <c r="BK233" s="218">
        <f>ROUND(I233*H233,2)</f>
        <v>0</v>
      </c>
      <c r="BL233" s="19" t="s">
        <v>138</v>
      </c>
      <c r="BM233" s="217" t="s">
        <v>295</v>
      </c>
    </row>
    <row r="234" s="2" customFormat="1">
      <c r="A234" s="40"/>
      <c r="B234" s="41"/>
      <c r="C234" s="42"/>
      <c r="D234" s="219" t="s">
        <v>139</v>
      </c>
      <c r="E234" s="42"/>
      <c r="F234" s="220" t="s">
        <v>296</v>
      </c>
      <c r="G234" s="42"/>
      <c r="H234" s="42"/>
      <c r="I234" s="221"/>
      <c r="J234" s="42"/>
      <c r="K234" s="42"/>
      <c r="L234" s="46"/>
      <c r="M234" s="222"/>
      <c r="N234" s="223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139</v>
      </c>
      <c r="AU234" s="19" t="s">
        <v>81</v>
      </c>
    </row>
    <row r="235" s="14" customFormat="1">
      <c r="A235" s="14"/>
      <c r="B235" s="235"/>
      <c r="C235" s="236"/>
      <c r="D235" s="226" t="s">
        <v>141</v>
      </c>
      <c r="E235" s="237" t="s">
        <v>19</v>
      </c>
      <c r="F235" s="238" t="s">
        <v>297</v>
      </c>
      <c r="G235" s="236"/>
      <c r="H235" s="239">
        <v>1.129</v>
      </c>
      <c r="I235" s="240"/>
      <c r="J235" s="236"/>
      <c r="K235" s="236"/>
      <c r="L235" s="241"/>
      <c r="M235" s="242"/>
      <c r="N235" s="243"/>
      <c r="O235" s="243"/>
      <c r="P235" s="243"/>
      <c r="Q235" s="243"/>
      <c r="R235" s="243"/>
      <c r="S235" s="243"/>
      <c r="T235" s="24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5" t="s">
        <v>141</v>
      </c>
      <c r="AU235" s="245" t="s">
        <v>81</v>
      </c>
      <c r="AV235" s="14" t="s">
        <v>81</v>
      </c>
      <c r="AW235" s="14" t="s">
        <v>33</v>
      </c>
      <c r="AX235" s="14" t="s">
        <v>71</v>
      </c>
      <c r="AY235" s="245" t="s">
        <v>131</v>
      </c>
    </row>
    <row r="236" s="15" customFormat="1">
      <c r="A236" s="15"/>
      <c r="B236" s="246"/>
      <c r="C236" s="247"/>
      <c r="D236" s="226" t="s">
        <v>141</v>
      </c>
      <c r="E236" s="248" t="s">
        <v>19</v>
      </c>
      <c r="F236" s="249" t="s">
        <v>145</v>
      </c>
      <c r="G236" s="247"/>
      <c r="H236" s="250">
        <v>1.129</v>
      </c>
      <c r="I236" s="251"/>
      <c r="J236" s="247"/>
      <c r="K236" s="247"/>
      <c r="L236" s="252"/>
      <c r="M236" s="253"/>
      <c r="N236" s="254"/>
      <c r="O236" s="254"/>
      <c r="P236" s="254"/>
      <c r="Q236" s="254"/>
      <c r="R236" s="254"/>
      <c r="S236" s="254"/>
      <c r="T236" s="25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56" t="s">
        <v>141</v>
      </c>
      <c r="AU236" s="256" t="s">
        <v>81</v>
      </c>
      <c r="AV236" s="15" t="s">
        <v>138</v>
      </c>
      <c r="AW236" s="15" t="s">
        <v>33</v>
      </c>
      <c r="AX236" s="15" t="s">
        <v>79</v>
      </c>
      <c r="AY236" s="256" t="s">
        <v>131</v>
      </c>
    </row>
    <row r="237" s="12" customFormat="1" ht="22.8" customHeight="1">
      <c r="A237" s="12"/>
      <c r="B237" s="190"/>
      <c r="C237" s="191"/>
      <c r="D237" s="192" t="s">
        <v>70</v>
      </c>
      <c r="E237" s="204" t="s">
        <v>165</v>
      </c>
      <c r="F237" s="204" t="s">
        <v>298</v>
      </c>
      <c r="G237" s="191"/>
      <c r="H237" s="191"/>
      <c r="I237" s="194"/>
      <c r="J237" s="205">
        <f>BK237</f>
        <v>0</v>
      </c>
      <c r="K237" s="191"/>
      <c r="L237" s="196"/>
      <c r="M237" s="197"/>
      <c r="N237" s="198"/>
      <c r="O237" s="198"/>
      <c r="P237" s="199">
        <f>SUM(P238:P262)</f>
        <v>0</v>
      </c>
      <c r="Q237" s="198"/>
      <c r="R237" s="199">
        <f>SUM(R238:R262)</f>
        <v>0</v>
      </c>
      <c r="S237" s="198"/>
      <c r="T237" s="200">
        <f>SUM(T238:T262)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01" t="s">
        <v>79</v>
      </c>
      <c r="AT237" s="202" t="s">
        <v>70</v>
      </c>
      <c r="AU237" s="202" t="s">
        <v>79</v>
      </c>
      <c r="AY237" s="201" t="s">
        <v>131</v>
      </c>
      <c r="BK237" s="203">
        <f>SUM(BK238:BK262)</f>
        <v>0</v>
      </c>
    </row>
    <row r="238" s="2" customFormat="1" ht="37.8" customHeight="1">
      <c r="A238" s="40"/>
      <c r="B238" s="41"/>
      <c r="C238" s="206" t="s">
        <v>222</v>
      </c>
      <c r="D238" s="206" t="s">
        <v>133</v>
      </c>
      <c r="E238" s="207" t="s">
        <v>299</v>
      </c>
      <c r="F238" s="208" t="s">
        <v>300</v>
      </c>
      <c r="G238" s="209" t="s">
        <v>148</v>
      </c>
      <c r="H238" s="210">
        <v>130.59999999999999</v>
      </c>
      <c r="I238" s="211"/>
      <c r="J238" s="212">
        <f>ROUND(I238*H238,2)</f>
        <v>0</v>
      </c>
      <c r="K238" s="208" t="s">
        <v>301</v>
      </c>
      <c r="L238" s="46"/>
      <c r="M238" s="213" t="s">
        <v>19</v>
      </c>
      <c r="N238" s="214" t="s">
        <v>42</v>
      </c>
      <c r="O238" s="86"/>
      <c r="P238" s="215">
        <f>O238*H238</f>
        <v>0</v>
      </c>
      <c r="Q238" s="215">
        <v>0</v>
      </c>
      <c r="R238" s="215">
        <f>Q238*H238</f>
        <v>0</v>
      </c>
      <c r="S238" s="215">
        <v>0</v>
      </c>
      <c r="T238" s="216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17" t="s">
        <v>138</v>
      </c>
      <c r="AT238" s="217" t="s">
        <v>133</v>
      </c>
      <c r="AU238" s="217" t="s">
        <v>81</v>
      </c>
      <c r="AY238" s="19" t="s">
        <v>131</v>
      </c>
      <c r="BE238" s="218">
        <f>IF(N238="základní",J238,0)</f>
        <v>0</v>
      </c>
      <c r="BF238" s="218">
        <f>IF(N238="snížená",J238,0)</f>
        <v>0</v>
      </c>
      <c r="BG238" s="218">
        <f>IF(N238="zákl. přenesená",J238,0)</f>
        <v>0</v>
      </c>
      <c r="BH238" s="218">
        <f>IF(N238="sníž. přenesená",J238,0)</f>
        <v>0</v>
      </c>
      <c r="BI238" s="218">
        <f>IF(N238="nulová",J238,0)</f>
        <v>0</v>
      </c>
      <c r="BJ238" s="19" t="s">
        <v>79</v>
      </c>
      <c r="BK238" s="218">
        <f>ROUND(I238*H238,2)</f>
        <v>0</v>
      </c>
      <c r="BL238" s="19" t="s">
        <v>138</v>
      </c>
      <c r="BM238" s="217" t="s">
        <v>302</v>
      </c>
    </row>
    <row r="239" s="13" customFormat="1">
      <c r="A239" s="13"/>
      <c r="B239" s="224"/>
      <c r="C239" s="225"/>
      <c r="D239" s="226" t="s">
        <v>141</v>
      </c>
      <c r="E239" s="227" t="s">
        <v>19</v>
      </c>
      <c r="F239" s="228" t="s">
        <v>303</v>
      </c>
      <c r="G239" s="225"/>
      <c r="H239" s="227" t="s">
        <v>19</v>
      </c>
      <c r="I239" s="229"/>
      <c r="J239" s="225"/>
      <c r="K239" s="225"/>
      <c r="L239" s="230"/>
      <c r="M239" s="231"/>
      <c r="N239" s="232"/>
      <c r="O239" s="232"/>
      <c r="P239" s="232"/>
      <c r="Q239" s="232"/>
      <c r="R239" s="232"/>
      <c r="S239" s="232"/>
      <c r="T239" s="23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4" t="s">
        <v>141</v>
      </c>
      <c r="AU239" s="234" t="s">
        <v>81</v>
      </c>
      <c r="AV239" s="13" t="s">
        <v>79</v>
      </c>
      <c r="AW239" s="13" t="s">
        <v>33</v>
      </c>
      <c r="AX239" s="13" t="s">
        <v>71</v>
      </c>
      <c r="AY239" s="234" t="s">
        <v>131</v>
      </c>
    </row>
    <row r="240" s="13" customFormat="1">
      <c r="A240" s="13"/>
      <c r="B240" s="224"/>
      <c r="C240" s="225"/>
      <c r="D240" s="226" t="s">
        <v>141</v>
      </c>
      <c r="E240" s="227" t="s">
        <v>19</v>
      </c>
      <c r="F240" s="228" t="s">
        <v>304</v>
      </c>
      <c r="G240" s="225"/>
      <c r="H240" s="227" t="s">
        <v>19</v>
      </c>
      <c r="I240" s="229"/>
      <c r="J240" s="225"/>
      <c r="K240" s="225"/>
      <c r="L240" s="230"/>
      <c r="M240" s="231"/>
      <c r="N240" s="232"/>
      <c r="O240" s="232"/>
      <c r="P240" s="232"/>
      <c r="Q240" s="232"/>
      <c r="R240" s="232"/>
      <c r="S240" s="232"/>
      <c r="T240" s="23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4" t="s">
        <v>141</v>
      </c>
      <c r="AU240" s="234" t="s">
        <v>81</v>
      </c>
      <c r="AV240" s="13" t="s">
        <v>79</v>
      </c>
      <c r="AW240" s="13" t="s">
        <v>33</v>
      </c>
      <c r="AX240" s="13" t="s">
        <v>71</v>
      </c>
      <c r="AY240" s="234" t="s">
        <v>131</v>
      </c>
    </row>
    <row r="241" s="14" customFormat="1">
      <c r="A241" s="14"/>
      <c r="B241" s="235"/>
      <c r="C241" s="236"/>
      <c r="D241" s="226" t="s">
        <v>141</v>
      </c>
      <c r="E241" s="237" t="s">
        <v>19</v>
      </c>
      <c r="F241" s="238" t="s">
        <v>305</v>
      </c>
      <c r="G241" s="236"/>
      <c r="H241" s="239">
        <v>130.59999999999999</v>
      </c>
      <c r="I241" s="240"/>
      <c r="J241" s="236"/>
      <c r="K241" s="236"/>
      <c r="L241" s="241"/>
      <c r="M241" s="242"/>
      <c r="N241" s="243"/>
      <c r="O241" s="243"/>
      <c r="P241" s="243"/>
      <c r="Q241" s="243"/>
      <c r="R241" s="243"/>
      <c r="S241" s="243"/>
      <c r="T241" s="24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45" t="s">
        <v>141</v>
      </c>
      <c r="AU241" s="245" t="s">
        <v>81</v>
      </c>
      <c r="AV241" s="14" t="s">
        <v>81</v>
      </c>
      <c r="AW241" s="14" t="s">
        <v>33</v>
      </c>
      <c r="AX241" s="14" t="s">
        <v>71</v>
      </c>
      <c r="AY241" s="245" t="s">
        <v>131</v>
      </c>
    </row>
    <row r="242" s="15" customFormat="1">
      <c r="A242" s="15"/>
      <c r="B242" s="246"/>
      <c r="C242" s="247"/>
      <c r="D242" s="226" t="s">
        <v>141</v>
      </c>
      <c r="E242" s="248" t="s">
        <v>19</v>
      </c>
      <c r="F242" s="249" t="s">
        <v>145</v>
      </c>
      <c r="G242" s="247"/>
      <c r="H242" s="250">
        <v>130.59999999999999</v>
      </c>
      <c r="I242" s="251"/>
      <c r="J242" s="247"/>
      <c r="K242" s="247"/>
      <c r="L242" s="252"/>
      <c r="M242" s="253"/>
      <c r="N242" s="254"/>
      <c r="O242" s="254"/>
      <c r="P242" s="254"/>
      <c r="Q242" s="254"/>
      <c r="R242" s="254"/>
      <c r="S242" s="254"/>
      <c r="T242" s="25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56" t="s">
        <v>141</v>
      </c>
      <c r="AU242" s="256" t="s">
        <v>81</v>
      </c>
      <c r="AV242" s="15" t="s">
        <v>138</v>
      </c>
      <c r="AW242" s="15" t="s">
        <v>33</v>
      </c>
      <c r="AX242" s="15" t="s">
        <v>79</v>
      </c>
      <c r="AY242" s="256" t="s">
        <v>131</v>
      </c>
    </row>
    <row r="243" s="2" customFormat="1" ht="16.5" customHeight="1">
      <c r="A243" s="40"/>
      <c r="B243" s="41"/>
      <c r="C243" s="257" t="s">
        <v>306</v>
      </c>
      <c r="D243" s="257" t="s">
        <v>154</v>
      </c>
      <c r="E243" s="258" t="s">
        <v>307</v>
      </c>
      <c r="F243" s="259" t="s">
        <v>308</v>
      </c>
      <c r="G243" s="260" t="s">
        <v>237</v>
      </c>
      <c r="H243" s="261">
        <v>218</v>
      </c>
      <c r="I243" s="262"/>
      <c r="J243" s="263">
        <f>ROUND(I243*H243,2)</f>
        <v>0</v>
      </c>
      <c r="K243" s="259" t="s">
        <v>137</v>
      </c>
      <c r="L243" s="264"/>
      <c r="M243" s="265" t="s">
        <v>19</v>
      </c>
      <c r="N243" s="266" t="s">
        <v>42</v>
      </c>
      <c r="O243" s="86"/>
      <c r="P243" s="215">
        <f>O243*H243</f>
        <v>0</v>
      </c>
      <c r="Q243" s="215">
        <v>0</v>
      </c>
      <c r="R243" s="215">
        <f>Q243*H243</f>
        <v>0</v>
      </c>
      <c r="S243" s="215">
        <v>0</v>
      </c>
      <c r="T243" s="216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17" t="s">
        <v>157</v>
      </c>
      <c r="AT243" s="217" t="s">
        <v>154</v>
      </c>
      <c r="AU243" s="217" t="s">
        <v>81</v>
      </c>
      <c r="AY243" s="19" t="s">
        <v>131</v>
      </c>
      <c r="BE243" s="218">
        <f>IF(N243="základní",J243,0)</f>
        <v>0</v>
      </c>
      <c r="BF243" s="218">
        <f>IF(N243="snížená",J243,0)</f>
        <v>0</v>
      </c>
      <c r="BG243" s="218">
        <f>IF(N243="zákl. přenesená",J243,0)</f>
        <v>0</v>
      </c>
      <c r="BH243" s="218">
        <f>IF(N243="sníž. přenesená",J243,0)</f>
        <v>0</v>
      </c>
      <c r="BI243" s="218">
        <f>IF(N243="nulová",J243,0)</f>
        <v>0</v>
      </c>
      <c r="BJ243" s="19" t="s">
        <v>79</v>
      </c>
      <c r="BK243" s="218">
        <f>ROUND(I243*H243,2)</f>
        <v>0</v>
      </c>
      <c r="BL243" s="19" t="s">
        <v>138</v>
      </c>
      <c r="BM243" s="217" t="s">
        <v>309</v>
      </c>
    </row>
    <row r="244" s="14" customFormat="1">
      <c r="A244" s="14"/>
      <c r="B244" s="235"/>
      <c r="C244" s="236"/>
      <c r="D244" s="226" t="s">
        <v>141</v>
      </c>
      <c r="E244" s="237" t="s">
        <v>19</v>
      </c>
      <c r="F244" s="238" t="s">
        <v>310</v>
      </c>
      <c r="G244" s="236"/>
      <c r="H244" s="239">
        <v>218</v>
      </c>
      <c r="I244" s="240"/>
      <c r="J244" s="236"/>
      <c r="K244" s="236"/>
      <c r="L244" s="241"/>
      <c r="M244" s="242"/>
      <c r="N244" s="243"/>
      <c r="O244" s="243"/>
      <c r="P244" s="243"/>
      <c r="Q244" s="243"/>
      <c r="R244" s="243"/>
      <c r="S244" s="243"/>
      <c r="T244" s="24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45" t="s">
        <v>141</v>
      </c>
      <c r="AU244" s="245" t="s">
        <v>81</v>
      </c>
      <c r="AV244" s="14" t="s">
        <v>81</v>
      </c>
      <c r="AW244" s="14" t="s">
        <v>33</v>
      </c>
      <c r="AX244" s="14" t="s">
        <v>71</v>
      </c>
      <c r="AY244" s="245" t="s">
        <v>131</v>
      </c>
    </row>
    <row r="245" s="15" customFormat="1">
      <c r="A245" s="15"/>
      <c r="B245" s="246"/>
      <c r="C245" s="247"/>
      <c r="D245" s="226" t="s">
        <v>141</v>
      </c>
      <c r="E245" s="248" t="s">
        <v>19</v>
      </c>
      <c r="F245" s="249" t="s">
        <v>145</v>
      </c>
      <c r="G245" s="247"/>
      <c r="H245" s="250">
        <v>218</v>
      </c>
      <c r="I245" s="251"/>
      <c r="J245" s="247"/>
      <c r="K245" s="247"/>
      <c r="L245" s="252"/>
      <c r="M245" s="253"/>
      <c r="N245" s="254"/>
      <c r="O245" s="254"/>
      <c r="P245" s="254"/>
      <c r="Q245" s="254"/>
      <c r="R245" s="254"/>
      <c r="S245" s="254"/>
      <c r="T245" s="25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56" t="s">
        <v>141</v>
      </c>
      <c r="AU245" s="256" t="s">
        <v>81</v>
      </c>
      <c r="AV245" s="15" t="s">
        <v>138</v>
      </c>
      <c r="AW245" s="15" t="s">
        <v>33</v>
      </c>
      <c r="AX245" s="15" t="s">
        <v>79</v>
      </c>
      <c r="AY245" s="256" t="s">
        <v>131</v>
      </c>
    </row>
    <row r="246" s="2" customFormat="1" ht="16.5" customHeight="1">
      <c r="A246" s="40"/>
      <c r="B246" s="41"/>
      <c r="C246" s="206" t="s">
        <v>230</v>
      </c>
      <c r="D246" s="206" t="s">
        <v>133</v>
      </c>
      <c r="E246" s="207" t="s">
        <v>311</v>
      </c>
      <c r="F246" s="208" t="s">
        <v>312</v>
      </c>
      <c r="G246" s="209" t="s">
        <v>148</v>
      </c>
      <c r="H246" s="210">
        <v>130.59999999999999</v>
      </c>
      <c r="I246" s="211"/>
      <c r="J246" s="212">
        <f>ROUND(I246*H246,2)</f>
        <v>0</v>
      </c>
      <c r="K246" s="208" t="s">
        <v>301</v>
      </c>
      <c r="L246" s="46"/>
      <c r="M246" s="213" t="s">
        <v>19</v>
      </c>
      <c r="N246" s="214" t="s">
        <v>42</v>
      </c>
      <c r="O246" s="86"/>
      <c r="P246" s="215">
        <f>O246*H246</f>
        <v>0</v>
      </c>
      <c r="Q246" s="215">
        <v>0</v>
      </c>
      <c r="R246" s="215">
        <f>Q246*H246</f>
        <v>0</v>
      </c>
      <c r="S246" s="215">
        <v>0</v>
      </c>
      <c r="T246" s="216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17" t="s">
        <v>138</v>
      </c>
      <c r="AT246" s="217" t="s">
        <v>133</v>
      </c>
      <c r="AU246" s="217" t="s">
        <v>81</v>
      </c>
      <c r="AY246" s="19" t="s">
        <v>131</v>
      </c>
      <c r="BE246" s="218">
        <f>IF(N246="základní",J246,0)</f>
        <v>0</v>
      </c>
      <c r="BF246" s="218">
        <f>IF(N246="snížená",J246,0)</f>
        <v>0</v>
      </c>
      <c r="BG246" s="218">
        <f>IF(N246="zákl. přenesená",J246,0)</f>
        <v>0</v>
      </c>
      <c r="BH246" s="218">
        <f>IF(N246="sníž. přenesená",J246,0)</f>
        <v>0</v>
      </c>
      <c r="BI246" s="218">
        <f>IF(N246="nulová",J246,0)</f>
        <v>0</v>
      </c>
      <c r="BJ246" s="19" t="s">
        <v>79</v>
      </c>
      <c r="BK246" s="218">
        <f>ROUND(I246*H246,2)</f>
        <v>0</v>
      </c>
      <c r="BL246" s="19" t="s">
        <v>138</v>
      </c>
      <c r="BM246" s="217" t="s">
        <v>313</v>
      </c>
    </row>
    <row r="247" s="2" customFormat="1" ht="16.5" customHeight="1">
      <c r="A247" s="40"/>
      <c r="B247" s="41"/>
      <c r="C247" s="206" t="s">
        <v>314</v>
      </c>
      <c r="D247" s="206" t="s">
        <v>133</v>
      </c>
      <c r="E247" s="207" t="s">
        <v>315</v>
      </c>
      <c r="F247" s="208" t="s">
        <v>316</v>
      </c>
      <c r="G247" s="209" t="s">
        <v>148</v>
      </c>
      <c r="H247" s="210">
        <v>130.59999999999999</v>
      </c>
      <c r="I247" s="211"/>
      <c r="J247" s="212">
        <f>ROUND(I247*H247,2)</f>
        <v>0</v>
      </c>
      <c r="K247" s="208" t="s">
        <v>137</v>
      </c>
      <c r="L247" s="46"/>
      <c r="M247" s="213" t="s">
        <v>19</v>
      </c>
      <c r="N247" s="214" t="s">
        <v>42</v>
      </c>
      <c r="O247" s="86"/>
      <c r="P247" s="215">
        <f>O247*H247</f>
        <v>0</v>
      </c>
      <c r="Q247" s="215">
        <v>0</v>
      </c>
      <c r="R247" s="215">
        <f>Q247*H247</f>
        <v>0</v>
      </c>
      <c r="S247" s="215">
        <v>0</v>
      </c>
      <c r="T247" s="216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17" t="s">
        <v>138</v>
      </c>
      <c r="AT247" s="217" t="s">
        <v>133</v>
      </c>
      <c r="AU247" s="217" t="s">
        <v>81</v>
      </c>
      <c r="AY247" s="19" t="s">
        <v>131</v>
      </c>
      <c r="BE247" s="218">
        <f>IF(N247="základní",J247,0)</f>
        <v>0</v>
      </c>
      <c r="BF247" s="218">
        <f>IF(N247="snížená",J247,0)</f>
        <v>0</v>
      </c>
      <c r="BG247" s="218">
        <f>IF(N247="zákl. přenesená",J247,0)</f>
        <v>0</v>
      </c>
      <c r="BH247" s="218">
        <f>IF(N247="sníž. přenesená",J247,0)</f>
        <v>0</v>
      </c>
      <c r="BI247" s="218">
        <f>IF(N247="nulová",J247,0)</f>
        <v>0</v>
      </c>
      <c r="BJ247" s="19" t="s">
        <v>79</v>
      </c>
      <c r="BK247" s="218">
        <f>ROUND(I247*H247,2)</f>
        <v>0</v>
      </c>
      <c r="BL247" s="19" t="s">
        <v>138</v>
      </c>
      <c r="BM247" s="217" t="s">
        <v>317</v>
      </c>
    </row>
    <row r="248" s="2" customFormat="1">
      <c r="A248" s="40"/>
      <c r="B248" s="41"/>
      <c r="C248" s="42"/>
      <c r="D248" s="219" t="s">
        <v>139</v>
      </c>
      <c r="E248" s="42"/>
      <c r="F248" s="220" t="s">
        <v>318</v>
      </c>
      <c r="G248" s="42"/>
      <c r="H248" s="42"/>
      <c r="I248" s="221"/>
      <c r="J248" s="42"/>
      <c r="K248" s="42"/>
      <c r="L248" s="46"/>
      <c r="M248" s="222"/>
      <c r="N248" s="223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139</v>
      </c>
      <c r="AU248" s="19" t="s">
        <v>81</v>
      </c>
    </row>
    <row r="249" s="13" customFormat="1">
      <c r="A249" s="13"/>
      <c r="B249" s="224"/>
      <c r="C249" s="225"/>
      <c r="D249" s="226" t="s">
        <v>141</v>
      </c>
      <c r="E249" s="227" t="s">
        <v>19</v>
      </c>
      <c r="F249" s="228" t="s">
        <v>303</v>
      </c>
      <c r="G249" s="225"/>
      <c r="H249" s="227" t="s">
        <v>19</v>
      </c>
      <c r="I249" s="229"/>
      <c r="J249" s="225"/>
      <c r="K249" s="225"/>
      <c r="L249" s="230"/>
      <c r="M249" s="231"/>
      <c r="N249" s="232"/>
      <c r="O249" s="232"/>
      <c r="P249" s="232"/>
      <c r="Q249" s="232"/>
      <c r="R249" s="232"/>
      <c r="S249" s="232"/>
      <c r="T249" s="23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4" t="s">
        <v>141</v>
      </c>
      <c r="AU249" s="234" t="s">
        <v>81</v>
      </c>
      <c r="AV249" s="13" t="s">
        <v>79</v>
      </c>
      <c r="AW249" s="13" t="s">
        <v>33</v>
      </c>
      <c r="AX249" s="13" t="s">
        <v>71</v>
      </c>
      <c r="AY249" s="234" t="s">
        <v>131</v>
      </c>
    </row>
    <row r="250" s="13" customFormat="1">
      <c r="A250" s="13"/>
      <c r="B250" s="224"/>
      <c r="C250" s="225"/>
      <c r="D250" s="226" t="s">
        <v>141</v>
      </c>
      <c r="E250" s="227" t="s">
        <v>19</v>
      </c>
      <c r="F250" s="228" t="s">
        <v>319</v>
      </c>
      <c r="G250" s="225"/>
      <c r="H250" s="227" t="s">
        <v>19</v>
      </c>
      <c r="I250" s="229"/>
      <c r="J250" s="225"/>
      <c r="K250" s="225"/>
      <c r="L250" s="230"/>
      <c r="M250" s="231"/>
      <c r="N250" s="232"/>
      <c r="O250" s="232"/>
      <c r="P250" s="232"/>
      <c r="Q250" s="232"/>
      <c r="R250" s="232"/>
      <c r="S250" s="232"/>
      <c r="T250" s="23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4" t="s">
        <v>141</v>
      </c>
      <c r="AU250" s="234" t="s">
        <v>81</v>
      </c>
      <c r="AV250" s="13" t="s">
        <v>79</v>
      </c>
      <c r="AW250" s="13" t="s">
        <v>33</v>
      </c>
      <c r="AX250" s="13" t="s">
        <v>71</v>
      </c>
      <c r="AY250" s="234" t="s">
        <v>131</v>
      </c>
    </row>
    <row r="251" s="14" customFormat="1">
      <c r="A251" s="14"/>
      <c r="B251" s="235"/>
      <c r="C251" s="236"/>
      <c r="D251" s="226" t="s">
        <v>141</v>
      </c>
      <c r="E251" s="237" t="s">
        <v>19</v>
      </c>
      <c r="F251" s="238" t="s">
        <v>305</v>
      </c>
      <c r="G251" s="236"/>
      <c r="H251" s="239">
        <v>130.59999999999999</v>
      </c>
      <c r="I251" s="240"/>
      <c r="J251" s="236"/>
      <c r="K251" s="236"/>
      <c r="L251" s="241"/>
      <c r="M251" s="242"/>
      <c r="N251" s="243"/>
      <c r="O251" s="243"/>
      <c r="P251" s="243"/>
      <c r="Q251" s="243"/>
      <c r="R251" s="243"/>
      <c r="S251" s="243"/>
      <c r="T251" s="24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5" t="s">
        <v>141</v>
      </c>
      <c r="AU251" s="245" t="s">
        <v>81</v>
      </c>
      <c r="AV251" s="14" t="s">
        <v>81</v>
      </c>
      <c r="AW251" s="14" t="s">
        <v>33</v>
      </c>
      <c r="AX251" s="14" t="s">
        <v>71</v>
      </c>
      <c r="AY251" s="245" t="s">
        <v>131</v>
      </c>
    </row>
    <row r="252" s="15" customFormat="1">
      <c r="A252" s="15"/>
      <c r="B252" s="246"/>
      <c r="C252" s="247"/>
      <c r="D252" s="226" t="s">
        <v>141</v>
      </c>
      <c r="E252" s="248" t="s">
        <v>19</v>
      </c>
      <c r="F252" s="249" t="s">
        <v>145</v>
      </c>
      <c r="G252" s="247"/>
      <c r="H252" s="250">
        <v>130.59999999999999</v>
      </c>
      <c r="I252" s="251"/>
      <c r="J252" s="247"/>
      <c r="K252" s="247"/>
      <c r="L252" s="252"/>
      <c r="M252" s="253"/>
      <c r="N252" s="254"/>
      <c r="O252" s="254"/>
      <c r="P252" s="254"/>
      <c r="Q252" s="254"/>
      <c r="R252" s="254"/>
      <c r="S252" s="254"/>
      <c r="T252" s="25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56" t="s">
        <v>141</v>
      </c>
      <c r="AU252" s="256" t="s">
        <v>81</v>
      </c>
      <c r="AV252" s="15" t="s">
        <v>138</v>
      </c>
      <c r="AW252" s="15" t="s">
        <v>33</v>
      </c>
      <c r="AX252" s="15" t="s">
        <v>79</v>
      </c>
      <c r="AY252" s="256" t="s">
        <v>131</v>
      </c>
    </row>
    <row r="253" s="2" customFormat="1" ht="21.75" customHeight="1">
      <c r="A253" s="40"/>
      <c r="B253" s="41"/>
      <c r="C253" s="206" t="s">
        <v>238</v>
      </c>
      <c r="D253" s="206" t="s">
        <v>133</v>
      </c>
      <c r="E253" s="207" t="s">
        <v>320</v>
      </c>
      <c r="F253" s="208" t="s">
        <v>321</v>
      </c>
      <c r="G253" s="209" t="s">
        <v>237</v>
      </c>
      <c r="H253" s="210">
        <v>11</v>
      </c>
      <c r="I253" s="211"/>
      <c r="J253" s="212">
        <f>ROUND(I253*H253,2)</f>
        <v>0</v>
      </c>
      <c r="K253" s="208" t="s">
        <v>137</v>
      </c>
      <c r="L253" s="46"/>
      <c r="M253" s="213" t="s">
        <v>19</v>
      </c>
      <c r="N253" s="214" t="s">
        <v>42</v>
      </c>
      <c r="O253" s="86"/>
      <c r="P253" s="215">
        <f>O253*H253</f>
        <v>0</v>
      </c>
      <c r="Q253" s="215">
        <v>0</v>
      </c>
      <c r="R253" s="215">
        <f>Q253*H253</f>
        <v>0</v>
      </c>
      <c r="S253" s="215">
        <v>0</v>
      </c>
      <c r="T253" s="216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17" t="s">
        <v>138</v>
      </c>
      <c r="AT253" s="217" t="s">
        <v>133</v>
      </c>
      <c r="AU253" s="217" t="s">
        <v>81</v>
      </c>
      <c r="AY253" s="19" t="s">
        <v>131</v>
      </c>
      <c r="BE253" s="218">
        <f>IF(N253="základní",J253,0)</f>
        <v>0</v>
      </c>
      <c r="BF253" s="218">
        <f>IF(N253="snížená",J253,0)</f>
        <v>0</v>
      </c>
      <c r="BG253" s="218">
        <f>IF(N253="zákl. přenesená",J253,0)</f>
        <v>0</v>
      </c>
      <c r="BH253" s="218">
        <f>IF(N253="sníž. přenesená",J253,0)</f>
        <v>0</v>
      </c>
      <c r="BI253" s="218">
        <f>IF(N253="nulová",J253,0)</f>
        <v>0</v>
      </c>
      <c r="BJ253" s="19" t="s">
        <v>79</v>
      </c>
      <c r="BK253" s="218">
        <f>ROUND(I253*H253,2)</f>
        <v>0</v>
      </c>
      <c r="BL253" s="19" t="s">
        <v>138</v>
      </c>
      <c r="BM253" s="217" t="s">
        <v>322</v>
      </c>
    </row>
    <row r="254" s="2" customFormat="1">
      <c r="A254" s="40"/>
      <c r="B254" s="41"/>
      <c r="C254" s="42"/>
      <c r="D254" s="219" t="s">
        <v>139</v>
      </c>
      <c r="E254" s="42"/>
      <c r="F254" s="220" t="s">
        <v>323</v>
      </c>
      <c r="G254" s="42"/>
      <c r="H254" s="42"/>
      <c r="I254" s="221"/>
      <c r="J254" s="42"/>
      <c r="K254" s="42"/>
      <c r="L254" s="46"/>
      <c r="M254" s="222"/>
      <c r="N254" s="223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139</v>
      </c>
      <c r="AU254" s="19" t="s">
        <v>81</v>
      </c>
    </row>
    <row r="255" s="2" customFormat="1" ht="21.75" customHeight="1">
      <c r="A255" s="40"/>
      <c r="B255" s="41"/>
      <c r="C255" s="257" t="s">
        <v>324</v>
      </c>
      <c r="D255" s="257" t="s">
        <v>154</v>
      </c>
      <c r="E255" s="258" t="s">
        <v>325</v>
      </c>
      <c r="F255" s="259" t="s">
        <v>326</v>
      </c>
      <c r="G255" s="260" t="s">
        <v>237</v>
      </c>
      <c r="H255" s="261">
        <v>11</v>
      </c>
      <c r="I255" s="262"/>
      <c r="J255" s="263">
        <f>ROUND(I255*H255,2)</f>
        <v>0</v>
      </c>
      <c r="K255" s="259" t="s">
        <v>19</v>
      </c>
      <c r="L255" s="264"/>
      <c r="M255" s="265" t="s">
        <v>19</v>
      </c>
      <c r="N255" s="266" t="s">
        <v>42</v>
      </c>
      <c r="O255" s="86"/>
      <c r="P255" s="215">
        <f>O255*H255</f>
        <v>0</v>
      </c>
      <c r="Q255" s="215">
        <v>0</v>
      </c>
      <c r="R255" s="215">
        <f>Q255*H255</f>
        <v>0</v>
      </c>
      <c r="S255" s="215">
        <v>0</v>
      </c>
      <c r="T255" s="216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17" t="s">
        <v>157</v>
      </c>
      <c r="AT255" s="217" t="s">
        <v>154</v>
      </c>
      <c r="AU255" s="217" t="s">
        <v>81</v>
      </c>
      <c r="AY255" s="19" t="s">
        <v>131</v>
      </c>
      <c r="BE255" s="218">
        <f>IF(N255="základní",J255,0)</f>
        <v>0</v>
      </c>
      <c r="BF255" s="218">
        <f>IF(N255="snížená",J255,0)</f>
        <v>0</v>
      </c>
      <c r="BG255" s="218">
        <f>IF(N255="zákl. přenesená",J255,0)</f>
        <v>0</v>
      </c>
      <c r="BH255" s="218">
        <f>IF(N255="sníž. přenesená",J255,0)</f>
        <v>0</v>
      </c>
      <c r="BI255" s="218">
        <f>IF(N255="nulová",J255,0)</f>
        <v>0</v>
      </c>
      <c r="BJ255" s="19" t="s">
        <v>79</v>
      </c>
      <c r="BK255" s="218">
        <f>ROUND(I255*H255,2)</f>
        <v>0</v>
      </c>
      <c r="BL255" s="19" t="s">
        <v>138</v>
      </c>
      <c r="BM255" s="217" t="s">
        <v>327</v>
      </c>
    </row>
    <row r="256" s="2" customFormat="1" ht="24.15" customHeight="1">
      <c r="A256" s="40"/>
      <c r="B256" s="41"/>
      <c r="C256" s="206" t="s">
        <v>243</v>
      </c>
      <c r="D256" s="206" t="s">
        <v>133</v>
      </c>
      <c r="E256" s="207" t="s">
        <v>328</v>
      </c>
      <c r="F256" s="208" t="s">
        <v>329</v>
      </c>
      <c r="G256" s="209" t="s">
        <v>237</v>
      </c>
      <c r="H256" s="210">
        <v>11</v>
      </c>
      <c r="I256" s="211"/>
      <c r="J256" s="212">
        <f>ROUND(I256*H256,2)</f>
        <v>0</v>
      </c>
      <c r="K256" s="208" t="s">
        <v>137</v>
      </c>
      <c r="L256" s="46"/>
      <c r="M256" s="213" t="s">
        <v>19</v>
      </c>
      <c r="N256" s="214" t="s">
        <v>42</v>
      </c>
      <c r="O256" s="86"/>
      <c r="P256" s="215">
        <f>O256*H256</f>
        <v>0</v>
      </c>
      <c r="Q256" s="215">
        <v>0</v>
      </c>
      <c r="R256" s="215">
        <f>Q256*H256</f>
        <v>0</v>
      </c>
      <c r="S256" s="215">
        <v>0</v>
      </c>
      <c r="T256" s="216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17" t="s">
        <v>138</v>
      </c>
      <c r="AT256" s="217" t="s">
        <v>133</v>
      </c>
      <c r="AU256" s="217" t="s">
        <v>81</v>
      </c>
      <c r="AY256" s="19" t="s">
        <v>131</v>
      </c>
      <c r="BE256" s="218">
        <f>IF(N256="základní",J256,0)</f>
        <v>0</v>
      </c>
      <c r="BF256" s="218">
        <f>IF(N256="snížená",J256,0)</f>
        <v>0</v>
      </c>
      <c r="BG256" s="218">
        <f>IF(N256="zákl. přenesená",J256,0)</f>
        <v>0</v>
      </c>
      <c r="BH256" s="218">
        <f>IF(N256="sníž. přenesená",J256,0)</f>
        <v>0</v>
      </c>
      <c r="BI256" s="218">
        <f>IF(N256="nulová",J256,0)</f>
        <v>0</v>
      </c>
      <c r="BJ256" s="19" t="s">
        <v>79</v>
      </c>
      <c r="BK256" s="218">
        <f>ROUND(I256*H256,2)</f>
        <v>0</v>
      </c>
      <c r="BL256" s="19" t="s">
        <v>138</v>
      </c>
      <c r="BM256" s="217" t="s">
        <v>330</v>
      </c>
    </row>
    <row r="257" s="2" customFormat="1">
      <c r="A257" s="40"/>
      <c r="B257" s="41"/>
      <c r="C257" s="42"/>
      <c r="D257" s="219" t="s">
        <v>139</v>
      </c>
      <c r="E257" s="42"/>
      <c r="F257" s="220" t="s">
        <v>331</v>
      </c>
      <c r="G257" s="42"/>
      <c r="H257" s="42"/>
      <c r="I257" s="221"/>
      <c r="J257" s="42"/>
      <c r="K257" s="42"/>
      <c r="L257" s="46"/>
      <c r="M257" s="222"/>
      <c r="N257" s="223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139</v>
      </c>
      <c r="AU257" s="19" t="s">
        <v>81</v>
      </c>
    </row>
    <row r="258" s="2" customFormat="1" ht="16.5" customHeight="1">
      <c r="A258" s="40"/>
      <c r="B258" s="41"/>
      <c r="C258" s="206" t="s">
        <v>332</v>
      </c>
      <c r="D258" s="206" t="s">
        <v>133</v>
      </c>
      <c r="E258" s="207" t="s">
        <v>333</v>
      </c>
      <c r="F258" s="208" t="s">
        <v>334</v>
      </c>
      <c r="G258" s="209" t="s">
        <v>148</v>
      </c>
      <c r="H258" s="210">
        <v>130.59999999999999</v>
      </c>
      <c r="I258" s="211"/>
      <c r="J258" s="212">
        <f>ROUND(I258*H258,2)</f>
        <v>0</v>
      </c>
      <c r="K258" s="208" t="s">
        <v>137</v>
      </c>
      <c r="L258" s="46"/>
      <c r="M258" s="213" t="s">
        <v>19</v>
      </c>
      <c r="N258" s="214" t="s">
        <v>42</v>
      </c>
      <c r="O258" s="86"/>
      <c r="P258" s="215">
        <f>O258*H258</f>
        <v>0</v>
      </c>
      <c r="Q258" s="215">
        <v>0</v>
      </c>
      <c r="R258" s="215">
        <f>Q258*H258</f>
        <v>0</v>
      </c>
      <c r="S258" s="215">
        <v>0</v>
      </c>
      <c r="T258" s="216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17" t="s">
        <v>138</v>
      </c>
      <c r="AT258" s="217" t="s">
        <v>133</v>
      </c>
      <c r="AU258" s="217" t="s">
        <v>81</v>
      </c>
      <c r="AY258" s="19" t="s">
        <v>131</v>
      </c>
      <c r="BE258" s="218">
        <f>IF(N258="základní",J258,0)</f>
        <v>0</v>
      </c>
      <c r="BF258" s="218">
        <f>IF(N258="snížená",J258,0)</f>
        <v>0</v>
      </c>
      <c r="BG258" s="218">
        <f>IF(N258="zákl. přenesená",J258,0)</f>
        <v>0</v>
      </c>
      <c r="BH258" s="218">
        <f>IF(N258="sníž. přenesená",J258,0)</f>
        <v>0</v>
      </c>
      <c r="BI258" s="218">
        <f>IF(N258="nulová",J258,0)</f>
        <v>0</v>
      </c>
      <c r="BJ258" s="19" t="s">
        <v>79</v>
      </c>
      <c r="BK258" s="218">
        <f>ROUND(I258*H258,2)</f>
        <v>0</v>
      </c>
      <c r="BL258" s="19" t="s">
        <v>138</v>
      </c>
      <c r="BM258" s="217" t="s">
        <v>335</v>
      </c>
    </row>
    <row r="259" s="2" customFormat="1">
      <c r="A259" s="40"/>
      <c r="B259" s="41"/>
      <c r="C259" s="42"/>
      <c r="D259" s="219" t="s">
        <v>139</v>
      </c>
      <c r="E259" s="42"/>
      <c r="F259" s="220" t="s">
        <v>336</v>
      </c>
      <c r="G259" s="42"/>
      <c r="H259" s="42"/>
      <c r="I259" s="221"/>
      <c r="J259" s="42"/>
      <c r="K259" s="42"/>
      <c r="L259" s="46"/>
      <c r="M259" s="222"/>
      <c r="N259" s="223"/>
      <c r="O259" s="86"/>
      <c r="P259" s="86"/>
      <c r="Q259" s="86"/>
      <c r="R259" s="86"/>
      <c r="S259" s="86"/>
      <c r="T259" s="87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9" t="s">
        <v>139</v>
      </c>
      <c r="AU259" s="19" t="s">
        <v>81</v>
      </c>
    </row>
    <row r="260" s="13" customFormat="1">
      <c r="A260" s="13"/>
      <c r="B260" s="224"/>
      <c r="C260" s="225"/>
      <c r="D260" s="226" t="s">
        <v>141</v>
      </c>
      <c r="E260" s="227" t="s">
        <v>19</v>
      </c>
      <c r="F260" s="228" t="s">
        <v>337</v>
      </c>
      <c r="G260" s="225"/>
      <c r="H260" s="227" t="s">
        <v>19</v>
      </c>
      <c r="I260" s="229"/>
      <c r="J260" s="225"/>
      <c r="K260" s="225"/>
      <c r="L260" s="230"/>
      <c r="M260" s="231"/>
      <c r="N260" s="232"/>
      <c r="O260" s="232"/>
      <c r="P260" s="232"/>
      <c r="Q260" s="232"/>
      <c r="R260" s="232"/>
      <c r="S260" s="232"/>
      <c r="T260" s="23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4" t="s">
        <v>141</v>
      </c>
      <c r="AU260" s="234" t="s">
        <v>81</v>
      </c>
      <c r="AV260" s="13" t="s">
        <v>79</v>
      </c>
      <c r="AW260" s="13" t="s">
        <v>33</v>
      </c>
      <c r="AX260" s="13" t="s">
        <v>71</v>
      </c>
      <c r="AY260" s="234" t="s">
        <v>131</v>
      </c>
    </row>
    <row r="261" s="14" customFormat="1">
      <c r="A261" s="14"/>
      <c r="B261" s="235"/>
      <c r="C261" s="236"/>
      <c r="D261" s="226" t="s">
        <v>141</v>
      </c>
      <c r="E261" s="237" t="s">
        <v>19</v>
      </c>
      <c r="F261" s="238" t="s">
        <v>338</v>
      </c>
      <c r="G261" s="236"/>
      <c r="H261" s="239">
        <v>130.59999999999999</v>
      </c>
      <c r="I261" s="240"/>
      <c r="J261" s="236"/>
      <c r="K261" s="236"/>
      <c r="L261" s="241"/>
      <c r="M261" s="242"/>
      <c r="N261" s="243"/>
      <c r="O261" s="243"/>
      <c r="P261" s="243"/>
      <c r="Q261" s="243"/>
      <c r="R261" s="243"/>
      <c r="S261" s="243"/>
      <c r="T261" s="24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45" t="s">
        <v>141</v>
      </c>
      <c r="AU261" s="245" t="s">
        <v>81</v>
      </c>
      <c r="AV261" s="14" t="s">
        <v>81</v>
      </c>
      <c r="AW261" s="14" t="s">
        <v>33</v>
      </c>
      <c r="AX261" s="14" t="s">
        <v>71</v>
      </c>
      <c r="AY261" s="245" t="s">
        <v>131</v>
      </c>
    </row>
    <row r="262" s="15" customFormat="1">
      <c r="A262" s="15"/>
      <c r="B262" s="246"/>
      <c r="C262" s="247"/>
      <c r="D262" s="226" t="s">
        <v>141</v>
      </c>
      <c r="E262" s="248" t="s">
        <v>19</v>
      </c>
      <c r="F262" s="249" t="s">
        <v>145</v>
      </c>
      <c r="G262" s="247"/>
      <c r="H262" s="250">
        <v>130.59999999999999</v>
      </c>
      <c r="I262" s="251"/>
      <c r="J262" s="247"/>
      <c r="K262" s="247"/>
      <c r="L262" s="252"/>
      <c r="M262" s="253"/>
      <c r="N262" s="254"/>
      <c r="O262" s="254"/>
      <c r="P262" s="254"/>
      <c r="Q262" s="254"/>
      <c r="R262" s="254"/>
      <c r="S262" s="254"/>
      <c r="T262" s="25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56" t="s">
        <v>141</v>
      </c>
      <c r="AU262" s="256" t="s">
        <v>81</v>
      </c>
      <c r="AV262" s="15" t="s">
        <v>138</v>
      </c>
      <c r="AW262" s="15" t="s">
        <v>33</v>
      </c>
      <c r="AX262" s="15" t="s">
        <v>79</v>
      </c>
      <c r="AY262" s="256" t="s">
        <v>131</v>
      </c>
    </row>
    <row r="263" s="12" customFormat="1" ht="22.8" customHeight="1">
      <c r="A263" s="12"/>
      <c r="B263" s="190"/>
      <c r="C263" s="191"/>
      <c r="D263" s="192" t="s">
        <v>70</v>
      </c>
      <c r="E263" s="204" t="s">
        <v>158</v>
      </c>
      <c r="F263" s="204" t="s">
        <v>339</v>
      </c>
      <c r="G263" s="191"/>
      <c r="H263" s="191"/>
      <c r="I263" s="194"/>
      <c r="J263" s="205">
        <f>BK263</f>
        <v>0</v>
      </c>
      <c r="K263" s="191"/>
      <c r="L263" s="196"/>
      <c r="M263" s="197"/>
      <c r="N263" s="198"/>
      <c r="O263" s="198"/>
      <c r="P263" s="199">
        <f>SUM(P264:P332)</f>
        <v>0</v>
      </c>
      <c r="Q263" s="198"/>
      <c r="R263" s="199">
        <f>SUM(R264:R332)</f>
        <v>0</v>
      </c>
      <c r="S263" s="198"/>
      <c r="T263" s="200">
        <f>SUM(T264:T332)</f>
        <v>0</v>
      </c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R263" s="201" t="s">
        <v>79</v>
      </c>
      <c r="AT263" s="202" t="s">
        <v>70</v>
      </c>
      <c r="AU263" s="202" t="s">
        <v>79</v>
      </c>
      <c r="AY263" s="201" t="s">
        <v>131</v>
      </c>
      <c r="BK263" s="203">
        <f>SUM(BK264:BK332)</f>
        <v>0</v>
      </c>
    </row>
    <row r="264" s="2" customFormat="1" ht="33" customHeight="1">
      <c r="A264" s="40"/>
      <c r="B264" s="41"/>
      <c r="C264" s="206" t="s">
        <v>253</v>
      </c>
      <c r="D264" s="206" t="s">
        <v>133</v>
      </c>
      <c r="E264" s="207" t="s">
        <v>340</v>
      </c>
      <c r="F264" s="208" t="s">
        <v>341</v>
      </c>
      <c r="G264" s="209" t="s">
        <v>136</v>
      </c>
      <c r="H264" s="210">
        <v>0.105</v>
      </c>
      <c r="I264" s="211"/>
      <c r="J264" s="212">
        <f>ROUND(I264*H264,2)</f>
        <v>0</v>
      </c>
      <c r="K264" s="208" t="s">
        <v>137</v>
      </c>
      <c r="L264" s="46"/>
      <c r="M264" s="213" t="s">
        <v>19</v>
      </c>
      <c r="N264" s="214" t="s">
        <v>42</v>
      </c>
      <c r="O264" s="86"/>
      <c r="P264" s="215">
        <f>O264*H264</f>
        <v>0</v>
      </c>
      <c r="Q264" s="215">
        <v>0</v>
      </c>
      <c r="R264" s="215">
        <f>Q264*H264</f>
        <v>0</v>
      </c>
      <c r="S264" s="215">
        <v>0</v>
      </c>
      <c r="T264" s="216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17" t="s">
        <v>138</v>
      </c>
      <c r="AT264" s="217" t="s">
        <v>133</v>
      </c>
      <c r="AU264" s="217" t="s">
        <v>81</v>
      </c>
      <c r="AY264" s="19" t="s">
        <v>131</v>
      </c>
      <c r="BE264" s="218">
        <f>IF(N264="základní",J264,0)</f>
        <v>0</v>
      </c>
      <c r="BF264" s="218">
        <f>IF(N264="snížená",J264,0)</f>
        <v>0</v>
      </c>
      <c r="BG264" s="218">
        <f>IF(N264="zákl. přenesená",J264,0)</f>
        <v>0</v>
      </c>
      <c r="BH264" s="218">
        <f>IF(N264="sníž. přenesená",J264,0)</f>
        <v>0</v>
      </c>
      <c r="BI264" s="218">
        <f>IF(N264="nulová",J264,0)</f>
        <v>0</v>
      </c>
      <c r="BJ264" s="19" t="s">
        <v>79</v>
      </c>
      <c r="BK264" s="218">
        <f>ROUND(I264*H264,2)</f>
        <v>0</v>
      </c>
      <c r="BL264" s="19" t="s">
        <v>138</v>
      </c>
      <c r="BM264" s="217" t="s">
        <v>342</v>
      </c>
    </row>
    <row r="265" s="2" customFormat="1">
      <c r="A265" s="40"/>
      <c r="B265" s="41"/>
      <c r="C265" s="42"/>
      <c r="D265" s="219" t="s">
        <v>139</v>
      </c>
      <c r="E265" s="42"/>
      <c r="F265" s="220" t="s">
        <v>343</v>
      </c>
      <c r="G265" s="42"/>
      <c r="H265" s="42"/>
      <c r="I265" s="221"/>
      <c r="J265" s="42"/>
      <c r="K265" s="42"/>
      <c r="L265" s="46"/>
      <c r="M265" s="222"/>
      <c r="N265" s="223"/>
      <c r="O265" s="86"/>
      <c r="P265" s="86"/>
      <c r="Q265" s="86"/>
      <c r="R265" s="86"/>
      <c r="S265" s="86"/>
      <c r="T265" s="87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19" t="s">
        <v>139</v>
      </c>
      <c r="AU265" s="19" t="s">
        <v>81</v>
      </c>
    </row>
    <row r="266" s="13" customFormat="1">
      <c r="A266" s="13"/>
      <c r="B266" s="224"/>
      <c r="C266" s="225"/>
      <c r="D266" s="226" t="s">
        <v>141</v>
      </c>
      <c r="E266" s="227" t="s">
        <v>19</v>
      </c>
      <c r="F266" s="228" t="s">
        <v>142</v>
      </c>
      <c r="G266" s="225"/>
      <c r="H266" s="227" t="s">
        <v>19</v>
      </c>
      <c r="I266" s="229"/>
      <c r="J266" s="225"/>
      <c r="K266" s="225"/>
      <c r="L266" s="230"/>
      <c r="M266" s="231"/>
      <c r="N266" s="232"/>
      <c r="O266" s="232"/>
      <c r="P266" s="232"/>
      <c r="Q266" s="232"/>
      <c r="R266" s="232"/>
      <c r="S266" s="232"/>
      <c r="T266" s="23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4" t="s">
        <v>141</v>
      </c>
      <c r="AU266" s="234" t="s">
        <v>81</v>
      </c>
      <c r="AV266" s="13" t="s">
        <v>79</v>
      </c>
      <c r="AW266" s="13" t="s">
        <v>33</v>
      </c>
      <c r="AX266" s="13" t="s">
        <v>71</v>
      </c>
      <c r="AY266" s="234" t="s">
        <v>131</v>
      </c>
    </row>
    <row r="267" s="13" customFormat="1">
      <c r="A267" s="13"/>
      <c r="B267" s="224"/>
      <c r="C267" s="225"/>
      <c r="D267" s="226" t="s">
        <v>141</v>
      </c>
      <c r="E267" s="227" t="s">
        <v>19</v>
      </c>
      <c r="F267" s="228" t="s">
        <v>344</v>
      </c>
      <c r="G267" s="225"/>
      <c r="H267" s="227" t="s">
        <v>19</v>
      </c>
      <c r="I267" s="229"/>
      <c r="J267" s="225"/>
      <c r="K267" s="225"/>
      <c r="L267" s="230"/>
      <c r="M267" s="231"/>
      <c r="N267" s="232"/>
      <c r="O267" s="232"/>
      <c r="P267" s="232"/>
      <c r="Q267" s="232"/>
      <c r="R267" s="232"/>
      <c r="S267" s="232"/>
      <c r="T267" s="23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4" t="s">
        <v>141</v>
      </c>
      <c r="AU267" s="234" t="s">
        <v>81</v>
      </c>
      <c r="AV267" s="13" t="s">
        <v>79</v>
      </c>
      <c r="AW267" s="13" t="s">
        <v>33</v>
      </c>
      <c r="AX267" s="13" t="s">
        <v>71</v>
      </c>
      <c r="AY267" s="234" t="s">
        <v>131</v>
      </c>
    </row>
    <row r="268" s="14" customFormat="1">
      <c r="A268" s="14"/>
      <c r="B268" s="235"/>
      <c r="C268" s="236"/>
      <c r="D268" s="226" t="s">
        <v>141</v>
      </c>
      <c r="E268" s="237" t="s">
        <v>19</v>
      </c>
      <c r="F268" s="238" t="s">
        <v>345</v>
      </c>
      <c r="G268" s="236"/>
      <c r="H268" s="239">
        <v>0.105</v>
      </c>
      <c r="I268" s="240"/>
      <c r="J268" s="236"/>
      <c r="K268" s="236"/>
      <c r="L268" s="241"/>
      <c r="M268" s="242"/>
      <c r="N268" s="243"/>
      <c r="O268" s="243"/>
      <c r="P268" s="243"/>
      <c r="Q268" s="243"/>
      <c r="R268" s="243"/>
      <c r="S268" s="243"/>
      <c r="T268" s="24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45" t="s">
        <v>141</v>
      </c>
      <c r="AU268" s="245" t="s">
        <v>81</v>
      </c>
      <c r="AV268" s="14" t="s">
        <v>81</v>
      </c>
      <c r="AW268" s="14" t="s">
        <v>33</v>
      </c>
      <c r="AX268" s="14" t="s">
        <v>71</v>
      </c>
      <c r="AY268" s="245" t="s">
        <v>131</v>
      </c>
    </row>
    <row r="269" s="15" customFormat="1">
      <c r="A269" s="15"/>
      <c r="B269" s="246"/>
      <c r="C269" s="247"/>
      <c r="D269" s="226" t="s">
        <v>141</v>
      </c>
      <c r="E269" s="248" t="s">
        <v>19</v>
      </c>
      <c r="F269" s="249" t="s">
        <v>145</v>
      </c>
      <c r="G269" s="247"/>
      <c r="H269" s="250">
        <v>0.105</v>
      </c>
      <c r="I269" s="251"/>
      <c r="J269" s="247"/>
      <c r="K269" s="247"/>
      <c r="L269" s="252"/>
      <c r="M269" s="253"/>
      <c r="N269" s="254"/>
      <c r="O269" s="254"/>
      <c r="P269" s="254"/>
      <c r="Q269" s="254"/>
      <c r="R269" s="254"/>
      <c r="S269" s="254"/>
      <c r="T269" s="25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56" t="s">
        <v>141</v>
      </c>
      <c r="AU269" s="256" t="s">
        <v>81</v>
      </c>
      <c r="AV269" s="15" t="s">
        <v>138</v>
      </c>
      <c r="AW269" s="15" t="s">
        <v>33</v>
      </c>
      <c r="AX269" s="15" t="s">
        <v>79</v>
      </c>
      <c r="AY269" s="256" t="s">
        <v>131</v>
      </c>
    </row>
    <row r="270" s="2" customFormat="1" ht="33" customHeight="1">
      <c r="A270" s="40"/>
      <c r="B270" s="41"/>
      <c r="C270" s="206" t="s">
        <v>346</v>
      </c>
      <c r="D270" s="206" t="s">
        <v>133</v>
      </c>
      <c r="E270" s="207" t="s">
        <v>347</v>
      </c>
      <c r="F270" s="208" t="s">
        <v>348</v>
      </c>
      <c r="G270" s="209" t="s">
        <v>136</v>
      </c>
      <c r="H270" s="210">
        <v>114.467</v>
      </c>
      <c r="I270" s="211"/>
      <c r="J270" s="212">
        <f>ROUND(I270*H270,2)</f>
        <v>0</v>
      </c>
      <c r="K270" s="208" t="s">
        <v>137</v>
      </c>
      <c r="L270" s="46"/>
      <c r="M270" s="213" t="s">
        <v>19</v>
      </c>
      <c r="N270" s="214" t="s">
        <v>42</v>
      </c>
      <c r="O270" s="86"/>
      <c r="P270" s="215">
        <f>O270*H270</f>
        <v>0</v>
      </c>
      <c r="Q270" s="215">
        <v>0</v>
      </c>
      <c r="R270" s="215">
        <f>Q270*H270</f>
        <v>0</v>
      </c>
      <c r="S270" s="215">
        <v>0</v>
      </c>
      <c r="T270" s="216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17" t="s">
        <v>138</v>
      </c>
      <c r="AT270" s="217" t="s">
        <v>133</v>
      </c>
      <c r="AU270" s="217" t="s">
        <v>81</v>
      </c>
      <c r="AY270" s="19" t="s">
        <v>131</v>
      </c>
      <c r="BE270" s="218">
        <f>IF(N270="základní",J270,0)</f>
        <v>0</v>
      </c>
      <c r="BF270" s="218">
        <f>IF(N270="snížená",J270,0)</f>
        <v>0</v>
      </c>
      <c r="BG270" s="218">
        <f>IF(N270="zákl. přenesená",J270,0)</f>
        <v>0</v>
      </c>
      <c r="BH270" s="218">
        <f>IF(N270="sníž. přenesená",J270,0)</f>
        <v>0</v>
      </c>
      <c r="BI270" s="218">
        <f>IF(N270="nulová",J270,0)</f>
        <v>0</v>
      </c>
      <c r="BJ270" s="19" t="s">
        <v>79</v>
      </c>
      <c r="BK270" s="218">
        <f>ROUND(I270*H270,2)</f>
        <v>0</v>
      </c>
      <c r="BL270" s="19" t="s">
        <v>138</v>
      </c>
      <c r="BM270" s="217" t="s">
        <v>349</v>
      </c>
    </row>
    <row r="271" s="2" customFormat="1">
      <c r="A271" s="40"/>
      <c r="B271" s="41"/>
      <c r="C271" s="42"/>
      <c r="D271" s="219" t="s">
        <v>139</v>
      </c>
      <c r="E271" s="42"/>
      <c r="F271" s="220" t="s">
        <v>350</v>
      </c>
      <c r="G271" s="42"/>
      <c r="H271" s="42"/>
      <c r="I271" s="221"/>
      <c r="J271" s="42"/>
      <c r="K271" s="42"/>
      <c r="L271" s="46"/>
      <c r="M271" s="222"/>
      <c r="N271" s="223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139</v>
      </c>
      <c r="AU271" s="19" t="s">
        <v>81</v>
      </c>
    </row>
    <row r="272" s="13" customFormat="1">
      <c r="A272" s="13"/>
      <c r="B272" s="224"/>
      <c r="C272" s="225"/>
      <c r="D272" s="226" t="s">
        <v>141</v>
      </c>
      <c r="E272" s="227" t="s">
        <v>19</v>
      </c>
      <c r="F272" s="228" t="s">
        <v>142</v>
      </c>
      <c r="G272" s="225"/>
      <c r="H272" s="227" t="s">
        <v>19</v>
      </c>
      <c r="I272" s="229"/>
      <c r="J272" s="225"/>
      <c r="K272" s="225"/>
      <c r="L272" s="230"/>
      <c r="M272" s="231"/>
      <c r="N272" s="232"/>
      <c r="O272" s="232"/>
      <c r="P272" s="232"/>
      <c r="Q272" s="232"/>
      <c r="R272" s="232"/>
      <c r="S272" s="232"/>
      <c r="T272" s="23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4" t="s">
        <v>141</v>
      </c>
      <c r="AU272" s="234" t="s">
        <v>81</v>
      </c>
      <c r="AV272" s="13" t="s">
        <v>79</v>
      </c>
      <c r="AW272" s="13" t="s">
        <v>33</v>
      </c>
      <c r="AX272" s="13" t="s">
        <v>71</v>
      </c>
      <c r="AY272" s="234" t="s">
        <v>131</v>
      </c>
    </row>
    <row r="273" s="13" customFormat="1">
      <c r="A273" s="13"/>
      <c r="B273" s="224"/>
      <c r="C273" s="225"/>
      <c r="D273" s="226" t="s">
        <v>141</v>
      </c>
      <c r="E273" s="227" t="s">
        <v>19</v>
      </c>
      <c r="F273" s="228" t="s">
        <v>351</v>
      </c>
      <c r="G273" s="225"/>
      <c r="H273" s="227" t="s">
        <v>19</v>
      </c>
      <c r="I273" s="229"/>
      <c r="J273" s="225"/>
      <c r="K273" s="225"/>
      <c r="L273" s="230"/>
      <c r="M273" s="231"/>
      <c r="N273" s="232"/>
      <c r="O273" s="232"/>
      <c r="P273" s="232"/>
      <c r="Q273" s="232"/>
      <c r="R273" s="232"/>
      <c r="S273" s="232"/>
      <c r="T273" s="23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4" t="s">
        <v>141</v>
      </c>
      <c r="AU273" s="234" t="s">
        <v>81</v>
      </c>
      <c r="AV273" s="13" t="s">
        <v>79</v>
      </c>
      <c r="AW273" s="13" t="s">
        <v>33</v>
      </c>
      <c r="AX273" s="13" t="s">
        <v>71</v>
      </c>
      <c r="AY273" s="234" t="s">
        <v>131</v>
      </c>
    </row>
    <row r="274" s="14" customFormat="1">
      <c r="A274" s="14"/>
      <c r="B274" s="235"/>
      <c r="C274" s="236"/>
      <c r="D274" s="226" t="s">
        <v>141</v>
      </c>
      <c r="E274" s="237" t="s">
        <v>19</v>
      </c>
      <c r="F274" s="238" t="s">
        <v>352</v>
      </c>
      <c r="G274" s="236"/>
      <c r="H274" s="239">
        <v>119.416</v>
      </c>
      <c r="I274" s="240"/>
      <c r="J274" s="236"/>
      <c r="K274" s="236"/>
      <c r="L274" s="241"/>
      <c r="M274" s="242"/>
      <c r="N274" s="243"/>
      <c r="O274" s="243"/>
      <c r="P274" s="243"/>
      <c r="Q274" s="243"/>
      <c r="R274" s="243"/>
      <c r="S274" s="243"/>
      <c r="T274" s="24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45" t="s">
        <v>141</v>
      </c>
      <c r="AU274" s="245" t="s">
        <v>81</v>
      </c>
      <c r="AV274" s="14" t="s">
        <v>81</v>
      </c>
      <c r="AW274" s="14" t="s">
        <v>33</v>
      </c>
      <c r="AX274" s="14" t="s">
        <v>71</v>
      </c>
      <c r="AY274" s="245" t="s">
        <v>131</v>
      </c>
    </row>
    <row r="275" s="13" customFormat="1">
      <c r="A275" s="13"/>
      <c r="B275" s="224"/>
      <c r="C275" s="225"/>
      <c r="D275" s="226" t="s">
        <v>141</v>
      </c>
      <c r="E275" s="227" t="s">
        <v>19</v>
      </c>
      <c r="F275" s="228" t="s">
        <v>353</v>
      </c>
      <c r="G275" s="225"/>
      <c r="H275" s="227" t="s">
        <v>19</v>
      </c>
      <c r="I275" s="229"/>
      <c r="J275" s="225"/>
      <c r="K275" s="225"/>
      <c r="L275" s="230"/>
      <c r="M275" s="231"/>
      <c r="N275" s="232"/>
      <c r="O275" s="232"/>
      <c r="P275" s="232"/>
      <c r="Q275" s="232"/>
      <c r="R275" s="232"/>
      <c r="S275" s="232"/>
      <c r="T275" s="23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4" t="s">
        <v>141</v>
      </c>
      <c r="AU275" s="234" t="s">
        <v>81</v>
      </c>
      <c r="AV275" s="13" t="s">
        <v>79</v>
      </c>
      <c r="AW275" s="13" t="s">
        <v>33</v>
      </c>
      <c r="AX275" s="13" t="s">
        <v>71</v>
      </c>
      <c r="AY275" s="234" t="s">
        <v>131</v>
      </c>
    </row>
    <row r="276" s="14" customFormat="1">
      <c r="A276" s="14"/>
      <c r="B276" s="235"/>
      <c r="C276" s="236"/>
      <c r="D276" s="226" t="s">
        <v>141</v>
      </c>
      <c r="E276" s="237" t="s">
        <v>19</v>
      </c>
      <c r="F276" s="238" t="s">
        <v>354</v>
      </c>
      <c r="G276" s="236"/>
      <c r="H276" s="239">
        <v>-4.9489999999999998</v>
      </c>
      <c r="I276" s="240"/>
      <c r="J276" s="236"/>
      <c r="K276" s="236"/>
      <c r="L276" s="241"/>
      <c r="M276" s="242"/>
      <c r="N276" s="243"/>
      <c r="O276" s="243"/>
      <c r="P276" s="243"/>
      <c r="Q276" s="243"/>
      <c r="R276" s="243"/>
      <c r="S276" s="243"/>
      <c r="T276" s="24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45" t="s">
        <v>141</v>
      </c>
      <c r="AU276" s="245" t="s">
        <v>81</v>
      </c>
      <c r="AV276" s="14" t="s">
        <v>81</v>
      </c>
      <c r="AW276" s="14" t="s">
        <v>33</v>
      </c>
      <c r="AX276" s="14" t="s">
        <v>71</v>
      </c>
      <c r="AY276" s="245" t="s">
        <v>131</v>
      </c>
    </row>
    <row r="277" s="15" customFormat="1">
      <c r="A277" s="15"/>
      <c r="B277" s="246"/>
      <c r="C277" s="247"/>
      <c r="D277" s="226" t="s">
        <v>141</v>
      </c>
      <c r="E277" s="248" t="s">
        <v>19</v>
      </c>
      <c r="F277" s="249" t="s">
        <v>145</v>
      </c>
      <c r="G277" s="247"/>
      <c r="H277" s="250">
        <v>114.467</v>
      </c>
      <c r="I277" s="251"/>
      <c r="J277" s="247"/>
      <c r="K277" s="247"/>
      <c r="L277" s="252"/>
      <c r="M277" s="253"/>
      <c r="N277" s="254"/>
      <c r="O277" s="254"/>
      <c r="P277" s="254"/>
      <c r="Q277" s="254"/>
      <c r="R277" s="254"/>
      <c r="S277" s="254"/>
      <c r="T277" s="25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56" t="s">
        <v>141</v>
      </c>
      <c r="AU277" s="256" t="s">
        <v>81</v>
      </c>
      <c r="AV277" s="15" t="s">
        <v>138</v>
      </c>
      <c r="AW277" s="15" t="s">
        <v>33</v>
      </c>
      <c r="AX277" s="15" t="s">
        <v>79</v>
      </c>
      <c r="AY277" s="256" t="s">
        <v>131</v>
      </c>
    </row>
    <row r="278" s="2" customFormat="1" ht="37.8" customHeight="1">
      <c r="A278" s="40"/>
      <c r="B278" s="41"/>
      <c r="C278" s="206" t="s">
        <v>259</v>
      </c>
      <c r="D278" s="206" t="s">
        <v>133</v>
      </c>
      <c r="E278" s="207" t="s">
        <v>355</v>
      </c>
      <c r="F278" s="208" t="s">
        <v>356</v>
      </c>
      <c r="G278" s="209" t="s">
        <v>136</v>
      </c>
      <c r="H278" s="210">
        <v>119.092</v>
      </c>
      <c r="I278" s="211"/>
      <c r="J278" s="212">
        <f>ROUND(I278*H278,2)</f>
        <v>0</v>
      </c>
      <c r="K278" s="208" t="s">
        <v>137</v>
      </c>
      <c r="L278" s="46"/>
      <c r="M278" s="213" t="s">
        <v>19</v>
      </c>
      <c r="N278" s="214" t="s">
        <v>42</v>
      </c>
      <c r="O278" s="86"/>
      <c r="P278" s="215">
        <f>O278*H278</f>
        <v>0</v>
      </c>
      <c r="Q278" s="215">
        <v>0</v>
      </c>
      <c r="R278" s="215">
        <f>Q278*H278</f>
        <v>0</v>
      </c>
      <c r="S278" s="215">
        <v>0</v>
      </c>
      <c r="T278" s="216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17" t="s">
        <v>138</v>
      </c>
      <c r="AT278" s="217" t="s">
        <v>133</v>
      </c>
      <c r="AU278" s="217" t="s">
        <v>81</v>
      </c>
      <c r="AY278" s="19" t="s">
        <v>131</v>
      </c>
      <c r="BE278" s="218">
        <f>IF(N278="základní",J278,0)</f>
        <v>0</v>
      </c>
      <c r="BF278" s="218">
        <f>IF(N278="snížená",J278,0)</f>
        <v>0</v>
      </c>
      <c r="BG278" s="218">
        <f>IF(N278="zákl. přenesená",J278,0)</f>
        <v>0</v>
      </c>
      <c r="BH278" s="218">
        <f>IF(N278="sníž. přenesená",J278,0)</f>
        <v>0</v>
      </c>
      <c r="BI278" s="218">
        <f>IF(N278="nulová",J278,0)</f>
        <v>0</v>
      </c>
      <c r="BJ278" s="19" t="s">
        <v>79</v>
      </c>
      <c r="BK278" s="218">
        <f>ROUND(I278*H278,2)</f>
        <v>0</v>
      </c>
      <c r="BL278" s="19" t="s">
        <v>138</v>
      </c>
      <c r="BM278" s="217" t="s">
        <v>357</v>
      </c>
    </row>
    <row r="279" s="2" customFormat="1">
      <c r="A279" s="40"/>
      <c r="B279" s="41"/>
      <c r="C279" s="42"/>
      <c r="D279" s="219" t="s">
        <v>139</v>
      </c>
      <c r="E279" s="42"/>
      <c r="F279" s="220" t="s">
        <v>358</v>
      </c>
      <c r="G279" s="42"/>
      <c r="H279" s="42"/>
      <c r="I279" s="221"/>
      <c r="J279" s="42"/>
      <c r="K279" s="42"/>
      <c r="L279" s="46"/>
      <c r="M279" s="222"/>
      <c r="N279" s="223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19" t="s">
        <v>139</v>
      </c>
      <c r="AU279" s="19" t="s">
        <v>81</v>
      </c>
    </row>
    <row r="280" s="13" customFormat="1">
      <c r="A280" s="13"/>
      <c r="B280" s="224"/>
      <c r="C280" s="225"/>
      <c r="D280" s="226" t="s">
        <v>141</v>
      </c>
      <c r="E280" s="227" t="s">
        <v>19</v>
      </c>
      <c r="F280" s="228" t="s">
        <v>142</v>
      </c>
      <c r="G280" s="225"/>
      <c r="H280" s="227" t="s">
        <v>19</v>
      </c>
      <c r="I280" s="229"/>
      <c r="J280" s="225"/>
      <c r="K280" s="225"/>
      <c r="L280" s="230"/>
      <c r="M280" s="231"/>
      <c r="N280" s="232"/>
      <c r="O280" s="232"/>
      <c r="P280" s="232"/>
      <c r="Q280" s="232"/>
      <c r="R280" s="232"/>
      <c r="S280" s="232"/>
      <c r="T280" s="23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4" t="s">
        <v>141</v>
      </c>
      <c r="AU280" s="234" t="s">
        <v>81</v>
      </c>
      <c r="AV280" s="13" t="s">
        <v>79</v>
      </c>
      <c r="AW280" s="13" t="s">
        <v>33</v>
      </c>
      <c r="AX280" s="13" t="s">
        <v>71</v>
      </c>
      <c r="AY280" s="234" t="s">
        <v>131</v>
      </c>
    </row>
    <row r="281" s="13" customFormat="1">
      <c r="A281" s="13"/>
      <c r="B281" s="224"/>
      <c r="C281" s="225"/>
      <c r="D281" s="226" t="s">
        <v>141</v>
      </c>
      <c r="E281" s="227" t="s">
        <v>19</v>
      </c>
      <c r="F281" s="228" t="s">
        <v>351</v>
      </c>
      <c r="G281" s="225"/>
      <c r="H281" s="227" t="s">
        <v>19</v>
      </c>
      <c r="I281" s="229"/>
      <c r="J281" s="225"/>
      <c r="K281" s="225"/>
      <c r="L281" s="230"/>
      <c r="M281" s="231"/>
      <c r="N281" s="232"/>
      <c r="O281" s="232"/>
      <c r="P281" s="232"/>
      <c r="Q281" s="232"/>
      <c r="R281" s="232"/>
      <c r="S281" s="232"/>
      <c r="T281" s="23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4" t="s">
        <v>141</v>
      </c>
      <c r="AU281" s="234" t="s">
        <v>81</v>
      </c>
      <c r="AV281" s="13" t="s">
        <v>79</v>
      </c>
      <c r="AW281" s="13" t="s">
        <v>33</v>
      </c>
      <c r="AX281" s="13" t="s">
        <v>71</v>
      </c>
      <c r="AY281" s="234" t="s">
        <v>131</v>
      </c>
    </row>
    <row r="282" s="14" customFormat="1">
      <c r="A282" s="14"/>
      <c r="B282" s="235"/>
      <c r="C282" s="236"/>
      <c r="D282" s="226" t="s">
        <v>141</v>
      </c>
      <c r="E282" s="237" t="s">
        <v>19</v>
      </c>
      <c r="F282" s="238" t="s">
        <v>359</v>
      </c>
      <c r="G282" s="236"/>
      <c r="H282" s="239">
        <v>119.092</v>
      </c>
      <c r="I282" s="240"/>
      <c r="J282" s="236"/>
      <c r="K282" s="236"/>
      <c r="L282" s="241"/>
      <c r="M282" s="242"/>
      <c r="N282" s="243"/>
      <c r="O282" s="243"/>
      <c r="P282" s="243"/>
      <c r="Q282" s="243"/>
      <c r="R282" s="243"/>
      <c r="S282" s="243"/>
      <c r="T282" s="24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45" t="s">
        <v>141</v>
      </c>
      <c r="AU282" s="245" t="s">
        <v>81</v>
      </c>
      <c r="AV282" s="14" t="s">
        <v>81</v>
      </c>
      <c r="AW282" s="14" t="s">
        <v>33</v>
      </c>
      <c r="AX282" s="14" t="s">
        <v>71</v>
      </c>
      <c r="AY282" s="245" t="s">
        <v>131</v>
      </c>
    </row>
    <row r="283" s="15" customFormat="1">
      <c r="A283" s="15"/>
      <c r="B283" s="246"/>
      <c r="C283" s="247"/>
      <c r="D283" s="226" t="s">
        <v>141</v>
      </c>
      <c r="E283" s="248" t="s">
        <v>19</v>
      </c>
      <c r="F283" s="249" t="s">
        <v>145</v>
      </c>
      <c r="G283" s="247"/>
      <c r="H283" s="250">
        <v>119.092</v>
      </c>
      <c r="I283" s="251"/>
      <c r="J283" s="247"/>
      <c r="K283" s="247"/>
      <c r="L283" s="252"/>
      <c r="M283" s="253"/>
      <c r="N283" s="254"/>
      <c r="O283" s="254"/>
      <c r="P283" s="254"/>
      <c r="Q283" s="254"/>
      <c r="R283" s="254"/>
      <c r="S283" s="254"/>
      <c r="T283" s="25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T283" s="256" t="s">
        <v>141</v>
      </c>
      <c r="AU283" s="256" t="s">
        <v>81</v>
      </c>
      <c r="AV283" s="15" t="s">
        <v>138</v>
      </c>
      <c r="AW283" s="15" t="s">
        <v>33</v>
      </c>
      <c r="AX283" s="15" t="s">
        <v>79</v>
      </c>
      <c r="AY283" s="256" t="s">
        <v>131</v>
      </c>
    </row>
    <row r="284" s="2" customFormat="1" ht="44.25" customHeight="1">
      <c r="A284" s="40"/>
      <c r="B284" s="41"/>
      <c r="C284" s="206" t="s">
        <v>360</v>
      </c>
      <c r="D284" s="206" t="s">
        <v>133</v>
      </c>
      <c r="E284" s="207" t="s">
        <v>361</v>
      </c>
      <c r="F284" s="208" t="s">
        <v>362</v>
      </c>
      <c r="G284" s="209" t="s">
        <v>136</v>
      </c>
      <c r="H284" s="210">
        <v>119.092</v>
      </c>
      <c r="I284" s="211"/>
      <c r="J284" s="212">
        <f>ROUND(I284*H284,2)</f>
        <v>0</v>
      </c>
      <c r="K284" s="208" t="s">
        <v>137</v>
      </c>
      <c r="L284" s="46"/>
      <c r="M284" s="213" t="s">
        <v>19</v>
      </c>
      <c r="N284" s="214" t="s">
        <v>42</v>
      </c>
      <c r="O284" s="86"/>
      <c r="P284" s="215">
        <f>O284*H284</f>
        <v>0</v>
      </c>
      <c r="Q284" s="215">
        <v>0</v>
      </c>
      <c r="R284" s="215">
        <f>Q284*H284</f>
        <v>0</v>
      </c>
      <c r="S284" s="215">
        <v>0</v>
      </c>
      <c r="T284" s="216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17" t="s">
        <v>138</v>
      </c>
      <c r="AT284" s="217" t="s">
        <v>133</v>
      </c>
      <c r="AU284" s="217" t="s">
        <v>81</v>
      </c>
      <c r="AY284" s="19" t="s">
        <v>131</v>
      </c>
      <c r="BE284" s="218">
        <f>IF(N284="základní",J284,0)</f>
        <v>0</v>
      </c>
      <c r="BF284" s="218">
        <f>IF(N284="snížená",J284,0)</f>
        <v>0</v>
      </c>
      <c r="BG284" s="218">
        <f>IF(N284="zákl. přenesená",J284,0)</f>
        <v>0</v>
      </c>
      <c r="BH284" s="218">
        <f>IF(N284="sníž. přenesená",J284,0)</f>
        <v>0</v>
      </c>
      <c r="BI284" s="218">
        <f>IF(N284="nulová",J284,0)</f>
        <v>0</v>
      </c>
      <c r="BJ284" s="19" t="s">
        <v>79</v>
      </c>
      <c r="BK284" s="218">
        <f>ROUND(I284*H284,2)</f>
        <v>0</v>
      </c>
      <c r="BL284" s="19" t="s">
        <v>138</v>
      </c>
      <c r="BM284" s="217" t="s">
        <v>363</v>
      </c>
    </row>
    <row r="285" s="2" customFormat="1">
      <c r="A285" s="40"/>
      <c r="B285" s="41"/>
      <c r="C285" s="42"/>
      <c r="D285" s="219" t="s">
        <v>139</v>
      </c>
      <c r="E285" s="42"/>
      <c r="F285" s="220" t="s">
        <v>364</v>
      </c>
      <c r="G285" s="42"/>
      <c r="H285" s="42"/>
      <c r="I285" s="221"/>
      <c r="J285" s="42"/>
      <c r="K285" s="42"/>
      <c r="L285" s="46"/>
      <c r="M285" s="222"/>
      <c r="N285" s="223"/>
      <c r="O285" s="86"/>
      <c r="P285" s="86"/>
      <c r="Q285" s="86"/>
      <c r="R285" s="86"/>
      <c r="S285" s="86"/>
      <c r="T285" s="87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T285" s="19" t="s">
        <v>139</v>
      </c>
      <c r="AU285" s="19" t="s">
        <v>81</v>
      </c>
    </row>
    <row r="286" s="2" customFormat="1" ht="37.8" customHeight="1">
      <c r="A286" s="40"/>
      <c r="B286" s="41"/>
      <c r="C286" s="206" t="s">
        <v>266</v>
      </c>
      <c r="D286" s="206" t="s">
        <v>133</v>
      </c>
      <c r="E286" s="207" t="s">
        <v>365</v>
      </c>
      <c r="F286" s="208" t="s">
        <v>366</v>
      </c>
      <c r="G286" s="209" t="s">
        <v>136</v>
      </c>
      <c r="H286" s="210">
        <v>119.092</v>
      </c>
      <c r="I286" s="211"/>
      <c r="J286" s="212">
        <f>ROUND(I286*H286,2)</f>
        <v>0</v>
      </c>
      <c r="K286" s="208" t="s">
        <v>137</v>
      </c>
      <c r="L286" s="46"/>
      <c r="M286" s="213" t="s">
        <v>19</v>
      </c>
      <c r="N286" s="214" t="s">
        <v>42</v>
      </c>
      <c r="O286" s="86"/>
      <c r="P286" s="215">
        <f>O286*H286</f>
        <v>0</v>
      </c>
      <c r="Q286" s="215">
        <v>0</v>
      </c>
      <c r="R286" s="215">
        <f>Q286*H286</f>
        <v>0</v>
      </c>
      <c r="S286" s="215">
        <v>0</v>
      </c>
      <c r="T286" s="216">
        <f>S286*H286</f>
        <v>0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17" t="s">
        <v>138</v>
      </c>
      <c r="AT286" s="217" t="s">
        <v>133</v>
      </c>
      <c r="AU286" s="217" t="s">
        <v>81</v>
      </c>
      <c r="AY286" s="19" t="s">
        <v>131</v>
      </c>
      <c r="BE286" s="218">
        <f>IF(N286="základní",J286,0)</f>
        <v>0</v>
      </c>
      <c r="BF286" s="218">
        <f>IF(N286="snížená",J286,0)</f>
        <v>0</v>
      </c>
      <c r="BG286" s="218">
        <f>IF(N286="zákl. přenesená",J286,0)</f>
        <v>0</v>
      </c>
      <c r="BH286" s="218">
        <f>IF(N286="sníž. přenesená",J286,0)</f>
        <v>0</v>
      </c>
      <c r="BI286" s="218">
        <f>IF(N286="nulová",J286,0)</f>
        <v>0</v>
      </c>
      <c r="BJ286" s="19" t="s">
        <v>79</v>
      </c>
      <c r="BK286" s="218">
        <f>ROUND(I286*H286,2)</f>
        <v>0</v>
      </c>
      <c r="BL286" s="19" t="s">
        <v>138</v>
      </c>
      <c r="BM286" s="217" t="s">
        <v>367</v>
      </c>
    </row>
    <row r="287" s="2" customFormat="1">
      <c r="A287" s="40"/>
      <c r="B287" s="41"/>
      <c r="C287" s="42"/>
      <c r="D287" s="219" t="s">
        <v>139</v>
      </c>
      <c r="E287" s="42"/>
      <c r="F287" s="220" t="s">
        <v>368</v>
      </c>
      <c r="G287" s="42"/>
      <c r="H287" s="42"/>
      <c r="I287" s="221"/>
      <c r="J287" s="42"/>
      <c r="K287" s="42"/>
      <c r="L287" s="46"/>
      <c r="M287" s="222"/>
      <c r="N287" s="223"/>
      <c r="O287" s="86"/>
      <c r="P287" s="86"/>
      <c r="Q287" s="86"/>
      <c r="R287" s="86"/>
      <c r="S287" s="86"/>
      <c r="T287" s="87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T287" s="19" t="s">
        <v>139</v>
      </c>
      <c r="AU287" s="19" t="s">
        <v>81</v>
      </c>
    </row>
    <row r="288" s="2" customFormat="1" ht="16.5" customHeight="1">
      <c r="A288" s="40"/>
      <c r="B288" s="41"/>
      <c r="C288" s="206" t="s">
        <v>369</v>
      </c>
      <c r="D288" s="206" t="s">
        <v>133</v>
      </c>
      <c r="E288" s="207" t="s">
        <v>370</v>
      </c>
      <c r="F288" s="208" t="s">
        <v>371</v>
      </c>
      <c r="G288" s="209" t="s">
        <v>196</v>
      </c>
      <c r="H288" s="210">
        <v>49.920000000000002</v>
      </c>
      <c r="I288" s="211"/>
      <c r="J288" s="212">
        <f>ROUND(I288*H288,2)</f>
        <v>0</v>
      </c>
      <c r="K288" s="208" t="s">
        <v>137</v>
      </c>
      <c r="L288" s="46"/>
      <c r="M288" s="213" t="s">
        <v>19</v>
      </c>
      <c r="N288" s="214" t="s">
        <v>42</v>
      </c>
      <c r="O288" s="86"/>
      <c r="P288" s="215">
        <f>O288*H288</f>
        <v>0</v>
      </c>
      <c r="Q288" s="215">
        <v>0</v>
      </c>
      <c r="R288" s="215">
        <f>Q288*H288</f>
        <v>0</v>
      </c>
      <c r="S288" s="215">
        <v>0</v>
      </c>
      <c r="T288" s="216">
        <f>S288*H288</f>
        <v>0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17" t="s">
        <v>138</v>
      </c>
      <c r="AT288" s="217" t="s">
        <v>133</v>
      </c>
      <c r="AU288" s="217" t="s">
        <v>81</v>
      </c>
      <c r="AY288" s="19" t="s">
        <v>131</v>
      </c>
      <c r="BE288" s="218">
        <f>IF(N288="základní",J288,0)</f>
        <v>0</v>
      </c>
      <c r="BF288" s="218">
        <f>IF(N288="snížená",J288,0)</f>
        <v>0</v>
      </c>
      <c r="BG288" s="218">
        <f>IF(N288="zákl. přenesená",J288,0)</f>
        <v>0</v>
      </c>
      <c r="BH288" s="218">
        <f>IF(N288="sníž. přenesená",J288,0)</f>
        <v>0</v>
      </c>
      <c r="BI288" s="218">
        <f>IF(N288="nulová",J288,0)</f>
        <v>0</v>
      </c>
      <c r="BJ288" s="19" t="s">
        <v>79</v>
      </c>
      <c r="BK288" s="218">
        <f>ROUND(I288*H288,2)</f>
        <v>0</v>
      </c>
      <c r="BL288" s="19" t="s">
        <v>138</v>
      </c>
      <c r="BM288" s="217" t="s">
        <v>372</v>
      </c>
    </row>
    <row r="289" s="2" customFormat="1">
      <c r="A289" s="40"/>
      <c r="B289" s="41"/>
      <c r="C289" s="42"/>
      <c r="D289" s="219" t="s">
        <v>139</v>
      </c>
      <c r="E289" s="42"/>
      <c r="F289" s="220" t="s">
        <v>373</v>
      </c>
      <c r="G289" s="42"/>
      <c r="H289" s="42"/>
      <c r="I289" s="221"/>
      <c r="J289" s="42"/>
      <c r="K289" s="42"/>
      <c r="L289" s="46"/>
      <c r="M289" s="222"/>
      <c r="N289" s="223"/>
      <c r="O289" s="86"/>
      <c r="P289" s="86"/>
      <c r="Q289" s="86"/>
      <c r="R289" s="86"/>
      <c r="S289" s="86"/>
      <c r="T289" s="87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19" t="s">
        <v>139</v>
      </c>
      <c r="AU289" s="19" t="s">
        <v>81</v>
      </c>
    </row>
    <row r="290" s="13" customFormat="1">
      <c r="A290" s="13"/>
      <c r="B290" s="224"/>
      <c r="C290" s="225"/>
      <c r="D290" s="226" t="s">
        <v>141</v>
      </c>
      <c r="E290" s="227" t="s">
        <v>19</v>
      </c>
      <c r="F290" s="228" t="s">
        <v>142</v>
      </c>
      <c r="G290" s="225"/>
      <c r="H290" s="227" t="s">
        <v>19</v>
      </c>
      <c r="I290" s="229"/>
      <c r="J290" s="225"/>
      <c r="K290" s="225"/>
      <c r="L290" s="230"/>
      <c r="M290" s="231"/>
      <c r="N290" s="232"/>
      <c r="O290" s="232"/>
      <c r="P290" s="232"/>
      <c r="Q290" s="232"/>
      <c r="R290" s="232"/>
      <c r="S290" s="232"/>
      <c r="T290" s="23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4" t="s">
        <v>141</v>
      </c>
      <c r="AU290" s="234" t="s">
        <v>81</v>
      </c>
      <c r="AV290" s="13" t="s">
        <v>79</v>
      </c>
      <c r="AW290" s="13" t="s">
        <v>33</v>
      </c>
      <c r="AX290" s="13" t="s">
        <v>71</v>
      </c>
      <c r="AY290" s="234" t="s">
        <v>131</v>
      </c>
    </row>
    <row r="291" s="13" customFormat="1">
      <c r="A291" s="13"/>
      <c r="B291" s="224"/>
      <c r="C291" s="225"/>
      <c r="D291" s="226" t="s">
        <v>141</v>
      </c>
      <c r="E291" s="227" t="s">
        <v>19</v>
      </c>
      <c r="F291" s="228" t="s">
        <v>374</v>
      </c>
      <c r="G291" s="225"/>
      <c r="H291" s="227" t="s">
        <v>19</v>
      </c>
      <c r="I291" s="229"/>
      <c r="J291" s="225"/>
      <c r="K291" s="225"/>
      <c r="L291" s="230"/>
      <c r="M291" s="231"/>
      <c r="N291" s="232"/>
      <c r="O291" s="232"/>
      <c r="P291" s="232"/>
      <c r="Q291" s="232"/>
      <c r="R291" s="232"/>
      <c r="S291" s="232"/>
      <c r="T291" s="23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4" t="s">
        <v>141</v>
      </c>
      <c r="AU291" s="234" t="s">
        <v>81</v>
      </c>
      <c r="AV291" s="13" t="s">
        <v>79</v>
      </c>
      <c r="AW291" s="13" t="s">
        <v>33</v>
      </c>
      <c r="AX291" s="13" t="s">
        <v>71</v>
      </c>
      <c r="AY291" s="234" t="s">
        <v>131</v>
      </c>
    </row>
    <row r="292" s="14" customFormat="1">
      <c r="A292" s="14"/>
      <c r="B292" s="235"/>
      <c r="C292" s="236"/>
      <c r="D292" s="226" t="s">
        <v>141</v>
      </c>
      <c r="E292" s="237" t="s">
        <v>19</v>
      </c>
      <c r="F292" s="238" t="s">
        <v>375</v>
      </c>
      <c r="G292" s="236"/>
      <c r="H292" s="239">
        <v>49.920000000000002</v>
      </c>
      <c r="I292" s="240"/>
      <c r="J292" s="236"/>
      <c r="K292" s="236"/>
      <c r="L292" s="241"/>
      <c r="M292" s="242"/>
      <c r="N292" s="243"/>
      <c r="O292" s="243"/>
      <c r="P292" s="243"/>
      <c r="Q292" s="243"/>
      <c r="R292" s="243"/>
      <c r="S292" s="243"/>
      <c r="T292" s="24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45" t="s">
        <v>141</v>
      </c>
      <c r="AU292" s="245" t="s">
        <v>81</v>
      </c>
      <c r="AV292" s="14" t="s">
        <v>81</v>
      </c>
      <c r="AW292" s="14" t="s">
        <v>33</v>
      </c>
      <c r="AX292" s="14" t="s">
        <v>71</v>
      </c>
      <c r="AY292" s="245" t="s">
        <v>131</v>
      </c>
    </row>
    <row r="293" s="15" customFormat="1">
      <c r="A293" s="15"/>
      <c r="B293" s="246"/>
      <c r="C293" s="247"/>
      <c r="D293" s="226" t="s">
        <v>141</v>
      </c>
      <c r="E293" s="248" t="s">
        <v>19</v>
      </c>
      <c r="F293" s="249" t="s">
        <v>145</v>
      </c>
      <c r="G293" s="247"/>
      <c r="H293" s="250">
        <v>49.920000000000002</v>
      </c>
      <c r="I293" s="251"/>
      <c r="J293" s="247"/>
      <c r="K293" s="247"/>
      <c r="L293" s="252"/>
      <c r="M293" s="253"/>
      <c r="N293" s="254"/>
      <c r="O293" s="254"/>
      <c r="P293" s="254"/>
      <c r="Q293" s="254"/>
      <c r="R293" s="254"/>
      <c r="S293" s="254"/>
      <c r="T293" s="25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T293" s="256" t="s">
        <v>141</v>
      </c>
      <c r="AU293" s="256" t="s">
        <v>81</v>
      </c>
      <c r="AV293" s="15" t="s">
        <v>138</v>
      </c>
      <c r="AW293" s="15" t="s">
        <v>33</v>
      </c>
      <c r="AX293" s="15" t="s">
        <v>79</v>
      </c>
      <c r="AY293" s="256" t="s">
        <v>131</v>
      </c>
    </row>
    <row r="294" s="2" customFormat="1" ht="16.5" customHeight="1">
      <c r="A294" s="40"/>
      <c r="B294" s="41"/>
      <c r="C294" s="206" t="s">
        <v>270</v>
      </c>
      <c r="D294" s="206" t="s">
        <v>133</v>
      </c>
      <c r="E294" s="207" t="s">
        <v>376</v>
      </c>
      <c r="F294" s="208" t="s">
        <v>377</v>
      </c>
      <c r="G294" s="209" t="s">
        <v>196</v>
      </c>
      <c r="H294" s="210">
        <v>49.920000000000002</v>
      </c>
      <c r="I294" s="211"/>
      <c r="J294" s="212">
        <f>ROUND(I294*H294,2)</f>
        <v>0</v>
      </c>
      <c r="K294" s="208" t="s">
        <v>137</v>
      </c>
      <c r="L294" s="46"/>
      <c r="M294" s="213" t="s">
        <v>19</v>
      </c>
      <c r="N294" s="214" t="s">
        <v>42</v>
      </c>
      <c r="O294" s="86"/>
      <c r="P294" s="215">
        <f>O294*H294</f>
        <v>0</v>
      </c>
      <c r="Q294" s="215">
        <v>0</v>
      </c>
      <c r="R294" s="215">
        <f>Q294*H294</f>
        <v>0</v>
      </c>
      <c r="S294" s="215">
        <v>0</v>
      </c>
      <c r="T294" s="216">
        <f>S294*H294</f>
        <v>0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17" t="s">
        <v>138</v>
      </c>
      <c r="AT294" s="217" t="s">
        <v>133</v>
      </c>
      <c r="AU294" s="217" t="s">
        <v>81</v>
      </c>
      <c r="AY294" s="19" t="s">
        <v>131</v>
      </c>
      <c r="BE294" s="218">
        <f>IF(N294="základní",J294,0)</f>
        <v>0</v>
      </c>
      <c r="BF294" s="218">
        <f>IF(N294="snížená",J294,0)</f>
        <v>0</v>
      </c>
      <c r="BG294" s="218">
        <f>IF(N294="zákl. přenesená",J294,0)</f>
        <v>0</v>
      </c>
      <c r="BH294" s="218">
        <f>IF(N294="sníž. přenesená",J294,0)</f>
        <v>0</v>
      </c>
      <c r="BI294" s="218">
        <f>IF(N294="nulová",J294,0)</f>
        <v>0</v>
      </c>
      <c r="BJ294" s="19" t="s">
        <v>79</v>
      </c>
      <c r="BK294" s="218">
        <f>ROUND(I294*H294,2)</f>
        <v>0</v>
      </c>
      <c r="BL294" s="19" t="s">
        <v>138</v>
      </c>
      <c r="BM294" s="217" t="s">
        <v>378</v>
      </c>
    </row>
    <row r="295" s="2" customFormat="1">
      <c r="A295" s="40"/>
      <c r="B295" s="41"/>
      <c r="C295" s="42"/>
      <c r="D295" s="219" t="s">
        <v>139</v>
      </c>
      <c r="E295" s="42"/>
      <c r="F295" s="220" t="s">
        <v>379</v>
      </c>
      <c r="G295" s="42"/>
      <c r="H295" s="42"/>
      <c r="I295" s="221"/>
      <c r="J295" s="42"/>
      <c r="K295" s="42"/>
      <c r="L295" s="46"/>
      <c r="M295" s="222"/>
      <c r="N295" s="223"/>
      <c r="O295" s="86"/>
      <c r="P295" s="86"/>
      <c r="Q295" s="86"/>
      <c r="R295" s="86"/>
      <c r="S295" s="86"/>
      <c r="T295" s="87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T295" s="19" t="s">
        <v>139</v>
      </c>
      <c r="AU295" s="19" t="s">
        <v>81</v>
      </c>
    </row>
    <row r="296" s="2" customFormat="1" ht="16.5" customHeight="1">
      <c r="A296" s="40"/>
      <c r="B296" s="41"/>
      <c r="C296" s="206" t="s">
        <v>380</v>
      </c>
      <c r="D296" s="206" t="s">
        <v>133</v>
      </c>
      <c r="E296" s="207" t="s">
        <v>381</v>
      </c>
      <c r="F296" s="208" t="s">
        <v>382</v>
      </c>
      <c r="G296" s="209" t="s">
        <v>196</v>
      </c>
      <c r="H296" s="210">
        <v>3.3079999999999998</v>
      </c>
      <c r="I296" s="211"/>
      <c r="J296" s="212">
        <f>ROUND(I296*H296,2)</f>
        <v>0</v>
      </c>
      <c r="K296" s="208" t="s">
        <v>137</v>
      </c>
      <c r="L296" s="46"/>
      <c r="M296" s="213" t="s">
        <v>19</v>
      </c>
      <c r="N296" s="214" t="s">
        <v>42</v>
      </c>
      <c r="O296" s="86"/>
      <c r="P296" s="215">
        <f>O296*H296</f>
        <v>0</v>
      </c>
      <c r="Q296" s="215">
        <v>0</v>
      </c>
      <c r="R296" s="215">
        <f>Q296*H296</f>
        <v>0</v>
      </c>
      <c r="S296" s="215">
        <v>0</v>
      </c>
      <c r="T296" s="216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17" t="s">
        <v>138</v>
      </c>
      <c r="AT296" s="217" t="s">
        <v>133</v>
      </c>
      <c r="AU296" s="217" t="s">
        <v>81</v>
      </c>
      <c r="AY296" s="19" t="s">
        <v>131</v>
      </c>
      <c r="BE296" s="218">
        <f>IF(N296="základní",J296,0)</f>
        <v>0</v>
      </c>
      <c r="BF296" s="218">
        <f>IF(N296="snížená",J296,0)</f>
        <v>0</v>
      </c>
      <c r="BG296" s="218">
        <f>IF(N296="zákl. přenesená",J296,0)</f>
        <v>0</v>
      </c>
      <c r="BH296" s="218">
        <f>IF(N296="sníž. přenesená",J296,0)</f>
        <v>0</v>
      </c>
      <c r="BI296" s="218">
        <f>IF(N296="nulová",J296,0)</f>
        <v>0</v>
      </c>
      <c r="BJ296" s="19" t="s">
        <v>79</v>
      </c>
      <c r="BK296" s="218">
        <f>ROUND(I296*H296,2)</f>
        <v>0</v>
      </c>
      <c r="BL296" s="19" t="s">
        <v>138</v>
      </c>
      <c r="BM296" s="217" t="s">
        <v>383</v>
      </c>
    </row>
    <row r="297" s="2" customFormat="1">
      <c r="A297" s="40"/>
      <c r="B297" s="41"/>
      <c r="C297" s="42"/>
      <c r="D297" s="219" t="s">
        <v>139</v>
      </c>
      <c r="E297" s="42"/>
      <c r="F297" s="220" t="s">
        <v>384</v>
      </c>
      <c r="G297" s="42"/>
      <c r="H297" s="42"/>
      <c r="I297" s="221"/>
      <c r="J297" s="42"/>
      <c r="K297" s="42"/>
      <c r="L297" s="46"/>
      <c r="M297" s="222"/>
      <c r="N297" s="223"/>
      <c r="O297" s="86"/>
      <c r="P297" s="86"/>
      <c r="Q297" s="86"/>
      <c r="R297" s="86"/>
      <c r="S297" s="86"/>
      <c r="T297" s="87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T297" s="19" t="s">
        <v>139</v>
      </c>
      <c r="AU297" s="19" t="s">
        <v>81</v>
      </c>
    </row>
    <row r="298" s="13" customFormat="1">
      <c r="A298" s="13"/>
      <c r="B298" s="224"/>
      <c r="C298" s="225"/>
      <c r="D298" s="226" t="s">
        <v>141</v>
      </c>
      <c r="E298" s="227" t="s">
        <v>19</v>
      </c>
      <c r="F298" s="228" t="s">
        <v>142</v>
      </c>
      <c r="G298" s="225"/>
      <c r="H298" s="227" t="s">
        <v>19</v>
      </c>
      <c r="I298" s="229"/>
      <c r="J298" s="225"/>
      <c r="K298" s="225"/>
      <c r="L298" s="230"/>
      <c r="M298" s="231"/>
      <c r="N298" s="232"/>
      <c r="O298" s="232"/>
      <c r="P298" s="232"/>
      <c r="Q298" s="232"/>
      <c r="R298" s="232"/>
      <c r="S298" s="232"/>
      <c r="T298" s="23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4" t="s">
        <v>141</v>
      </c>
      <c r="AU298" s="234" t="s">
        <v>81</v>
      </c>
      <c r="AV298" s="13" t="s">
        <v>79</v>
      </c>
      <c r="AW298" s="13" t="s">
        <v>33</v>
      </c>
      <c r="AX298" s="13" t="s">
        <v>71</v>
      </c>
      <c r="AY298" s="234" t="s">
        <v>131</v>
      </c>
    </row>
    <row r="299" s="13" customFormat="1">
      <c r="A299" s="13"/>
      <c r="B299" s="224"/>
      <c r="C299" s="225"/>
      <c r="D299" s="226" t="s">
        <v>141</v>
      </c>
      <c r="E299" s="227" t="s">
        <v>19</v>
      </c>
      <c r="F299" s="228" t="s">
        <v>385</v>
      </c>
      <c r="G299" s="225"/>
      <c r="H299" s="227" t="s">
        <v>19</v>
      </c>
      <c r="I299" s="229"/>
      <c r="J299" s="225"/>
      <c r="K299" s="225"/>
      <c r="L299" s="230"/>
      <c r="M299" s="231"/>
      <c r="N299" s="232"/>
      <c r="O299" s="232"/>
      <c r="P299" s="232"/>
      <c r="Q299" s="232"/>
      <c r="R299" s="232"/>
      <c r="S299" s="232"/>
      <c r="T299" s="23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4" t="s">
        <v>141</v>
      </c>
      <c r="AU299" s="234" t="s">
        <v>81</v>
      </c>
      <c r="AV299" s="13" t="s">
        <v>79</v>
      </c>
      <c r="AW299" s="13" t="s">
        <v>33</v>
      </c>
      <c r="AX299" s="13" t="s">
        <v>71</v>
      </c>
      <c r="AY299" s="234" t="s">
        <v>131</v>
      </c>
    </row>
    <row r="300" s="14" customFormat="1">
      <c r="A300" s="14"/>
      <c r="B300" s="235"/>
      <c r="C300" s="236"/>
      <c r="D300" s="226" t="s">
        <v>141</v>
      </c>
      <c r="E300" s="237" t="s">
        <v>19</v>
      </c>
      <c r="F300" s="238" t="s">
        <v>386</v>
      </c>
      <c r="G300" s="236"/>
      <c r="H300" s="239">
        <v>3.3079999999999998</v>
      </c>
      <c r="I300" s="240"/>
      <c r="J300" s="236"/>
      <c r="K300" s="236"/>
      <c r="L300" s="241"/>
      <c r="M300" s="242"/>
      <c r="N300" s="243"/>
      <c r="O300" s="243"/>
      <c r="P300" s="243"/>
      <c r="Q300" s="243"/>
      <c r="R300" s="243"/>
      <c r="S300" s="243"/>
      <c r="T300" s="24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45" t="s">
        <v>141</v>
      </c>
      <c r="AU300" s="245" t="s">
        <v>81</v>
      </c>
      <c r="AV300" s="14" t="s">
        <v>81</v>
      </c>
      <c r="AW300" s="14" t="s">
        <v>33</v>
      </c>
      <c r="AX300" s="14" t="s">
        <v>71</v>
      </c>
      <c r="AY300" s="245" t="s">
        <v>131</v>
      </c>
    </row>
    <row r="301" s="15" customFormat="1">
      <c r="A301" s="15"/>
      <c r="B301" s="246"/>
      <c r="C301" s="247"/>
      <c r="D301" s="226" t="s">
        <v>141</v>
      </c>
      <c r="E301" s="248" t="s">
        <v>19</v>
      </c>
      <c r="F301" s="249" t="s">
        <v>145</v>
      </c>
      <c r="G301" s="247"/>
      <c r="H301" s="250">
        <v>3.3079999999999998</v>
      </c>
      <c r="I301" s="251"/>
      <c r="J301" s="247"/>
      <c r="K301" s="247"/>
      <c r="L301" s="252"/>
      <c r="M301" s="253"/>
      <c r="N301" s="254"/>
      <c r="O301" s="254"/>
      <c r="P301" s="254"/>
      <c r="Q301" s="254"/>
      <c r="R301" s="254"/>
      <c r="S301" s="254"/>
      <c r="T301" s="25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T301" s="256" t="s">
        <v>141</v>
      </c>
      <c r="AU301" s="256" t="s">
        <v>81</v>
      </c>
      <c r="AV301" s="15" t="s">
        <v>138</v>
      </c>
      <c r="AW301" s="15" t="s">
        <v>33</v>
      </c>
      <c r="AX301" s="15" t="s">
        <v>79</v>
      </c>
      <c r="AY301" s="256" t="s">
        <v>131</v>
      </c>
    </row>
    <row r="302" s="2" customFormat="1" ht="21.75" customHeight="1">
      <c r="A302" s="40"/>
      <c r="B302" s="41"/>
      <c r="C302" s="206" t="s">
        <v>274</v>
      </c>
      <c r="D302" s="206" t="s">
        <v>133</v>
      </c>
      <c r="E302" s="207" t="s">
        <v>387</v>
      </c>
      <c r="F302" s="208" t="s">
        <v>388</v>
      </c>
      <c r="G302" s="209" t="s">
        <v>196</v>
      </c>
      <c r="H302" s="210">
        <v>3.3079999999999998</v>
      </c>
      <c r="I302" s="211"/>
      <c r="J302" s="212">
        <f>ROUND(I302*H302,2)</f>
        <v>0</v>
      </c>
      <c r="K302" s="208" t="s">
        <v>137</v>
      </c>
      <c r="L302" s="46"/>
      <c r="M302" s="213" t="s">
        <v>19</v>
      </c>
      <c r="N302" s="214" t="s">
        <v>42</v>
      </c>
      <c r="O302" s="86"/>
      <c r="P302" s="215">
        <f>O302*H302</f>
        <v>0</v>
      </c>
      <c r="Q302" s="215">
        <v>0</v>
      </c>
      <c r="R302" s="215">
        <f>Q302*H302</f>
        <v>0</v>
      </c>
      <c r="S302" s="215">
        <v>0</v>
      </c>
      <c r="T302" s="216">
        <f>S302*H302</f>
        <v>0</v>
      </c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R302" s="217" t="s">
        <v>138</v>
      </c>
      <c r="AT302" s="217" t="s">
        <v>133</v>
      </c>
      <c r="AU302" s="217" t="s">
        <v>81</v>
      </c>
      <c r="AY302" s="19" t="s">
        <v>131</v>
      </c>
      <c r="BE302" s="218">
        <f>IF(N302="základní",J302,0)</f>
        <v>0</v>
      </c>
      <c r="BF302" s="218">
        <f>IF(N302="snížená",J302,0)</f>
        <v>0</v>
      </c>
      <c r="BG302" s="218">
        <f>IF(N302="zákl. přenesená",J302,0)</f>
        <v>0</v>
      </c>
      <c r="BH302" s="218">
        <f>IF(N302="sníž. přenesená",J302,0)</f>
        <v>0</v>
      </c>
      <c r="BI302" s="218">
        <f>IF(N302="nulová",J302,0)</f>
        <v>0</v>
      </c>
      <c r="BJ302" s="19" t="s">
        <v>79</v>
      </c>
      <c r="BK302" s="218">
        <f>ROUND(I302*H302,2)</f>
        <v>0</v>
      </c>
      <c r="BL302" s="19" t="s">
        <v>138</v>
      </c>
      <c r="BM302" s="217" t="s">
        <v>389</v>
      </c>
    </row>
    <row r="303" s="2" customFormat="1">
      <c r="A303" s="40"/>
      <c r="B303" s="41"/>
      <c r="C303" s="42"/>
      <c r="D303" s="219" t="s">
        <v>139</v>
      </c>
      <c r="E303" s="42"/>
      <c r="F303" s="220" t="s">
        <v>390</v>
      </c>
      <c r="G303" s="42"/>
      <c r="H303" s="42"/>
      <c r="I303" s="221"/>
      <c r="J303" s="42"/>
      <c r="K303" s="42"/>
      <c r="L303" s="46"/>
      <c r="M303" s="222"/>
      <c r="N303" s="223"/>
      <c r="O303" s="86"/>
      <c r="P303" s="86"/>
      <c r="Q303" s="86"/>
      <c r="R303" s="86"/>
      <c r="S303" s="86"/>
      <c r="T303" s="87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T303" s="19" t="s">
        <v>139</v>
      </c>
      <c r="AU303" s="19" t="s">
        <v>81</v>
      </c>
    </row>
    <row r="304" s="2" customFormat="1" ht="16.5" customHeight="1">
      <c r="A304" s="40"/>
      <c r="B304" s="41"/>
      <c r="C304" s="206" t="s">
        <v>391</v>
      </c>
      <c r="D304" s="206" t="s">
        <v>133</v>
      </c>
      <c r="E304" s="207" t="s">
        <v>392</v>
      </c>
      <c r="F304" s="208" t="s">
        <v>393</v>
      </c>
      <c r="G304" s="209" t="s">
        <v>221</v>
      </c>
      <c r="H304" s="210">
        <v>0.20200000000000001</v>
      </c>
      <c r="I304" s="211"/>
      <c r="J304" s="212">
        <f>ROUND(I304*H304,2)</f>
        <v>0</v>
      </c>
      <c r="K304" s="208" t="s">
        <v>137</v>
      </c>
      <c r="L304" s="46"/>
      <c r="M304" s="213" t="s">
        <v>19</v>
      </c>
      <c r="N304" s="214" t="s">
        <v>42</v>
      </c>
      <c r="O304" s="86"/>
      <c r="P304" s="215">
        <f>O304*H304</f>
        <v>0</v>
      </c>
      <c r="Q304" s="215">
        <v>0</v>
      </c>
      <c r="R304" s="215">
        <f>Q304*H304</f>
        <v>0</v>
      </c>
      <c r="S304" s="215">
        <v>0</v>
      </c>
      <c r="T304" s="216">
        <f>S304*H304</f>
        <v>0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17" t="s">
        <v>138</v>
      </c>
      <c r="AT304" s="217" t="s">
        <v>133</v>
      </c>
      <c r="AU304" s="217" t="s">
        <v>81</v>
      </c>
      <c r="AY304" s="19" t="s">
        <v>131</v>
      </c>
      <c r="BE304" s="218">
        <f>IF(N304="základní",J304,0)</f>
        <v>0</v>
      </c>
      <c r="BF304" s="218">
        <f>IF(N304="snížená",J304,0)</f>
        <v>0</v>
      </c>
      <c r="BG304" s="218">
        <f>IF(N304="zákl. přenesená",J304,0)</f>
        <v>0</v>
      </c>
      <c r="BH304" s="218">
        <f>IF(N304="sníž. přenesená",J304,0)</f>
        <v>0</v>
      </c>
      <c r="BI304" s="218">
        <f>IF(N304="nulová",J304,0)</f>
        <v>0</v>
      </c>
      <c r="BJ304" s="19" t="s">
        <v>79</v>
      </c>
      <c r="BK304" s="218">
        <f>ROUND(I304*H304,2)</f>
        <v>0</v>
      </c>
      <c r="BL304" s="19" t="s">
        <v>138</v>
      </c>
      <c r="BM304" s="217" t="s">
        <v>394</v>
      </c>
    </row>
    <row r="305" s="2" customFormat="1">
      <c r="A305" s="40"/>
      <c r="B305" s="41"/>
      <c r="C305" s="42"/>
      <c r="D305" s="219" t="s">
        <v>139</v>
      </c>
      <c r="E305" s="42"/>
      <c r="F305" s="220" t="s">
        <v>395</v>
      </c>
      <c r="G305" s="42"/>
      <c r="H305" s="42"/>
      <c r="I305" s="221"/>
      <c r="J305" s="42"/>
      <c r="K305" s="42"/>
      <c r="L305" s="46"/>
      <c r="M305" s="222"/>
      <c r="N305" s="223"/>
      <c r="O305" s="86"/>
      <c r="P305" s="86"/>
      <c r="Q305" s="86"/>
      <c r="R305" s="86"/>
      <c r="S305" s="86"/>
      <c r="T305" s="87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T305" s="19" t="s">
        <v>139</v>
      </c>
      <c r="AU305" s="19" t="s">
        <v>81</v>
      </c>
    </row>
    <row r="306" s="13" customFormat="1">
      <c r="A306" s="13"/>
      <c r="B306" s="224"/>
      <c r="C306" s="225"/>
      <c r="D306" s="226" t="s">
        <v>141</v>
      </c>
      <c r="E306" s="227" t="s">
        <v>19</v>
      </c>
      <c r="F306" s="228" t="s">
        <v>396</v>
      </c>
      <c r="G306" s="225"/>
      <c r="H306" s="227" t="s">
        <v>19</v>
      </c>
      <c r="I306" s="229"/>
      <c r="J306" s="225"/>
      <c r="K306" s="225"/>
      <c r="L306" s="230"/>
      <c r="M306" s="231"/>
      <c r="N306" s="232"/>
      <c r="O306" s="232"/>
      <c r="P306" s="232"/>
      <c r="Q306" s="232"/>
      <c r="R306" s="232"/>
      <c r="S306" s="232"/>
      <c r="T306" s="23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34" t="s">
        <v>141</v>
      </c>
      <c r="AU306" s="234" t="s">
        <v>81</v>
      </c>
      <c r="AV306" s="13" t="s">
        <v>79</v>
      </c>
      <c r="AW306" s="13" t="s">
        <v>33</v>
      </c>
      <c r="AX306" s="13" t="s">
        <v>71</v>
      </c>
      <c r="AY306" s="234" t="s">
        <v>131</v>
      </c>
    </row>
    <row r="307" s="13" customFormat="1">
      <c r="A307" s="13"/>
      <c r="B307" s="224"/>
      <c r="C307" s="225"/>
      <c r="D307" s="226" t="s">
        <v>141</v>
      </c>
      <c r="E307" s="227" t="s">
        <v>19</v>
      </c>
      <c r="F307" s="228" t="s">
        <v>397</v>
      </c>
      <c r="G307" s="225"/>
      <c r="H307" s="227" t="s">
        <v>19</v>
      </c>
      <c r="I307" s="229"/>
      <c r="J307" s="225"/>
      <c r="K307" s="225"/>
      <c r="L307" s="230"/>
      <c r="M307" s="231"/>
      <c r="N307" s="232"/>
      <c r="O307" s="232"/>
      <c r="P307" s="232"/>
      <c r="Q307" s="232"/>
      <c r="R307" s="232"/>
      <c r="S307" s="232"/>
      <c r="T307" s="23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4" t="s">
        <v>141</v>
      </c>
      <c r="AU307" s="234" t="s">
        <v>81</v>
      </c>
      <c r="AV307" s="13" t="s">
        <v>79</v>
      </c>
      <c r="AW307" s="13" t="s">
        <v>33</v>
      </c>
      <c r="AX307" s="13" t="s">
        <v>71</v>
      </c>
      <c r="AY307" s="234" t="s">
        <v>131</v>
      </c>
    </row>
    <row r="308" s="14" customFormat="1">
      <c r="A308" s="14"/>
      <c r="B308" s="235"/>
      <c r="C308" s="236"/>
      <c r="D308" s="226" t="s">
        <v>141</v>
      </c>
      <c r="E308" s="237" t="s">
        <v>19</v>
      </c>
      <c r="F308" s="238" t="s">
        <v>398</v>
      </c>
      <c r="G308" s="236"/>
      <c r="H308" s="239">
        <v>0.20200000000000001</v>
      </c>
      <c r="I308" s="240"/>
      <c r="J308" s="236"/>
      <c r="K308" s="236"/>
      <c r="L308" s="241"/>
      <c r="M308" s="242"/>
      <c r="N308" s="243"/>
      <c r="O308" s="243"/>
      <c r="P308" s="243"/>
      <c r="Q308" s="243"/>
      <c r="R308" s="243"/>
      <c r="S308" s="243"/>
      <c r="T308" s="24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45" t="s">
        <v>141</v>
      </c>
      <c r="AU308" s="245" t="s">
        <v>81</v>
      </c>
      <c r="AV308" s="14" t="s">
        <v>81</v>
      </c>
      <c r="AW308" s="14" t="s">
        <v>33</v>
      </c>
      <c r="AX308" s="14" t="s">
        <v>71</v>
      </c>
      <c r="AY308" s="245" t="s">
        <v>131</v>
      </c>
    </row>
    <row r="309" s="15" customFormat="1">
      <c r="A309" s="15"/>
      <c r="B309" s="246"/>
      <c r="C309" s="247"/>
      <c r="D309" s="226" t="s">
        <v>141</v>
      </c>
      <c r="E309" s="248" t="s">
        <v>19</v>
      </c>
      <c r="F309" s="249" t="s">
        <v>145</v>
      </c>
      <c r="G309" s="247"/>
      <c r="H309" s="250">
        <v>0.20200000000000001</v>
      </c>
      <c r="I309" s="251"/>
      <c r="J309" s="247"/>
      <c r="K309" s="247"/>
      <c r="L309" s="252"/>
      <c r="M309" s="253"/>
      <c r="N309" s="254"/>
      <c r="O309" s="254"/>
      <c r="P309" s="254"/>
      <c r="Q309" s="254"/>
      <c r="R309" s="254"/>
      <c r="S309" s="254"/>
      <c r="T309" s="25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T309" s="256" t="s">
        <v>141</v>
      </c>
      <c r="AU309" s="256" t="s">
        <v>81</v>
      </c>
      <c r="AV309" s="15" t="s">
        <v>138</v>
      </c>
      <c r="AW309" s="15" t="s">
        <v>33</v>
      </c>
      <c r="AX309" s="15" t="s">
        <v>79</v>
      </c>
      <c r="AY309" s="256" t="s">
        <v>131</v>
      </c>
    </row>
    <row r="310" s="2" customFormat="1" ht="24.15" customHeight="1">
      <c r="A310" s="40"/>
      <c r="B310" s="41"/>
      <c r="C310" s="206" t="s">
        <v>278</v>
      </c>
      <c r="D310" s="206" t="s">
        <v>133</v>
      </c>
      <c r="E310" s="207" t="s">
        <v>399</v>
      </c>
      <c r="F310" s="208" t="s">
        <v>400</v>
      </c>
      <c r="G310" s="209" t="s">
        <v>196</v>
      </c>
      <c r="H310" s="210">
        <v>708.39999999999998</v>
      </c>
      <c r="I310" s="211"/>
      <c r="J310" s="212">
        <f>ROUND(I310*H310,2)</f>
        <v>0</v>
      </c>
      <c r="K310" s="208" t="s">
        <v>137</v>
      </c>
      <c r="L310" s="46"/>
      <c r="M310" s="213" t="s">
        <v>19</v>
      </c>
      <c r="N310" s="214" t="s">
        <v>42</v>
      </c>
      <c r="O310" s="86"/>
      <c r="P310" s="215">
        <f>O310*H310</f>
        <v>0</v>
      </c>
      <c r="Q310" s="215">
        <v>0</v>
      </c>
      <c r="R310" s="215">
        <f>Q310*H310</f>
        <v>0</v>
      </c>
      <c r="S310" s="215">
        <v>0</v>
      </c>
      <c r="T310" s="216">
        <f>S310*H310</f>
        <v>0</v>
      </c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R310" s="217" t="s">
        <v>138</v>
      </c>
      <c r="AT310" s="217" t="s">
        <v>133</v>
      </c>
      <c r="AU310" s="217" t="s">
        <v>81</v>
      </c>
      <c r="AY310" s="19" t="s">
        <v>131</v>
      </c>
      <c r="BE310" s="218">
        <f>IF(N310="základní",J310,0)</f>
        <v>0</v>
      </c>
      <c r="BF310" s="218">
        <f>IF(N310="snížená",J310,0)</f>
        <v>0</v>
      </c>
      <c r="BG310" s="218">
        <f>IF(N310="zákl. přenesená",J310,0)</f>
        <v>0</v>
      </c>
      <c r="BH310" s="218">
        <f>IF(N310="sníž. přenesená",J310,0)</f>
        <v>0</v>
      </c>
      <c r="BI310" s="218">
        <f>IF(N310="nulová",J310,0)</f>
        <v>0</v>
      </c>
      <c r="BJ310" s="19" t="s">
        <v>79</v>
      </c>
      <c r="BK310" s="218">
        <f>ROUND(I310*H310,2)</f>
        <v>0</v>
      </c>
      <c r="BL310" s="19" t="s">
        <v>138</v>
      </c>
      <c r="BM310" s="217" t="s">
        <v>401</v>
      </c>
    </row>
    <row r="311" s="2" customFormat="1">
      <c r="A311" s="40"/>
      <c r="B311" s="41"/>
      <c r="C311" s="42"/>
      <c r="D311" s="219" t="s">
        <v>139</v>
      </c>
      <c r="E311" s="42"/>
      <c r="F311" s="220" t="s">
        <v>402</v>
      </c>
      <c r="G311" s="42"/>
      <c r="H311" s="42"/>
      <c r="I311" s="221"/>
      <c r="J311" s="42"/>
      <c r="K311" s="42"/>
      <c r="L311" s="46"/>
      <c r="M311" s="222"/>
      <c r="N311" s="223"/>
      <c r="O311" s="86"/>
      <c r="P311" s="86"/>
      <c r="Q311" s="86"/>
      <c r="R311" s="86"/>
      <c r="S311" s="86"/>
      <c r="T311" s="87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T311" s="19" t="s">
        <v>139</v>
      </c>
      <c r="AU311" s="19" t="s">
        <v>81</v>
      </c>
    </row>
    <row r="312" s="13" customFormat="1">
      <c r="A312" s="13"/>
      <c r="B312" s="224"/>
      <c r="C312" s="225"/>
      <c r="D312" s="226" t="s">
        <v>141</v>
      </c>
      <c r="E312" s="227" t="s">
        <v>19</v>
      </c>
      <c r="F312" s="228" t="s">
        <v>396</v>
      </c>
      <c r="G312" s="225"/>
      <c r="H312" s="227" t="s">
        <v>19</v>
      </c>
      <c r="I312" s="229"/>
      <c r="J312" s="225"/>
      <c r="K312" s="225"/>
      <c r="L312" s="230"/>
      <c r="M312" s="231"/>
      <c r="N312" s="232"/>
      <c r="O312" s="232"/>
      <c r="P312" s="232"/>
      <c r="Q312" s="232"/>
      <c r="R312" s="232"/>
      <c r="S312" s="232"/>
      <c r="T312" s="23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4" t="s">
        <v>141</v>
      </c>
      <c r="AU312" s="234" t="s">
        <v>81</v>
      </c>
      <c r="AV312" s="13" t="s">
        <v>79</v>
      </c>
      <c r="AW312" s="13" t="s">
        <v>33</v>
      </c>
      <c r="AX312" s="13" t="s">
        <v>71</v>
      </c>
      <c r="AY312" s="234" t="s">
        <v>131</v>
      </c>
    </row>
    <row r="313" s="13" customFormat="1">
      <c r="A313" s="13"/>
      <c r="B313" s="224"/>
      <c r="C313" s="225"/>
      <c r="D313" s="226" t="s">
        <v>141</v>
      </c>
      <c r="E313" s="227" t="s">
        <v>19</v>
      </c>
      <c r="F313" s="228" t="s">
        <v>397</v>
      </c>
      <c r="G313" s="225"/>
      <c r="H313" s="227" t="s">
        <v>19</v>
      </c>
      <c r="I313" s="229"/>
      <c r="J313" s="225"/>
      <c r="K313" s="225"/>
      <c r="L313" s="230"/>
      <c r="M313" s="231"/>
      <c r="N313" s="232"/>
      <c r="O313" s="232"/>
      <c r="P313" s="232"/>
      <c r="Q313" s="232"/>
      <c r="R313" s="232"/>
      <c r="S313" s="232"/>
      <c r="T313" s="23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34" t="s">
        <v>141</v>
      </c>
      <c r="AU313" s="234" t="s">
        <v>81</v>
      </c>
      <c r="AV313" s="13" t="s">
        <v>79</v>
      </c>
      <c r="AW313" s="13" t="s">
        <v>33</v>
      </c>
      <c r="AX313" s="13" t="s">
        <v>71</v>
      </c>
      <c r="AY313" s="234" t="s">
        <v>131</v>
      </c>
    </row>
    <row r="314" s="14" customFormat="1">
      <c r="A314" s="14"/>
      <c r="B314" s="235"/>
      <c r="C314" s="236"/>
      <c r="D314" s="226" t="s">
        <v>141</v>
      </c>
      <c r="E314" s="237" t="s">
        <v>19</v>
      </c>
      <c r="F314" s="238" t="s">
        <v>403</v>
      </c>
      <c r="G314" s="236"/>
      <c r="H314" s="239">
        <v>708.39999999999998</v>
      </c>
      <c r="I314" s="240"/>
      <c r="J314" s="236"/>
      <c r="K314" s="236"/>
      <c r="L314" s="241"/>
      <c r="M314" s="242"/>
      <c r="N314" s="243"/>
      <c r="O314" s="243"/>
      <c r="P314" s="243"/>
      <c r="Q314" s="243"/>
      <c r="R314" s="243"/>
      <c r="S314" s="243"/>
      <c r="T314" s="24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45" t="s">
        <v>141</v>
      </c>
      <c r="AU314" s="245" t="s">
        <v>81</v>
      </c>
      <c r="AV314" s="14" t="s">
        <v>81</v>
      </c>
      <c r="AW314" s="14" t="s">
        <v>33</v>
      </c>
      <c r="AX314" s="14" t="s">
        <v>71</v>
      </c>
      <c r="AY314" s="245" t="s">
        <v>131</v>
      </c>
    </row>
    <row r="315" s="15" customFormat="1">
      <c r="A315" s="15"/>
      <c r="B315" s="246"/>
      <c r="C315" s="247"/>
      <c r="D315" s="226" t="s">
        <v>141</v>
      </c>
      <c r="E315" s="248" t="s">
        <v>19</v>
      </c>
      <c r="F315" s="249" t="s">
        <v>145</v>
      </c>
      <c r="G315" s="247"/>
      <c r="H315" s="250">
        <v>708.39999999999998</v>
      </c>
      <c r="I315" s="251"/>
      <c r="J315" s="247"/>
      <c r="K315" s="247"/>
      <c r="L315" s="252"/>
      <c r="M315" s="253"/>
      <c r="N315" s="254"/>
      <c r="O315" s="254"/>
      <c r="P315" s="254"/>
      <c r="Q315" s="254"/>
      <c r="R315" s="254"/>
      <c r="S315" s="254"/>
      <c r="T315" s="25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T315" s="256" t="s">
        <v>141</v>
      </c>
      <c r="AU315" s="256" t="s">
        <v>81</v>
      </c>
      <c r="AV315" s="15" t="s">
        <v>138</v>
      </c>
      <c r="AW315" s="15" t="s">
        <v>33</v>
      </c>
      <c r="AX315" s="15" t="s">
        <v>79</v>
      </c>
      <c r="AY315" s="256" t="s">
        <v>131</v>
      </c>
    </row>
    <row r="316" s="2" customFormat="1" ht="24.15" customHeight="1">
      <c r="A316" s="40"/>
      <c r="B316" s="41"/>
      <c r="C316" s="206" t="s">
        <v>404</v>
      </c>
      <c r="D316" s="206" t="s">
        <v>133</v>
      </c>
      <c r="E316" s="207" t="s">
        <v>405</v>
      </c>
      <c r="F316" s="208" t="s">
        <v>406</v>
      </c>
      <c r="G316" s="209" t="s">
        <v>196</v>
      </c>
      <c r="H316" s="210">
        <v>597.08100000000002</v>
      </c>
      <c r="I316" s="211"/>
      <c r="J316" s="212">
        <f>ROUND(I316*H316,2)</f>
        <v>0</v>
      </c>
      <c r="K316" s="208" t="s">
        <v>137</v>
      </c>
      <c r="L316" s="46"/>
      <c r="M316" s="213" t="s">
        <v>19</v>
      </c>
      <c r="N316" s="214" t="s">
        <v>42</v>
      </c>
      <c r="O316" s="86"/>
      <c r="P316" s="215">
        <f>O316*H316</f>
        <v>0</v>
      </c>
      <c r="Q316" s="215">
        <v>0</v>
      </c>
      <c r="R316" s="215">
        <f>Q316*H316</f>
        <v>0</v>
      </c>
      <c r="S316" s="215">
        <v>0</v>
      </c>
      <c r="T316" s="216">
        <f>S316*H316</f>
        <v>0</v>
      </c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R316" s="217" t="s">
        <v>138</v>
      </c>
      <c r="AT316" s="217" t="s">
        <v>133</v>
      </c>
      <c r="AU316" s="217" t="s">
        <v>81</v>
      </c>
      <c r="AY316" s="19" t="s">
        <v>131</v>
      </c>
      <c r="BE316" s="218">
        <f>IF(N316="základní",J316,0)</f>
        <v>0</v>
      </c>
      <c r="BF316" s="218">
        <f>IF(N316="snížená",J316,0)</f>
        <v>0</v>
      </c>
      <c r="BG316" s="218">
        <f>IF(N316="zákl. přenesená",J316,0)</f>
        <v>0</v>
      </c>
      <c r="BH316" s="218">
        <f>IF(N316="sníž. přenesená",J316,0)</f>
        <v>0</v>
      </c>
      <c r="BI316" s="218">
        <f>IF(N316="nulová",J316,0)</f>
        <v>0</v>
      </c>
      <c r="BJ316" s="19" t="s">
        <v>79</v>
      </c>
      <c r="BK316" s="218">
        <f>ROUND(I316*H316,2)</f>
        <v>0</v>
      </c>
      <c r="BL316" s="19" t="s">
        <v>138</v>
      </c>
      <c r="BM316" s="217" t="s">
        <v>407</v>
      </c>
    </row>
    <row r="317" s="2" customFormat="1">
      <c r="A317" s="40"/>
      <c r="B317" s="41"/>
      <c r="C317" s="42"/>
      <c r="D317" s="219" t="s">
        <v>139</v>
      </c>
      <c r="E317" s="42"/>
      <c r="F317" s="220" t="s">
        <v>408</v>
      </c>
      <c r="G317" s="42"/>
      <c r="H317" s="42"/>
      <c r="I317" s="221"/>
      <c r="J317" s="42"/>
      <c r="K317" s="42"/>
      <c r="L317" s="46"/>
      <c r="M317" s="222"/>
      <c r="N317" s="223"/>
      <c r="O317" s="86"/>
      <c r="P317" s="86"/>
      <c r="Q317" s="86"/>
      <c r="R317" s="86"/>
      <c r="S317" s="86"/>
      <c r="T317" s="87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T317" s="19" t="s">
        <v>139</v>
      </c>
      <c r="AU317" s="19" t="s">
        <v>81</v>
      </c>
    </row>
    <row r="318" s="13" customFormat="1">
      <c r="A318" s="13"/>
      <c r="B318" s="224"/>
      <c r="C318" s="225"/>
      <c r="D318" s="226" t="s">
        <v>141</v>
      </c>
      <c r="E318" s="227" t="s">
        <v>19</v>
      </c>
      <c r="F318" s="228" t="s">
        <v>142</v>
      </c>
      <c r="G318" s="225"/>
      <c r="H318" s="227" t="s">
        <v>19</v>
      </c>
      <c r="I318" s="229"/>
      <c r="J318" s="225"/>
      <c r="K318" s="225"/>
      <c r="L318" s="230"/>
      <c r="M318" s="231"/>
      <c r="N318" s="232"/>
      <c r="O318" s="232"/>
      <c r="P318" s="232"/>
      <c r="Q318" s="232"/>
      <c r="R318" s="232"/>
      <c r="S318" s="232"/>
      <c r="T318" s="23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4" t="s">
        <v>141</v>
      </c>
      <c r="AU318" s="234" t="s">
        <v>81</v>
      </c>
      <c r="AV318" s="13" t="s">
        <v>79</v>
      </c>
      <c r="AW318" s="13" t="s">
        <v>33</v>
      </c>
      <c r="AX318" s="13" t="s">
        <v>71</v>
      </c>
      <c r="AY318" s="234" t="s">
        <v>131</v>
      </c>
    </row>
    <row r="319" s="14" customFormat="1">
      <c r="A319" s="14"/>
      <c r="B319" s="235"/>
      <c r="C319" s="236"/>
      <c r="D319" s="226" t="s">
        <v>141</v>
      </c>
      <c r="E319" s="237" t="s">
        <v>19</v>
      </c>
      <c r="F319" s="238" t="s">
        <v>409</v>
      </c>
      <c r="G319" s="236"/>
      <c r="H319" s="239">
        <v>597.08100000000002</v>
      </c>
      <c r="I319" s="240"/>
      <c r="J319" s="236"/>
      <c r="K319" s="236"/>
      <c r="L319" s="241"/>
      <c r="M319" s="242"/>
      <c r="N319" s="243"/>
      <c r="O319" s="243"/>
      <c r="P319" s="243"/>
      <c r="Q319" s="243"/>
      <c r="R319" s="243"/>
      <c r="S319" s="243"/>
      <c r="T319" s="24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45" t="s">
        <v>141</v>
      </c>
      <c r="AU319" s="245" t="s">
        <v>81</v>
      </c>
      <c r="AV319" s="14" t="s">
        <v>81</v>
      </c>
      <c r="AW319" s="14" t="s">
        <v>33</v>
      </c>
      <c r="AX319" s="14" t="s">
        <v>71</v>
      </c>
      <c r="AY319" s="245" t="s">
        <v>131</v>
      </c>
    </row>
    <row r="320" s="15" customFormat="1">
      <c r="A320" s="15"/>
      <c r="B320" s="246"/>
      <c r="C320" s="247"/>
      <c r="D320" s="226" t="s">
        <v>141</v>
      </c>
      <c r="E320" s="248" t="s">
        <v>19</v>
      </c>
      <c r="F320" s="249" t="s">
        <v>145</v>
      </c>
      <c r="G320" s="247"/>
      <c r="H320" s="250">
        <v>597.08100000000002</v>
      </c>
      <c r="I320" s="251"/>
      <c r="J320" s="247"/>
      <c r="K320" s="247"/>
      <c r="L320" s="252"/>
      <c r="M320" s="253"/>
      <c r="N320" s="254"/>
      <c r="O320" s="254"/>
      <c r="P320" s="254"/>
      <c r="Q320" s="254"/>
      <c r="R320" s="254"/>
      <c r="S320" s="254"/>
      <c r="T320" s="25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T320" s="256" t="s">
        <v>141</v>
      </c>
      <c r="AU320" s="256" t="s">
        <v>81</v>
      </c>
      <c r="AV320" s="15" t="s">
        <v>138</v>
      </c>
      <c r="AW320" s="15" t="s">
        <v>33</v>
      </c>
      <c r="AX320" s="15" t="s">
        <v>79</v>
      </c>
      <c r="AY320" s="256" t="s">
        <v>131</v>
      </c>
    </row>
    <row r="321" s="2" customFormat="1" ht="24.15" customHeight="1">
      <c r="A321" s="40"/>
      <c r="B321" s="41"/>
      <c r="C321" s="206" t="s">
        <v>285</v>
      </c>
      <c r="D321" s="206" t="s">
        <v>133</v>
      </c>
      <c r="E321" s="207" t="s">
        <v>410</v>
      </c>
      <c r="F321" s="208" t="s">
        <v>411</v>
      </c>
      <c r="G321" s="209" t="s">
        <v>148</v>
      </c>
      <c r="H321" s="210">
        <v>119.84999999999999</v>
      </c>
      <c r="I321" s="211"/>
      <c r="J321" s="212">
        <f>ROUND(I321*H321,2)</f>
        <v>0</v>
      </c>
      <c r="K321" s="208" t="s">
        <v>137</v>
      </c>
      <c r="L321" s="46"/>
      <c r="M321" s="213" t="s">
        <v>19</v>
      </c>
      <c r="N321" s="214" t="s">
        <v>42</v>
      </c>
      <c r="O321" s="86"/>
      <c r="P321" s="215">
        <f>O321*H321</f>
        <v>0</v>
      </c>
      <c r="Q321" s="215">
        <v>0</v>
      </c>
      <c r="R321" s="215">
        <f>Q321*H321</f>
        <v>0</v>
      </c>
      <c r="S321" s="215">
        <v>0</v>
      </c>
      <c r="T321" s="216">
        <f>S321*H321</f>
        <v>0</v>
      </c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R321" s="217" t="s">
        <v>138</v>
      </c>
      <c r="AT321" s="217" t="s">
        <v>133</v>
      </c>
      <c r="AU321" s="217" t="s">
        <v>81</v>
      </c>
      <c r="AY321" s="19" t="s">
        <v>131</v>
      </c>
      <c r="BE321" s="218">
        <f>IF(N321="základní",J321,0)</f>
        <v>0</v>
      </c>
      <c r="BF321" s="218">
        <f>IF(N321="snížená",J321,0)</f>
        <v>0</v>
      </c>
      <c r="BG321" s="218">
        <f>IF(N321="zákl. přenesená",J321,0)</f>
        <v>0</v>
      </c>
      <c r="BH321" s="218">
        <f>IF(N321="sníž. přenesená",J321,0)</f>
        <v>0</v>
      </c>
      <c r="BI321" s="218">
        <f>IF(N321="nulová",J321,0)</f>
        <v>0</v>
      </c>
      <c r="BJ321" s="19" t="s">
        <v>79</v>
      </c>
      <c r="BK321" s="218">
        <f>ROUND(I321*H321,2)</f>
        <v>0</v>
      </c>
      <c r="BL321" s="19" t="s">
        <v>138</v>
      </c>
      <c r="BM321" s="217" t="s">
        <v>412</v>
      </c>
    </row>
    <row r="322" s="2" customFormat="1">
      <c r="A322" s="40"/>
      <c r="B322" s="41"/>
      <c r="C322" s="42"/>
      <c r="D322" s="219" t="s">
        <v>139</v>
      </c>
      <c r="E322" s="42"/>
      <c r="F322" s="220" t="s">
        <v>413</v>
      </c>
      <c r="G322" s="42"/>
      <c r="H322" s="42"/>
      <c r="I322" s="221"/>
      <c r="J322" s="42"/>
      <c r="K322" s="42"/>
      <c r="L322" s="46"/>
      <c r="M322" s="222"/>
      <c r="N322" s="223"/>
      <c r="O322" s="86"/>
      <c r="P322" s="86"/>
      <c r="Q322" s="86"/>
      <c r="R322" s="86"/>
      <c r="S322" s="86"/>
      <c r="T322" s="87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T322" s="19" t="s">
        <v>139</v>
      </c>
      <c r="AU322" s="19" t="s">
        <v>81</v>
      </c>
    </row>
    <row r="323" s="13" customFormat="1">
      <c r="A323" s="13"/>
      <c r="B323" s="224"/>
      <c r="C323" s="225"/>
      <c r="D323" s="226" t="s">
        <v>141</v>
      </c>
      <c r="E323" s="227" t="s">
        <v>19</v>
      </c>
      <c r="F323" s="228" t="s">
        <v>142</v>
      </c>
      <c r="G323" s="225"/>
      <c r="H323" s="227" t="s">
        <v>19</v>
      </c>
      <c r="I323" s="229"/>
      <c r="J323" s="225"/>
      <c r="K323" s="225"/>
      <c r="L323" s="230"/>
      <c r="M323" s="231"/>
      <c r="N323" s="232"/>
      <c r="O323" s="232"/>
      <c r="P323" s="232"/>
      <c r="Q323" s="232"/>
      <c r="R323" s="232"/>
      <c r="S323" s="232"/>
      <c r="T323" s="23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4" t="s">
        <v>141</v>
      </c>
      <c r="AU323" s="234" t="s">
        <v>81</v>
      </c>
      <c r="AV323" s="13" t="s">
        <v>79</v>
      </c>
      <c r="AW323" s="13" t="s">
        <v>33</v>
      </c>
      <c r="AX323" s="13" t="s">
        <v>71</v>
      </c>
      <c r="AY323" s="234" t="s">
        <v>131</v>
      </c>
    </row>
    <row r="324" s="13" customFormat="1">
      <c r="A324" s="13"/>
      <c r="B324" s="224"/>
      <c r="C324" s="225"/>
      <c r="D324" s="226" t="s">
        <v>141</v>
      </c>
      <c r="E324" s="227" t="s">
        <v>19</v>
      </c>
      <c r="F324" s="228" t="s">
        <v>414</v>
      </c>
      <c r="G324" s="225"/>
      <c r="H324" s="227" t="s">
        <v>19</v>
      </c>
      <c r="I324" s="229"/>
      <c r="J324" s="225"/>
      <c r="K324" s="225"/>
      <c r="L324" s="230"/>
      <c r="M324" s="231"/>
      <c r="N324" s="232"/>
      <c r="O324" s="232"/>
      <c r="P324" s="232"/>
      <c r="Q324" s="232"/>
      <c r="R324" s="232"/>
      <c r="S324" s="232"/>
      <c r="T324" s="23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34" t="s">
        <v>141</v>
      </c>
      <c r="AU324" s="234" t="s">
        <v>81</v>
      </c>
      <c r="AV324" s="13" t="s">
        <v>79</v>
      </c>
      <c r="AW324" s="13" t="s">
        <v>33</v>
      </c>
      <c r="AX324" s="13" t="s">
        <v>71</v>
      </c>
      <c r="AY324" s="234" t="s">
        <v>131</v>
      </c>
    </row>
    <row r="325" s="14" customFormat="1">
      <c r="A325" s="14"/>
      <c r="B325" s="235"/>
      <c r="C325" s="236"/>
      <c r="D325" s="226" t="s">
        <v>141</v>
      </c>
      <c r="E325" s="237" t="s">
        <v>19</v>
      </c>
      <c r="F325" s="238" t="s">
        <v>415</v>
      </c>
      <c r="G325" s="236"/>
      <c r="H325" s="239">
        <v>119.84999999999999</v>
      </c>
      <c r="I325" s="240"/>
      <c r="J325" s="236"/>
      <c r="K325" s="236"/>
      <c r="L325" s="241"/>
      <c r="M325" s="242"/>
      <c r="N325" s="243"/>
      <c r="O325" s="243"/>
      <c r="P325" s="243"/>
      <c r="Q325" s="243"/>
      <c r="R325" s="243"/>
      <c r="S325" s="243"/>
      <c r="T325" s="24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45" t="s">
        <v>141</v>
      </c>
      <c r="AU325" s="245" t="s">
        <v>81</v>
      </c>
      <c r="AV325" s="14" t="s">
        <v>81</v>
      </c>
      <c r="AW325" s="14" t="s">
        <v>33</v>
      </c>
      <c r="AX325" s="14" t="s">
        <v>71</v>
      </c>
      <c r="AY325" s="245" t="s">
        <v>131</v>
      </c>
    </row>
    <row r="326" s="15" customFormat="1">
      <c r="A326" s="15"/>
      <c r="B326" s="246"/>
      <c r="C326" s="247"/>
      <c r="D326" s="226" t="s">
        <v>141</v>
      </c>
      <c r="E326" s="248" t="s">
        <v>19</v>
      </c>
      <c r="F326" s="249" t="s">
        <v>145</v>
      </c>
      <c r="G326" s="247"/>
      <c r="H326" s="250">
        <v>119.84999999999999</v>
      </c>
      <c r="I326" s="251"/>
      <c r="J326" s="247"/>
      <c r="K326" s="247"/>
      <c r="L326" s="252"/>
      <c r="M326" s="253"/>
      <c r="N326" s="254"/>
      <c r="O326" s="254"/>
      <c r="P326" s="254"/>
      <c r="Q326" s="254"/>
      <c r="R326" s="254"/>
      <c r="S326" s="254"/>
      <c r="T326" s="25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T326" s="256" t="s">
        <v>141</v>
      </c>
      <c r="AU326" s="256" t="s">
        <v>81</v>
      </c>
      <c r="AV326" s="15" t="s">
        <v>138</v>
      </c>
      <c r="AW326" s="15" t="s">
        <v>33</v>
      </c>
      <c r="AX326" s="15" t="s">
        <v>79</v>
      </c>
      <c r="AY326" s="256" t="s">
        <v>131</v>
      </c>
    </row>
    <row r="327" s="2" customFormat="1" ht="44.25" customHeight="1">
      <c r="A327" s="40"/>
      <c r="B327" s="41"/>
      <c r="C327" s="206" t="s">
        <v>416</v>
      </c>
      <c r="D327" s="206" t="s">
        <v>133</v>
      </c>
      <c r="E327" s="207" t="s">
        <v>417</v>
      </c>
      <c r="F327" s="208" t="s">
        <v>418</v>
      </c>
      <c r="G327" s="209" t="s">
        <v>148</v>
      </c>
      <c r="H327" s="210">
        <v>119.84999999999999</v>
      </c>
      <c r="I327" s="211"/>
      <c r="J327" s="212">
        <f>ROUND(I327*H327,2)</f>
        <v>0</v>
      </c>
      <c r="K327" s="208" t="s">
        <v>137</v>
      </c>
      <c r="L327" s="46"/>
      <c r="M327" s="213" t="s">
        <v>19</v>
      </c>
      <c r="N327" s="214" t="s">
        <v>42</v>
      </c>
      <c r="O327" s="86"/>
      <c r="P327" s="215">
        <f>O327*H327</f>
        <v>0</v>
      </c>
      <c r="Q327" s="215">
        <v>0</v>
      </c>
      <c r="R327" s="215">
        <f>Q327*H327</f>
        <v>0</v>
      </c>
      <c r="S327" s="215">
        <v>0</v>
      </c>
      <c r="T327" s="216">
        <f>S327*H327</f>
        <v>0</v>
      </c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R327" s="217" t="s">
        <v>138</v>
      </c>
      <c r="AT327" s="217" t="s">
        <v>133</v>
      </c>
      <c r="AU327" s="217" t="s">
        <v>81</v>
      </c>
      <c r="AY327" s="19" t="s">
        <v>131</v>
      </c>
      <c r="BE327" s="218">
        <f>IF(N327="základní",J327,0)</f>
        <v>0</v>
      </c>
      <c r="BF327" s="218">
        <f>IF(N327="snížená",J327,0)</f>
        <v>0</v>
      </c>
      <c r="BG327" s="218">
        <f>IF(N327="zákl. přenesená",J327,0)</f>
        <v>0</v>
      </c>
      <c r="BH327" s="218">
        <f>IF(N327="sníž. přenesená",J327,0)</f>
        <v>0</v>
      </c>
      <c r="BI327" s="218">
        <f>IF(N327="nulová",J327,0)</f>
        <v>0</v>
      </c>
      <c r="BJ327" s="19" t="s">
        <v>79</v>
      </c>
      <c r="BK327" s="218">
        <f>ROUND(I327*H327,2)</f>
        <v>0</v>
      </c>
      <c r="BL327" s="19" t="s">
        <v>138</v>
      </c>
      <c r="BM327" s="217" t="s">
        <v>419</v>
      </c>
    </row>
    <row r="328" s="2" customFormat="1">
      <c r="A328" s="40"/>
      <c r="B328" s="41"/>
      <c r="C328" s="42"/>
      <c r="D328" s="219" t="s">
        <v>139</v>
      </c>
      <c r="E328" s="42"/>
      <c r="F328" s="220" t="s">
        <v>420</v>
      </c>
      <c r="G328" s="42"/>
      <c r="H328" s="42"/>
      <c r="I328" s="221"/>
      <c r="J328" s="42"/>
      <c r="K328" s="42"/>
      <c r="L328" s="46"/>
      <c r="M328" s="222"/>
      <c r="N328" s="223"/>
      <c r="O328" s="86"/>
      <c r="P328" s="86"/>
      <c r="Q328" s="86"/>
      <c r="R328" s="86"/>
      <c r="S328" s="86"/>
      <c r="T328" s="87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T328" s="19" t="s">
        <v>139</v>
      </c>
      <c r="AU328" s="19" t="s">
        <v>81</v>
      </c>
    </row>
    <row r="329" s="13" customFormat="1">
      <c r="A329" s="13"/>
      <c r="B329" s="224"/>
      <c r="C329" s="225"/>
      <c r="D329" s="226" t="s">
        <v>141</v>
      </c>
      <c r="E329" s="227" t="s">
        <v>19</v>
      </c>
      <c r="F329" s="228" t="s">
        <v>142</v>
      </c>
      <c r="G329" s="225"/>
      <c r="H329" s="227" t="s">
        <v>19</v>
      </c>
      <c r="I329" s="229"/>
      <c r="J329" s="225"/>
      <c r="K329" s="225"/>
      <c r="L329" s="230"/>
      <c r="M329" s="231"/>
      <c r="N329" s="232"/>
      <c r="O329" s="232"/>
      <c r="P329" s="232"/>
      <c r="Q329" s="232"/>
      <c r="R329" s="232"/>
      <c r="S329" s="232"/>
      <c r="T329" s="23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4" t="s">
        <v>141</v>
      </c>
      <c r="AU329" s="234" t="s">
        <v>81</v>
      </c>
      <c r="AV329" s="13" t="s">
        <v>79</v>
      </c>
      <c r="AW329" s="13" t="s">
        <v>33</v>
      </c>
      <c r="AX329" s="13" t="s">
        <v>71</v>
      </c>
      <c r="AY329" s="234" t="s">
        <v>131</v>
      </c>
    </row>
    <row r="330" s="13" customFormat="1">
      <c r="A330" s="13"/>
      <c r="B330" s="224"/>
      <c r="C330" s="225"/>
      <c r="D330" s="226" t="s">
        <v>141</v>
      </c>
      <c r="E330" s="227" t="s">
        <v>19</v>
      </c>
      <c r="F330" s="228" t="s">
        <v>414</v>
      </c>
      <c r="G330" s="225"/>
      <c r="H330" s="227" t="s">
        <v>19</v>
      </c>
      <c r="I330" s="229"/>
      <c r="J330" s="225"/>
      <c r="K330" s="225"/>
      <c r="L330" s="230"/>
      <c r="M330" s="231"/>
      <c r="N330" s="232"/>
      <c r="O330" s="232"/>
      <c r="P330" s="232"/>
      <c r="Q330" s="232"/>
      <c r="R330" s="232"/>
      <c r="S330" s="232"/>
      <c r="T330" s="23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4" t="s">
        <v>141</v>
      </c>
      <c r="AU330" s="234" t="s">
        <v>81</v>
      </c>
      <c r="AV330" s="13" t="s">
        <v>79</v>
      </c>
      <c r="AW330" s="13" t="s">
        <v>33</v>
      </c>
      <c r="AX330" s="13" t="s">
        <v>71</v>
      </c>
      <c r="AY330" s="234" t="s">
        <v>131</v>
      </c>
    </row>
    <row r="331" s="14" customFormat="1">
      <c r="A331" s="14"/>
      <c r="B331" s="235"/>
      <c r="C331" s="236"/>
      <c r="D331" s="226" t="s">
        <v>141</v>
      </c>
      <c r="E331" s="237" t="s">
        <v>19</v>
      </c>
      <c r="F331" s="238" t="s">
        <v>415</v>
      </c>
      <c r="G331" s="236"/>
      <c r="H331" s="239">
        <v>119.84999999999999</v>
      </c>
      <c r="I331" s="240"/>
      <c r="J331" s="236"/>
      <c r="K331" s="236"/>
      <c r="L331" s="241"/>
      <c r="M331" s="242"/>
      <c r="N331" s="243"/>
      <c r="O331" s="243"/>
      <c r="P331" s="243"/>
      <c r="Q331" s="243"/>
      <c r="R331" s="243"/>
      <c r="S331" s="243"/>
      <c r="T331" s="24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45" t="s">
        <v>141</v>
      </c>
      <c r="AU331" s="245" t="s">
        <v>81</v>
      </c>
      <c r="AV331" s="14" t="s">
        <v>81</v>
      </c>
      <c r="AW331" s="14" t="s">
        <v>33</v>
      </c>
      <c r="AX331" s="14" t="s">
        <v>71</v>
      </c>
      <c r="AY331" s="245" t="s">
        <v>131</v>
      </c>
    </row>
    <row r="332" s="15" customFormat="1">
      <c r="A332" s="15"/>
      <c r="B332" s="246"/>
      <c r="C332" s="247"/>
      <c r="D332" s="226" t="s">
        <v>141</v>
      </c>
      <c r="E332" s="248" t="s">
        <v>19</v>
      </c>
      <c r="F332" s="249" t="s">
        <v>145</v>
      </c>
      <c r="G332" s="247"/>
      <c r="H332" s="250">
        <v>119.84999999999999</v>
      </c>
      <c r="I332" s="251"/>
      <c r="J332" s="247"/>
      <c r="K332" s="247"/>
      <c r="L332" s="252"/>
      <c r="M332" s="253"/>
      <c r="N332" s="254"/>
      <c r="O332" s="254"/>
      <c r="P332" s="254"/>
      <c r="Q332" s="254"/>
      <c r="R332" s="254"/>
      <c r="S332" s="254"/>
      <c r="T332" s="25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T332" s="256" t="s">
        <v>141</v>
      </c>
      <c r="AU332" s="256" t="s">
        <v>81</v>
      </c>
      <c r="AV332" s="15" t="s">
        <v>138</v>
      </c>
      <c r="AW332" s="15" t="s">
        <v>33</v>
      </c>
      <c r="AX332" s="15" t="s">
        <v>79</v>
      </c>
      <c r="AY332" s="256" t="s">
        <v>131</v>
      </c>
    </row>
    <row r="333" s="12" customFormat="1" ht="22.8" customHeight="1">
      <c r="A333" s="12"/>
      <c r="B333" s="190"/>
      <c r="C333" s="191"/>
      <c r="D333" s="192" t="s">
        <v>70</v>
      </c>
      <c r="E333" s="204" t="s">
        <v>157</v>
      </c>
      <c r="F333" s="204" t="s">
        <v>421</v>
      </c>
      <c r="G333" s="191"/>
      <c r="H333" s="191"/>
      <c r="I333" s="194"/>
      <c r="J333" s="205">
        <f>BK333</f>
        <v>0</v>
      </c>
      <c r="K333" s="191"/>
      <c r="L333" s="196"/>
      <c r="M333" s="197"/>
      <c r="N333" s="198"/>
      <c r="O333" s="198"/>
      <c r="P333" s="199">
        <f>SUM(P334:P344)</f>
        <v>0</v>
      </c>
      <c r="Q333" s="198"/>
      <c r="R333" s="199">
        <f>SUM(R334:R344)</f>
        <v>0</v>
      </c>
      <c r="S333" s="198"/>
      <c r="T333" s="200">
        <f>SUM(T334:T344)</f>
        <v>0</v>
      </c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R333" s="201" t="s">
        <v>79</v>
      </c>
      <c r="AT333" s="202" t="s">
        <v>70</v>
      </c>
      <c r="AU333" s="202" t="s">
        <v>79</v>
      </c>
      <c r="AY333" s="201" t="s">
        <v>131</v>
      </c>
      <c r="BK333" s="203">
        <f>SUM(BK334:BK344)</f>
        <v>0</v>
      </c>
    </row>
    <row r="334" s="2" customFormat="1" ht="37.8" customHeight="1">
      <c r="A334" s="40"/>
      <c r="B334" s="41"/>
      <c r="C334" s="206" t="s">
        <v>290</v>
      </c>
      <c r="D334" s="206" t="s">
        <v>133</v>
      </c>
      <c r="E334" s="207" t="s">
        <v>422</v>
      </c>
      <c r="F334" s="208" t="s">
        <v>423</v>
      </c>
      <c r="G334" s="209" t="s">
        <v>237</v>
      </c>
      <c r="H334" s="210">
        <v>4</v>
      </c>
      <c r="I334" s="211"/>
      <c r="J334" s="212">
        <f>ROUND(I334*H334,2)</f>
        <v>0</v>
      </c>
      <c r="K334" s="208" t="s">
        <v>137</v>
      </c>
      <c r="L334" s="46"/>
      <c r="M334" s="213" t="s">
        <v>19</v>
      </c>
      <c r="N334" s="214" t="s">
        <v>42</v>
      </c>
      <c r="O334" s="86"/>
      <c r="P334" s="215">
        <f>O334*H334</f>
        <v>0</v>
      </c>
      <c r="Q334" s="215">
        <v>0</v>
      </c>
      <c r="R334" s="215">
        <f>Q334*H334</f>
        <v>0</v>
      </c>
      <c r="S334" s="215">
        <v>0</v>
      </c>
      <c r="T334" s="216">
        <f>S334*H334</f>
        <v>0</v>
      </c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R334" s="217" t="s">
        <v>138</v>
      </c>
      <c r="AT334" s="217" t="s">
        <v>133</v>
      </c>
      <c r="AU334" s="217" t="s">
        <v>81</v>
      </c>
      <c r="AY334" s="19" t="s">
        <v>131</v>
      </c>
      <c r="BE334" s="218">
        <f>IF(N334="základní",J334,0)</f>
        <v>0</v>
      </c>
      <c r="BF334" s="218">
        <f>IF(N334="snížená",J334,0)</f>
        <v>0</v>
      </c>
      <c r="BG334" s="218">
        <f>IF(N334="zákl. přenesená",J334,0)</f>
        <v>0</v>
      </c>
      <c r="BH334" s="218">
        <f>IF(N334="sníž. přenesená",J334,0)</f>
        <v>0</v>
      </c>
      <c r="BI334" s="218">
        <f>IF(N334="nulová",J334,0)</f>
        <v>0</v>
      </c>
      <c r="BJ334" s="19" t="s">
        <v>79</v>
      </c>
      <c r="BK334" s="218">
        <f>ROUND(I334*H334,2)</f>
        <v>0</v>
      </c>
      <c r="BL334" s="19" t="s">
        <v>138</v>
      </c>
      <c r="BM334" s="217" t="s">
        <v>424</v>
      </c>
    </row>
    <row r="335" s="2" customFormat="1">
      <c r="A335" s="40"/>
      <c r="B335" s="41"/>
      <c r="C335" s="42"/>
      <c r="D335" s="219" t="s">
        <v>139</v>
      </c>
      <c r="E335" s="42"/>
      <c r="F335" s="220" t="s">
        <v>425</v>
      </c>
      <c r="G335" s="42"/>
      <c r="H335" s="42"/>
      <c r="I335" s="221"/>
      <c r="J335" s="42"/>
      <c r="K335" s="42"/>
      <c r="L335" s="46"/>
      <c r="M335" s="222"/>
      <c r="N335" s="223"/>
      <c r="O335" s="86"/>
      <c r="P335" s="86"/>
      <c r="Q335" s="86"/>
      <c r="R335" s="86"/>
      <c r="S335" s="86"/>
      <c r="T335" s="87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T335" s="19" t="s">
        <v>139</v>
      </c>
      <c r="AU335" s="19" t="s">
        <v>81</v>
      </c>
    </row>
    <row r="336" s="13" customFormat="1">
      <c r="A336" s="13"/>
      <c r="B336" s="224"/>
      <c r="C336" s="225"/>
      <c r="D336" s="226" t="s">
        <v>141</v>
      </c>
      <c r="E336" s="227" t="s">
        <v>19</v>
      </c>
      <c r="F336" s="228" t="s">
        <v>150</v>
      </c>
      <c r="G336" s="225"/>
      <c r="H336" s="227" t="s">
        <v>19</v>
      </c>
      <c r="I336" s="229"/>
      <c r="J336" s="225"/>
      <c r="K336" s="225"/>
      <c r="L336" s="230"/>
      <c r="M336" s="231"/>
      <c r="N336" s="232"/>
      <c r="O336" s="232"/>
      <c r="P336" s="232"/>
      <c r="Q336" s="232"/>
      <c r="R336" s="232"/>
      <c r="S336" s="232"/>
      <c r="T336" s="23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34" t="s">
        <v>141</v>
      </c>
      <c r="AU336" s="234" t="s">
        <v>81</v>
      </c>
      <c r="AV336" s="13" t="s">
        <v>79</v>
      </c>
      <c r="AW336" s="13" t="s">
        <v>33</v>
      </c>
      <c r="AX336" s="13" t="s">
        <v>71</v>
      </c>
      <c r="AY336" s="234" t="s">
        <v>131</v>
      </c>
    </row>
    <row r="337" s="13" customFormat="1">
      <c r="A337" s="13"/>
      <c r="B337" s="224"/>
      <c r="C337" s="225"/>
      <c r="D337" s="226" t="s">
        <v>141</v>
      </c>
      <c r="E337" s="227" t="s">
        <v>19</v>
      </c>
      <c r="F337" s="228" t="s">
        <v>426</v>
      </c>
      <c r="G337" s="225"/>
      <c r="H337" s="227" t="s">
        <v>19</v>
      </c>
      <c r="I337" s="229"/>
      <c r="J337" s="225"/>
      <c r="K337" s="225"/>
      <c r="L337" s="230"/>
      <c r="M337" s="231"/>
      <c r="N337" s="232"/>
      <c r="O337" s="232"/>
      <c r="P337" s="232"/>
      <c r="Q337" s="232"/>
      <c r="R337" s="232"/>
      <c r="S337" s="232"/>
      <c r="T337" s="23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4" t="s">
        <v>141</v>
      </c>
      <c r="AU337" s="234" t="s">
        <v>81</v>
      </c>
      <c r="AV337" s="13" t="s">
        <v>79</v>
      </c>
      <c r="AW337" s="13" t="s">
        <v>33</v>
      </c>
      <c r="AX337" s="13" t="s">
        <v>71</v>
      </c>
      <c r="AY337" s="234" t="s">
        <v>131</v>
      </c>
    </row>
    <row r="338" s="14" customFormat="1">
      <c r="A338" s="14"/>
      <c r="B338" s="235"/>
      <c r="C338" s="236"/>
      <c r="D338" s="226" t="s">
        <v>141</v>
      </c>
      <c r="E338" s="237" t="s">
        <v>19</v>
      </c>
      <c r="F338" s="238" t="s">
        <v>138</v>
      </c>
      <c r="G338" s="236"/>
      <c r="H338" s="239">
        <v>4</v>
      </c>
      <c r="I338" s="240"/>
      <c r="J338" s="236"/>
      <c r="K338" s="236"/>
      <c r="L338" s="241"/>
      <c r="M338" s="242"/>
      <c r="N338" s="243"/>
      <c r="O338" s="243"/>
      <c r="P338" s="243"/>
      <c r="Q338" s="243"/>
      <c r="R338" s="243"/>
      <c r="S338" s="243"/>
      <c r="T338" s="24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45" t="s">
        <v>141</v>
      </c>
      <c r="AU338" s="245" t="s">
        <v>81</v>
      </c>
      <c r="AV338" s="14" t="s">
        <v>81</v>
      </c>
      <c r="AW338" s="14" t="s">
        <v>33</v>
      </c>
      <c r="AX338" s="14" t="s">
        <v>71</v>
      </c>
      <c r="AY338" s="245" t="s">
        <v>131</v>
      </c>
    </row>
    <row r="339" s="15" customFormat="1">
      <c r="A339" s="15"/>
      <c r="B339" s="246"/>
      <c r="C339" s="247"/>
      <c r="D339" s="226" t="s">
        <v>141</v>
      </c>
      <c r="E339" s="248" t="s">
        <v>19</v>
      </c>
      <c r="F339" s="249" t="s">
        <v>145</v>
      </c>
      <c r="G339" s="247"/>
      <c r="H339" s="250">
        <v>4</v>
      </c>
      <c r="I339" s="251"/>
      <c r="J339" s="247"/>
      <c r="K339" s="247"/>
      <c r="L339" s="252"/>
      <c r="M339" s="253"/>
      <c r="N339" s="254"/>
      <c r="O339" s="254"/>
      <c r="P339" s="254"/>
      <c r="Q339" s="254"/>
      <c r="R339" s="254"/>
      <c r="S339" s="254"/>
      <c r="T339" s="25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T339" s="256" t="s">
        <v>141</v>
      </c>
      <c r="AU339" s="256" t="s">
        <v>81</v>
      </c>
      <c r="AV339" s="15" t="s">
        <v>138</v>
      </c>
      <c r="AW339" s="15" t="s">
        <v>33</v>
      </c>
      <c r="AX339" s="15" t="s">
        <v>79</v>
      </c>
      <c r="AY339" s="256" t="s">
        <v>131</v>
      </c>
    </row>
    <row r="340" s="2" customFormat="1" ht="16.5" customHeight="1">
      <c r="A340" s="40"/>
      <c r="B340" s="41"/>
      <c r="C340" s="257" t="s">
        <v>427</v>
      </c>
      <c r="D340" s="257" t="s">
        <v>154</v>
      </c>
      <c r="E340" s="258" t="s">
        <v>428</v>
      </c>
      <c r="F340" s="259" t="s">
        <v>429</v>
      </c>
      <c r="G340" s="260" t="s">
        <v>237</v>
      </c>
      <c r="H340" s="261">
        <v>4</v>
      </c>
      <c r="I340" s="262"/>
      <c r="J340" s="263">
        <f>ROUND(I340*H340,2)</f>
        <v>0</v>
      </c>
      <c r="K340" s="259" t="s">
        <v>301</v>
      </c>
      <c r="L340" s="264"/>
      <c r="M340" s="265" t="s">
        <v>19</v>
      </c>
      <c r="N340" s="266" t="s">
        <v>42</v>
      </c>
      <c r="O340" s="86"/>
      <c r="P340" s="215">
        <f>O340*H340</f>
        <v>0</v>
      </c>
      <c r="Q340" s="215">
        <v>0</v>
      </c>
      <c r="R340" s="215">
        <f>Q340*H340</f>
        <v>0</v>
      </c>
      <c r="S340" s="215">
        <v>0</v>
      </c>
      <c r="T340" s="216">
        <f>S340*H340</f>
        <v>0</v>
      </c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R340" s="217" t="s">
        <v>157</v>
      </c>
      <c r="AT340" s="217" t="s">
        <v>154</v>
      </c>
      <c r="AU340" s="217" t="s">
        <v>81</v>
      </c>
      <c r="AY340" s="19" t="s">
        <v>131</v>
      </c>
      <c r="BE340" s="218">
        <f>IF(N340="základní",J340,0)</f>
        <v>0</v>
      </c>
      <c r="BF340" s="218">
        <f>IF(N340="snížená",J340,0)</f>
        <v>0</v>
      </c>
      <c r="BG340" s="218">
        <f>IF(N340="zákl. přenesená",J340,0)</f>
        <v>0</v>
      </c>
      <c r="BH340" s="218">
        <f>IF(N340="sníž. přenesená",J340,0)</f>
        <v>0</v>
      </c>
      <c r="BI340" s="218">
        <f>IF(N340="nulová",J340,0)</f>
        <v>0</v>
      </c>
      <c r="BJ340" s="19" t="s">
        <v>79</v>
      </c>
      <c r="BK340" s="218">
        <f>ROUND(I340*H340,2)</f>
        <v>0</v>
      </c>
      <c r="BL340" s="19" t="s">
        <v>138</v>
      </c>
      <c r="BM340" s="217" t="s">
        <v>430</v>
      </c>
    </row>
    <row r="341" s="13" customFormat="1">
      <c r="A341" s="13"/>
      <c r="B341" s="224"/>
      <c r="C341" s="225"/>
      <c r="D341" s="226" t="s">
        <v>141</v>
      </c>
      <c r="E341" s="227" t="s">
        <v>19</v>
      </c>
      <c r="F341" s="228" t="s">
        <v>150</v>
      </c>
      <c r="G341" s="225"/>
      <c r="H341" s="227" t="s">
        <v>19</v>
      </c>
      <c r="I341" s="229"/>
      <c r="J341" s="225"/>
      <c r="K341" s="225"/>
      <c r="L341" s="230"/>
      <c r="M341" s="231"/>
      <c r="N341" s="232"/>
      <c r="O341" s="232"/>
      <c r="P341" s="232"/>
      <c r="Q341" s="232"/>
      <c r="R341" s="232"/>
      <c r="S341" s="232"/>
      <c r="T341" s="23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4" t="s">
        <v>141</v>
      </c>
      <c r="AU341" s="234" t="s">
        <v>81</v>
      </c>
      <c r="AV341" s="13" t="s">
        <v>79</v>
      </c>
      <c r="AW341" s="13" t="s">
        <v>33</v>
      </c>
      <c r="AX341" s="13" t="s">
        <v>71</v>
      </c>
      <c r="AY341" s="234" t="s">
        <v>131</v>
      </c>
    </row>
    <row r="342" s="13" customFormat="1">
      <c r="A342" s="13"/>
      <c r="B342" s="224"/>
      <c r="C342" s="225"/>
      <c r="D342" s="226" t="s">
        <v>141</v>
      </c>
      <c r="E342" s="227" t="s">
        <v>19</v>
      </c>
      <c r="F342" s="228" t="s">
        <v>426</v>
      </c>
      <c r="G342" s="225"/>
      <c r="H342" s="227" t="s">
        <v>19</v>
      </c>
      <c r="I342" s="229"/>
      <c r="J342" s="225"/>
      <c r="K342" s="225"/>
      <c r="L342" s="230"/>
      <c r="M342" s="231"/>
      <c r="N342" s="232"/>
      <c r="O342" s="232"/>
      <c r="P342" s="232"/>
      <c r="Q342" s="232"/>
      <c r="R342" s="232"/>
      <c r="S342" s="232"/>
      <c r="T342" s="23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4" t="s">
        <v>141</v>
      </c>
      <c r="AU342" s="234" t="s">
        <v>81</v>
      </c>
      <c r="AV342" s="13" t="s">
        <v>79</v>
      </c>
      <c r="AW342" s="13" t="s">
        <v>33</v>
      </c>
      <c r="AX342" s="13" t="s">
        <v>71</v>
      </c>
      <c r="AY342" s="234" t="s">
        <v>131</v>
      </c>
    </row>
    <row r="343" s="14" customFormat="1">
      <c r="A343" s="14"/>
      <c r="B343" s="235"/>
      <c r="C343" s="236"/>
      <c r="D343" s="226" t="s">
        <v>141</v>
      </c>
      <c r="E343" s="237" t="s">
        <v>19</v>
      </c>
      <c r="F343" s="238" t="s">
        <v>138</v>
      </c>
      <c r="G343" s="236"/>
      <c r="H343" s="239">
        <v>4</v>
      </c>
      <c r="I343" s="240"/>
      <c r="J343" s="236"/>
      <c r="K343" s="236"/>
      <c r="L343" s="241"/>
      <c r="M343" s="242"/>
      <c r="N343" s="243"/>
      <c r="O343" s="243"/>
      <c r="P343" s="243"/>
      <c r="Q343" s="243"/>
      <c r="R343" s="243"/>
      <c r="S343" s="243"/>
      <c r="T343" s="24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45" t="s">
        <v>141</v>
      </c>
      <c r="AU343" s="245" t="s">
        <v>81</v>
      </c>
      <c r="AV343" s="14" t="s">
        <v>81</v>
      </c>
      <c r="AW343" s="14" t="s">
        <v>33</v>
      </c>
      <c r="AX343" s="14" t="s">
        <v>71</v>
      </c>
      <c r="AY343" s="245" t="s">
        <v>131</v>
      </c>
    </row>
    <row r="344" s="15" customFormat="1">
      <c r="A344" s="15"/>
      <c r="B344" s="246"/>
      <c r="C344" s="247"/>
      <c r="D344" s="226" t="s">
        <v>141</v>
      </c>
      <c r="E344" s="248" t="s">
        <v>19</v>
      </c>
      <c r="F344" s="249" t="s">
        <v>145</v>
      </c>
      <c r="G344" s="247"/>
      <c r="H344" s="250">
        <v>4</v>
      </c>
      <c r="I344" s="251"/>
      <c r="J344" s="247"/>
      <c r="K344" s="247"/>
      <c r="L344" s="252"/>
      <c r="M344" s="253"/>
      <c r="N344" s="254"/>
      <c r="O344" s="254"/>
      <c r="P344" s="254"/>
      <c r="Q344" s="254"/>
      <c r="R344" s="254"/>
      <c r="S344" s="254"/>
      <c r="T344" s="25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T344" s="256" t="s">
        <v>141</v>
      </c>
      <c r="AU344" s="256" t="s">
        <v>81</v>
      </c>
      <c r="AV344" s="15" t="s">
        <v>138</v>
      </c>
      <c r="AW344" s="15" t="s">
        <v>33</v>
      </c>
      <c r="AX344" s="15" t="s">
        <v>79</v>
      </c>
      <c r="AY344" s="256" t="s">
        <v>131</v>
      </c>
    </row>
    <row r="345" s="12" customFormat="1" ht="22.8" customHeight="1">
      <c r="A345" s="12"/>
      <c r="B345" s="190"/>
      <c r="C345" s="191"/>
      <c r="D345" s="192" t="s">
        <v>70</v>
      </c>
      <c r="E345" s="204" t="s">
        <v>187</v>
      </c>
      <c r="F345" s="204" t="s">
        <v>431</v>
      </c>
      <c r="G345" s="191"/>
      <c r="H345" s="191"/>
      <c r="I345" s="194"/>
      <c r="J345" s="205">
        <f>BK345</f>
        <v>0</v>
      </c>
      <c r="K345" s="191"/>
      <c r="L345" s="196"/>
      <c r="M345" s="197"/>
      <c r="N345" s="198"/>
      <c r="O345" s="198"/>
      <c r="P345" s="199">
        <f>SUM(P346:P523)</f>
        <v>0</v>
      </c>
      <c r="Q345" s="198"/>
      <c r="R345" s="199">
        <f>SUM(R346:R523)</f>
        <v>0</v>
      </c>
      <c r="S345" s="198"/>
      <c r="T345" s="200">
        <f>SUM(T346:T523)</f>
        <v>0</v>
      </c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R345" s="201" t="s">
        <v>79</v>
      </c>
      <c r="AT345" s="202" t="s">
        <v>70</v>
      </c>
      <c r="AU345" s="202" t="s">
        <v>79</v>
      </c>
      <c r="AY345" s="201" t="s">
        <v>131</v>
      </c>
      <c r="BK345" s="203">
        <f>SUM(BK346:BK523)</f>
        <v>0</v>
      </c>
    </row>
    <row r="346" s="2" customFormat="1" ht="49.05" customHeight="1">
      <c r="A346" s="40"/>
      <c r="B346" s="41"/>
      <c r="C346" s="206" t="s">
        <v>295</v>
      </c>
      <c r="D346" s="206" t="s">
        <v>133</v>
      </c>
      <c r="E346" s="207" t="s">
        <v>432</v>
      </c>
      <c r="F346" s="208" t="s">
        <v>433</v>
      </c>
      <c r="G346" s="209" t="s">
        <v>196</v>
      </c>
      <c r="H346" s="210">
        <v>700</v>
      </c>
      <c r="I346" s="211"/>
      <c r="J346" s="212">
        <f>ROUND(I346*H346,2)</f>
        <v>0</v>
      </c>
      <c r="K346" s="208" t="s">
        <v>137</v>
      </c>
      <c r="L346" s="46"/>
      <c r="M346" s="213" t="s">
        <v>19</v>
      </c>
      <c r="N346" s="214" t="s">
        <v>42</v>
      </c>
      <c r="O346" s="86"/>
      <c r="P346" s="215">
        <f>O346*H346</f>
        <v>0</v>
      </c>
      <c r="Q346" s="215">
        <v>0</v>
      </c>
      <c r="R346" s="215">
        <f>Q346*H346</f>
        <v>0</v>
      </c>
      <c r="S346" s="215">
        <v>0</v>
      </c>
      <c r="T346" s="216">
        <f>S346*H346</f>
        <v>0</v>
      </c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R346" s="217" t="s">
        <v>138</v>
      </c>
      <c r="AT346" s="217" t="s">
        <v>133</v>
      </c>
      <c r="AU346" s="217" t="s">
        <v>81</v>
      </c>
      <c r="AY346" s="19" t="s">
        <v>131</v>
      </c>
      <c r="BE346" s="218">
        <f>IF(N346="základní",J346,0)</f>
        <v>0</v>
      </c>
      <c r="BF346" s="218">
        <f>IF(N346="snížená",J346,0)</f>
        <v>0</v>
      </c>
      <c r="BG346" s="218">
        <f>IF(N346="zákl. přenesená",J346,0)</f>
        <v>0</v>
      </c>
      <c r="BH346" s="218">
        <f>IF(N346="sníž. přenesená",J346,0)</f>
        <v>0</v>
      </c>
      <c r="BI346" s="218">
        <f>IF(N346="nulová",J346,0)</f>
        <v>0</v>
      </c>
      <c r="BJ346" s="19" t="s">
        <v>79</v>
      </c>
      <c r="BK346" s="218">
        <f>ROUND(I346*H346,2)</f>
        <v>0</v>
      </c>
      <c r="BL346" s="19" t="s">
        <v>138</v>
      </c>
      <c r="BM346" s="217" t="s">
        <v>434</v>
      </c>
    </row>
    <row r="347" s="2" customFormat="1">
      <c r="A347" s="40"/>
      <c r="B347" s="41"/>
      <c r="C347" s="42"/>
      <c r="D347" s="219" t="s">
        <v>139</v>
      </c>
      <c r="E347" s="42"/>
      <c r="F347" s="220" t="s">
        <v>435</v>
      </c>
      <c r="G347" s="42"/>
      <c r="H347" s="42"/>
      <c r="I347" s="221"/>
      <c r="J347" s="42"/>
      <c r="K347" s="42"/>
      <c r="L347" s="46"/>
      <c r="M347" s="222"/>
      <c r="N347" s="223"/>
      <c r="O347" s="86"/>
      <c r="P347" s="86"/>
      <c r="Q347" s="86"/>
      <c r="R347" s="86"/>
      <c r="S347" s="86"/>
      <c r="T347" s="87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T347" s="19" t="s">
        <v>139</v>
      </c>
      <c r="AU347" s="19" t="s">
        <v>81</v>
      </c>
    </row>
    <row r="348" s="14" customFormat="1">
      <c r="A348" s="14"/>
      <c r="B348" s="235"/>
      <c r="C348" s="236"/>
      <c r="D348" s="226" t="s">
        <v>141</v>
      </c>
      <c r="E348" s="237" t="s">
        <v>19</v>
      </c>
      <c r="F348" s="238" t="s">
        <v>436</v>
      </c>
      <c r="G348" s="236"/>
      <c r="H348" s="239">
        <v>700</v>
      </c>
      <c r="I348" s="240"/>
      <c r="J348" s="236"/>
      <c r="K348" s="236"/>
      <c r="L348" s="241"/>
      <c r="M348" s="242"/>
      <c r="N348" s="243"/>
      <c r="O348" s="243"/>
      <c r="P348" s="243"/>
      <c r="Q348" s="243"/>
      <c r="R348" s="243"/>
      <c r="S348" s="243"/>
      <c r="T348" s="24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45" t="s">
        <v>141</v>
      </c>
      <c r="AU348" s="245" t="s">
        <v>81</v>
      </c>
      <c r="AV348" s="14" t="s">
        <v>81</v>
      </c>
      <c r="AW348" s="14" t="s">
        <v>33</v>
      </c>
      <c r="AX348" s="14" t="s">
        <v>71</v>
      </c>
      <c r="AY348" s="245" t="s">
        <v>131</v>
      </c>
    </row>
    <row r="349" s="15" customFormat="1">
      <c r="A349" s="15"/>
      <c r="B349" s="246"/>
      <c r="C349" s="247"/>
      <c r="D349" s="226" t="s">
        <v>141</v>
      </c>
      <c r="E349" s="248" t="s">
        <v>19</v>
      </c>
      <c r="F349" s="249" t="s">
        <v>145</v>
      </c>
      <c r="G349" s="247"/>
      <c r="H349" s="250">
        <v>700</v>
      </c>
      <c r="I349" s="251"/>
      <c r="J349" s="247"/>
      <c r="K349" s="247"/>
      <c r="L349" s="252"/>
      <c r="M349" s="253"/>
      <c r="N349" s="254"/>
      <c r="O349" s="254"/>
      <c r="P349" s="254"/>
      <c r="Q349" s="254"/>
      <c r="R349" s="254"/>
      <c r="S349" s="254"/>
      <c r="T349" s="25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T349" s="256" t="s">
        <v>141</v>
      </c>
      <c r="AU349" s="256" t="s">
        <v>81</v>
      </c>
      <c r="AV349" s="15" t="s">
        <v>138</v>
      </c>
      <c r="AW349" s="15" t="s">
        <v>33</v>
      </c>
      <c r="AX349" s="15" t="s">
        <v>79</v>
      </c>
      <c r="AY349" s="256" t="s">
        <v>131</v>
      </c>
    </row>
    <row r="350" s="2" customFormat="1" ht="24.15" customHeight="1">
      <c r="A350" s="40"/>
      <c r="B350" s="41"/>
      <c r="C350" s="206" t="s">
        <v>437</v>
      </c>
      <c r="D350" s="206" t="s">
        <v>133</v>
      </c>
      <c r="E350" s="207" t="s">
        <v>438</v>
      </c>
      <c r="F350" s="208" t="s">
        <v>439</v>
      </c>
      <c r="G350" s="209" t="s">
        <v>196</v>
      </c>
      <c r="H350" s="210">
        <v>324.86500000000001</v>
      </c>
      <c r="I350" s="211"/>
      <c r="J350" s="212">
        <f>ROUND(I350*H350,2)</f>
        <v>0</v>
      </c>
      <c r="K350" s="208" t="s">
        <v>137</v>
      </c>
      <c r="L350" s="46"/>
      <c r="M350" s="213" t="s">
        <v>19</v>
      </c>
      <c r="N350" s="214" t="s">
        <v>42</v>
      </c>
      <c r="O350" s="86"/>
      <c r="P350" s="215">
        <f>O350*H350</f>
        <v>0</v>
      </c>
      <c r="Q350" s="215">
        <v>0</v>
      </c>
      <c r="R350" s="215">
        <f>Q350*H350</f>
        <v>0</v>
      </c>
      <c r="S350" s="215">
        <v>0</v>
      </c>
      <c r="T350" s="216">
        <f>S350*H350</f>
        <v>0</v>
      </c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R350" s="217" t="s">
        <v>138</v>
      </c>
      <c r="AT350" s="217" t="s">
        <v>133</v>
      </c>
      <c r="AU350" s="217" t="s">
        <v>81</v>
      </c>
      <c r="AY350" s="19" t="s">
        <v>131</v>
      </c>
      <c r="BE350" s="218">
        <f>IF(N350="základní",J350,0)</f>
        <v>0</v>
      </c>
      <c r="BF350" s="218">
        <f>IF(N350="snížená",J350,0)</f>
        <v>0</v>
      </c>
      <c r="BG350" s="218">
        <f>IF(N350="zákl. přenesená",J350,0)</f>
        <v>0</v>
      </c>
      <c r="BH350" s="218">
        <f>IF(N350="sníž. přenesená",J350,0)</f>
        <v>0</v>
      </c>
      <c r="BI350" s="218">
        <f>IF(N350="nulová",J350,0)</f>
        <v>0</v>
      </c>
      <c r="BJ350" s="19" t="s">
        <v>79</v>
      </c>
      <c r="BK350" s="218">
        <f>ROUND(I350*H350,2)</f>
        <v>0</v>
      </c>
      <c r="BL350" s="19" t="s">
        <v>138</v>
      </c>
      <c r="BM350" s="217" t="s">
        <v>440</v>
      </c>
    </row>
    <row r="351" s="2" customFormat="1">
      <c r="A351" s="40"/>
      <c r="B351" s="41"/>
      <c r="C351" s="42"/>
      <c r="D351" s="219" t="s">
        <v>139</v>
      </c>
      <c r="E351" s="42"/>
      <c r="F351" s="220" t="s">
        <v>441</v>
      </c>
      <c r="G351" s="42"/>
      <c r="H351" s="42"/>
      <c r="I351" s="221"/>
      <c r="J351" s="42"/>
      <c r="K351" s="42"/>
      <c r="L351" s="46"/>
      <c r="M351" s="222"/>
      <c r="N351" s="223"/>
      <c r="O351" s="86"/>
      <c r="P351" s="86"/>
      <c r="Q351" s="86"/>
      <c r="R351" s="86"/>
      <c r="S351" s="86"/>
      <c r="T351" s="87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T351" s="19" t="s">
        <v>139</v>
      </c>
      <c r="AU351" s="19" t="s">
        <v>81</v>
      </c>
    </row>
    <row r="352" s="13" customFormat="1">
      <c r="A352" s="13"/>
      <c r="B352" s="224"/>
      <c r="C352" s="225"/>
      <c r="D352" s="226" t="s">
        <v>141</v>
      </c>
      <c r="E352" s="227" t="s">
        <v>19</v>
      </c>
      <c r="F352" s="228" t="s">
        <v>303</v>
      </c>
      <c r="G352" s="225"/>
      <c r="H352" s="227" t="s">
        <v>19</v>
      </c>
      <c r="I352" s="229"/>
      <c r="J352" s="225"/>
      <c r="K352" s="225"/>
      <c r="L352" s="230"/>
      <c r="M352" s="231"/>
      <c r="N352" s="232"/>
      <c r="O352" s="232"/>
      <c r="P352" s="232"/>
      <c r="Q352" s="232"/>
      <c r="R352" s="232"/>
      <c r="S352" s="232"/>
      <c r="T352" s="23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34" t="s">
        <v>141</v>
      </c>
      <c r="AU352" s="234" t="s">
        <v>81</v>
      </c>
      <c r="AV352" s="13" t="s">
        <v>79</v>
      </c>
      <c r="AW352" s="13" t="s">
        <v>33</v>
      </c>
      <c r="AX352" s="13" t="s">
        <v>71</v>
      </c>
      <c r="AY352" s="234" t="s">
        <v>131</v>
      </c>
    </row>
    <row r="353" s="13" customFormat="1">
      <c r="A353" s="13"/>
      <c r="B353" s="224"/>
      <c r="C353" s="225"/>
      <c r="D353" s="226" t="s">
        <v>141</v>
      </c>
      <c r="E353" s="227" t="s">
        <v>19</v>
      </c>
      <c r="F353" s="228" t="s">
        <v>442</v>
      </c>
      <c r="G353" s="225"/>
      <c r="H353" s="227" t="s">
        <v>19</v>
      </c>
      <c r="I353" s="229"/>
      <c r="J353" s="225"/>
      <c r="K353" s="225"/>
      <c r="L353" s="230"/>
      <c r="M353" s="231"/>
      <c r="N353" s="232"/>
      <c r="O353" s="232"/>
      <c r="P353" s="232"/>
      <c r="Q353" s="232"/>
      <c r="R353" s="232"/>
      <c r="S353" s="232"/>
      <c r="T353" s="23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34" t="s">
        <v>141</v>
      </c>
      <c r="AU353" s="234" t="s">
        <v>81</v>
      </c>
      <c r="AV353" s="13" t="s">
        <v>79</v>
      </c>
      <c r="AW353" s="13" t="s">
        <v>33</v>
      </c>
      <c r="AX353" s="13" t="s">
        <v>71</v>
      </c>
      <c r="AY353" s="234" t="s">
        <v>131</v>
      </c>
    </row>
    <row r="354" s="14" customFormat="1">
      <c r="A354" s="14"/>
      <c r="B354" s="235"/>
      <c r="C354" s="236"/>
      <c r="D354" s="226" t="s">
        <v>141</v>
      </c>
      <c r="E354" s="237" t="s">
        <v>19</v>
      </c>
      <c r="F354" s="238" t="s">
        <v>443</v>
      </c>
      <c r="G354" s="236"/>
      <c r="H354" s="239">
        <v>324.86500000000001</v>
      </c>
      <c r="I354" s="240"/>
      <c r="J354" s="236"/>
      <c r="K354" s="236"/>
      <c r="L354" s="241"/>
      <c r="M354" s="242"/>
      <c r="N354" s="243"/>
      <c r="O354" s="243"/>
      <c r="P354" s="243"/>
      <c r="Q354" s="243"/>
      <c r="R354" s="243"/>
      <c r="S354" s="243"/>
      <c r="T354" s="24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45" t="s">
        <v>141</v>
      </c>
      <c r="AU354" s="245" t="s">
        <v>81</v>
      </c>
      <c r="AV354" s="14" t="s">
        <v>81</v>
      </c>
      <c r="AW354" s="14" t="s">
        <v>33</v>
      </c>
      <c r="AX354" s="14" t="s">
        <v>71</v>
      </c>
      <c r="AY354" s="245" t="s">
        <v>131</v>
      </c>
    </row>
    <row r="355" s="15" customFormat="1">
      <c r="A355" s="15"/>
      <c r="B355" s="246"/>
      <c r="C355" s="247"/>
      <c r="D355" s="226" t="s">
        <v>141</v>
      </c>
      <c r="E355" s="248" t="s">
        <v>19</v>
      </c>
      <c r="F355" s="249" t="s">
        <v>145</v>
      </c>
      <c r="G355" s="247"/>
      <c r="H355" s="250">
        <v>324.86500000000001</v>
      </c>
      <c r="I355" s="251"/>
      <c r="J355" s="247"/>
      <c r="K355" s="247"/>
      <c r="L355" s="252"/>
      <c r="M355" s="253"/>
      <c r="N355" s="254"/>
      <c r="O355" s="254"/>
      <c r="P355" s="254"/>
      <c r="Q355" s="254"/>
      <c r="R355" s="254"/>
      <c r="S355" s="254"/>
      <c r="T355" s="25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T355" s="256" t="s">
        <v>141</v>
      </c>
      <c r="AU355" s="256" t="s">
        <v>81</v>
      </c>
      <c r="AV355" s="15" t="s">
        <v>138</v>
      </c>
      <c r="AW355" s="15" t="s">
        <v>33</v>
      </c>
      <c r="AX355" s="15" t="s">
        <v>79</v>
      </c>
      <c r="AY355" s="256" t="s">
        <v>131</v>
      </c>
    </row>
    <row r="356" s="2" customFormat="1" ht="37.8" customHeight="1">
      <c r="A356" s="40"/>
      <c r="B356" s="41"/>
      <c r="C356" s="206" t="s">
        <v>302</v>
      </c>
      <c r="D356" s="206" t="s">
        <v>133</v>
      </c>
      <c r="E356" s="207" t="s">
        <v>444</v>
      </c>
      <c r="F356" s="208" t="s">
        <v>445</v>
      </c>
      <c r="G356" s="209" t="s">
        <v>237</v>
      </c>
      <c r="H356" s="210">
        <v>436</v>
      </c>
      <c r="I356" s="211"/>
      <c r="J356" s="212">
        <f>ROUND(I356*H356,2)</f>
        <v>0</v>
      </c>
      <c r="K356" s="208" t="s">
        <v>137</v>
      </c>
      <c r="L356" s="46"/>
      <c r="M356" s="213" t="s">
        <v>19</v>
      </c>
      <c r="N356" s="214" t="s">
        <v>42</v>
      </c>
      <c r="O356" s="86"/>
      <c r="P356" s="215">
        <f>O356*H356</f>
        <v>0</v>
      </c>
      <c r="Q356" s="215">
        <v>0</v>
      </c>
      <c r="R356" s="215">
        <f>Q356*H356</f>
        <v>0</v>
      </c>
      <c r="S356" s="215">
        <v>0</v>
      </c>
      <c r="T356" s="216">
        <f>S356*H356</f>
        <v>0</v>
      </c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R356" s="217" t="s">
        <v>138</v>
      </c>
      <c r="AT356" s="217" t="s">
        <v>133</v>
      </c>
      <c r="AU356" s="217" t="s">
        <v>81</v>
      </c>
      <c r="AY356" s="19" t="s">
        <v>131</v>
      </c>
      <c r="BE356" s="218">
        <f>IF(N356="základní",J356,0)</f>
        <v>0</v>
      </c>
      <c r="BF356" s="218">
        <f>IF(N356="snížená",J356,0)</f>
        <v>0</v>
      </c>
      <c r="BG356" s="218">
        <f>IF(N356="zákl. přenesená",J356,0)</f>
        <v>0</v>
      </c>
      <c r="BH356" s="218">
        <f>IF(N356="sníž. přenesená",J356,0)</f>
        <v>0</v>
      </c>
      <c r="BI356" s="218">
        <f>IF(N356="nulová",J356,0)</f>
        <v>0</v>
      </c>
      <c r="BJ356" s="19" t="s">
        <v>79</v>
      </c>
      <c r="BK356" s="218">
        <f>ROUND(I356*H356,2)</f>
        <v>0</v>
      </c>
      <c r="BL356" s="19" t="s">
        <v>138</v>
      </c>
      <c r="BM356" s="217" t="s">
        <v>446</v>
      </c>
    </row>
    <row r="357" s="2" customFormat="1">
      <c r="A357" s="40"/>
      <c r="B357" s="41"/>
      <c r="C357" s="42"/>
      <c r="D357" s="219" t="s">
        <v>139</v>
      </c>
      <c r="E357" s="42"/>
      <c r="F357" s="220" t="s">
        <v>447</v>
      </c>
      <c r="G357" s="42"/>
      <c r="H357" s="42"/>
      <c r="I357" s="221"/>
      <c r="J357" s="42"/>
      <c r="K357" s="42"/>
      <c r="L357" s="46"/>
      <c r="M357" s="222"/>
      <c r="N357" s="223"/>
      <c r="O357" s="86"/>
      <c r="P357" s="86"/>
      <c r="Q357" s="86"/>
      <c r="R357" s="86"/>
      <c r="S357" s="86"/>
      <c r="T357" s="87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T357" s="19" t="s">
        <v>139</v>
      </c>
      <c r="AU357" s="19" t="s">
        <v>81</v>
      </c>
    </row>
    <row r="358" s="13" customFormat="1">
      <c r="A358" s="13"/>
      <c r="B358" s="224"/>
      <c r="C358" s="225"/>
      <c r="D358" s="226" t="s">
        <v>141</v>
      </c>
      <c r="E358" s="227" t="s">
        <v>19</v>
      </c>
      <c r="F358" s="228" t="s">
        <v>448</v>
      </c>
      <c r="G358" s="225"/>
      <c r="H358" s="227" t="s">
        <v>19</v>
      </c>
      <c r="I358" s="229"/>
      <c r="J358" s="225"/>
      <c r="K358" s="225"/>
      <c r="L358" s="230"/>
      <c r="M358" s="231"/>
      <c r="N358" s="232"/>
      <c r="O358" s="232"/>
      <c r="P358" s="232"/>
      <c r="Q358" s="232"/>
      <c r="R358" s="232"/>
      <c r="S358" s="232"/>
      <c r="T358" s="23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34" t="s">
        <v>141</v>
      </c>
      <c r="AU358" s="234" t="s">
        <v>81</v>
      </c>
      <c r="AV358" s="13" t="s">
        <v>79</v>
      </c>
      <c r="AW358" s="13" t="s">
        <v>33</v>
      </c>
      <c r="AX358" s="13" t="s">
        <v>71</v>
      </c>
      <c r="AY358" s="234" t="s">
        <v>131</v>
      </c>
    </row>
    <row r="359" s="14" customFormat="1">
      <c r="A359" s="14"/>
      <c r="B359" s="235"/>
      <c r="C359" s="236"/>
      <c r="D359" s="226" t="s">
        <v>141</v>
      </c>
      <c r="E359" s="237" t="s">
        <v>19</v>
      </c>
      <c r="F359" s="238" t="s">
        <v>449</v>
      </c>
      <c r="G359" s="236"/>
      <c r="H359" s="239">
        <v>436</v>
      </c>
      <c r="I359" s="240"/>
      <c r="J359" s="236"/>
      <c r="K359" s="236"/>
      <c r="L359" s="241"/>
      <c r="M359" s="242"/>
      <c r="N359" s="243"/>
      <c r="O359" s="243"/>
      <c r="P359" s="243"/>
      <c r="Q359" s="243"/>
      <c r="R359" s="243"/>
      <c r="S359" s="243"/>
      <c r="T359" s="24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45" t="s">
        <v>141</v>
      </c>
      <c r="AU359" s="245" t="s">
        <v>81</v>
      </c>
      <c r="AV359" s="14" t="s">
        <v>81</v>
      </c>
      <c r="AW359" s="14" t="s">
        <v>33</v>
      </c>
      <c r="AX359" s="14" t="s">
        <v>71</v>
      </c>
      <c r="AY359" s="245" t="s">
        <v>131</v>
      </c>
    </row>
    <row r="360" s="15" customFormat="1">
      <c r="A360" s="15"/>
      <c r="B360" s="246"/>
      <c r="C360" s="247"/>
      <c r="D360" s="226" t="s">
        <v>141</v>
      </c>
      <c r="E360" s="248" t="s">
        <v>19</v>
      </c>
      <c r="F360" s="249" t="s">
        <v>145</v>
      </c>
      <c r="G360" s="247"/>
      <c r="H360" s="250">
        <v>436</v>
      </c>
      <c r="I360" s="251"/>
      <c r="J360" s="247"/>
      <c r="K360" s="247"/>
      <c r="L360" s="252"/>
      <c r="M360" s="253"/>
      <c r="N360" s="254"/>
      <c r="O360" s="254"/>
      <c r="P360" s="254"/>
      <c r="Q360" s="254"/>
      <c r="R360" s="254"/>
      <c r="S360" s="254"/>
      <c r="T360" s="25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T360" s="256" t="s">
        <v>141</v>
      </c>
      <c r="AU360" s="256" t="s">
        <v>81</v>
      </c>
      <c r="AV360" s="15" t="s">
        <v>138</v>
      </c>
      <c r="AW360" s="15" t="s">
        <v>33</v>
      </c>
      <c r="AX360" s="15" t="s">
        <v>79</v>
      </c>
      <c r="AY360" s="256" t="s">
        <v>131</v>
      </c>
    </row>
    <row r="361" s="2" customFormat="1" ht="16.5" customHeight="1">
      <c r="A361" s="40"/>
      <c r="B361" s="41"/>
      <c r="C361" s="257" t="s">
        <v>450</v>
      </c>
      <c r="D361" s="257" t="s">
        <v>154</v>
      </c>
      <c r="E361" s="258" t="s">
        <v>451</v>
      </c>
      <c r="F361" s="259" t="s">
        <v>452</v>
      </c>
      <c r="G361" s="260" t="s">
        <v>148</v>
      </c>
      <c r="H361" s="261">
        <v>174.40000000000001</v>
      </c>
      <c r="I361" s="262"/>
      <c r="J361" s="263">
        <f>ROUND(I361*H361,2)</f>
        <v>0</v>
      </c>
      <c r="K361" s="259" t="s">
        <v>137</v>
      </c>
      <c r="L361" s="264"/>
      <c r="M361" s="265" t="s">
        <v>19</v>
      </c>
      <c r="N361" s="266" t="s">
        <v>42</v>
      </c>
      <c r="O361" s="86"/>
      <c r="P361" s="215">
        <f>O361*H361</f>
        <v>0</v>
      </c>
      <c r="Q361" s="215">
        <v>0</v>
      </c>
      <c r="R361" s="215">
        <f>Q361*H361</f>
        <v>0</v>
      </c>
      <c r="S361" s="215">
        <v>0</v>
      </c>
      <c r="T361" s="216">
        <f>S361*H361</f>
        <v>0</v>
      </c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R361" s="217" t="s">
        <v>157</v>
      </c>
      <c r="AT361" s="217" t="s">
        <v>154</v>
      </c>
      <c r="AU361" s="217" t="s">
        <v>81</v>
      </c>
      <c r="AY361" s="19" t="s">
        <v>131</v>
      </c>
      <c r="BE361" s="218">
        <f>IF(N361="základní",J361,0)</f>
        <v>0</v>
      </c>
      <c r="BF361" s="218">
        <f>IF(N361="snížená",J361,0)</f>
        <v>0</v>
      </c>
      <c r="BG361" s="218">
        <f>IF(N361="zákl. přenesená",J361,0)</f>
        <v>0</v>
      </c>
      <c r="BH361" s="218">
        <f>IF(N361="sníž. přenesená",J361,0)</f>
        <v>0</v>
      </c>
      <c r="BI361" s="218">
        <f>IF(N361="nulová",J361,0)</f>
        <v>0</v>
      </c>
      <c r="BJ361" s="19" t="s">
        <v>79</v>
      </c>
      <c r="BK361" s="218">
        <f>ROUND(I361*H361,2)</f>
        <v>0</v>
      </c>
      <c r="BL361" s="19" t="s">
        <v>138</v>
      </c>
      <c r="BM361" s="217" t="s">
        <v>453</v>
      </c>
    </row>
    <row r="362" s="14" customFormat="1">
      <c r="A362" s="14"/>
      <c r="B362" s="235"/>
      <c r="C362" s="236"/>
      <c r="D362" s="226" t="s">
        <v>141</v>
      </c>
      <c r="E362" s="237" t="s">
        <v>19</v>
      </c>
      <c r="F362" s="238" t="s">
        <v>454</v>
      </c>
      <c r="G362" s="236"/>
      <c r="H362" s="239">
        <v>174.40000000000001</v>
      </c>
      <c r="I362" s="240"/>
      <c r="J362" s="236"/>
      <c r="K362" s="236"/>
      <c r="L362" s="241"/>
      <c r="M362" s="242"/>
      <c r="N362" s="243"/>
      <c r="O362" s="243"/>
      <c r="P362" s="243"/>
      <c r="Q362" s="243"/>
      <c r="R362" s="243"/>
      <c r="S362" s="243"/>
      <c r="T362" s="24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45" t="s">
        <v>141</v>
      </c>
      <c r="AU362" s="245" t="s">
        <v>81</v>
      </c>
      <c r="AV362" s="14" t="s">
        <v>81</v>
      </c>
      <c r="AW362" s="14" t="s">
        <v>33</v>
      </c>
      <c r="AX362" s="14" t="s">
        <v>71</v>
      </c>
      <c r="AY362" s="245" t="s">
        <v>131</v>
      </c>
    </row>
    <row r="363" s="15" customFormat="1">
      <c r="A363" s="15"/>
      <c r="B363" s="246"/>
      <c r="C363" s="247"/>
      <c r="D363" s="226" t="s">
        <v>141</v>
      </c>
      <c r="E363" s="248" t="s">
        <v>19</v>
      </c>
      <c r="F363" s="249" t="s">
        <v>145</v>
      </c>
      <c r="G363" s="247"/>
      <c r="H363" s="250">
        <v>174.40000000000001</v>
      </c>
      <c r="I363" s="251"/>
      <c r="J363" s="247"/>
      <c r="K363" s="247"/>
      <c r="L363" s="252"/>
      <c r="M363" s="253"/>
      <c r="N363" s="254"/>
      <c r="O363" s="254"/>
      <c r="P363" s="254"/>
      <c r="Q363" s="254"/>
      <c r="R363" s="254"/>
      <c r="S363" s="254"/>
      <c r="T363" s="25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T363" s="256" t="s">
        <v>141</v>
      </c>
      <c r="AU363" s="256" t="s">
        <v>81</v>
      </c>
      <c r="AV363" s="15" t="s">
        <v>138</v>
      </c>
      <c r="AW363" s="15" t="s">
        <v>33</v>
      </c>
      <c r="AX363" s="15" t="s">
        <v>79</v>
      </c>
      <c r="AY363" s="256" t="s">
        <v>131</v>
      </c>
    </row>
    <row r="364" s="2" customFormat="1" ht="24.15" customHeight="1">
      <c r="A364" s="40"/>
      <c r="B364" s="41"/>
      <c r="C364" s="257" t="s">
        <v>309</v>
      </c>
      <c r="D364" s="257" t="s">
        <v>154</v>
      </c>
      <c r="E364" s="258" t="s">
        <v>455</v>
      </c>
      <c r="F364" s="259" t="s">
        <v>456</v>
      </c>
      <c r="G364" s="260" t="s">
        <v>457</v>
      </c>
      <c r="H364" s="261">
        <v>4.3600000000000003</v>
      </c>
      <c r="I364" s="262"/>
      <c r="J364" s="263">
        <f>ROUND(I364*H364,2)</f>
        <v>0</v>
      </c>
      <c r="K364" s="259" t="s">
        <v>137</v>
      </c>
      <c r="L364" s="264"/>
      <c r="M364" s="265" t="s">
        <v>19</v>
      </c>
      <c r="N364" s="266" t="s">
        <v>42</v>
      </c>
      <c r="O364" s="86"/>
      <c r="P364" s="215">
        <f>O364*H364</f>
        <v>0</v>
      </c>
      <c r="Q364" s="215">
        <v>0</v>
      </c>
      <c r="R364" s="215">
        <f>Q364*H364</f>
        <v>0</v>
      </c>
      <c r="S364" s="215">
        <v>0</v>
      </c>
      <c r="T364" s="216">
        <f>S364*H364</f>
        <v>0</v>
      </c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R364" s="217" t="s">
        <v>157</v>
      </c>
      <c r="AT364" s="217" t="s">
        <v>154</v>
      </c>
      <c r="AU364" s="217" t="s">
        <v>81</v>
      </c>
      <c r="AY364" s="19" t="s">
        <v>131</v>
      </c>
      <c r="BE364" s="218">
        <f>IF(N364="základní",J364,0)</f>
        <v>0</v>
      </c>
      <c r="BF364" s="218">
        <f>IF(N364="snížená",J364,0)</f>
        <v>0</v>
      </c>
      <c r="BG364" s="218">
        <f>IF(N364="zákl. přenesená",J364,0)</f>
        <v>0</v>
      </c>
      <c r="BH364" s="218">
        <f>IF(N364="sníž. přenesená",J364,0)</f>
        <v>0</v>
      </c>
      <c r="BI364" s="218">
        <f>IF(N364="nulová",J364,0)</f>
        <v>0</v>
      </c>
      <c r="BJ364" s="19" t="s">
        <v>79</v>
      </c>
      <c r="BK364" s="218">
        <f>ROUND(I364*H364,2)</f>
        <v>0</v>
      </c>
      <c r="BL364" s="19" t="s">
        <v>138</v>
      </c>
      <c r="BM364" s="217" t="s">
        <v>458</v>
      </c>
    </row>
    <row r="365" s="14" customFormat="1">
      <c r="A365" s="14"/>
      <c r="B365" s="235"/>
      <c r="C365" s="236"/>
      <c r="D365" s="226" t="s">
        <v>141</v>
      </c>
      <c r="E365" s="237" t="s">
        <v>19</v>
      </c>
      <c r="F365" s="238" t="s">
        <v>459</v>
      </c>
      <c r="G365" s="236"/>
      <c r="H365" s="239">
        <v>4.3600000000000003</v>
      </c>
      <c r="I365" s="240"/>
      <c r="J365" s="236"/>
      <c r="K365" s="236"/>
      <c r="L365" s="241"/>
      <c r="M365" s="242"/>
      <c r="N365" s="243"/>
      <c r="O365" s="243"/>
      <c r="P365" s="243"/>
      <c r="Q365" s="243"/>
      <c r="R365" s="243"/>
      <c r="S365" s="243"/>
      <c r="T365" s="24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45" t="s">
        <v>141</v>
      </c>
      <c r="AU365" s="245" t="s">
        <v>81</v>
      </c>
      <c r="AV365" s="14" t="s">
        <v>81</v>
      </c>
      <c r="AW365" s="14" t="s">
        <v>33</v>
      </c>
      <c r="AX365" s="14" t="s">
        <v>71</v>
      </c>
      <c r="AY365" s="245" t="s">
        <v>131</v>
      </c>
    </row>
    <row r="366" s="15" customFormat="1">
      <c r="A366" s="15"/>
      <c r="B366" s="246"/>
      <c r="C366" s="247"/>
      <c r="D366" s="226" t="s">
        <v>141</v>
      </c>
      <c r="E366" s="248" t="s">
        <v>19</v>
      </c>
      <c r="F366" s="249" t="s">
        <v>145</v>
      </c>
      <c r="G366" s="247"/>
      <c r="H366" s="250">
        <v>4.3600000000000003</v>
      </c>
      <c r="I366" s="251"/>
      <c r="J366" s="247"/>
      <c r="K366" s="247"/>
      <c r="L366" s="252"/>
      <c r="M366" s="253"/>
      <c r="N366" s="254"/>
      <c r="O366" s="254"/>
      <c r="P366" s="254"/>
      <c r="Q366" s="254"/>
      <c r="R366" s="254"/>
      <c r="S366" s="254"/>
      <c r="T366" s="25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T366" s="256" t="s">
        <v>141</v>
      </c>
      <c r="AU366" s="256" t="s">
        <v>81</v>
      </c>
      <c r="AV366" s="15" t="s">
        <v>138</v>
      </c>
      <c r="AW366" s="15" t="s">
        <v>33</v>
      </c>
      <c r="AX366" s="15" t="s">
        <v>79</v>
      </c>
      <c r="AY366" s="256" t="s">
        <v>131</v>
      </c>
    </row>
    <row r="367" s="2" customFormat="1" ht="24.15" customHeight="1">
      <c r="A367" s="40"/>
      <c r="B367" s="41"/>
      <c r="C367" s="257" t="s">
        <v>460</v>
      </c>
      <c r="D367" s="257" t="s">
        <v>154</v>
      </c>
      <c r="E367" s="258" t="s">
        <v>461</v>
      </c>
      <c r="F367" s="259" t="s">
        <v>462</v>
      </c>
      <c r="G367" s="260" t="s">
        <v>463</v>
      </c>
      <c r="H367" s="261">
        <v>4.3600000000000003</v>
      </c>
      <c r="I367" s="262"/>
      <c r="J367" s="263">
        <f>ROUND(I367*H367,2)</f>
        <v>0</v>
      </c>
      <c r="K367" s="259" t="s">
        <v>137</v>
      </c>
      <c r="L367" s="264"/>
      <c r="M367" s="265" t="s">
        <v>19</v>
      </c>
      <c r="N367" s="266" t="s">
        <v>42</v>
      </c>
      <c r="O367" s="86"/>
      <c r="P367" s="215">
        <f>O367*H367</f>
        <v>0</v>
      </c>
      <c r="Q367" s="215">
        <v>0</v>
      </c>
      <c r="R367" s="215">
        <f>Q367*H367</f>
        <v>0</v>
      </c>
      <c r="S367" s="215">
        <v>0</v>
      </c>
      <c r="T367" s="216">
        <f>S367*H367</f>
        <v>0</v>
      </c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R367" s="217" t="s">
        <v>157</v>
      </c>
      <c r="AT367" s="217" t="s">
        <v>154</v>
      </c>
      <c r="AU367" s="217" t="s">
        <v>81</v>
      </c>
      <c r="AY367" s="19" t="s">
        <v>131</v>
      </c>
      <c r="BE367" s="218">
        <f>IF(N367="základní",J367,0)</f>
        <v>0</v>
      </c>
      <c r="BF367" s="218">
        <f>IF(N367="snížená",J367,0)</f>
        <v>0</v>
      </c>
      <c r="BG367" s="218">
        <f>IF(N367="zákl. přenesená",J367,0)</f>
        <v>0</v>
      </c>
      <c r="BH367" s="218">
        <f>IF(N367="sníž. přenesená",J367,0)</f>
        <v>0</v>
      </c>
      <c r="BI367" s="218">
        <f>IF(N367="nulová",J367,0)</f>
        <v>0</v>
      </c>
      <c r="BJ367" s="19" t="s">
        <v>79</v>
      </c>
      <c r="BK367" s="218">
        <f>ROUND(I367*H367,2)</f>
        <v>0</v>
      </c>
      <c r="BL367" s="19" t="s">
        <v>138</v>
      </c>
      <c r="BM367" s="217" t="s">
        <v>464</v>
      </c>
    </row>
    <row r="368" s="14" customFormat="1">
      <c r="A368" s="14"/>
      <c r="B368" s="235"/>
      <c r="C368" s="236"/>
      <c r="D368" s="226" t="s">
        <v>141</v>
      </c>
      <c r="E368" s="237" t="s">
        <v>19</v>
      </c>
      <c r="F368" s="238" t="s">
        <v>459</v>
      </c>
      <c r="G368" s="236"/>
      <c r="H368" s="239">
        <v>4.3600000000000003</v>
      </c>
      <c r="I368" s="240"/>
      <c r="J368" s="236"/>
      <c r="K368" s="236"/>
      <c r="L368" s="241"/>
      <c r="M368" s="242"/>
      <c r="N368" s="243"/>
      <c r="O368" s="243"/>
      <c r="P368" s="243"/>
      <c r="Q368" s="243"/>
      <c r="R368" s="243"/>
      <c r="S368" s="243"/>
      <c r="T368" s="24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45" t="s">
        <v>141</v>
      </c>
      <c r="AU368" s="245" t="s">
        <v>81</v>
      </c>
      <c r="AV368" s="14" t="s">
        <v>81</v>
      </c>
      <c r="AW368" s="14" t="s">
        <v>33</v>
      </c>
      <c r="AX368" s="14" t="s">
        <v>71</v>
      </c>
      <c r="AY368" s="245" t="s">
        <v>131</v>
      </c>
    </row>
    <row r="369" s="15" customFormat="1">
      <c r="A369" s="15"/>
      <c r="B369" s="246"/>
      <c r="C369" s="247"/>
      <c r="D369" s="226" t="s">
        <v>141</v>
      </c>
      <c r="E369" s="248" t="s">
        <v>19</v>
      </c>
      <c r="F369" s="249" t="s">
        <v>145</v>
      </c>
      <c r="G369" s="247"/>
      <c r="H369" s="250">
        <v>4.3600000000000003</v>
      </c>
      <c r="I369" s="251"/>
      <c r="J369" s="247"/>
      <c r="K369" s="247"/>
      <c r="L369" s="252"/>
      <c r="M369" s="253"/>
      <c r="N369" s="254"/>
      <c r="O369" s="254"/>
      <c r="P369" s="254"/>
      <c r="Q369" s="254"/>
      <c r="R369" s="254"/>
      <c r="S369" s="254"/>
      <c r="T369" s="25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T369" s="256" t="s">
        <v>141</v>
      </c>
      <c r="AU369" s="256" t="s">
        <v>81</v>
      </c>
      <c r="AV369" s="15" t="s">
        <v>138</v>
      </c>
      <c r="AW369" s="15" t="s">
        <v>33</v>
      </c>
      <c r="AX369" s="15" t="s">
        <v>79</v>
      </c>
      <c r="AY369" s="256" t="s">
        <v>131</v>
      </c>
    </row>
    <row r="370" s="2" customFormat="1" ht="16.5" customHeight="1">
      <c r="A370" s="40"/>
      <c r="B370" s="41"/>
      <c r="C370" s="206" t="s">
        <v>313</v>
      </c>
      <c r="D370" s="206" t="s">
        <v>133</v>
      </c>
      <c r="E370" s="207" t="s">
        <v>465</v>
      </c>
      <c r="F370" s="208" t="s">
        <v>466</v>
      </c>
      <c r="G370" s="209" t="s">
        <v>237</v>
      </c>
      <c r="H370" s="210">
        <v>218</v>
      </c>
      <c r="I370" s="211"/>
      <c r="J370" s="212">
        <f>ROUND(I370*H370,2)</f>
        <v>0</v>
      </c>
      <c r="K370" s="208" t="s">
        <v>301</v>
      </c>
      <c r="L370" s="46"/>
      <c r="M370" s="213" t="s">
        <v>19</v>
      </c>
      <c r="N370" s="214" t="s">
        <v>42</v>
      </c>
      <c r="O370" s="86"/>
      <c r="P370" s="215">
        <f>O370*H370</f>
        <v>0</v>
      </c>
      <c r="Q370" s="215">
        <v>0</v>
      </c>
      <c r="R370" s="215">
        <f>Q370*H370</f>
        <v>0</v>
      </c>
      <c r="S370" s="215">
        <v>0</v>
      </c>
      <c r="T370" s="216">
        <f>S370*H370</f>
        <v>0</v>
      </c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R370" s="217" t="s">
        <v>138</v>
      </c>
      <c r="AT370" s="217" t="s">
        <v>133</v>
      </c>
      <c r="AU370" s="217" t="s">
        <v>81</v>
      </c>
      <c r="AY370" s="19" t="s">
        <v>131</v>
      </c>
      <c r="BE370" s="218">
        <f>IF(N370="základní",J370,0)</f>
        <v>0</v>
      </c>
      <c r="BF370" s="218">
        <f>IF(N370="snížená",J370,0)</f>
        <v>0</v>
      </c>
      <c r="BG370" s="218">
        <f>IF(N370="zákl. přenesená",J370,0)</f>
        <v>0</v>
      </c>
      <c r="BH370" s="218">
        <f>IF(N370="sníž. přenesená",J370,0)</f>
        <v>0</v>
      </c>
      <c r="BI370" s="218">
        <f>IF(N370="nulová",J370,0)</f>
        <v>0</v>
      </c>
      <c r="BJ370" s="19" t="s">
        <v>79</v>
      </c>
      <c r="BK370" s="218">
        <f>ROUND(I370*H370,2)</f>
        <v>0</v>
      </c>
      <c r="BL370" s="19" t="s">
        <v>138</v>
      </c>
      <c r="BM370" s="217" t="s">
        <v>467</v>
      </c>
    </row>
    <row r="371" s="2" customFormat="1" ht="37.8" customHeight="1">
      <c r="A371" s="40"/>
      <c r="B371" s="41"/>
      <c r="C371" s="206" t="s">
        <v>468</v>
      </c>
      <c r="D371" s="206" t="s">
        <v>133</v>
      </c>
      <c r="E371" s="207" t="s">
        <v>469</v>
      </c>
      <c r="F371" s="208" t="s">
        <v>470</v>
      </c>
      <c r="G371" s="209" t="s">
        <v>237</v>
      </c>
      <c r="H371" s="210">
        <v>20</v>
      </c>
      <c r="I371" s="211"/>
      <c r="J371" s="212">
        <f>ROUND(I371*H371,2)</f>
        <v>0</v>
      </c>
      <c r="K371" s="208" t="s">
        <v>137</v>
      </c>
      <c r="L371" s="46"/>
      <c r="M371" s="213" t="s">
        <v>19</v>
      </c>
      <c r="N371" s="214" t="s">
        <v>42</v>
      </c>
      <c r="O371" s="86"/>
      <c r="P371" s="215">
        <f>O371*H371</f>
        <v>0</v>
      </c>
      <c r="Q371" s="215">
        <v>0</v>
      </c>
      <c r="R371" s="215">
        <f>Q371*H371</f>
        <v>0</v>
      </c>
      <c r="S371" s="215">
        <v>0</v>
      </c>
      <c r="T371" s="216">
        <f>S371*H371</f>
        <v>0</v>
      </c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R371" s="217" t="s">
        <v>138</v>
      </c>
      <c r="AT371" s="217" t="s">
        <v>133</v>
      </c>
      <c r="AU371" s="217" t="s">
        <v>81</v>
      </c>
      <c r="AY371" s="19" t="s">
        <v>131</v>
      </c>
      <c r="BE371" s="218">
        <f>IF(N371="základní",J371,0)</f>
        <v>0</v>
      </c>
      <c r="BF371" s="218">
        <f>IF(N371="snížená",J371,0)</f>
        <v>0</v>
      </c>
      <c r="BG371" s="218">
        <f>IF(N371="zákl. přenesená",J371,0)</f>
        <v>0</v>
      </c>
      <c r="BH371" s="218">
        <f>IF(N371="sníž. přenesená",J371,0)</f>
        <v>0</v>
      </c>
      <c r="BI371" s="218">
        <f>IF(N371="nulová",J371,0)</f>
        <v>0</v>
      </c>
      <c r="BJ371" s="19" t="s">
        <v>79</v>
      </c>
      <c r="BK371" s="218">
        <f>ROUND(I371*H371,2)</f>
        <v>0</v>
      </c>
      <c r="BL371" s="19" t="s">
        <v>138</v>
      </c>
      <c r="BM371" s="217" t="s">
        <v>471</v>
      </c>
    </row>
    <row r="372" s="2" customFormat="1">
      <c r="A372" s="40"/>
      <c r="B372" s="41"/>
      <c r="C372" s="42"/>
      <c r="D372" s="219" t="s">
        <v>139</v>
      </c>
      <c r="E372" s="42"/>
      <c r="F372" s="220" t="s">
        <v>472</v>
      </c>
      <c r="G372" s="42"/>
      <c r="H372" s="42"/>
      <c r="I372" s="221"/>
      <c r="J372" s="42"/>
      <c r="K372" s="42"/>
      <c r="L372" s="46"/>
      <c r="M372" s="222"/>
      <c r="N372" s="223"/>
      <c r="O372" s="86"/>
      <c r="P372" s="86"/>
      <c r="Q372" s="86"/>
      <c r="R372" s="86"/>
      <c r="S372" s="86"/>
      <c r="T372" s="87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T372" s="19" t="s">
        <v>139</v>
      </c>
      <c r="AU372" s="19" t="s">
        <v>81</v>
      </c>
    </row>
    <row r="373" s="13" customFormat="1">
      <c r="A373" s="13"/>
      <c r="B373" s="224"/>
      <c r="C373" s="225"/>
      <c r="D373" s="226" t="s">
        <v>141</v>
      </c>
      <c r="E373" s="227" t="s">
        <v>19</v>
      </c>
      <c r="F373" s="228" t="s">
        <v>150</v>
      </c>
      <c r="G373" s="225"/>
      <c r="H373" s="227" t="s">
        <v>19</v>
      </c>
      <c r="I373" s="229"/>
      <c r="J373" s="225"/>
      <c r="K373" s="225"/>
      <c r="L373" s="230"/>
      <c r="M373" s="231"/>
      <c r="N373" s="232"/>
      <c r="O373" s="232"/>
      <c r="P373" s="232"/>
      <c r="Q373" s="232"/>
      <c r="R373" s="232"/>
      <c r="S373" s="232"/>
      <c r="T373" s="23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34" t="s">
        <v>141</v>
      </c>
      <c r="AU373" s="234" t="s">
        <v>81</v>
      </c>
      <c r="AV373" s="13" t="s">
        <v>79</v>
      </c>
      <c r="AW373" s="13" t="s">
        <v>33</v>
      </c>
      <c r="AX373" s="13" t="s">
        <v>71</v>
      </c>
      <c r="AY373" s="234" t="s">
        <v>131</v>
      </c>
    </row>
    <row r="374" s="13" customFormat="1">
      <c r="A374" s="13"/>
      <c r="B374" s="224"/>
      <c r="C374" s="225"/>
      <c r="D374" s="226" t="s">
        <v>141</v>
      </c>
      <c r="E374" s="227" t="s">
        <v>19</v>
      </c>
      <c r="F374" s="228" t="s">
        <v>473</v>
      </c>
      <c r="G374" s="225"/>
      <c r="H374" s="227" t="s">
        <v>19</v>
      </c>
      <c r="I374" s="229"/>
      <c r="J374" s="225"/>
      <c r="K374" s="225"/>
      <c r="L374" s="230"/>
      <c r="M374" s="231"/>
      <c r="N374" s="232"/>
      <c r="O374" s="232"/>
      <c r="P374" s="232"/>
      <c r="Q374" s="232"/>
      <c r="R374" s="232"/>
      <c r="S374" s="232"/>
      <c r="T374" s="23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34" t="s">
        <v>141</v>
      </c>
      <c r="AU374" s="234" t="s">
        <v>81</v>
      </c>
      <c r="AV374" s="13" t="s">
        <v>79</v>
      </c>
      <c r="AW374" s="13" t="s">
        <v>33</v>
      </c>
      <c r="AX374" s="13" t="s">
        <v>71</v>
      </c>
      <c r="AY374" s="234" t="s">
        <v>131</v>
      </c>
    </row>
    <row r="375" s="14" customFormat="1">
      <c r="A375" s="14"/>
      <c r="B375" s="235"/>
      <c r="C375" s="236"/>
      <c r="D375" s="226" t="s">
        <v>141</v>
      </c>
      <c r="E375" s="237" t="s">
        <v>19</v>
      </c>
      <c r="F375" s="238" t="s">
        <v>197</v>
      </c>
      <c r="G375" s="236"/>
      <c r="H375" s="239">
        <v>20</v>
      </c>
      <c r="I375" s="240"/>
      <c r="J375" s="236"/>
      <c r="K375" s="236"/>
      <c r="L375" s="241"/>
      <c r="M375" s="242"/>
      <c r="N375" s="243"/>
      <c r="O375" s="243"/>
      <c r="P375" s="243"/>
      <c r="Q375" s="243"/>
      <c r="R375" s="243"/>
      <c r="S375" s="243"/>
      <c r="T375" s="24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45" t="s">
        <v>141</v>
      </c>
      <c r="AU375" s="245" t="s">
        <v>81</v>
      </c>
      <c r="AV375" s="14" t="s">
        <v>81</v>
      </c>
      <c r="AW375" s="14" t="s">
        <v>33</v>
      </c>
      <c r="AX375" s="14" t="s">
        <v>71</v>
      </c>
      <c r="AY375" s="245" t="s">
        <v>131</v>
      </c>
    </row>
    <row r="376" s="15" customFormat="1">
      <c r="A376" s="15"/>
      <c r="B376" s="246"/>
      <c r="C376" s="247"/>
      <c r="D376" s="226" t="s">
        <v>141</v>
      </c>
      <c r="E376" s="248" t="s">
        <v>19</v>
      </c>
      <c r="F376" s="249" t="s">
        <v>145</v>
      </c>
      <c r="G376" s="247"/>
      <c r="H376" s="250">
        <v>20</v>
      </c>
      <c r="I376" s="251"/>
      <c r="J376" s="247"/>
      <c r="K376" s="247"/>
      <c r="L376" s="252"/>
      <c r="M376" s="253"/>
      <c r="N376" s="254"/>
      <c r="O376" s="254"/>
      <c r="P376" s="254"/>
      <c r="Q376" s="254"/>
      <c r="R376" s="254"/>
      <c r="S376" s="254"/>
      <c r="T376" s="25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T376" s="256" t="s">
        <v>141</v>
      </c>
      <c r="AU376" s="256" t="s">
        <v>81</v>
      </c>
      <c r="AV376" s="15" t="s">
        <v>138</v>
      </c>
      <c r="AW376" s="15" t="s">
        <v>33</v>
      </c>
      <c r="AX376" s="15" t="s">
        <v>79</v>
      </c>
      <c r="AY376" s="256" t="s">
        <v>131</v>
      </c>
    </row>
    <row r="377" s="2" customFormat="1" ht="33" customHeight="1">
      <c r="A377" s="40"/>
      <c r="B377" s="41"/>
      <c r="C377" s="206" t="s">
        <v>317</v>
      </c>
      <c r="D377" s="206" t="s">
        <v>133</v>
      </c>
      <c r="E377" s="207" t="s">
        <v>474</v>
      </c>
      <c r="F377" s="208" t="s">
        <v>475</v>
      </c>
      <c r="G377" s="209" t="s">
        <v>237</v>
      </c>
      <c r="H377" s="210">
        <v>20</v>
      </c>
      <c r="I377" s="211"/>
      <c r="J377" s="212">
        <f>ROUND(I377*H377,2)</f>
        <v>0</v>
      </c>
      <c r="K377" s="208" t="s">
        <v>137</v>
      </c>
      <c r="L377" s="46"/>
      <c r="M377" s="213" t="s">
        <v>19</v>
      </c>
      <c r="N377" s="214" t="s">
        <v>42</v>
      </c>
      <c r="O377" s="86"/>
      <c r="P377" s="215">
        <f>O377*H377</f>
        <v>0</v>
      </c>
      <c r="Q377" s="215">
        <v>0</v>
      </c>
      <c r="R377" s="215">
        <f>Q377*H377</f>
        <v>0</v>
      </c>
      <c r="S377" s="215">
        <v>0</v>
      </c>
      <c r="T377" s="216">
        <f>S377*H377</f>
        <v>0</v>
      </c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R377" s="217" t="s">
        <v>138</v>
      </c>
      <c r="AT377" s="217" t="s">
        <v>133</v>
      </c>
      <c r="AU377" s="217" t="s">
        <v>81</v>
      </c>
      <c r="AY377" s="19" t="s">
        <v>131</v>
      </c>
      <c r="BE377" s="218">
        <f>IF(N377="základní",J377,0)</f>
        <v>0</v>
      </c>
      <c r="BF377" s="218">
        <f>IF(N377="snížená",J377,0)</f>
        <v>0</v>
      </c>
      <c r="BG377" s="218">
        <f>IF(N377="zákl. přenesená",J377,0)</f>
        <v>0</v>
      </c>
      <c r="BH377" s="218">
        <f>IF(N377="sníž. přenesená",J377,0)</f>
        <v>0</v>
      </c>
      <c r="BI377" s="218">
        <f>IF(N377="nulová",J377,0)</f>
        <v>0</v>
      </c>
      <c r="BJ377" s="19" t="s">
        <v>79</v>
      </c>
      <c r="BK377" s="218">
        <f>ROUND(I377*H377,2)</f>
        <v>0</v>
      </c>
      <c r="BL377" s="19" t="s">
        <v>138</v>
      </c>
      <c r="BM377" s="217" t="s">
        <v>476</v>
      </c>
    </row>
    <row r="378" s="2" customFormat="1">
      <c r="A378" s="40"/>
      <c r="B378" s="41"/>
      <c r="C378" s="42"/>
      <c r="D378" s="219" t="s">
        <v>139</v>
      </c>
      <c r="E378" s="42"/>
      <c r="F378" s="220" t="s">
        <v>477</v>
      </c>
      <c r="G378" s="42"/>
      <c r="H378" s="42"/>
      <c r="I378" s="221"/>
      <c r="J378" s="42"/>
      <c r="K378" s="42"/>
      <c r="L378" s="46"/>
      <c r="M378" s="222"/>
      <c r="N378" s="223"/>
      <c r="O378" s="86"/>
      <c r="P378" s="86"/>
      <c r="Q378" s="86"/>
      <c r="R378" s="86"/>
      <c r="S378" s="86"/>
      <c r="T378" s="87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T378" s="19" t="s">
        <v>139</v>
      </c>
      <c r="AU378" s="19" t="s">
        <v>81</v>
      </c>
    </row>
    <row r="379" s="13" customFormat="1">
      <c r="A379" s="13"/>
      <c r="B379" s="224"/>
      <c r="C379" s="225"/>
      <c r="D379" s="226" t="s">
        <v>141</v>
      </c>
      <c r="E379" s="227" t="s">
        <v>19</v>
      </c>
      <c r="F379" s="228" t="s">
        <v>150</v>
      </c>
      <c r="G379" s="225"/>
      <c r="H379" s="227" t="s">
        <v>19</v>
      </c>
      <c r="I379" s="229"/>
      <c r="J379" s="225"/>
      <c r="K379" s="225"/>
      <c r="L379" s="230"/>
      <c r="M379" s="231"/>
      <c r="N379" s="232"/>
      <c r="O379" s="232"/>
      <c r="P379" s="232"/>
      <c r="Q379" s="232"/>
      <c r="R379" s="232"/>
      <c r="S379" s="232"/>
      <c r="T379" s="23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34" t="s">
        <v>141</v>
      </c>
      <c r="AU379" s="234" t="s">
        <v>81</v>
      </c>
      <c r="AV379" s="13" t="s">
        <v>79</v>
      </c>
      <c r="AW379" s="13" t="s">
        <v>33</v>
      </c>
      <c r="AX379" s="13" t="s">
        <v>71</v>
      </c>
      <c r="AY379" s="234" t="s">
        <v>131</v>
      </c>
    </row>
    <row r="380" s="13" customFormat="1">
      <c r="A380" s="13"/>
      <c r="B380" s="224"/>
      <c r="C380" s="225"/>
      <c r="D380" s="226" t="s">
        <v>141</v>
      </c>
      <c r="E380" s="227" t="s">
        <v>19</v>
      </c>
      <c r="F380" s="228" t="s">
        <v>473</v>
      </c>
      <c r="G380" s="225"/>
      <c r="H380" s="227" t="s">
        <v>19</v>
      </c>
      <c r="I380" s="229"/>
      <c r="J380" s="225"/>
      <c r="K380" s="225"/>
      <c r="L380" s="230"/>
      <c r="M380" s="231"/>
      <c r="N380" s="232"/>
      <c r="O380" s="232"/>
      <c r="P380" s="232"/>
      <c r="Q380" s="232"/>
      <c r="R380" s="232"/>
      <c r="S380" s="232"/>
      <c r="T380" s="23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34" t="s">
        <v>141</v>
      </c>
      <c r="AU380" s="234" t="s">
        <v>81</v>
      </c>
      <c r="AV380" s="13" t="s">
        <v>79</v>
      </c>
      <c r="AW380" s="13" t="s">
        <v>33</v>
      </c>
      <c r="AX380" s="13" t="s">
        <v>71</v>
      </c>
      <c r="AY380" s="234" t="s">
        <v>131</v>
      </c>
    </row>
    <row r="381" s="14" customFormat="1">
      <c r="A381" s="14"/>
      <c r="B381" s="235"/>
      <c r="C381" s="236"/>
      <c r="D381" s="226" t="s">
        <v>141</v>
      </c>
      <c r="E381" s="237" t="s">
        <v>19</v>
      </c>
      <c r="F381" s="238" t="s">
        <v>197</v>
      </c>
      <c r="G381" s="236"/>
      <c r="H381" s="239">
        <v>20</v>
      </c>
      <c r="I381" s="240"/>
      <c r="J381" s="236"/>
      <c r="K381" s="236"/>
      <c r="L381" s="241"/>
      <c r="M381" s="242"/>
      <c r="N381" s="243"/>
      <c r="O381" s="243"/>
      <c r="P381" s="243"/>
      <c r="Q381" s="243"/>
      <c r="R381" s="243"/>
      <c r="S381" s="243"/>
      <c r="T381" s="24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45" t="s">
        <v>141</v>
      </c>
      <c r="AU381" s="245" t="s">
        <v>81</v>
      </c>
      <c r="AV381" s="14" t="s">
        <v>81</v>
      </c>
      <c r="AW381" s="14" t="s">
        <v>33</v>
      </c>
      <c r="AX381" s="14" t="s">
        <v>71</v>
      </c>
      <c r="AY381" s="245" t="s">
        <v>131</v>
      </c>
    </row>
    <row r="382" s="15" customFormat="1">
      <c r="A382" s="15"/>
      <c r="B382" s="246"/>
      <c r="C382" s="247"/>
      <c r="D382" s="226" t="s">
        <v>141</v>
      </c>
      <c r="E382" s="248" t="s">
        <v>19</v>
      </c>
      <c r="F382" s="249" t="s">
        <v>145</v>
      </c>
      <c r="G382" s="247"/>
      <c r="H382" s="250">
        <v>20</v>
      </c>
      <c r="I382" s="251"/>
      <c r="J382" s="247"/>
      <c r="K382" s="247"/>
      <c r="L382" s="252"/>
      <c r="M382" s="253"/>
      <c r="N382" s="254"/>
      <c r="O382" s="254"/>
      <c r="P382" s="254"/>
      <c r="Q382" s="254"/>
      <c r="R382" s="254"/>
      <c r="S382" s="254"/>
      <c r="T382" s="25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T382" s="256" t="s">
        <v>141</v>
      </c>
      <c r="AU382" s="256" t="s">
        <v>81</v>
      </c>
      <c r="AV382" s="15" t="s">
        <v>138</v>
      </c>
      <c r="AW382" s="15" t="s">
        <v>33</v>
      </c>
      <c r="AX382" s="15" t="s">
        <v>79</v>
      </c>
      <c r="AY382" s="256" t="s">
        <v>131</v>
      </c>
    </row>
    <row r="383" s="2" customFormat="1" ht="24.15" customHeight="1">
      <c r="A383" s="40"/>
      <c r="B383" s="41"/>
      <c r="C383" s="206" t="s">
        <v>478</v>
      </c>
      <c r="D383" s="206" t="s">
        <v>133</v>
      </c>
      <c r="E383" s="207" t="s">
        <v>479</v>
      </c>
      <c r="F383" s="208" t="s">
        <v>480</v>
      </c>
      <c r="G383" s="209" t="s">
        <v>196</v>
      </c>
      <c r="H383" s="210">
        <v>3.1200000000000001</v>
      </c>
      <c r="I383" s="211"/>
      <c r="J383" s="212">
        <f>ROUND(I383*H383,2)</f>
        <v>0</v>
      </c>
      <c r="K383" s="208" t="s">
        <v>137</v>
      </c>
      <c r="L383" s="46"/>
      <c r="M383" s="213" t="s">
        <v>19</v>
      </c>
      <c r="N383" s="214" t="s">
        <v>42</v>
      </c>
      <c r="O383" s="86"/>
      <c r="P383" s="215">
        <f>O383*H383</f>
        <v>0</v>
      </c>
      <c r="Q383" s="215">
        <v>0</v>
      </c>
      <c r="R383" s="215">
        <f>Q383*H383</f>
        <v>0</v>
      </c>
      <c r="S383" s="215">
        <v>0</v>
      </c>
      <c r="T383" s="216">
        <f>S383*H383</f>
        <v>0</v>
      </c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R383" s="217" t="s">
        <v>138</v>
      </c>
      <c r="AT383" s="217" t="s">
        <v>133</v>
      </c>
      <c r="AU383" s="217" t="s">
        <v>81</v>
      </c>
      <c r="AY383" s="19" t="s">
        <v>131</v>
      </c>
      <c r="BE383" s="218">
        <f>IF(N383="základní",J383,0)</f>
        <v>0</v>
      </c>
      <c r="BF383" s="218">
        <f>IF(N383="snížená",J383,0)</f>
        <v>0</v>
      </c>
      <c r="BG383" s="218">
        <f>IF(N383="zákl. přenesená",J383,0)</f>
        <v>0</v>
      </c>
      <c r="BH383" s="218">
        <f>IF(N383="sníž. přenesená",J383,0)</f>
        <v>0</v>
      </c>
      <c r="BI383" s="218">
        <f>IF(N383="nulová",J383,0)</f>
        <v>0</v>
      </c>
      <c r="BJ383" s="19" t="s">
        <v>79</v>
      </c>
      <c r="BK383" s="218">
        <f>ROUND(I383*H383,2)</f>
        <v>0</v>
      </c>
      <c r="BL383" s="19" t="s">
        <v>138</v>
      </c>
      <c r="BM383" s="217" t="s">
        <v>481</v>
      </c>
    </row>
    <row r="384" s="2" customFormat="1">
      <c r="A384" s="40"/>
      <c r="B384" s="41"/>
      <c r="C384" s="42"/>
      <c r="D384" s="219" t="s">
        <v>139</v>
      </c>
      <c r="E384" s="42"/>
      <c r="F384" s="220" t="s">
        <v>482</v>
      </c>
      <c r="G384" s="42"/>
      <c r="H384" s="42"/>
      <c r="I384" s="221"/>
      <c r="J384" s="42"/>
      <c r="K384" s="42"/>
      <c r="L384" s="46"/>
      <c r="M384" s="222"/>
      <c r="N384" s="223"/>
      <c r="O384" s="86"/>
      <c r="P384" s="86"/>
      <c r="Q384" s="86"/>
      <c r="R384" s="86"/>
      <c r="S384" s="86"/>
      <c r="T384" s="87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T384" s="19" t="s">
        <v>139</v>
      </c>
      <c r="AU384" s="19" t="s">
        <v>81</v>
      </c>
    </row>
    <row r="385" s="13" customFormat="1">
      <c r="A385" s="13"/>
      <c r="B385" s="224"/>
      <c r="C385" s="225"/>
      <c r="D385" s="226" t="s">
        <v>141</v>
      </c>
      <c r="E385" s="227" t="s">
        <v>19</v>
      </c>
      <c r="F385" s="228" t="s">
        <v>303</v>
      </c>
      <c r="G385" s="225"/>
      <c r="H385" s="227" t="s">
        <v>19</v>
      </c>
      <c r="I385" s="229"/>
      <c r="J385" s="225"/>
      <c r="K385" s="225"/>
      <c r="L385" s="230"/>
      <c r="M385" s="231"/>
      <c r="N385" s="232"/>
      <c r="O385" s="232"/>
      <c r="P385" s="232"/>
      <c r="Q385" s="232"/>
      <c r="R385" s="232"/>
      <c r="S385" s="232"/>
      <c r="T385" s="23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34" t="s">
        <v>141</v>
      </c>
      <c r="AU385" s="234" t="s">
        <v>81</v>
      </c>
      <c r="AV385" s="13" t="s">
        <v>79</v>
      </c>
      <c r="AW385" s="13" t="s">
        <v>33</v>
      </c>
      <c r="AX385" s="13" t="s">
        <v>71</v>
      </c>
      <c r="AY385" s="234" t="s">
        <v>131</v>
      </c>
    </row>
    <row r="386" s="13" customFormat="1">
      <c r="A386" s="13"/>
      <c r="B386" s="224"/>
      <c r="C386" s="225"/>
      <c r="D386" s="226" t="s">
        <v>141</v>
      </c>
      <c r="E386" s="227" t="s">
        <v>19</v>
      </c>
      <c r="F386" s="228" t="s">
        <v>483</v>
      </c>
      <c r="G386" s="225"/>
      <c r="H386" s="227" t="s">
        <v>19</v>
      </c>
      <c r="I386" s="229"/>
      <c r="J386" s="225"/>
      <c r="K386" s="225"/>
      <c r="L386" s="230"/>
      <c r="M386" s="231"/>
      <c r="N386" s="232"/>
      <c r="O386" s="232"/>
      <c r="P386" s="232"/>
      <c r="Q386" s="232"/>
      <c r="R386" s="232"/>
      <c r="S386" s="232"/>
      <c r="T386" s="23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34" t="s">
        <v>141</v>
      </c>
      <c r="AU386" s="234" t="s">
        <v>81</v>
      </c>
      <c r="AV386" s="13" t="s">
        <v>79</v>
      </c>
      <c r="AW386" s="13" t="s">
        <v>33</v>
      </c>
      <c r="AX386" s="13" t="s">
        <v>71</v>
      </c>
      <c r="AY386" s="234" t="s">
        <v>131</v>
      </c>
    </row>
    <row r="387" s="14" customFormat="1">
      <c r="A387" s="14"/>
      <c r="B387" s="235"/>
      <c r="C387" s="236"/>
      <c r="D387" s="226" t="s">
        <v>141</v>
      </c>
      <c r="E387" s="237" t="s">
        <v>19</v>
      </c>
      <c r="F387" s="238" t="s">
        <v>484</v>
      </c>
      <c r="G387" s="236"/>
      <c r="H387" s="239">
        <v>3.1200000000000001</v>
      </c>
      <c r="I387" s="240"/>
      <c r="J387" s="236"/>
      <c r="K387" s="236"/>
      <c r="L387" s="241"/>
      <c r="M387" s="242"/>
      <c r="N387" s="243"/>
      <c r="O387" s="243"/>
      <c r="P387" s="243"/>
      <c r="Q387" s="243"/>
      <c r="R387" s="243"/>
      <c r="S387" s="243"/>
      <c r="T387" s="24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45" t="s">
        <v>141</v>
      </c>
      <c r="AU387" s="245" t="s">
        <v>81</v>
      </c>
      <c r="AV387" s="14" t="s">
        <v>81</v>
      </c>
      <c r="AW387" s="14" t="s">
        <v>33</v>
      </c>
      <c r="AX387" s="14" t="s">
        <v>71</v>
      </c>
      <c r="AY387" s="245" t="s">
        <v>131</v>
      </c>
    </row>
    <row r="388" s="15" customFormat="1">
      <c r="A388" s="15"/>
      <c r="B388" s="246"/>
      <c r="C388" s="247"/>
      <c r="D388" s="226" t="s">
        <v>141</v>
      </c>
      <c r="E388" s="248" t="s">
        <v>19</v>
      </c>
      <c r="F388" s="249" t="s">
        <v>145</v>
      </c>
      <c r="G388" s="247"/>
      <c r="H388" s="250">
        <v>3.1200000000000001</v>
      </c>
      <c r="I388" s="251"/>
      <c r="J388" s="247"/>
      <c r="K388" s="247"/>
      <c r="L388" s="252"/>
      <c r="M388" s="253"/>
      <c r="N388" s="254"/>
      <c r="O388" s="254"/>
      <c r="P388" s="254"/>
      <c r="Q388" s="254"/>
      <c r="R388" s="254"/>
      <c r="S388" s="254"/>
      <c r="T388" s="25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T388" s="256" t="s">
        <v>141</v>
      </c>
      <c r="AU388" s="256" t="s">
        <v>81</v>
      </c>
      <c r="AV388" s="15" t="s">
        <v>138</v>
      </c>
      <c r="AW388" s="15" t="s">
        <v>33</v>
      </c>
      <c r="AX388" s="15" t="s">
        <v>79</v>
      </c>
      <c r="AY388" s="256" t="s">
        <v>131</v>
      </c>
    </row>
    <row r="389" s="2" customFormat="1" ht="24.15" customHeight="1">
      <c r="A389" s="40"/>
      <c r="B389" s="41"/>
      <c r="C389" s="206" t="s">
        <v>322</v>
      </c>
      <c r="D389" s="206" t="s">
        <v>133</v>
      </c>
      <c r="E389" s="207" t="s">
        <v>485</v>
      </c>
      <c r="F389" s="208" t="s">
        <v>486</v>
      </c>
      <c r="G389" s="209" t="s">
        <v>136</v>
      </c>
      <c r="H389" s="210">
        <v>22.524000000000001</v>
      </c>
      <c r="I389" s="211"/>
      <c r="J389" s="212">
        <f>ROUND(I389*H389,2)</f>
        <v>0</v>
      </c>
      <c r="K389" s="208" t="s">
        <v>137</v>
      </c>
      <c r="L389" s="46"/>
      <c r="M389" s="213" t="s">
        <v>19</v>
      </c>
      <c r="N389" s="214" t="s">
        <v>42</v>
      </c>
      <c r="O389" s="86"/>
      <c r="P389" s="215">
        <f>O389*H389</f>
        <v>0</v>
      </c>
      <c r="Q389" s="215">
        <v>0</v>
      </c>
      <c r="R389" s="215">
        <f>Q389*H389</f>
        <v>0</v>
      </c>
      <c r="S389" s="215">
        <v>0</v>
      </c>
      <c r="T389" s="216">
        <f>S389*H389</f>
        <v>0</v>
      </c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R389" s="217" t="s">
        <v>138</v>
      </c>
      <c r="AT389" s="217" t="s">
        <v>133</v>
      </c>
      <c r="AU389" s="217" t="s">
        <v>81</v>
      </c>
      <c r="AY389" s="19" t="s">
        <v>131</v>
      </c>
      <c r="BE389" s="218">
        <f>IF(N389="základní",J389,0)</f>
        <v>0</v>
      </c>
      <c r="BF389" s="218">
        <f>IF(N389="snížená",J389,0)</f>
        <v>0</v>
      </c>
      <c r="BG389" s="218">
        <f>IF(N389="zákl. přenesená",J389,0)</f>
        <v>0</v>
      </c>
      <c r="BH389" s="218">
        <f>IF(N389="sníž. přenesená",J389,0)</f>
        <v>0</v>
      </c>
      <c r="BI389" s="218">
        <f>IF(N389="nulová",J389,0)</f>
        <v>0</v>
      </c>
      <c r="BJ389" s="19" t="s">
        <v>79</v>
      </c>
      <c r="BK389" s="218">
        <f>ROUND(I389*H389,2)</f>
        <v>0</v>
      </c>
      <c r="BL389" s="19" t="s">
        <v>138</v>
      </c>
      <c r="BM389" s="217" t="s">
        <v>487</v>
      </c>
    </row>
    <row r="390" s="2" customFormat="1">
      <c r="A390" s="40"/>
      <c r="B390" s="41"/>
      <c r="C390" s="42"/>
      <c r="D390" s="219" t="s">
        <v>139</v>
      </c>
      <c r="E390" s="42"/>
      <c r="F390" s="220" t="s">
        <v>488</v>
      </c>
      <c r="G390" s="42"/>
      <c r="H390" s="42"/>
      <c r="I390" s="221"/>
      <c r="J390" s="42"/>
      <c r="K390" s="42"/>
      <c r="L390" s="46"/>
      <c r="M390" s="222"/>
      <c r="N390" s="223"/>
      <c r="O390" s="86"/>
      <c r="P390" s="86"/>
      <c r="Q390" s="86"/>
      <c r="R390" s="86"/>
      <c r="S390" s="86"/>
      <c r="T390" s="87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T390" s="19" t="s">
        <v>139</v>
      </c>
      <c r="AU390" s="19" t="s">
        <v>81</v>
      </c>
    </row>
    <row r="391" s="13" customFormat="1">
      <c r="A391" s="13"/>
      <c r="B391" s="224"/>
      <c r="C391" s="225"/>
      <c r="D391" s="226" t="s">
        <v>141</v>
      </c>
      <c r="E391" s="227" t="s">
        <v>19</v>
      </c>
      <c r="F391" s="228" t="s">
        <v>303</v>
      </c>
      <c r="G391" s="225"/>
      <c r="H391" s="227" t="s">
        <v>19</v>
      </c>
      <c r="I391" s="229"/>
      <c r="J391" s="225"/>
      <c r="K391" s="225"/>
      <c r="L391" s="230"/>
      <c r="M391" s="231"/>
      <c r="N391" s="232"/>
      <c r="O391" s="232"/>
      <c r="P391" s="232"/>
      <c r="Q391" s="232"/>
      <c r="R391" s="232"/>
      <c r="S391" s="232"/>
      <c r="T391" s="23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34" t="s">
        <v>141</v>
      </c>
      <c r="AU391" s="234" t="s">
        <v>81</v>
      </c>
      <c r="AV391" s="13" t="s">
        <v>79</v>
      </c>
      <c r="AW391" s="13" t="s">
        <v>33</v>
      </c>
      <c r="AX391" s="13" t="s">
        <v>71</v>
      </c>
      <c r="AY391" s="234" t="s">
        <v>131</v>
      </c>
    </row>
    <row r="392" s="13" customFormat="1">
      <c r="A392" s="13"/>
      <c r="B392" s="224"/>
      <c r="C392" s="225"/>
      <c r="D392" s="226" t="s">
        <v>141</v>
      </c>
      <c r="E392" s="227" t="s">
        <v>19</v>
      </c>
      <c r="F392" s="228" t="s">
        <v>489</v>
      </c>
      <c r="G392" s="225"/>
      <c r="H392" s="227" t="s">
        <v>19</v>
      </c>
      <c r="I392" s="229"/>
      <c r="J392" s="225"/>
      <c r="K392" s="225"/>
      <c r="L392" s="230"/>
      <c r="M392" s="231"/>
      <c r="N392" s="232"/>
      <c r="O392" s="232"/>
      <c r="P392" s="232"/>
      <c r="Q392" s="232"/>
      <c r="R392" s="232"/>
      <c r="S392" s="232"/>
      <c r="T392" s="23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34" t="s">
        <v>141</v>
      </c>
      <c r="AU392" s="234" t="s">
        <v>81</v>
      </c>
      <c r="AV392" s="13" t="s">
        <v>79</v>
      </c>
      <c r="AW392" s="13" t="s">
        <v>33</v>
      </c>
      <c r="AX392" s="13" t="s">
        <v>71</v>
      </c>
      <c r="AY392" s="234" t="s">
        <v>131</v>
      </c>
    </row>
    <row r="393" s="14" customFormat="1">
      <c r="A393" s="14"/>
      <c r="B393" s="235"/>
      <c r="C393" s="236"/>
      <c r="D393" s="226" t="s">
        <v>141</v>
      </c>
      <c r="E393" s="237" t="s">
        <v>19</v>
      </c>
      <c r="F393" s="238" t="s">
        <v>490</v>
      </c>
      <c r="G393" s="236"/>
      <c r="H393" s="239">
        <v>22.524000000000001</v>
      </c>
      <c r="I393" s="240"/>
      <c r="J393" s="236"/>
      <c r="K393" s="236"/>
      <c r="L393" s="241"/>
      <c r="M393" s="242"/>
      <c r="N393" s="243"/>
      <c r="O393" s="243"/>
      <c r="P393" s="243"/>
      <c r="Q393" s="243"/>
      <c r="R393" s="243"/>
      <c r="S393" s="243"/>
      <c r="T393" s="24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45" t="s">
        <v>141</v>
      </c>
      <c r="AU393" s="245" t="s">
        <v>81</v>
      </c>
      <c r="AV393" s="14" t="s">
        <v>81</v>
      </c>
      <c r="AW393" s="14" t="s">
        <v>33</v>
      </c>
      <c r="AX393" s="14" t="s">
        <v>71</v>
      </c>
      <c r="AY393" s="245" t="s">
        <v>131</v>
      </c>
    </row>
    <row r="394" s="15" customFormat="1">
      <c r="A394" s="15"/>
      <c r="B394" s="246"/>
      <c r="C394" s="247"/>
      <c r="D394" s="226" t="s">
        <v>141</v>
      </c>
      <c r="E394" s="248" t="s">
        <v>19</v>
      </c>
      <c r="F394" s="249" t="s">
        <v>145</v>
      </c>
      <c r="G394" s="247"/>
      <c r="H394" s="250">
        <v>22.524000000000001</v>
      </c>
      <c r="I394" s="251"/>
      <c r="J394" s="247"/>
      <c r="K394" s="247"/>
      <c r="L394" s="252"/>
      <c r="M394" s="253"/>
      <c r="N394" s="254"/>
      <c r="O394" s="254"/>
      <c r="P394" s="254"/>
      <c r="Q394" s="254"/>
      <c r="R394" s="254"/>
      <c r="S394" s="254"/>
      <c r="T394" s="25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T394" s="256" t="s">
        <v>141</v>
      </c>
      <c r="AU394" s="256" t="s">
        <v>81</v>
      </c>
      <c r="AV394" s="15" t="s">
        <v>138</v>
      </c>
      <c r="AW394" s="15" t="s">
        <v>33</v>
      </c>
      <c r="AX394" s="15" t="s">
        <v>79</v>
      </c>
      <c r="AY394" s="256" t="s">
        <v>131</v>
      </c>
    </row>
    <row r="395" s="2" customFormat="1" ht="37.8" customHeight="1">
      <c r="A395" s="40"/>
      <c r="B395" s="41"/>
      <c r="C395" s="206" t="s">
        <v>491</v>
      </c>
      <c r="D395" s="206" t="s">
        <v>133</v>
      </c>
      <c r="E395" s="207" t="s">
        <v>492</v>
      </c>
      <c r="F395" s="208" t="s">
        <v>493</v>
      </c>
      <c r="G395" s="209" t="s">
        <v>136</v>
      </c>
      <c r="H395" s="210">
        <v>77.875</v>
      </c>
      <c r="I395" s="211"/>
      <c r="J395" s="212">
        <f>ROUND(I395*H395,2)</f>
        <v>0</v>
      </c>
      <c r="K395" s="208" t="s">
        <v>137</v>
      </c>
      <c r="L395" s="46"/>
      <c r="M395" s="213" t="s">
        <v>19</v>
      </c>
      <c r="N395" s="214" t="s">
        <v>42</v>
      </c>
      <c r="O395" s="86"/>
      <c r="P395" s="215">
        <f>O395*H395</f>
        <v>0</v>
      </c>
      <c r="Q395" s="215">
        <v>0</v>
      </c>
      <c r="R395" s="215">
        <f>Q395*H395</f>
        <v>0</v>
      </c>
      <c r="S395" s="215">
        <v>0</v>
      </c>
      <c r="T395" s="216">
        <f>S395*H395</f>
        <v>0</v>
      </c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R395" s="217" t="s">
        <v>138</v>
      </c>
      <c r="AT395" s="217" t="s">
        <v>133</v>
      </c>
      <c r="AU395" s="217" t="s">
        <v>81</v>
      </c>
      <c r="AY395" s="19" t="s">
        <v>131</v>
      </c>
      <c r="BE395" s="218">
        <f>IF(N395="základní",J395,0)</f>
        <v>0</v>
      </c>
      <c r="BF395" s="218">
        <f>IF(N395="snížená",J395,0)</f>
        <v>0</v>
      </c>
      <c r="BG395" s="218">
        <f>IF(N395="zákl. přenesená",J395,0)</f>
        <v>0</v>
      </c>
      <c r="BH395" s="218">
        <f>IF(N395="sníž. přenesená",J395,0)</f>
        <v>0</v>
      </c>
      <c r="BI395" s="218">
        <f>IF(N395="nulová",J395,0)</f>
        <v>0</v>
      </c>
      <c r="BJ395" s="19" t="s">
        <v>79</v>
      </c>
      <c r="BK395" s="218">
        <f>ROUND(I395*H395,2)</f>
        <v>0</v>
      </c>
      <c r="BL395" s="19" t="s">
        <v>138</v>
      </c>
      <c r="BM395" s="217" t="s">
        <v>494</v>
      </c>
    </row>
    <row r="396" s="2" customFormat="1">
      <c r="A396" s="40"/>
      <c r="B396" s="41"/>
      <c r="C396" s="42"/>
      <c r="D396" s="219" t="s">
        <v>139</v>
      </c>
      <c r="E396" s="42"/>
      <c r="F396" s="220" t="s">
        <v>495</v>
      </c>
      <c r="G396" s="42"/>
      <c r="H396" s="42"/>
      <c r="I396" s="221"/>
      <c r="J396" s="42"/>
      <c r="K396" s="42"/>
      <c r="L396" s="46"/>
      <c r="M396" s="222"/>
      <c r="N396" s="223"/>
      <c r="O396" s="86"/>
      <c r="P396" s="86"/>
      <c r="Q396" s="86"/>
      <c r="R396" s="86"/>
      <c r="S396" s="86"/>
      <c r="T396" s="87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T396" s="19" t="s">
        <v>139</v>
      </c>
      <c r="AU396" s="19" t="s">
        <v>81</v>
      </c>
    </row>
    <row r="397" s="13" customFormat="1">
      <c r="A397" s="13"/>
      <c r="B397" s="224"/>
      <c r="C397" s="225"/>
      <c r="D397" s="226" t="s">
        <v>141</v>
      </c>
      <c r="E397" s="227" t="s">
        <v>19</v>
      </c>
      <c r="F397" s="228" t="s">
        <v>303</v>
      </c>
      <c r="G397" s="225"/>
      <c r="H397" s="227" t="s">
        <v>19</v>
      </c>
      <c r="I397" s="229"/>
      <c r="J397" s="225"/>
      <c r="K397" s="225"/>
      <c r="L397" s="230"/>
      <c r="M397" s="231"/>
      <c r="N397" s="232"/>
      <c r="O397" s="232"/>
      <c r="P397" s="232"/>
      <c r="Q397" s="232"/>
      <c r="R397" s="232"/>
      <c r="S397" s="232"/>
      <c r="T397" s="23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34" t="s">
        <v>141</v>
      </c>
      <c r="AU397" s="234" t="s">
        <v>81</v>
      </c>
      <c r="AV397" s="13" t="s">
        <v>79</v>
      </c>
      <c r="AW397" s="13" t="s">
        <v>33</v>
      </c>
      <c r="AX397" s="13" t="s">
        <v>71</v>
      </c>
      <c r="AY397" s="234" t="s">
        <v>131</v>
      </c>
    </row>
    <row r="398" s="13" customFormat="1">
      <c r="A398" s="13"/>
      <c r="B398" s="224"/>
      <c r="C398" s="225"/>
      <c r="D398" s="226" t="s">
        <v>141</v>
      </c>
      <c r="E398" s="227" t="s">
        <v>19</v>
      </c>
      <c r="F398" s="228" t="s">
        <v>496</v>
      </c>
      <c r="G398" s="225"/>
      <c r="H398" s="227" t="s">
        <v>19</v>
      </c>
      <c r="I398" s="229"/>
      <c r="J398" s="225"/>
      <c r="K398" s="225"/>
      <c r="L398" s="230"/>
      <c r="M398" s="231"/>
      <c r="N398" s="232"/>
      <c r="O398" s="232"/>
      <c r="P398" s="232"/>
      <c r="Q398" s="232"/>
      <c r="R398" s="232"/>
      <c r="S398" s="232"/>
      <c r="T398" s="23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34" t="s">
        <v>141</v>
      </c>
      <c r="AU398" s="234" t="s">
        <v>81</v>
      </c>
      <c r="AV398" s="13" t="s">
        <v>79</v>
      </c>
      <c r="AW398" s="13" t="s">
        <v>33</v>
      </c>
      <c r="AX398" s="13" t="s">
        <v>71</v>
      </c>
      <c r="AY398" s="234" t="s">
        <v>131</v>
      </c>
    </row>
    <row r="399" s="14" customFormat="1">
      <c r="A399" s="14"/>
      <c r="B399" s="235"/>
      <c r="C399" s="236"/>
      <c r="D399" s="226" t="s">
        <v>141</v>
      </c>
      <c r="E399" s="237" t="s">
        <v>19</v>
      </c>
      <c r="F399" s="238" t="s">
        <v>497</v>
      </c>
      <c r="G399" s="236"/>
      <c r="H399" s="239">
        <v>77.875</v>
      </c>
      <c r="I399" s="240"/>
      <c r="J399" s="236"/>
      <c r="K399" s="236"/>
      <c r="L399" s="241"/>
      <c r="M399" s="242"/>
      <c r="N399" s="243"/>
      <c r="O399" s="243"/>
      <c r="P399" s="243"/>
      <c r="Q399" s="243"/>
      <c r="R399" s="243"/>
      <c r="S399" s="243"/>
      <c r="T399" s="24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45" t="s">
        <v>141</v>
      </c>
      <c r="AU399" s="245" t="s">
        <v>81</v>
      </c>
      <c r="AV399" s="14" t="s">
        <v>81</v>
      </c>
      <c r="AW399" s="14" t="s">
        <v>33</v>
      </c>
      <c r="AX399" s="14" t="s">
        <v>71</v>
      </c>
      <c r="AY399" s="245" t="s">
        <v>131</v>
      </c>
    </row>
    <row r="400" s="15" customFormat="1">
      <c r="A400" s="15"/>
      <c r="B400" s="246"/>
      <c r="C400" s="247"/>
      <c r="D400" s="226" t="s">
        <v>141</v>
      </c>
      <c r="E400" s="248" t="s">
        <v>19</v>
      </c>
      <c r="F400" s="249" t="s">
        <v>145</v>
      </c>
      <c r="G400" s="247"/>
      <c r="H400" s="250">
        <v>77.875</v>
      </c>
      <c r="I400" s="251"/>
      <c r="J400" s="247"/>
      <c r="K400" s="247"/>
      <c r="L400" s="252"/>
      <c r="M400" s="253"/>
      <c r="N400" s="254"/>
      <c r="O400" s="254"/>
      <c r="P400" s="254"/>
      <c r="Q400" s="254"/>
      <c r="R400" s="254"/>
      <c r="S400" s="254"/>
      <c r="T400" s="25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T400" s="256" t="s">
        <v>141</v>
      </c>
      <c r="AU400" s="256" t="s">
        <v>81</v>
      </c>
      <c r="AV400" s="15" t="s">
        <v>138</v>
      </c>
      <c r="AW400" s="15" t="s">
        <v>33</v>
      </c>
      <c r="AX400" s="15" t="s">
        <v>79</v>
      </c>
      <c r="AY400" s="256" t="s">
        <v>131</v>
      </c>
    </row>
    <row r="401" s="2" customFormat="1" ht="24.15" customHeight="1">
      <c r="A401" s="40"/>
      <c r="B401" s="41"/>
      <c r="C401" s="206" t="s">
        <v>327</v>
      </c>
      <c r="D401" s="206" t="s">
        <v>133</v>
      </c>
      <c r="E401" s="207" t="s">
        <v>498</v>
      </c>
      <c r="F401" s="208" t="s">
        <v>499</v>
      </c>
      <c r="G401" s="209" t="s">
        <v>136</v>
      </c>
      <c r="H401" s="210">
        <v>11.868</v>
      </c>
      <c r="I401" s="211"/>
      <c r="J401" s="212">
        <f>ROUND(I401*H401,2)</f>
        <v>0</v>
      </c>
      <c r="K401" s="208" t="s">
        <v>137</v>
      </c>
      <c r="L401" s="46"/>
      <c r="M401" s="213" t="s">
        <v>19</v>
      </c>
      <c r="N401" s="214" t="s">
        <v>42</v>
      </c>
      <c r="O401" s="86"/>
      <c r="P401" s="215">
        <f>O401*H401</f>
        <v>0</v>
      </c>
      <c r="Q401" s="215">
        <v>0</v>
      </c>
      <c r="R401" s="215">
        <f>Q401*H401</f>
        <v>0</v>
      </c>
      <c r="S401" s="215">
        <v>0</v>
      </c>
      <c r="T401" s="216">
        <f>S401*H401</f>
        <v>0</v>
      </c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R401" s="217" t="s">
        <v>138</v>
      </c>
      <c r="AT401" s="217" t="s">
        <v>133</v>
      </c>
      <c r="AU401" s="217" t="s">
        <v>81</v>
      </c>
      <c r="AY401" s="19" t="s">
        <v>131</v>
      </c>
      <c r="BE401" s="218">
        <f>IF(N401="základní",J401,0)</f>
        <v>0</v>
      </c>
      <c r="BF401" s="218">
        <f>IF(N401="snížená",J401,0)</f>
        <v>0</v>
      </c>
      <c r="BG401" s="218">
        <f>IF(N401="zákl. přenesená",J401,0)</f>
        <v>0</v>
      </c>
      <c r="BH401" s="218">
        <f>IF(N401="sníž. přenesená",J401,0)</f>
        <v>0</v>
      </c>
      <c r="BI401" s="218">
        <f>IF(N401="nulová",J401,0)</f>
        <v>0</v>
      </c>
      <c r="BJ401" s="19" t="s">
        <v>79</v>
      </c>
      <c r="BK401" s="218">
        <f>ROUND(I401*H401,2)</f>
        <v>0</v>
      </c>
      <c r="BL401" s="19" t="s">
        <v>138</v>
      </c>
      <c r="BM401" s="217" t="s">
        <v>500</v>
      </c>
    </row>
    <row r="402" s="2" customFormat="1">
      <c r="A402" s="40"/>
      <c r="B402" s="41"/>
      <c r="C402" s="42"/>
      <c r="D402" s="219" t="s">
        <v>139</v>
      </c>
      <c r="E402" s="42"/>
      <c r="F402" s="220" t="s">
        <v>501</v>
      </c>
      <c r="G402" s="42"/>
      <c r="H402" s="42"/>
      <c r="I402" s="221"/>
      <c r="J402" s="42"/>
      <c r="K402" s="42"/>
      <c r="L402" s="46"/>
      <c r="M402" s="222"/>
      <c r="N402" s="223"/>
      <c r="O402" s="86"/>
      <c r="P402" s="86"/>
      <c r="Q402" s="86"/>
      <c r="R402" s="86"/>
      <c r="S402" s="86"/>
      <c r="T402" s="87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T402" s="19" t="s">
        <v>139</v>
      </c>
      <c r="AU402" s="19" t="s">
        <v>81</v>
      </c>
    </row>
    <row r="403" s="13" customFormat="1">
      <c r="A403" s="13"/>
      <c r="B403" s="224"/>
      <c r="C403" s="225"/>
      <c r="D403" s="226" t="s">
        <v>141</v>
      </c>
      <c r="E403" s="227" t="s">
        <v>19</v>
      </c>
      <c r="F403" s="228" t="s">
        <v>303</v>
      </c>
      <c r="G403" s="225"/>
      <c r="H403" s="227" t="s">
        <v>19</v>
      </c>
      <c r="I403" s="229"/>
      <c r="J403" s="225"/>
      <c r="K403" s="225"/>
      <c r="L403" s="230"/>
      <c r="M403" s="231"/>
      <c r="N403" s="232"/>
      <c r="O403" s="232"/>
      <c r="P403" s="232"/>
      <c r="Q403" s="232"/>
      <c r="R403" s="232"/>
      <c r="S403" s="232"/>
      <c r="T403" s="23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34" t="s">
        <v>141</v>
      </c>
      <c r="AU403" s="234" t="s">
        <v>81</v>
      </c>
      <c r="AV403" s="13" t="s">
        <v>79</v>
      </c>
      <c r="AW403" s="13" t="s">
        <v>33</v>
      </c>
      <c r="AX403" s="13" t="s">
        <v>71</v>
      </c>
      <c r="AY403" s="234" t="s">
        <v>131</v>
      </c>
    </row>
    <row r="404" s="13" customFormat="1">
      <c r="A404" s="13"/>
      <c r="B404" s="224"/>
      <c r="C404" s="225"/>
      <c r="D404" s="226" t="s">
        <v>141</v>
      </c>
      <c r="E404" s="227" t="s">
        <v>19</v>
      </c>
      <c r="F404" s="228" t="s">
        <v>502</v>
      </c>
      <c r="G404" s="225"/>
      <c r="H404" s="227" t="s">
        <v>19</v>
      </c>
      <c r="I404" s="229"/>
      <c r="J404" s="225"/>
      <c r="K404" s="225"/>
      <c r="L404" s="230"/>
      <c r="M404" s="231"/>
      <c r="N404" s="232"/>
      <c r="O404" s="232"/>
      <c r="P404" s="232"/>
      <c r="Q404" s="232"/>
      <c r="R404" s="232"/>
      <c r="S404" s="232"/>
      <c r="T404" s="23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34" t="s">
        <v>141</v>
      </c>
      <c r="AU404" s="234" t="s">
        <v>81</v>
      </c>
      <c r="AV404" s="13" t="s">
        <v>79</v>
      </c>
      <c r="AW404" s="13" t="s">
        <v>33</v>
      </c>
      <c r="AX404" s="13" t="s">
        <v>71</v>
      </c>
      <c r="AY404" s="234" t="s">
        <v>131</v>
      </c>
    </row>
    <row r="405" s="14" customFormat="1">
      <c r="A405" s="14"/>
      <c r="B405" s="235"/>
      <c r="C405" s="236"/>
      <c r="D405" s="226" t="s">
        <v>141</v>
      </c>
      <c r="E405" s="237" t="s">
        <v>19</v>
      </c>
      <c r="F405" s="238" t="s">
        <v>503</v>
      </c>
      <c r="G405" s="236"/>
      <c r="H405" s="239">
        <v>11.868</v>
      </c>
      <c r="I405" s="240"/>
      <c r="J405" s="236"/>
      <c r="K405" s="236"/>
      <c r="L405" s="241"/>
      <c r="M405" s="242"/>
      <c r="N405" s="243"/>
      <c r="O405" s="243"/>
      <c r="P405" s="243"/>
      <c r="Q405" s="243"/>
      <c r="R405" s="243"/>
      <c r="S405" s="243"/>
      <c r="T405" s="24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45" t="s">
        <v>141</v>
      </c>
      <c r="AU405" s="245" t="s">
        <v>81</v>
      </c>
      <c r="AV405" s="14" t="s">
        <v>81</v>
      </c>
      <c r="AW405" s="14" t="s">
        <v>33</v>
      </c>
      <c r="AX405" s="14" t="s">
        <v>71</v>
      </c>
      <c r="AY405" s="245" t="s">
        <v>131</v>
      </c>
    </row>
    <row r="406" s="15" customFormat="1">
      <c r="A406" s="15"/>
      <c r="B406" s="246"/>
      <c r="C406" s="247"/>
      <c r="D406" s="226" t="s">
        <v>141</v>
      </c>
      <c r="E406" s="248" t="s">
        <v>19</v>
      </c>
      <c r="F406" s="249" t="s">
        <v>145</v>
      </c>
      <c r="G406" s="247"/>
      <c r="H406" s="250">
        <v>11.868</v>
      </c>
      <c r="I406" s="251"/>
      <c r="J406" s="247"/>
      <c r="K406" s="247"/>
      <c r="L406" s="252"/>
      <c r="M406" s="253"/>
      <c r="N406" s="254"/>
      <c r="O406" s="254"/>
      <c r="P406" s="254"/>
      <c r="Q406" s="254"/>
      <c r="R406" s="254"/>
      <c r="S406" s="254"/>
      <c r="T406" s="25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T406" s="256" t="s">
        <v>141</v>
      </c>
      <c r="AU406" s="256" t="s">
        <v>81</v>
      </c>
      <c r="AV406" s="15" t="s">
        <v>138</v>
      </c>
      <c r="AW406" s="15" t="s">
        <v>33</v>
      </c>
      <c r="AX406" s="15" t="s">
        <v>79</v>
      </c>
      <c r="AY406" s="256" t="s">
        <v>131</v>
      </c>
    </row>
    <row r="407" s="2" customFormat="1" ht="37.8" customHeight="1">
      <c r="A407" s="40"/>
      <c r="B407" s="41"/>
      <c r="C407" s="206" t="s">
        <v>504</v>
      </c>
      <c r="D407" s="206" t="s">
        <v>133</v>
      </c>
      <c r="E407" s="207" t="s">
        <v>505</v>
      </c>
      <c r="F407" s="208" t="s">
        <v>506</v>
      </c>
      <c r="G407" s="209" t="s">
        <v>136</v>
      </c>
      <c r="H407" s="210">
        <v>20.789999999999999</v>
      </c>
      <c r="I407" s="211"/>
      <c r="J407" s="212">
        <f>ROUND(I407*H407,2)</f>
        <v>0</v>
      </c>
      <c r="K407" s="208" t="s">
        <v>137</v>
      </c>
      <c r="L407" s="46"/>
      <c r="M407" s="213" t="s">
        <v>19</v>
      </c>
      <c r="N407" s="214" t="s">
        <v>42</v>
      </c>
      <c r="O407" s="86"/>
      <c r="P407" s="215">
        <f>O407*H407</f>
        <v>0</v>
      </c>
      <c r="Q407" s="215">
        <v>0</v>
      </c>
      <c r="R407" s="215">
        <f>Q407*H407</f>
        <v>0</v>
      </c>
      <c r="S407" s="215">
        <v>0</v>
      </c>
      <c r="T407" s="216">
        <f>S407*H407</f>
        <v>0</v>
      </c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R407" s="217" t="s">
        <v>138</v>
      </c>
      <c r="AT407" s="217" t="s">
        <v>133</v>
      </c>
      <c r="AU407" s="217" t="s">
        <v>81</v>
      </c>
      <c r="AY407" s="19" t="s">
        <v>131</v>
      </c>
      <c r="BE407" s="218">
        <f>IF(N407="základní",J407,0)</f>
        <v>0</v>
      </c>
      <c r="BF407" s="218">
        <f>IF(N407="snížená",J407,0)</f>
        <v>0</v>
      </c>
      <c r="BG407" s="218">
        <f>IF(N407="zákl. přenesená",J407,0)</f>
        <v>0</v>
      </c>
      <c r="BH407" s="218">
        <f>IF(N407="sníž. přenesená",J407,0)</f>
        <v>0</v>
      </c>
      <c r="BI407" s="218">
        <f>IF(N407="nulová",J407,0)</f>
        <v>0</v>
      </c>
      <c r="BJ407" s="19" t="s">
        <v>79</v>
      </c>
      <c r="BK407" s="218">
        <f>ROUND(I407*H407,2)</f>
        <v>0</v>
      </c>
      <c r="BL407" s="19" t="s">
        <v>138</v>
      </c>
      <c r="BM407" s="217" t="s">
        <v>507</v>
      </c>
    </row>
    <row r="408" s="2" customFormat="1">
      <c r="A408" s="40"/>
      <c r="B408" s="41"/>
      <c r="C408" s="42"/>
      <c r="D408" s="219" t="s">
        <v>139</v>
      </c>
      <c r="E408" s="42"/>
      <c r="F408" s="220" t="s">
        <v>508</v>
      </c>
      <c r="G408" s="42"/>
      <c r="H408" s="42"/>
      <c r="I408" s="221"/>
      <c r="J408" s="42"/>
      <c r="K408" s="42"/>
      <c r="L408" s="46"/>
      <c r="M408" s="222"/>
      <c r="N408" s="223"/>
      <c r="O408" s="86"/>
      <c r="P408" s="86"/>
      <c r="Q408" s="86"/>
      <c r="R408" s="86"/>
      <c r="S408" s="86"/>
      <c r="T408" s="87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T408" s="19" t="s">
        <v>139</v>
      </c>
      <c r="AU408" s="19" t="s">
        <v>81</v>
      </c>
    </row>
    <row r="409" s="13" customFormat="1">
      <c r="A409" s="13"/>
      <c r="B409" s="224"/>
      <c r="C409" s="225"/>
      <c r="D409" s="226" t="s">
        <v>141</v>
      </c>
      <c r="E409" s="227" t="s">
        <v>19</v>
      </c>
      <c r="F409" s="228" t="s">
        <v>303</v>
      </c>
      <c r="G409" s="225"/>
      <c r="H409" s="227" t="s">
        <v>19</v>
      </c>
      <c r="I409" s="229"/>
      <c r="J409" s="225"/>
      <c r="K409" s="225"/>
      <c r="L409" s="230"/>
      <c r="M409" s="231"/>
      <c r="N409" s="232"/>
      <c r="O409" s="232"/>
      <c r="P409" s="232"/>
      <c r="Q409" s="232"/>
      <c r="R409" s="232"/>
      <c r="S409" s="232"/>
      <c r="T409" s="23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34" t="s">
        <v>141</v>
      </c>
      <c r="AU409" s="234" t="s">
        <v>81</v>
      </c>
      <c r="AV409" s="13" t="s">
        <v>79</v>
      </c>
      <c r="AW409" s="13" t="s">
        <v>33</v>
      </c>
      <c r="AX409" s="13" t="s">
        <v>71</v>
      </c>
      <c r="AY409" s="234" t="s">
        <v>131</v>
      </c>
    </row>
    <row r="410" s="13" customFormat="1">
      <c r="A410" s="13"/>
      <c r="B410" s="224"/>
      <c r="C410" s="225"/>
      <c r="D410" s="226" t="s">
        <v>141</v>
      </c>
      <c r="E410" s="227" t="s">
        <v>19</v>
      </c>
      <c r="F410" s="228" t="s">
        <v>509</v>
      </c>
      <c r="G410" s="225"/>
      <c r="H410" s="227" t="s">
        <v>19</v>
      </c>
      <c r="I410" s="229"/>
      <c r="J410" s="225"/>
      <c r="K410" s="225"/>
      <c r="L410" s="230"/>
      <c r="M410" s="231"/>
      <c r="N410" s="232"/>
      <c r="O410" s="232"/>
      <c r="P410" s="232"/>
      <c r="Q410" s="232"/>
      <c r="R410" s="232"/>
      <c r="S410" s="232"/>
      <c r="T410" s="23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34" t="s">
        <v>141</v>
      </c>
      <c r="AU410" s="234" t="s">
        <v>81</v>
      </c>
      <c r="AV410" s="13" t="s">
        <v>79</v>
      </c>
      <c r="AW410" s="13" t="s">
        <v>33</v>
      </c>
      <c r="AX410" s="13" t="s">
        <v>71</v>
      </c>
      <c r="AY410" s="234" t="s">
        <v>131</v>
      </c>
    </row>
    <row r="411" s="14" customFormat="1">
      <c r="A411" s="14"/>
      <c r="B411" s="235"/>
      <c r="C411" s="236"/>
      <c r="D411" s="226" t="s">
        <v>141</v>
      </c>
      <c r="E411" s="237" t="s">
        <v>19</v>
      </c>
      <c r="F411" s="238" t="s">
        <v>510</v>
      </c>
      <c r="G411" s="236"/>
      <c r="H411" s="239">
        <v>20.789999999999999</v>
      </c>
      <c r="I411" s="240"/>
      <c r="J411" s="236"/>
      <c r="K411" s="236"/>
      <c r="L411" s="241"/>
      <c r="M411" s="242"/>
      <c r="N411" s="243"/>
      <c r="O411" s="243"/>
      <c r="P411" s="243"/>
      <c r="Q411" s="243"/>
      <c r="R411" s="243"/>
      <c r="S411" s="243"/>
      <c r="T411" s="24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45" t="s">
        <v>141</v>
      </c>
      <c r="AU411" s="245" t="s">
        <v>81</v>
      </c>
      <c r="AV411" s="14" t="s">
        <v>81</v>
      </c>
      <c r="AW411" s="14" t="s">
        <v>33</v>
      </c>
      <c r="AX411" s="14" t="s">
        <v>71</v>
      </c>
      <c r="AY411" s="245" t="s">
        <v>131</v>
      </c>
    </row>
    <row r="412" s="15" customFormat="1">
      <c r="A412" s="15"/>
      <c r="B412" s="246"/>
      <c r="C412" s="247"/>
      <c r="D412" s="226" t="s">
        <v>141</v>
      </c>
      <c r="E412" s="248" t="s">
        <v>19</v>
      </c>
      <c r="F412" s="249" t="s">
        <v>145</v>
      </c>
      <c r="G412" s="247"/>
      <c r="H412" s="250">
        <v>20.789999999999999</v>
      </c>
      <c r="I412" s="251"/>
      <c r="J412" s="247"/>
      <c r="K412" s="247"/>
      <c r="L412" s="252"/>
      <c r="M412" s="253"/>
      <c r="N412" s="254"/>
      <c r="O412" s="254"/>
      <c r="P412" s="254"/>
      <c r="Q412" s="254"/>
      <c r="R412" s="254"/>
      <c r="S412" s="254"/>
      <c r="T412" s="25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T412" s="256" t="s">
        <v>141</v>
      </c>
      <c r="AU412" s="256" t="s">
        <v>81</v>
      </c>
      <c r="AV412" s="15" t="s">
        <v>138</v>
      </c>
      <c r="AW412" s="15" t="s">
        <v>33</v>
      </c>
      <c r="AX412" s="15" t="s">
        <v>79</v>
      </c>
      <c r="AY412" s="256" t="s">
        <v>131</v>
      </c>
    </row>
    <row r="413" s="2" customFormat="1" ht="33" customHeight="1">
      <c r="A413" s="40"/>
      <c r="B413" s="41"/>
      <c r="C413" s="206" t="s">
        <v>330</v>
      </c>
      <c r="D413" s="206" t="s">
        <v>133</v>
      </c>
      <c r="E413" s="207" t="s">
        <v>511</v>
      </c>
      <c r="F413" s="208" t="s">
        <v>512</v>
      </c>
      <c r="G413" s="209" t="s">
        <v>237</v>
      </c>
      <c r="H413" s="210">
        <v>308</v>
      </c>
      <c r="I413" s="211"/>
      <c r="J413" s="212">
        <f>ROUND(I413*H413,2)</f>
        <v>0</v>
      </c>
      <c r="K413" s="208" t="s">
        <v>137</v>
      </c>
      <c r="L413" s="46"/>
      <c r="M413" s="213" t="s">
        <v>19</v>
      </c>
      <c r="N413" s="214" t="s">
        <v>42</v>
      </c>
      <c r="O413" s="86"/>
      <c r="P413" s="215">
        <f>O413*H413</f>
        <v>0</v>
      </c>
      <c r="Q413" s="215">
        <v>0</v>
      </c>
      <c r="R413" s="215">
        <f>Q413*H413</f>
        <v>0</v>
      </c>
      <c r="S413" s="215">
        <v>0</v>
      </c>
      <c r="T413" s="216">
        <f>S413*H413</f>
        <v>0</v>
      </c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R413" s="217" t="s">
        <v>138</v>
      </c>
      <c r="AT413" s="217" t="s">
        <v>133</v>
      </c>
      <c r="AU413" s="217" t="s">
        <v>81</v>
      </c>
      <c r="AY413" s="19" t="s">
        <v>131</v>
      </c>
      <c r="BE413" s="218">
        <f>IF(N413="základní",J413,0)</f>
        <v>0</v>
      </c>
      <c r="BF413" s="218">
        <f>IF(N413="snížená",J413,0)</f>
        <v>0</v>
      </c>
      <c r="BG413" s="218">
        <f>IF(N413="zákl. přenesená",J413,0)</f>
        <v>0</v>
      </c>
      <c r="BH413" s="218">
        <f>IF(N413="sníž. přenesená",J413,0)</f>
        <v>0</v>
      </c>
      <c r="BI413" s="218">
        <f>IF(N413="nulová",J413,0)</f>
        <v>0</v>
      </c>
      <c r="BJ413" s="19" t="s">
        <v>79</v>
      </c>
      <c r="BK413" s="218">
        <f>ROUND(I413*H413,2)</f>
        <v>0</v>
      </c>
      <c r="BL413" s="19" t="s">
        <v>138</v>
      </c>
      <c r="BM413" s="217" t="s">
        <v>513</v>
      </c>
    </row>
    <row r="414" s="2" customFormat="1">
      <c r="A414" s="40"/>
      <c r="B414" s="41"/>
      <c r="C414" s="42"/>
      <c r="D414" s="219" t="s">
        <v>139</v>
      </c>
      <c r="E414" s="42"/>
      <c r="F414" s="220" t="s">
        <v>514</v>
      </c>
      <c r="G414" s="42"/>
      <c r="H414" s="42"/>
      <c r="I414" s="221"/>
      <c r="J414" s="42"/>
      <c r="K414" s="42"/>
      <c r="L414" s="46"/>
      <c r="M414" s="222"/>
      <c r="N414" s="223"/>
      <c r="O414" s="86"/>
      <c r="P414" s="86"/>
      <c r="Q414" s="86"/>
      <c r="R414" s="86"/>
      <c r="S414" s="86"/>
      <c r="T414" s="87"/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T414" s="19" t="s">
        <v>139</v>
      </c>
      <c r="AU414" s="19" t="s">
        <v>81</v>
      </c>
    </row>
    <row r="415" s="13" customFormat="1">
      <c r="A415" s="13"/>
      <c r="B415" s="224"/>
      <c r="C415" s="225"/>
      <c r="D415" s="226" t="s">
        <v>141</v>
      </c>
      <c r="E415" s="227" t="s">
        <v>19</v>
      </c>
      <c r="F415" s="228" t="s">
        <v>303</v>
      </c>
      <c r="G415" s="225"/>
      <c r="H415" s="227" t="s">
        <v>19</v>
      </c>
      <c r="I415" s="229"/>
      <c r="J415" s="225"/>
      <c r="K415" s="225"/>
      <c r="L415" s="230"/>
      <c r="M415" s="231"/>
      <c r="N415" s="232"/>
      <c r="O415" s="232"/>
      <c r="P415" s="232"/>
      <c r="Q415" s="232"/>
      <c r="R415" s="232"/>
      <c r="S415" s="232"/>
      <c r="T415" s="23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34" t="s">
        <v>141</v>
      </c>
      <c r="AU415" s="234" t="s">
        <v>81</v>
      </c>
      <c r="AV415" s="13" t="s">
        <v>79</v>
      </c>
      <c r="AW415" s="13" t="s">
        <v>33</v>
      </c>
      <c r="AX415" s="13" t="s">
        <v>71</v>
      </c>
      <c r="AY415" s="234" t="s">
        <v>131</v>
      </c>
    </row>
    <row r="416" s="13" customFormat="1">
      <c r="A416" s="13"/>
      <c r="B416" s="224"/>
      <c r="C416" s="225"/>
      <c r="D416" s="226" t="s">
        <v>141</v>
      </c>
      <c r="E416" s="227" t="s">
        <v>19</v>
      </c>
      <c r="F416" s="228" t="s">
        <v>509</v>
      </c>
      <c r="G416" s="225"/>
      <c r="H416" s="227" t="s">
        <v>19</v>
      </c>
      <c r="I416" s="229"/>
      <c r="J416" s="225"/>
      <c r="K416" s="225"/>
      <c r="L416" s="230"/>
      <c r="M416" s="231"/>
      <c r="N416" s="232"/>
      <c r="O416" s="232"/>
      <c r="P416" s="232"/>
      <c r="Q416" s="232"/>
      <c r="R416" s="232"/>
      <c r="S416" s="232"/>
      <c r="T416" s="23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34" t="s">
        <v>141</v>
      </c>
      <c r="AU416" s="234" t="s">
        <v>81</v>
      </c>
      <c r="AV416" s="13" t="s">
        <v>79</v>
      </c>
      <c r="AW416" s="13" t="s">
        <v>33</v>
      </c>
      <c r="AX416" s="13" t="s">
        <v>71</v>
      </c>
      <c r="AY416" s="234" t="s">
        <v>131</v>
      </c>
    </row>
    <row r="417" s="14" customFormat="1">
      <c r="A417" s="14"/>
      <c r="B417" s="235"/>
      <c r="C417" s="236"/>
      <c r="D417" s="226" t="s">
        <v>141</v>
      </c>
      <c r="E417" s="237" t="s">
        <v>19</v>
      </c>
      <c r="F417" s="238" t="s">
        <v>515</v>
      </c>
      <c r="G417" s="236"/>
      <c r="H417" s="239">
        <v>308</v>
      </c>
      <c r="I417" s="240"/>
      <c r="J417" s="236"/>
      <c r="K417" s="236"/>
      <c r="L417" s="241"/>
      <c r="M417" s="242"/>
      <c r="N417" s="243"/>
      <c r="O417" s="243"/>
      <c r="P417" s="243"/>
      <c r="Q417" s="243"/>
      <c r="R417" s="243"/>
      <c r="S417" s="243"/>
      <c r="T417" s="24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45" t="s">
        <v>141</v>
      </c>
      <c r="AU417" s="245" t="s">
        <v>81</v>
      </c>
      <c r="AV417" s="14" t="s">
        <v>81</v>
      </c>
      <c r="AW417" s="14" t="s">
        <v>33</v>
      </c>
      <c r="AX417" s="14" t="s">
        <v>71</v>
      </c>
      <c r="AY417" s="245" t="s">
        <v>131</v>
      </c>
    </row>
    <row r="418" s="15" customFormat="1">
      <c r="A418" s="15"/>
      <c r="B418" s="246"/>
      <c r="C418" s="247"/>
      <c r="D418" s="226" t="s">
        <v>141</v>
      </c>
      <c r="E418" s="248" t="s">
        <v>19</v>
      </c>
      <c r="F418" s="249" t="s">
        <v>145</v>
      </c>
      <c r="G418" s="247"/>
      <c r="H418" s="250">
        <v>308</v>
      </c>
      <c r="I418" s="251"/>
      <c r="J418" s="247"/>
      <c r="K418" s="247"/>
      <c r="L418" s="252"/>
      <c r="M418" s="253"/>
      <c r="N418" s="254"/>
      <c r="O418" s="254"/>
      <c r="P418" s="254"/>
      <c r="Q418" s="254"/>
      <c r="R418" s="254"/>
      <c r="S418" s="254"/>
      <c r="T418" s="25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T418" s="256" t="s">
        <v>141</v>
      </c>
      <c r="AU418" s="256" t="s">
        <v>81</v>
      </c>
      <c r="AV418" s="15" t="s">
        <v>138</v>
      </c>
      <c r="AW418" s="15" t="s">
        <v>33</v>
      </c>
      <c r="AX418" s="15" t="s">
        <v>79</v>
      </c>
      <c r="AY418" s="256" t="s">
        <v>131</v>
      </c>
    </row>
    <row r="419" s="2" customFormat="1" ht="24.15" customHeight="1">
      <c r="A419" s="40"/>
      <c r="B419" s="41"/>
      <c r="C419" s="206" t="s">
        <v>516</v>
      </c>
      <c r="D419" s="206" t="s">
        <v>133</v>
      </c>
      <c r="E419" s="207" t="s">
        <v>517</v>
      </c>
      <c r="F419" s="208" t="s">
        <v>518</v>
      </c>
      <c r="G419" s="209" t="s">
        <v>196</v>
      </c>
      <c r="H419" s="210">
        <v>598.29100000000005</v>
      </c>
      <c r="I419" s="211"/>
      <c r="J419" s="212">
        <f>ROUND(I419*H419,2)</f>
        <v>0</v>
      </c>
      <c r="K419" s="208" t="s">
        <v>137</v>
      </c>
      <c r="L419" s="46"/>
      <c r="M419" s="213" t="s">
        <v>19</v>
      </c>
      <c r="N419" s="214" t="s">
        <v>42</v>
      </c>
      <c r="O419" s="86"/>
      <c r="P419" s="215">
        <f>O419*H419</f>
        <v>0</v>
      </c>
      <c r="Q419" s="215">
        <v>0</v>
      </c>
      <c r="R419" s="215">
        <f>Q419*H419</f>
        <v>0</v>
      </c>
      <c r="S419" s="215">
        <v>0</v>
      </c>
      <c r="T419" s="216">
        <f>S419*H419</f>
        <v>0</v>
      </c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R419" s="217" t="s">
        <v>138</v>
      </c>
      <c r="AT419" s="217" t="s">
        <v>133</v>
      </c>
      <c r="AU419" s="217" t="s">
        <v>81</v>
      </c>
      <c r="AY419" s="19" t="s">
        <v>131</v>
      </c>
      <c r="BE419" s="218">
        <f>IF(N419="základní",J419,0)</f>
        <v>0</v>
      </c>
      <c r="BF419" s="218">
        <f>IF(N419="snížená",J419,0)</f>
        <v>0</v>
      </c>
      <c r="BG419" s="218">
        <f>IF(N419="zákl. přenesená",J419,0)</f>
        <v>0</v>
      </c>
      <c r="BH419" s="218">
        <f>IF(N419="sníž. přenesená",J419,0)</f>
        <v>0</v>
      </c>
      <c r="BI419" s="218">
        <f>IF(N419="nulová",J419,0)</f>
        <v>0</v>
      </c>
      <c r="BJ419" s="19" t="s">
        <v>79</v>
      </c>
      <c r="BK419" s="218">
        <f>ROUND(I419*H419,2)</f>
        <v>0</v>
      </c>
      <c r="BL419" s="19" t="s">
        <v>138</v>
      </c>
      <c r="BM419" s="217" t="s">
        <v>519</v>
      </c>
    </row>
    <row r="420" s="2" customFormat="1">
      <c r="A420" s="40"/>
      <c r="B420" s="41"/>
      <c r="C420" s="42"/>
      <c r="D420" s="219" t="s">
        <v>139</v>
      </c>
      <c r="E420" s="42"/>
      <c r="F420" s="220" t="s">
        <v>520</v>
      </c>
      <c r="G420" s="42"/>
      <c r="H420" s="42"/>
      <c r="I420" s="221"/>
      <c r="J420" s="42"/>
      <c r="K420" s="42"/>
      <c r="L420" s="46"/>
      <c r="M420" s="222"/>
      <c r="N420" s="223"/>
      <c r="O420" s="86"/>
      <c r="P420" s="86"/>
      <c r="Q420" s="86"/>
      <c r="R420" s="86"/>
      <c r="S420" s="86"/>
      <c r="T420" s="87"/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T420" s="19" t="s">
        <v>139</v>
      </c>
      <c r="AU420" s="19" t="s">
        <v>81</v>
      </c>
    </row>
    <row r="421" s="13" customFormat="1">
      <c r="A421" s="13"/>
      <c r="B421" s="224"/>
      <c r="C421" s="225"/>
      <c r="D421" s="226" t="s">
        <v>141</v>
      </c>
      <c r="E421" s="227" t="s">
        <v>19</v>
      </c>
      <c r="F421" s="228" t="s">
        <v>303</v>
      </c>
      <c r="G421" s="225"/>
      <c r="H421" s="227" t="s">
        <v>19</v>
      </c>
      <c r="I421" s="229"/>
      <c r="J421" s="225"/>
      <c r="K421" s="225"/>
      <c r="L421" s="230"/>
      <c r="M421" s="231"/>
      <c r="N421" s="232"/>
      <c r="O421" s="232"/>
      <c r="P421" s="232"/>
      <c r="Q421" s="232"/>
      <c r="R421" s="232"/>
      <c r="S421" s="232"/>
      <c r="T421" s="23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34" t="s">
        <v>141</v>
      </c>
      <c r="AU421" s="234" t="s">
        <v>81</v>
      </c>
      <c r="AV421" s="13" t="s">
        <v>79</v>
      </c>
      <c r="AW421" s="13" t="s">
        <v>33</v>
      </c>
      <c r="AX421" s="13" t="s">
        <v>71</v>
      </c>
      <c r="AY421" s="234" t="s">
        <v>131</v>
      </c>
    </row>
    <row r="422" s="13" customFormat="1">
      <c r="A422" s="13"/>
      <c r="B422" s="224"/>
      <c r="C422" s="225"/>
      <c r="D422" s="226" t="s">
        <v>141</v>
      </c>
      <c r="E422" s="227" t="s">
        <v>19</v>
      </c>
      <c r="F422" s="228" t="s">
        <v>521</v>
      </c>
      <c r="G422" s="225"/>
      <c r="H422" s="227" t="s">
        <v>19</v>
      </c>
      <c r="I422" s="229"/>
      <c r="J422" s="225"/>
      <c r="K422" s="225"/>
      <c r="L422" s="230"/>
      <c r="M422" s="231"/>
      <c r="N422" s="232"/>
      <c r="O422" s="232"/>
      <c r="P422" s="232"/>
      <c r="Q422" s="232"/>
      <c r="R422" s="232"/>
      <c r="S422" s="232"/>
      <c r="T422" s="23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34" t="s">
        <v>141</v>
      </c>
      <c r="AU422" s="234" t="s">
        <v>81</v>
      </c>
      <c r="AV422" s="13" t="s">
        <v>79</v>
      </c>
      <c r="AW422" s="13" t="s">
        <v>33</v>
      </c>
      <c r="AX422" s="13" t="s">
        <v>71</v>
      </c>
      <c r="AY422" s="234" t="s">
        <v>131</v>
      </c>
    </row>
    <row r="423" s="14" customFormat="1">
      <c r="A423" s="14"/>
      <c r="B423" s="235"/>
      <c r="C423" s="236"/>
      <c r="D423" s="226" t="s">
        <v>141</v>
      </c>
      <c r="E423" s="237" t="s">
        <v>19</v>
      </c>
      <c r="F423" s="238" t="s">
        <v>522</v>
      </c>
      <c r="G423" s="236"/>
      <c r="H423" s="239">
        <v>598.29100000000005</v>
      </c>
      <c r="I423" s="240"/>
      <c r="J423" s="236"/>
      <c r="K423" s="236"/>
      <c r="L423" s="241"/>
      <c r="M423" s="242"/>
      <c r="N423" s="243"/>
      <c r="O423" s="243"/>
      <c r="P423" s="243"/>
      <c r="Q423" s="243"/>
      <c r="R423" s="243"/>
      <c r="S423" s="243"/>
      <c r="T423" s="24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45" t="s">
        <v>141</v>
      </c>
      <c r="AU423" s="245" t="s">
        <v>81</v>
      </c>
      <c r="AV423" s="14" t="s">
        <v>81</v>
      </c>
      <c r="AW423" s="14" t="s">
        <v>33</v>
      </c>
      <c r="AX423" s="14" t="s">
        <v>71</v>
      </c>
      <c r="AY423" s="245" t="s">
        <v>131</v>
      </c>
    </row>
    <row r="424" s="15" customFormat="1">
      <c r="A424" s="15"/>
      <c r="B424" s="246"/>
      <c r="C424" s="247"/>
      <c r="D424" s="226" t="s">
        <v>141</v>
      </c>
      <c r="E424" s="248" t="s">
        <v>19</v>
      </c>
      <c r="F424" s="249" t="s">
        <v>145</v>
      </c>
      <c r="G424" s="247"/>
      <c r="H424" s="250">
        <v>598.29100000000005</v>
      </c>
      <c r="I424" s="251"/>
      <c r="J424" s="247"/>
      <c r="K424" s="247"/>
      <c r="L424" s="252"/>
      <c r="M424" s="253"/>
      <c r="N424" s="254"/>
      <c r="O424" s="254"/>
      <c r="P424" s="254"/>
      <c r="Q424" s="254"/>
      <c r="R424" s="254"/>
      <c r="S424" s="254"/>
      <c r="T424" s="25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T424" s="256" t="s">
        <v>141</v>
      </c>
      <c r="AU424" s="256" t="s">
        <v>81</v>
      </c>
      <c r="AV424" s="15" t="s">
        <v>138</v>
      </c>
      <c r="AW424" s="15" t="s">
        <v>33</v>
      </c>
      <c r="AX424" s="15" t="s">
        <v>79</v>
      </c>
      <c r="AY424" s="256" t="s">
        <v>131</v>
      </c>
    </row>
    <row r="425" s="2" customFormat="1" ht="37.8" customHeight="1">
      <c r="A425" s="40"/>
      <c r="B425" s="41"/>
      <c r="C425" s="206" t="s">
        <v>335</v>
      </c>
      <c r="D425" s="206" t="s">
        <v>133</v>
      </c>
      <c r="E425" s="207" t="s">
        <v>523</v>
      </c>
      <c r="F425" s="208" t="s">
        <v>524</v>
      </c>
      <c r="G425" s="209" t="s">
        <v>196</v>
      </c>
      <c r="H425" s="210">
        <v>6.4400000000000004</v>
      </c>
      <c r="I425" s="211"/>
      <c r="J425" s="212">
        <f>ROUND(I425*H425,2)</f>
        <v>0</v>
      </c>
      <c r="K425" s="208" t="s">
        <v>137</v>
      </c>
      <c r="L425" s="46"/>
      <c r="M425" s="213" t="s">
        <v>19</v>
      </c>
      <c r="N425" s="214" t="s">
        <v>42</v>
      </c>
      <c r="O425" s="86"/>
      <c r="P425" s="215">
        <f>O425*H425</f>
        <v>0</v>
      </c>
      <c r="Q425" s="215">
        <v>0</v>
      </c>
      <c r="R425" s="215">
        <f>Q425*H425</f>
        <v>0</v>
      </c>
      <c r="S425" s="215">
        <v>0</v>
      </c>
      <c r="T425" s="216">
        <f>S425*H425</f>
        <v>0</v>
      </c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R425" s="217" t="s">
        <v>138</v>
      </c>
      <c r="AT425" s="217" t="s">
        <v>133</v>
      </c>
      <c r="AU425" s="217" t="s">
        <v>81</v>
      </c>
      <c r="AY425" s="19" t="s">
        <v>131</v>
      </c>
      <c r="BE425" s="218">
        <f>IF(N425="základní",J425,0)</f>
        <v>0</v>
      </c>
      <c r="BF425" s="218">
        <f>IF(N425="snížená",J425,0)</f>
        <v>0</v>
      </c>
      <c r="BG425" s="218">
        <f>IF(N425="zákl. přenesená",J425,0)</f>
        <v>0</v>
      </c>
      <c r="BH425" s="218">
        <f>IF(N425="sníž. přenesená",J425,0)</f>
        <v>0</v>
      </c>
      <c r="BI425" s="218">
        <f>IF(N425="nulová",J425,0)</f>
        <v>0</v>
      </c>
      <c r="BJ425" s="19" t="s">
        <v>79</v>
      </c>
      <c r="BK425" s="218">
        <f>ROUND(I425*H425,2)</f>
        <v>0</v>
      </c>
      <c r="BL425" s="19" t="s">
        <v>138</v>
      </c>
      <c r="BM425" s="217" t="s">
        <v>525</v>
      </c>
    </row>
    <row r="426" s="2" customFormat="1">
      <c r="A426" s="40"/>
      <c r="B426" s="41"/>
      <c r="C426" s="42"/>
      <c r="D426" s="219" t="s">
        <v>139</v>
      </c>
      <c r="E426" s="42"/>
      <c r="F426" s="220" t="s">
        <v>526</v>
      </c>
      <c r="G426" s="42"/>
      <c r="H426" s="42"/>
      <c r="I426" s="221"/>
      <c r="J426" s="42"/>
      <c r="K426" s="42"/>
      <c r="L426" s="46"/>
      <c r="M426" s="222"/>
      <c r="N426" s="223"/>
      <c r="O426" s="86"/>
      <c r="P426" s="86"/>
      <c r="Q426" s="86"/>
      <c r="R426" s="86"/>
      <c r="S426" s="86"/>
      <c r="T426" s="87"/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T426" s="19" t="s">
        <v>139</v>
      </c>
      <c r="AU426" s="19" t="s">
        <v>81</v>
      </c>
    </row>
    <row r="427" s="13" customFormat="1">
      <c r="A427" s="13"/>
      <c r="B427" s="224"/>
      <c r="C427" s="225"/>
      <c r="D427" s="226" t="s">
        <v>141</v>
      </c>
      <c r="E427" s="227" t="s">
        <v>19</v>
      </c>
      <c r="F427" s="228" t="s">
        <v>303</v>
      </c>
      <c r="G427" s="225"/>
      <c r="H427" s="227" t="s">
        <v>19</v>
      </c>
      <c r="I427" s="229"/>
      <c r="J427" s="225"/>
      <c r="K427" s="225"/>
      <c r="L427" s="230"/>
      <c r="M427" s="231"/>
      <c r="N427" s="232"/>
      <c r="O427" s="232"/>
      <c r="P427" s="232"/>
      <c r="Q427" s="232"/>
      <c r="R427" s="232"/>
      <c r="S427" s="232"/>
      <c r="T427" s="23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34" t="s">
        <v>141</v>
      </c>
      <c r="AU427" s="234" t="s">
        <v>81</v>
      </c>
      <c r="AV427" s="13" t="s">
        <v>79</v>
      </c>
      <c r="AW427" s="13" t="s">
        <v>33</v>
      </c>
      <c r="AX427" s="13" t="s">
        <v>71</v>
      </c>
      <c r="AY427" s="234" t="s">
        <v>131</v>
      </c>
    </row>
    <row r="428" s="13" customFormat="1">
      <c r="A428" s="13"/>
      <c r="B428" s="224"/>
      <c r="C428" s="225"/>
      <c r="D428" s="226" t="s">
        <v>141</v>
      </c>
      <c r="E428" s="227" t="s">
        <v>19</v>
      </c>
      <c r="F428" s="228" t="s">
        <v>527</v>
      </c>
      <c r="G428" s="225"/>
      <c r="H428" s="227" t="s">
        <v>19</v>
      </c>
      <c r="I428" s="229"/>
      <c r="J428" s="225"/>
      <c r="K428" s="225"/>
      <c r="L428" s="230"/>
      <c r="M428" s="231"/>
      <c r="N428" s="232"/>
      <c r="O428" s="232"/>
      <c r="P428" s="232"/>
      <c r="Q428" s="232"/>
      <c r="R428" s="232"/>
      <c r="S428" s="232"/>
      <c r="T428" s="23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34" t="s">
        <v>141</v>
      </c>
      <c r="AU428" s="234" t="s">
        <v>81</v>
      </c>
      <c r="AV428" s="13" t="s">
        <v>79</v>
      </c>
      <c r="AW428" s="13" t="s">
        <v>33</v>
      </c>
      <c r="AX428" s="13" t="s">
        <v>71</v>
      </c>
      <c r="AY428" s="234" t="s">
        <v>131</v>
      </c>
    </row>
    <row r="429" s="14" customFormat="1">
      <c r="A429" s="14"/>
      <c r="B429" s="235"/>
      <c r="C429" s="236"/>
      <c r="D429" s="226" t="s">
        <v>141</v>
      </c>
      <c r="E429" s="237" t="s">
        <v>19</v>
      </c>
      <c r="F429" s="238" t="s">
        <v>528</v>
      </c>
      <c r="G429" s="236"/>
      <c r="H429" s="239">
        <v>6.4400000000000004</v>
      </c>
      <c r="I429" s="240"/>
      <c r="J429" s="236"/>
      <c r="K429" s="236"/>
      <c r="L429" s="241"/>
      <c r="M429" s="242"/>
      <c r="N429" s="243"/>
      <c r="O429" s="243"/>
      <c r="P429" s="243"/>
      <c r="Q429" s="243"/>
      <c r="R429" s="243"/>
      <c r="S429" s="243"/>
      <c r="T429" s="24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45" t="s">
        <v>141</v>
      </c>
      <c r="AU429" s="245" t="s">
        <v>81</v>
      </c>
      <c r="AV429" s="14" t="s">
        <v>81</v>
      </c>
      <c r="AW429" s="14" t="s">
        <v>33</v>
      </c>
      <c r="AX429" s="14" t="s">
        <v>71</v>
      </c>
      <c r="AY429" s="245" t="s">
        <v>131</v>
      </c>
    </row>
    <row r="430" s="15" customFormat="1">
      <c r="A430" s="15"/>
      <c r="B430" s="246"/>
      <c r="C430" s="247"/>
      <c r="D430" s="226" t="s">
        <v>141</v>
      </c>
      <c r="E430" s="248" t="s">
        <v>19</v>
      </c>
      <c r="F430" s="249" t="s">
        <v>145</v>
      </c>
      <c r="G430" s="247"/>
      <c r="H430" s="250">
        <v>6.4400000000000004</v>
      </c>
      <c r="I430" s="251"/>
      <c r="J430" s="247"/>
      <c r="K430" s="247"/>
      <c r="L430" s="252"/>
      <c r="M430" s="253"/>
      <c r="N430" s="254"/>
      <c r="O430" s="254"/>
      <c r="P430" s="254"/>
      <c r="Q430" s="254"/>
      <c r="R430" s="254"/>
      <c r="S430" s="254"/>
      <c r="T430" s="25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T430" s="256" t="s">
        <v>141</v>
      </c>
      <c r="AU430" s="256" t="s">
        <v>81</v>
      </c>
      <c r="AV430" s="15" t="s">
        <v>138</v>
      </c>
      <c r="AW430" s="15" t="s">
        <v>33</v>
      </c>
      <c r="AX430" s="15" t="s">
        <v>79</v>
      </c>
      <c r="AY430" s="256" t="s">
        <v>131</v>
      </c>
    </row>
    <row r="431" s="2" customFormat="1" ht="37.8" customHeight="1">
      <c r="A431" s="40"/>
      <c r="B431" s="41"/>
      <c r="C431" s="206" t="s">
        <v>529</v>
      </c>
      <c r="D431" s="206" t="s">
        <v>133</v>
      </c>
      <c r="E431" s="207" t="s">
        <v>530</v>
      </c>
      <c r="F431" s="208" t="s">
        <v>531</v>
      </c>
      <c r="G431" s="209" t="s">
        <v>136</v>
      </c>
      <c r="H431" s="210">
        <v>0.14999999999999999</v>
      </c>
      <c r="I431" s="211"/>
      <c r="J431" s="212">
        <f>ROUND(I431*H431,2)</f>
        <v>0</v>
      </c>
      <c r="K431" s="208" t="s">
        <v>137</v>
      </c>
      <c r="L431" s="46"/>
      <c r="M431" s="213" t="s">
        <v>19</v>
      </c>
      <c r="N431" s="214" t="s">
        <v>42</v>
      </c>
      <c r="O431" s="86"/>
      <c r="P431" s="215">
        <f>O431*H431</f>
        <v>0</v>
      </c>
      <c r="Q431" s="215">
        <v>0</v>
      </c>
      <c r="R431" s="215">
        <f>Q431*H431</f>
        <v>0</v>
      </c>
      <c r="S431" s="215">
        <v>0</v>
      </c>
      <c r="T431" s="216">
        <f>S431*H431</f>
        <v>0</v>
      </c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R431" s="217" t="s">
        <v>138</v>
      </c>
      <c r="AT431" s="217" t="s">
        <v>133</v>
      </c>
      <c r="AU431" s="217" t="s">
        <v>81</v>
      </c>
      <c r="AY431" s="19" t="s">
        <v>131</v>
      </c>
      <c r="BE431" s="218">
        <f>IF(N431="základní",J431,0)</f>
        <v>0</v>
      </c>
      <c r="BF431" s="218">
        <f>IF(N431="snížená",J431,0)</f>
        <v>0</v>
      </c>
      <c r="BG431" s="218">
        <f>IF(N431="zákl. přenesená",J431,0)</f>
        <v>0</v>
      </c>
      <c r="BH431" s="218">
        <f>IF(N431="sníž. přenesená",J431,0)</f>
        <v>0</v>
      </c>
      <c r="BI431" s="218">
        <f>IF(N431="nulová",J431,0)</f>
        <v>0</v>
      </c>
      <c r="BJ431" s="19" t="s">
        <v>79</v>
      </c>
      <c r="BK431" s="218">
        <f>ROUND(I431*H431,2)</f>
        <v>0</v>
      </c>
      <c r="BL431" s="19" t="s">
        <v>138</v>
      </c>
      <c r="BM431" s="217" t="s">
        <v>532</v>
      </c>
    </row>
    <row r="432" s="2" customFormat="1">
      <c r="A432" s="40"/>
      <c r="B432" s="41"/>
      <c r="C432" s="42"/>
      <c r="D432" s="219" t="s">
        <v>139</v>
      </c>
      <c r="E432" s="42"/>
      <c r="F432" s="220" t="s">
        <v>533</v>
      </c>
      <c r="G432" s="42"/>
      <c r="H432" s="42"/>
      <c r="I432" s="221"/>
      <c r="J432" s="42"/>
      <c r="K432" s="42"/>
      <c r="L432" s="46"/>
      <c r="M432" s="222"/>
      <c r="N432" s="223"/>
      <c r="O432" s="86"/>
      <c r="P432" s="86"/>
      <c r="Q432" s="86"/>
      <c r="R432" s="86"/>
      <c r="S432" s="86"/>
      <c r="T432" s="87"/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T432" s="19" t="s">
        <v>139</v>
      </c>
      <c r="AU432" s="19" t="s">
        <v>81</v>
      </c>
    </row>
    <row r="433" s="13" customFormat="1">
      <c r="A433" s="13"/>
      <c r="B433" s="224"/>
      <c r="C433" s="225"/>
      <c r="D433" s="226" t="s">
        <v>141</v>
      </c>
      <c r="E433" s="227" t="s">
        <v>19</v>
      </c>
      <c r="F433" s="228" t="s">
        <v>303</v>
      </c>
      <c r="G433" s="225"/>
      <c r="H433" s="227" t="s">
        <v>19</v>
      </c>
      <c r="I433" s="229"/>
      <c r="J433" s="225"/>
      <c r="K433" s="225"/>
      <c r="L433" s="230"/>
      <c r="M433" s="231"/>
      <c r="N433" s="232"/>
      <c r="O433" s="232"/>
      <c r="P433" s="232"/>
      <c r="Q433" s="232"/>
      <c r="R433" s="232"/>
      <c r="S433" s="232"/>
      <c r="T433" s="23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34" t="s">
        <v>141</v>
      </c>
      <c r="AU433" s="234" t="s">
        <v>81</v>
      </c>
      <c r="AV433" s="13" t="s">
        <v>79</v>
      </c>
      <c r="AW433" s="13" t="s">
        <v>33</v>
      </c>
      <c r="AX433" s="13" t="s">
        <v>71</v>
      </c>
      <c r="AY433" s="234" t="s">
        <v>131</v>
      </c>
    </row>
    <row r="434" s="13" customFormat="1">
      <c r="A434" s="13"/>
      <c r="B434" s="224"/>
      <c r="C434" s="225"/>
      <c r="D434" s="226" t="s">
        <v>141</v>
      </c>
      <c r="E434" s="227" t="s">
        <v>19</v>
      </c>
      <c r="F434" s="228" t="s">
        <v>534</v>
      </c>
      <c r="G434" s="225"/>
      <c r="H434" s="227" t="s">
        <v>19</v>
      </c>
      <c r="I434" s="229"/>
      <c r="J434" s="225"/>
      <c r="K434" s="225"/>
      <c r="L434" s="230"/>
      <c r="M434" s="231"/>
      <c r="N434" s="232"/>
      <c r="O434" s="232"/>
      <c r="P434" s="232"/>
      <c r="Q434" s="232"/>
      <c r="R434" s="232"/>
      <c r="S434" s="232"/>
      <c r="T434" s="23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34" t="s">
        <v>141</v>
      </c>
      <c r="AU434" s="234" t="s">
        <v>81</v>
      </c>
      <c r="AV434" s="13" t="s">
        <v>79</v>
      </c>
      <c r="AW434" s="13" t="s">
        <v>33</v>
      </c>
      <c r="AX434" s="13" t="s">
        <v>71</v>
      </c>
      <c r="AY434" s="234" t="s">
        <v>131</v>
      </c>
    </row>
    <row r="435" s="14" customFormat="1">
      <c r="A435" s="14"/>
      <c r="B435" s="235"/>
      <c r="C435" s="236"/>
      <c r="D435" s="226" t="s">
        <v>141</v>
      </c>
      <c r="E435" s="237" t="s">
        <v>19</v>
      </c>
      <c r="F435" s="238" t="s">
        <v>535</v>
      </c>
      <c r="G435" s="236"/>
      <c r="H435" s="239">
        <v>0.14999999999999999</v>
      </c>
      <c r="I435" s="240"/>
      <c r="J435" s="236"/>
      <c r="K435" s="236"/>
      <c r="L435" s="241"/>
      <c r="M435" s="242"/>
      <c r="N435" s="243"/>
      <c r="O435" s="243"/>
      <c r="P435" s="243"/>
      <c r="Q435" s="243"/>
      <c r="R435" s="243"/>
      <c r="S435" s="243"/>
      <c r="T435" s="24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45" t="s">
        <v>141</v>
      </c>
      <c r="AU435" s="245" t="s">
        <v>81</v>
      </c>
      <c r="AV435" s="14" t="s">
        <v>81</v>
      </c>
      <c r="AW435" s="14" t="s">
        <v>33</v>
      </c>
      <c r="AX435" s="14" t="s">
        <v>71</v>
      </c>
      <c r="AY435" s="245" t="s">
        <v>131</v>
      </c>
    </row>
    <row r="436" s="15" customFormat="1">
      <c r="A436" s="15"/>
      <c r="B436" s="246"/>
      <c r="C436" s="247"/>
      <c r="D436" s="226" t="s">
        <v>141</v>
      </c>
      <c r="E436" s="248" t="s">
        <v>19</v>
      </c>
      <c r="F436" s="249" t="s">
        <v>145</v>
      </c>
      <c r="G436" s="247"/>
      <c r="H436" s="250">
        <v>0.14999999999999999</v>
      </c>
      <c r="I436" s="251"/>
      <c r="J436" s="247"/>
      <c r="K436" s="247"/>
      <c r="L436" s="252"/>
      <c r="M436" s="253"/>
      <c r="N436" s="254"/>
      <c r="O436" s="254"/>
      <c r="P436" s="254"/>
      <c r="Q436" s="254"/>
      <c r="R436" s="254"/>
      <c r="S436" s="254"/>
      <c r="T436" s="25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T436" s="256" t="s">
        <v>141</v>
      </c>
      <c r="AU436" s="256" t="s">
        <v>81</v>
      </c>
      <c r="AV436" s="15" t="s">
        <v>138</v>
      </c>
      <c r="AW436" s="15" t="s">
        <v>33</v>
      </c>
      <c r="AX436" s="15" t="s">
        <v>79</v>
      </c>
      <c r="AY436" s="256" t="s">
        <v>131</v>
      </c>
    </row>
    <row r="437" s="2" customFormat="1" ht="33" customHeight="1">
      <c r="A437" s="40"/>
      <c r="B437" s="41"/>
      <c r="C437" s="206" t="s">
        <v>342</v>
      </c>
      <c r="D437" s="206" t="s">
        <v>133</v>
      </c>
      <c r="E437" s="207" t="s">
        <v>536</v>
      </c>
      <c r="F437" s="208" t="s">
        <v>537</v>
      </c>
      <c r="G437" s="209" t="s">
        <v>237</v>
      </c>
      <c r="H437" s="210">
        <v>10</v>
      </c>
      <c r="I437" s="211"/>
      <c r="J437" s="212">
        <f>ROUND(I437*H437,2)</f>
        <v>0</v>
      </c>
      <c r="K437" s="208" t="s">
        <v>137</v>
      </c>
      <c r="L437" s="46"/>
      <c r="M437" s="213" t="s">
        <v>19</v>
      </c>
      <c r="N437" s="214" t="s">
        <v>42</v>
      </c>
      <c r="O437" s="86"/>
      <c r="P437" s="215">
        <f>O437*H437</f>
        <v>0</v>
      </c>
      <c r="Q437" s="215">
        <v>0</v>
      </c>
      <c r="R437" s="215">
        <f>Q437*H437</f>
        <v>0</v>
      </c>
      <c r="S437" s="215">
        <v>0</v>
      </c>
      <c r="T437" s="216">
        <f>S437*H437</f>
        <v>0</v>
      </c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R437" s="217" t="s">
        <v>138</v>
      </c>
      <c r="AT437" s="217" t="s">
        <v>133</v>
      </c>
      <c r="AU437" s="217" t="s">
        <v>81</v>
      </c>
      <c r="AY437" s="19" t="s">
        <v>131</v>
      </c>
      <c r="BE437" s="218">
        <f>IF(N437="základní",J437,0)</f>
        <v>0</v>
      </c>
      <c r="BF437" s="218">
        <f>IF(N437="snížená",J437,0)</f>
        <v>0</v>
      </c>
      <c r="BG437" s="218">
        <f>IF(N437="zákl. přenesená",J437,0)</f>
        <v>0</v>
      </c>
      <c r="BH437" s="218">
        <f>IF(N437="sníž. přenesená",J437,0)</f>
        <v>0</v>
      </c>
      <c r="BI437" s="218">
        <f>IF(N437="nulová",J437,0)</f>
        <v>0</v>
      </c>
      <c r="BJ437" s="19" t="s">
        <v>79</v>
      </c>
      <c r="BK437" s="218">
        <f>ROUND(I437*H437,2)</f>
        <v>0</v>
      </c>
      <c r="BL437" s="19" t="s">
        <v>138</v>
      </c>
      <c r="BM437" s="217" t="s">
        <v>538</v>
      </c>
    </row>
    <row r="438" s="2" customFormat="1">
      <c r="A438" s="40"/>
      <c r="B438" s="41"/>
      <c r="C438" s="42"/>
      <c r="D438" s="219" t="s">
        <v>139</v>
      </c>
      <c r="E438" s="42"/>
      <c r="F438" s="220" t="s">
        <v>539</v>
      </c>
      <c r="G438" s="42"/>
      <c r="H438" s="42"/>
      <c r="I438" s="221"/>
      <c r="J438" s="42"/>
      <c r="K438" s="42"/>
      <c r="L438" s="46"/>
      <c r="M438" s="222"/>
      <c r="N438" s="223"/>
      <c r="O438" s="86"/>
      <c r="P438" s="86"/>
      <c r="Q438" s="86"/>
      <c r="R438" s="86"/>
      <c r="S438" s="86"/>
      <c r="T438" s="87"/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T438" s="19" t="s">
        <v>139</v>
      </c>
      <c r="AU438" s="19" t="s">
        <v>81</v>
      </c>
    </row>
    <row r="439" s="13" customFormat="1">
      <c r="A439" s="13"/>
      <c r="B439" s="224"/>
      <c r="C439" s="225"/>
      <c r="D439" s="226" t="s">
        <v>141</v>
      </c>
      <c r="E439" s="227" t="s">
        <v>19</v>
      </c>
      <c r="F439" s="228" t="s">
        <v>142</v>
      </c>
      <c r="G439" s="225"/>
      <c r="H439" s="227" t="s">
        <v>19</v>
      </c>
      <c r="I439" s="229"/>
      <c r="J439" s="225"/>
      <c r="K439" s="225"/>
      <c r="L439" s="230"/>
      <c r="M439" s="231"/>
      <c r="N439" s="232"/>
      <c r="O439" s="232"/>
      <c r="P439" s="232"/>
      <c r="Q439" s="232"/>
      <c r="R439" s="232"/>
      <c r="S439" s="232"/>
      <c r="T439" s="23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34" t="s">
        <v>141</v>
      </c>
      <c r="AU439" s="234" t="s">
        <v>81</v>
      </c>
      <c r="AV439" s="13" t="s">
        <v>79</v>
      </c>
      <c r="AW439" s="13" t="s">
        <v>33</v>
      </c>
      <c r="AX439" s="13" t="s">
        <v>71</v>
      </c>
      <c r="AY439" s="234" t="s">
        <v>131</v>
      </c>
    </row>
    <row r="440" s="13" customFormat="1">
      <c r="A440" s="13"/>
      <c r="B440" s="224"/>
      <c r="C440" s="225"/>
      <c r="D440" s="226" t="s">
        <v>141</v>
      </c>
      <c r="E440" s="227" t="s">
        <v>19</v>
      </c>
      <c r="F440" s="228" t="s">
        <v>540</v>
      </c>
      <c r="G440" s="225"/>
      <c r="H440" s="227" t="s">
        <v>19</v>
      </c>
      <c r="I440" s="229"/>
      <c r="J440" s="225"/>
      <c r="K440" s="225"/>
      <c r="L440" s="230"/>
      <c r="M440" s="231"/>
      <c r="N440" s="232"/>
      <c r="O440" s="232"/>
      <c r="P440" s="232"/>
      <c r="Q440" s="232"/>
      <c r="R440" s="232"/>
      <c r="S440" s="232"/>
      <c r="T440" s="23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34" t="s">
        <v>141</v>
      </c>
      <c r="AU440" s="234" t="s">
        <v>81</v>
      </c>
      <c r="AV440" s="13" t="s">
        <v>79</v>
      </c>
      <c r="AW440" s="13" t="s">
        <v>33</v>
      </c>
      <c r="AX440" s="13" t="s">
        <v>71</v>
      </c>
      <c r="AY440" s="234" t="s">
        <v>131</v>
      </c>
    </row>
    <row r="441" s="14" customFormat="1">
      <c r="A441" s="14"/>
      <c r="B441" s="235"/>
      <c r="C441" s="236"/>
      <c r="D441" s="226" t="s">
        <v>141</v>
      </c>
      <c r="E441" s="237" t="s">
        <v>19</v>
      </c>
      <c r="F441" s="238" t="s">
        <v>541</v>
      </c>
      <c r="G441" s="236"/>
      <c r="H441" s="239">
        <v>10</v>
      </c>
      <c r="I441" s="240"/>
      <c r="J441" s="236"/>
      <c r="K441" s="236"/>
      <c r="L441" s="241"/>
      <c r="M441" s="242"/>
      <c r="N441" s="243"/>
      <c r="O441" s="243"/>
      <c r="P441" s="243"/>
      <c r="Q441" s="243"/>
      <c r="R441" s="243"/>
      <c r="S441" s="243"/>
      <c r="T441" s="24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45" t="s">
        <v>141</v>
      </c>
      <c r="AU441" s="245" t="s">
        <v>81</v>
      </c>
      <c r="AV441" s="14" t="s">
        <v>81</v>
      </c>
      <c r="AW441" s="14" t="s">
        <v>33</v>
      </c>
      <c r="AX441" s="14" t="s">
        <v>71</v>
      </c>
      <c r="AY441" s="245" t="s">
        <v>131</v>
      </c>
    </row>
    <row r="442" s="15" customFormat="1">
      <c r="A442" s="15"/>
      <c r="B442" s="246"/>
      <c r="C442" s="247"/>
      <c r="D442" s="226" t="s">
        <v>141</v>
      </c>
      <c r="E442" s="248" t="s">
        <v>19</v>
      </c>
      <c r="F442" s="249" t="s">
        <v>145</v>
      </c>
      <c r="G442" s="247"/>
      <c r="H442" s="250">
        <v>10</v>
      </c>
      <c r="I442" s="251"/>
      <c r="J442" s="247"/>
      <c r="K442" s="247"/>
      <c r="L442" s="252"/>
      <c r="M442" s="253"/>
      <c r="N442" s="254"/>
      <c r="O442" s="254"/>
      <c r="P442" s="254"/>
      <c r="Q442" s="254"/>
      <c r="R442" s="254"/>
      <c r="S442" s="254"/>
      <c r="T442" s="25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T442" s="256" t="s">
        <v>141</v>
      </c>
      <c r="AU442" s="256" t="s">
        <v>81</v>
      </c>
      <c r="AV442" s="15" t="s">
        <v>138</v>
      </c>
      <c r="AW442" s="15" t="s">
        <v>33</v>
      </c>
      <c r="AX442" s="15" t="s">
        <v>79</v>
      </c>
      <c r="AY442" s="256" t="s">
        <v>131</v>
      </c>
    </row>
    <row r="443" s="2" customFormat="1" ht="49.05" customHeight="1">
      <c r="A443" s="40"/>
      <c r="B443" s="41"/>
      <c r="C443" s="206" t="s">
        <v>542</v>
      </c>
      <c r="D443" s="206" t="s">
        <v>133</v>
      </c>
      <c r="E443" s="207" t="s">
        <v>543</v>
      </c>
      <c r="F443" s="208" t="s">
        <v>544</v>
      </c>
      <c r="G443" s="209" t="s">
        <v>237</v>
      </c>
      <c r="H443" s="210">
        <v>1</v>
      </c>
      <c r="I443" s="211"/>
      <c r="J443" s="212">
        <f>ROUND(I443*H443,2)</f>
        <v>0</v>
      </c>
      <c r="K443" s="208" t="s">
        <v>137</v>
      </c>
      <c r="L443" s="46"/>
      <c r="M443" s="213" t="s">
        <v>19</v>
      </c>
      <c r="N443" s="214" t="s">
        <v>42</v>
      </c>
      <c r="O443" s="86"/>
      <c r="P443" s="215">
        <f>O443*H443</f>
        <v>0</v>
      </c>
      <c r="Q443" s="215">
        <v>0</v>
      </c>
      <c r="R443" s="215">
        <f>Q443*H443</f>
        <v>0</v>
      </c>
      <c r="S443" s="215">
        <v>0</v>
      </c>
      <c r="T443" s="216">
        <f>S443*H443</f>
        <v>0</v>
      </c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R443" s="217" t="s">
        <v>138</v>
      </c>
      <c r="AT443" s="217" t="s">
        <v>133</v>
      </c>
      <c r="AU443" s="217" t="s">
        <v>81</v>
      </c>
      <c r="AY443" s="19" t="s">
        <v>131</v>
      </c>
      <c r="BE443" s="218">
        <f>IF(N443="základní",J443,0)</f>
        <v>0</v>
      </c>
      <c r="BF443" s="218">
        <f>IF(N443="snížená",J443,0)</f>
        <v>0</v>
      </c>
      <c r="BG443" s="218">
        <f>IF(N443="zákl. přenesená",J443,0)</f>
        <v>0</v>
      </c>
      <c r="BH443" s="218">
        <f>IF(N443="sníž. přenesená",J443,0)</f>
        <v>0</v>
      </c>
      <c r="BI443" s="218">
        <f>IF(N443="nulová",J443,0)</f>
        <v>0</v>
      </c>
      <c r="BJ443" s="19" t="s">
        <v>79</v>
      </c>
      <c r="BK443" s="218">
        <f>ROUND(I443*H443,2)</f>
        <v>0</v>
      </c>
      <c r="BL443" s="19" t="s">
        <v>138</v>
      </c>
      <c r="BM443" s="217" t="s">
        <v>545</v>
      </c>
    </row>
    <row r="444" s="2" customFormat="1">
      <c r="A444" s="40"/>
      <c r="B444" s="41"/>
      <c r="C444" s="42"/>
      <c r="D444" s="219" t="s">
        <v>139</v>
      </c>
      <c r="E444" s="42"/>
      <c r="F444" s="220" t="s">
        <v>546</v>
      </c>
      <c r="G444" s="42"/>
      <c r="H444" s="42"/>
      <c r="I444" s="221"/>
      <c r="J444" s="42"/>
      <c r="K444" s="42"/>
      <c r="L444" s="46"/>
      <c r="M444" s="222"/>
      <c r="N444" s="223"/>
      <c r="O444" s="86"/>
      <c r="P444" s="86"/>
      <c r="Q444" s="86"/>
      <c r="R444" s="86"/>
      <c r="S444" s="86"/>
      <c r="T444" s="87"/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T444" s="19" t="s">
        <v>139</v>
      </c>
      <c r="AU444" s="19" t="s">
        <v>81</v>
      </c>
    </row>
    <row r="445" s="13" customFormat="1">
      <c r="A445" s="13"/>
      <c r="B445" s="224"/>
      <c r="C445" s="225"/>
      <c r="D445" s="226" t="s">
        <v>141</v>
      </c>
      <c r="E445" s="227" t="s">
        <v>19</v>
      </c>
      <c r="F445" s="228" t="s">
        <v>303</v>
      </c>
      <c r="G445" s="225"/>
      <c r="H445" s="227" t="s">
        <v>19</v>
      </c>
      <c r="I445" s="229"/>
      <c r="J445" s="225"/>
      <c r="K445" s="225"/>
      <c r="L445" s="230"/>
      <c r="M445" s="231"/>
      <c r="N445" s="232"/>
      <c r="O445" s="232"/>
      <c r="P445" s="232"/>
      <c r="Q445" s="232"/>
      <c r="R445" s="232"/>
      <c r="S445" s="232"/>
      <c r="T445" s="23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34" t="s">
        <v>141</v>
      </c>
      <c r="AU445" s="234" t="s">
        <v>81</v>
      </c>
      <c r="AV445" s="13" t="s">
        <v>79</v>
      </c>
      <c r="AW445" s="13" t="s">
        <v>33</v>
      </c>
      <c r="AX445" s="13" t="s">
        <v>71</v>
      </c>
      <c r="AY445" s="234" t="s">
        <v>131</v>
      </c>
    </row>
    <row r="446" s="14" customFormat="1">
      <c r="A446" s="14"/>
      <c r="B446" s="235"/>
      <c r="C446" s="236"/>
      <c r="D446" s="226" t="s">
        <v>141</v>
      </c>
      <c r="E446" s="237" t="s">
        <v>19</v>
      </c>
      <c r="F446" s="238" t="s">
        <v>79</v>
      </c>
      <c r="G446" s="236"/>
      <c r="H446" s="239">
        <v>1</v>
      </c>
      <c r="I446" s="240"/>
      <c r="J446" s="236"/>
      <c r="K446" s="236"/>
      <c r="L446" s="241"/>
      <c r="M446" s="242"/>
      <c r="N446" s="243"/>
      <c r="O446" s="243"/>
      <c r="P446" s="243"/>
      <c r="Q446" s="243"/>
      <c r="R446" s="243"/>
      <c r="S446" s="243"/>
      <c r="T446" s="24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45" t="s">
        <v>141</v>
      </c>
      <c r="AU446" s="245" t="s">
        <v>81</v>
      </c>
      <c r="AV446" s="14" t="s">
        <v>81</v>
      </c>
      <c r="AW446" s="14" t="s">
        <v>33</v>
      </c>
      <c r="AX446" s="14" t="s">
        <v>71</v>
      </c>
      <c r="AY446" s="245" t="s">
        <v>131</v>
      </c>
    </row>
    <row r="447" s="15" customFormat="1">
      <c r="A447" s="15"/>
      <c r="B447" s="246"/>
      <c r="C447" s="247"/>
      <c r="D447" s="226" t="s">
        <v>141</v>
      </c>
      <c r="E447" s="248" t="s">
        <v>19</v>
      </c>
      <c r="F447" s="249" t="s">
        <v>145</v>
      </c>
      <c r="G447" s="247"/>
      <c r="H447" s="250">
        <v>1</v>
      </c>
      <c r="I447" s="251"/>
      <c r="J447" s="247"/>
      <c r="K447" s="247"/>
      <c r="L447" s="252"/>
      <c r="M447" s="253"/>
      <c r="N447" s="254"/>
      <c r="O447" s="254"/>
      <c r="P447" s="254"/>
      <c r="Q447" s="254"/>
      <c r="R447" s="254"/>
      <c r="S447" s="254"/>
      <c r="T447" s="25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T447" s="256" t="s">
        <v>141</v>
      </c>
      <c r="AU447" s="256" t="s">
        <v>81</v>
      </c>
      <c r="AV447" s="15" t="s">
        <v>138</v>
      </c>
      <c r="AW447" s="15" t="s">
        <v>33</v>
      </c>
      <c r="AX447" s="15" t="s">
        <v>79</v>
      </c>
      <c r="AY447" s="256" t="s">
        <v>131</v>
      </c>
    </row>
    <row r="448" s="2" customFormat="1" ht="44.25" customHeight="1">
      <c r="A448" s="40"/>
      <c r="B448" s="41"/>
      <c r="C448" s="206" t="s">
        <v>349</v>
      </c>
      <c r="D448" s="206" t="s">
        <v>133</v>
      </c>
      <c r="E448" s="207" t="s">
        <v>547</v>
      </c>
      <c r="F448" s="208" t="s">
        <v>548</v>
      </c>
      <c r="G448" s="209" t="s">
        <v>148</v>
      </c>
      <c r="H448" s="210">
        <v>0.75</v>
      </c>
      <c r="I448" s="211"/>
      <c r="J448" s="212">
        <f>ROUND(I448*H448,2)</f>
        <v>0</v>
      </c>
      <c r="K448" s="208" t="s">
        <v>137</v>
      </c>
      <c r="L448" s="46"/>
      <c r="M448" s="213" t="s">
        <v>19</v>
      </c>
      <c r="N448" s="214" t="s">
        <v>42</v>
      </c>
      <c r="O448" s="86"/>
      <c r="P448" s="215">
        <f>O448*H448</f>
        <v>0</v>
      </c>
      <c r="Q448" s="215">
        <v>0</v>
      </c>
      <c r="R448" s="215">
        <f>Q448*H448</f>
        <v>0</v>
      </c>
      <c r="S448" s="215">
        <v>0</v>
      </c>
      <c r="T448" s="216">
        <f>S448*H448</f>
        <v>0</v>
      </c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R448" s="217" t="s">
        <v>138</v>
      </c>
      <c r="AT448" s="217" t="s">
        <v>133</v>
      </c>
      <c r="AU448" s="217" t="s">
        <v>81</v>
      </c>
      <c r="AY448" s="19" t="s">
        <v>131</v>
      </c>
      <c r="BE448" s="218">
        <f>IF(N448="základní",J448,0)</f>
        <v>0</v>
      </c>
      <c r="BF448" s="218">
        <f>IF(N448="snížená",J448,0)</f>
        <v>0</v>
      </c>
      <c r="BG448" s="218">
        <f>IF(N448="zákl. přenesená",J448,0)</f>
        <v>0</v>
      </c>
      <c r="BH448" s="218">
        <f>IF(N448="sníž. přenesená",J448,0)</f>
        <v>0</v>
      </c>
      <c r="BI448" s="218">
        <f>IF(N448="nulová",J448,0)</f>
        <v>0</v>
      </c>
      <c r="BJ448" s="19" t="s">
        <v>79</v>
      </c>
      <c r="BK448" s="218">
        <f>ROUND(I448*H448,2)</f>
        <v>0</v>
      </c>
      <c r="BL448" s="19" t="s">
        <v>138</v>
      </c>
      <c r="BM448" s="217" t="s">
        <v>549</v>
      </c>
    </row>
    <row r="449" s="2" customFormat="1">
      <c r="A449" s="40"/>
      <c r="B449" s="41"/>
      <c r="C449" s="42"/>
      <c r="D449" s="219" t="s">
        <v>139</v>
      </c>
      <c r="E449" s="42"/>
      <c r="F449" s="220" t="s">
        <v>550</v>
      </c>
      <c r="G449" s="42"/>
      <c r="H449" s="42"/>
      <c r="I449" s="221"/>
      <c r="J449" s="42"/>
      <c r="K449" s="42"/>
      <c r="L449" s="46"/>
      <c r="M449" s="222"/>
      <c r="N449" s="223"/>
      <c r="O449" s="86"/>
      <c r="P449" s="86"/>
      <c r="Q449" s="86"/>
      <c r="R449" s="86"/>
      <c r="S449" s="86"/>
      <c r="T449" s="87"/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T449" s="19" t="s">
        <v>139</v>
      </c>
      <c r="AU449" s="19" t="s">
        <v>81</v>
      </c>
    </row>
    <row r="450" s="13" customFormat="1">
      <c r="A450" s="13"/>
      <c r="B450" s="224"/>
      <c r="C450" s="225"/>
      <c r="D450" s="226" t="s">
        <v>141</v>
      </c>
      <c r="E450" s="227" t="s">
        <v>19</v>
      </c>
      <c r="F450" s="228" t="s">
        <v>150</v>
      </c>
      <c r="G450" s="225"/>
      <c r="H450" s="227" t="s">
        <v>19</v>
      </c>
      <c r="I450" s="229"/>
      <c r="J450" s="225"/>
      <c r="K450" s="225"/>
      <c r="L450" s="230"/>
      <c r="M450" s="231"/>
      <c r="N450" s="232"/>
      <c r="O450" s="232"/>
      <c r="P450" s="232"/>
      <c r="Q450" s="232"/>
      <c r="R450" s="232"/>
      <c r="S450" s="232"/>
      <c r="T450" s="23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34" t="s">
        <v>141</v>
      </c>
      <c r="AU450" s="234" t="s">
        <v>81</v>
      </c>
      <c r="AV450" s="13" t="s">
        <v>79</v>
      </c>
      <c r="AW450" s="13" t="s">
        <v>33</v>
      </c>
      <c r="AX450" s="13" t="s">
        <v>71</v>
      </c>
      <c r="AY450" s="234" t="s">
        <v>131</v>
      </c>
    </row>
    <row r="451" s="13" customFormat="1">
      <c r="A451" s="13"/>
      <c r="B451" s="224"/>
      <c r="C451" s="225"/>
      <c r="D451" s="226" t="s">
        <v>141</v>
      </c>
      <c r="E451" s="227" t="s">
        <v>19</v>
      </c>
      <c r="F451" s="228" t="s">
        <v>551</v>
      </c>
      <c r="G451" s="225"/>
      <c r="H451" s="227" t="s">
        <v>19</v>
      </c>
      <c r="I451" s="229"/>
      <c r="J451" s="225"/>
      <c r="K451" s="225"/>
      <c r="L451" s="230"/>
      <c r="M451" s="231"/>
      <c r="N451" s="232"/>
      <c r="O451" s="232"/>
      <c r="P451" s="232"/>
      <c r="Q451" s="232"/>
      <c r="R451" s="232"/>
      <c r="S451" s="232"/>
      <c r="T451" s="23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34" t="s">
        <v>141</v>
      </c>
      <c r="AU451" s="234" t="s">
        <v>81</v>
      </c>
      <c r="AV451" s="13" t="s">
        <v>79</v>
      </c>
      <c r="AW451" s="13" t="s">
        <v>33</v>
      </c>
      <c r="AX451" s="13" t="s">
        <v>71</v>
      </c>
      <c r="AY451" s="234" t="s">
        <v>131</v>
      </c>
    </row>
    <row r="452" s="13" customFormat="1">
      <c r="A452" s="13"/>
      <c r="B452" s="224"/>
      <c r="C452" s="225"/>
      <c r="D452" s="226" t="s">
        <v>141</v>
      </c>
      <c r="E452" s="227" t="s">
        <v>19</v>
      </c>
      <c r="F452" s="228" t="s">
        <v>151</v>
      </c>
      <c r="G452" s="225"/>
      <c r="H452" s="227" t="s">
        <v>19</v>
      </c>
      <c r="I452" s="229"/>
      <c r="J452" s="225"/>
      <c r="K452" s="225"/>
      <c r="L452" s="230"/>
      <c r="M452" s="231"/>
      <c r="N452" s="232"/>
      <c r="O452" s="232"/>
      <c r="P452" s="232"/>
      <c r="Q452" s="232"/>
      <c r="R452" s="232"/>
      <c r="S452" s="232"/>
      <c r="T452" s="23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34" t="s">
        <v>141</v>
      </c>
      <c r="AU452" s="234" t="s">
        <v>81</v>
      </c>
      <c r="AV452" s="13" t="s">
        <v>79</v>
      </c>
      <c r="AW452" s="13" t="s">
        <v>33</v>
      </c>
      <c r="AX452" s="13" t="s">
        <v>71</v>
      </c>
      <c r="AY452" s="234" t="s">
        <v>131</v>
      </c>
    </row>
    <row r="453" s="14" customFormat="1">
      <c r="A453" s="14"/>
      <c r="B453" s="235"/>
      <c r="C453" s="236"/>
      <c r="D453" s="226" t="s">
        <v>141</v>
      </c>
      <c r="E453" s="237" t="s">
        <v>19</v>
      </c>
      <c r="F453" s="238" t="s">
        <v>552</v>
      </c>
      <c r="G453" s="236"/>
      <c r="H453" s="239">
        <v>0.75</v>
      </c>
      <c r="I453" s="240"/>
      <c r="J453" s="236"/>
      <c r="K453" s="236"/>
      <c r="L453" s="241"/>
      <c r="M453" s="242"/>
      <c r="N453" s="243"/>
      <c r="O453" s="243"/>
      <c r="P453" s="243"/>
      <c r="Q453" s="243"/>
      <c r="R453" s="243"/>
      <c r="S453" s="243"/>
      <c r="T453" s="24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45" t="s">
        <v>141</v>
      </c>
      <c r="AU453" s="245" t="s">
        <v>81</v>
      </c>
      <c r="AV453" s="14" t="s">
        <v>81</v>
      </c>
      <c r="AW453" s="14" t="s">
        <v>33</v>
      </c>
      <c r="AX453" s="14" t="s">
        <v>71</v>
      </c>
      <c r="AY453" s="245" t="s">
        <v>131</v>
      </c>
    </row>
    <row r="454" s="15" customFormat="1">
      <c r="A454" s="15"/>
      <c r="B454" s="246"/>
      <c r="C454" s="247"/>
      <c r="D454" s="226" t="s">
        <v>141</v>
      </c>
      <c r="E454" s="248" t="s">
        <v>19</v>
      </c>
      <c r="F454" s="249" t="s">
        <v>145</v>
      </c>
      <c r="G454" s="247"/>
      <c r="H454" s="250">
        <v>0.75</v>
      </c>
      <c r="I454" s="251"/>
      <c r="J454" s="247"/>
      <c r="K454" s="247"/>
      <c r="L454" s="252"/>
      <c r="M454" s="253"/>
      <c r="N454" s="254"/>
      <c r="O454" s="254"/>
      <c r="P454" s="254"/>
      <c r="Q454" s="254"/>
      <c r="R454" s="254"/>
      <c r="S454" s="254"/>
      <c r="T454" s="25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T454" s="256" t="s">
        <v>141</v>
      </c>
      <c r="AU454" s="256" t="s">
        <v>81</v>
      </c>
      <c r="AV454" s="15" t="s">
        <v>138</v>
      </c>
      <c r="AW454" s="15" t="s">
        <v>33</v>
      </c>
      <c r="AX454" s="15" t="s">
        <v>79</v>
      </c>
      <c r="AY454" s="256" t="s">
        <v>131</v>
      </c>
    </row>
    <row r="455" s="2" customFormat="1" ht="44.25" customHeight="1">
      <c r="A455" s="40"/>
      <c r="B455" s="41"/>
      <c r="C455" s="206" t="s">
        <v>553</v>
      </c>
      <c r="D455" s="206" t="s">
        <v>133</v>
      </c>
      <c r="E455" s="207" t="s">
        <v>554</v>
      </c>
      <c r="F455" s="208" t="s">
        <v>555</v>
      </c>
      <c r="G455" s="209" t="s">
        <v>148</v>
      </c>
      <c r="H455" s="210">
        <v>0.90000000000000002</v>
      </c>
      <c r="I455" s="211"/>
      <c r="J455" s="212">
        <f>ROUND(I455*H455,2)</f>
        <v>0</v>
      </c>
      <c r="K455" s="208" t="s">
        <v>137</v>
      </c>
      <c r="L455" s="46"/>
      <c r="M455" s="213" t="s">
        <v>19</v>
      </c>
      <c r="N455" s="214" t="s">
        <v>42</v>
      </c>
      <c r="O455" s="86"/>
      <c r="P455" s="215">
        <f>O455*H455</f>
        <v>0</v>
      </c>
      <c r="Q455" s="215">
        <v>0</v>
      </c>
      <c r="R455" s="215">
        <f>Q455*H455</f>
        <v>0</v>
      </c>
      <c r="S455" s="215">
        <v>0</v>
      </c>
      <c r="T455" s="216">
        <f>S455*H455</f>
        <v>0</v>
      </c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R455" s="217" t="s">
        <v>138</v>
      </c>
      <c r="AT455" s="217" t="s">
        <v>133</v>
      </c>
      <c r="AU455" s="217" t="s">
        <v>81</v>
      </c>
      <c r="AY455" s="19" t="s">
        <v>131</v>
      </c>
      <c r="BE455" s="218">
        <f>IF(N455="základní",J455,0)</f>
        <v>0</v>
      </c>
      <c r="BF455" s="218">
        <f>IF(N455="snížená",J455,0)</f>
        <v>0</v>
      </c>
      <c r="BG455" s="218">
        <f>IF(N455="zákl. přenesená",J455,0)</f>
        <v>0</v>
      </c>
      <c r="BH455" s="218">
        <f>IF(N455="sníž. přenesená",J455,0)</f>
        <v>0</v>
      </c>
      <c r="BI455" s="218">
        <f>IF(N455="nulová",J455,0)</f>
        <v>0</v>
      </c>
      <c r="BJ455" s="19" t="s">
        <v>79</v>
      </c>
      <c r="BK455" s="218">
        <f>ROUND(I455*H455,2)</f>
        <v>0</v>
      </c>
      <c r="BL455" s="19" t="s">
        <v>138</v>
      </c>
      <c r="BM455" s="217" t="s">
        <v>556</v>
      </c>
    </row>
    <row r="456" s="2" customFormat="1">
      <c r="A456" s="40"/>
      <c r="B456" s="41"/>
      <c r="C456" s="42"/>
      <c r="D456" s="219" t="s">
        <v>139</v>
      </c>
      <c r="E456" s="42"/>
      <c r="F456" s="220" t="s">
        <v>557</v>
      </c>
      <c r="G456" s="42"/>
      <c r="H456" s="42"/>
      <c r="I456" s="221"/>
      <c r="J456" s="42"/>
      <c r="K456" s="42"/>
      <c r="L456" s="46"/>
      <c r="M456" s="222"/>
      <c r="N456" s="223"/>
      <c r="O456" s="86"/>
      <c r="P456" s="86"/>
      <c r="Q456" s="86"/>
      <c r="R456" s="86"/>
      <c r="S456" s="86"/>
      <c r="T456" s="87"/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T456" s="19" t="s">
        <v>139</v>
      </c>
      <c r="AU456" s="19" t="s">
        <v>81</v>
      </c>
    </row>
    <row r="457" s="13" customFormat="1">
      <c r="A457" s="13"/>
      <c r="B457" s="224"/>
      <c r="C457" s="225"/>
      <c r="D457" s="226" t="s">
        <v>141</v>
      </c>
      <c r="E457" s="227" t="s">
        <v>19</v>
      </c>
      <c r="F457" s="228" t="s">
        <v>150</v>
      </c>
      <c r="G457" s="225"/>
      <c r="H457" s="227" t="s">
        <v>19</v>
      </c>
      <c r="I457" s="229"/>
      <c r="J457" s="225"/>
      <c r="K457" s="225"/>
      <c r="L457" s="230"/>
      <c r="M457" s="231"/>
      <c r="N457" s="232"/>
      <c r="O457" s="232"/>
      <c r="P457" s="232"/>
      <c r="Q457" s="232"/>
      <c r="R457" s="232"/>
      <c r="S457" s="232"/>
      <c r="T457" s="23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34" t="s">
        <v>141</v>
      </c>
      <c r="AU457" s="234" t="s">
        <v>81</v>
      </c>
      <c r="AV457" s="13" t="s">
        <v>79</v>
      </c>
      <c r="AW457" s="13" t="s">
        <v>33</v>
      </c>
      <c r="AX457" s="13" t="s">
        <v>71</v>
      </c>
      <c r="AY457" s="234" t="s">
        <v>131</v>
      </c>
    </row>
    <row r="458" s="13" customFormat="1">
      <c r="A458" s="13"/>
      <c r="B458" s="224"/>
      <c r="C458" s="225"/>
      <c r="D458" s="226" t="s">
        <v>141</v>
      </c>
      <c r="E458" s="227" t="s">
        <v>19</v>
      </c>
      <c r="F458" s="228" t="s">
        <v>551</v>
      </c>
      <c r="G458" s="225"/>
      <c r="H458" s="227" t="s">
        <v>19</v>
      </c>
      <c r="I458" s="229"/>
      <c r="J458" s="225"/>
      <c r="K458" s="225"/>
      <c r="L458" s="230"/>
      <c r="M458" s="231"/>
      <c r="N458" s="232"/>
      <c r="O458" s="232"/>
      <c r="P458" s="232"/>
      <c r="Q458" s="232"/>
      <c r="R458" s="232"/>
      <c r="S458" s="232"/>
      <c r="T458" s="23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34" t="s">
        <v>141</v>
      </c>
      <c r="AU458" s="234" t="s">
        <v>81</v>
      </c>
      <c r="AV458" s="13" t="s">
        <v>79</v>
      </c>
      <c r="AW458" s="13" t="s">
        <v>33</v>
      </c>
      <c r="AX458" s="13" t="s">
        <v>71</v>
      </c>
      <c r="AY458" s="234" t="s">
        <v>131</v>
      </c>
    </row>
    <row r="459" s="13" customFormat="1">
      <c r="A459" s="13"/>
      <c r="B459" s="224"/>
      <c r="C459" s="225"/>
      <c r="D459" s="226" t="s">
        <v>141</v>
      </c>
      <c r="E459" s="227" t="s">
        <v>19</v>
      </c>
      <c r="F459" s="228" t="s">
        <v>163</v>
      </c>
      <c r="G459" s="225"/>
      <c r="H459" s="227" t="s">
        <v>19</v>
      </c>
      <c r="I459" s="229"/>
      <c r="J459" s="225"/>
      <c r="K459" s="225"/>
      <c r="L459" s="230"/>
      <c r="M459" s="231"/>
      <c r="N459" s="232"/>
      <c r="O459" s="232"/>
      <c r="P459" s="232"/>
      <c r="Q459" s="232"/>
      <c r="R459" s="232"/>
      <c r="S459" s="232"/>
      <c r="T459" s="23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34" t="s">
        <v>141</v>
      </c>
      <c r="AU459" s="234" t="s">
        <v>81</v>
      </c>
      <c r="AV459" s="13" t="s">
        <v>79</v>
      </c>
      <c r="AW459" s="13" t="s">
        <v>33</v>
      </c>
      <c r="AX459" s="13" t="s">
        <v>71</v>
      </c>
      <c r="AY459" s="234" t="s">
        <v>131</v>
      </c>
    </row>
    <row r="460" s="14" customFormat="1">
      <c r="A460" s="14"/>
      <c r="B460" s="235"/>
      <c r="C460" s="236"/>
      <c r="D460" s="226" t="s">
        <v>141</v>
      </c>
      <c r="E460" s="237" t="s">
        <v>19</v>
      </c>
      <c r="F460" s="238" t="s">
        <v>558</v>
      </c>
      <c r="G460" s="236"/>
      <c r="H460" s="239">
        <v>0.90000000000000002</v>
      </c>
      <c r="I460" s="240"/>
      <c r="J460" s="236"/>
      <c r="K460" s="236"/>
      <c r="L460" s="241"/>
      <c r="M460" s="242"/>
      <c r="N460" s="243"/>
      <c r="O460" s="243"/>
      <c r="P460" s="243"/>
      <c r="Q460" s="243"/>
      <c r="R460" s="243"/>
      <c r="S460" s="243"/>
      <c r="T460" s="24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45" t="s">
        <v>141</v>
      </c>
      <c r="AU460" s="245" t="s">
        <v>81</v>
      </c>
      <c r="AV460" s="14" t="s">
        <v>81</v>
      </c>
      <c r="AW460" s="14" t="s">
        <v>33</v>
      </c>
      <c r="AX460" s="14" t="s">
        <v>71</v>
      </c>
      <c r="AY460" s="245" t="s">
        <v>131</v>
      </c>
    </row>
    <row r="461" s="15" customFormat="1">
      <c r="A461" s="15"/>
      <c r="B461" s="246"/>
      <c r="C461" s="247"/>
      <c r="D461" s="226" t="s">
        <v>141</v>
      </c>
      <c r="E461" s="248" t="s">
        <v>19</v>
      </c>
      <c r="F461" s="249" t="s">
        <v>145</v>
      </c>
      <c r="G461" s="247"/>
      <c r="H461" s="250">
        <v>0.90000000000000002</v>
      </c>
      <c r="I461" s="251"/>
      <c r="J461" s="247"/>
      <c r="K461" s="247"/>
      <c r="L461" s="252"/>
      <c r="M461" s="253"/>
      <c r="N461" s="254"/>
      <c r="O461" s="254"/>
      <c r="P461" s="254"/>
      <c r="Q461" s="254"/>
      <c r="R461" s="254"/>
      <c r="S461" s="254"/>
      <c r="T461" s="25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T461" s="256" t="s">
        <v>141</v>
      </c>
      <c r="AU461" s="256" t="s">
        <v>81</v>
      </c>
      <c r="AV461" s="15" t="s">
        <v>138</v>
      </c>
      <c r="AW461" s="15" t="s">
        <v>33</v>
      </c>
      <c r="AX461" s="15" t="s">
        <v>79</v>
      </c>
      <c r="AY461" s="256" t="s">
        <v>131</v>
      </c>
    </row>
    <row r="462" s="2" customFormat="1" ht="37.8" customHeight="1">
      <c r="A462" s="40"/>
      <c r="B462" s="41"/>
      <c r="C462" s="206" t="s">
        <v>357</v>
      </c>
      <c r="D462" s="206" t="s">
        <v>133</v>
      </c>
      <c r="E462" s="207" t="s">
        <v>559</v>
      </c>
      <c r="F462" s="208" t="s">
        <v>560</v>
      </c>
      <c r="G462" s="209" t="s">
        <v>148</v>
      </c>
      <c r="H462" s="210">
        <v>305</v>
      </c>
      <c r="I462" s="211"/>
      <c r="J462" s="212">
        <f>ROUND(I462*H462,2)</f>
        <v>0</v>
      </c>
      <c r="K462" s="208" t="s">
        <v>137</v>
      </c>
      <c r="L462" s="46"/>
      <c r="M462" s="213" t="s">
        <v>19</v>
      </c>
      <c r="N462" s="214" t="s">
        <v>42</v>
      </c>
      <c r="O462" s="86"/>
      <c r="P462" s="215">
        <f>O462*H462</f>
        <v>0</v>
      </c>
      <c r="Q462" s="215">
        <v>0</v>
      </c>
      <c r="R462" s="215">
        <f>Q462*H462</f>
        <v>0</v>
      </c>
      <c r="S462" s="215">
        <v>0</v>
      </c>
      <c r="T462" s="216">
        <f>S462*H462</f>
        <v>0</v>
      </c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R462" s="217" t="s">
        <v>138</v>
      </c>
      <c r="AT462" s="217" t="s">
        <v>133</v>
      </c>
      <c r="AU462" s="217" t="s">
        <v>81</v>
      </c>
      <c r="AY462" s="19" t="s">
        <v>131</v>
      </c>
      <c r="BE462" s="218">
        <f>IF(N462="základní",J462,0)</f>
        <v>0</v>
      </c>
      <c r="BF462" s="218">
        <f>IF(N462="snížená",J462,0)</f>
        <v>0</v>
      </c>
      <c r="BG462" s="218">
        <f>IF(N462="zákl. přenesená",J462,0)</f>
        <v>0</v>
      </c>
      <c r="BH462" s="218">
        <f>IF(N462="sníž. přenesená",J462,0)</f>
        <v>0</v>
      </c>
      <c r="BI462" s="218">
        <f>IF(N462="nulová",J462,0)</f>
        <v>0</v>
      </c>
      <c r="BJ462" s="19" t="s">
        <v>79</v>
      </c>
      <c r="BK462" s="218">
        <f>ROUND(I462*H462,2)</f>
        <v>0</v>
      </c>
      <c r="BL462" s="19" t="s">
        <v>138</v>
      </c>
      <c r="BM462" s="217" t="s">
        <v>561</v>
      </c>
    </row>
    <row r="463" s="2" customFormat="1">
      <c r="A463" s="40"/>
      <c r="B463" s="41"/>
      <c r="C463" s="42"/>
      <c r="D463" s="219" t="s">
        <v>139</v>
      </c>
      <c r="E463" s="42"/>
      <c r="F463" s="220" t="s">
        <v>562</v>
      </c>
      <c r="G463" s="42"/>
      <c r="H463" s="42"/>
      <c r="I463" s="221"/>
      <c r="J463" s="42"/>
      <c r="K463" s="42"/>
      <c r="L463" s="46"/>
      <c r="M463" s="222"/>
      <c r="N463" s="223"/>
      <c r="O463" s="86"/>
      <c r="P463" s="86"/>
      <c r="Q463" s="86"/>
      <c r="R463" s="86"/>
      <c r="S463" s="86"/>
      <c r="T463" s="87"/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T463" s="19" t="s">
        <v>139</v>
      </c>
      <c r="AU463" s="19" t="s">
        <v>81</v>
      </c>
    </row>
    <row r="464" s="13" customFormat="1">
      <c r="A464" s="13"/>
      <c r="B464" s="224"/>
      <c r="C464" s="225"/>
      <c r="D464" s="226" t="s">
        <v>141</v>
      </c>
      <c r="E464" s="227" t="s">
        <v>19</v>
      </c>
      <c r="F464" s="228" t="s">
        <v>303</v>
      </c>
      <c r="G464" s="225"/>
      <c r="H464" s="227" t="s">
        <v>19</v>
      </c>
      <c r="I464" s="229"/>
      <c r="J464" s="225"/>
      <c r="K464" s="225"/>
      <c r="L464" s="230"/>
      <c r="M464" s="231"/>
      <c r="N464" s="232"/>
      <c r="O464" s="232"/>
      <c r="P464" s="232"/>
      <c r="Q464" s="232"/>
      <c r="R464" s="232"/>
      <c r="S464" s="232"/>
      <c r="T464" s="23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34" t="s">
        <v>141</v>
      </c>
      <c r="AU464" s="234" t="s">
        <v>81</v>
      </c>
      <c r="AV464" s="13" t="s">
        <v>79</v>
      </c>
      <c r="AW464" s="13" t="s">
        <v>33</v>
      </c>
      <c r="AX464" s="13" t="s">
        <v>71</v>
      </c>
      <c r="AY464" s="234" t="s">
        <v>131</v>
      </c>
    </row>
    <row r="465" s="13" customFormat="1">
      <c r="A465" s="13"/>
      <c r="B465" s="224"/>
      <c r="C465" s="225"/>
      <c r="D465" s="226" t="s">
        <v>141</v>
      </c>
      <c r="E465" s="227" t="s">
        <v>19</v>
      </c>
      <c r="F465" s="228" t="s">
        <v>563</v>
      </c>
      <c r="G465" s="225"/>
      <c r="H465" s="227" t="s">
        <v>19</v>
      </c>
      <c r="I465" s="229"/>
      <c r="J465" s="225"/>
      <c r="K465" s="225"/>
      <c r="L465" s="230"/>
      <c r="M465" s="231"/>
      <c r="N465" s="232"/>
      <c r="O465" s="232"/>
      <c r="P465" s="232"/>
      <c r="Q465" s="232"/>
      <c r="R465" s="232"/>
      <c r="S465" s="232"/>
      <c r="T465" s="23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34" t="s">
        <v>141</v>
      </c>
      <c r="AU465" s="234" t="s">
        <v>81</v>
      </c>
      <c r="AV465" s="13" t="s">
        <v>79</v>
      </c>
      <c r="AW465" s="13" t="s">
        <v>33</v>
      </c>
      <c r="AX465" s="13" t="s">
        <v>71</v>
      </c>
      <c r="AY465" s="234" t="s">
        <v>131</v>
      </c>
    </row>
    <row r="466" s="14" customFormat="1">
      <c r="A466" s="14"/>
      <c r="B466" s="235"/>
      <c r="C466" s="236"/>
      <c r="D466" s="226" t="s">
        <v>141</v>
      </c>
      <c r="E466" s="237" t="s">
        <v>19</v>
      </c>
      <c r="F466" s="238" t="s">
        <v>564</v>
      </c>
      <c r="G466" s="236"/>
      <c r="H466" s="239">
        <v>3.7999999999999998</v>
      </c>
      <c r="I466" s="240"/>
      <c r="J466" s="236"/>
      <c r="K466" s="236"/>
      <c r="L466" s="241"/>
      <c r="M466" s="242"/>
      <c r="N466" s="243"/>
      <c r="O466" s="243"/>
      <c r="P466" s="243"/>
      <c r="Q466" s="243"/>
      <c r="R466" s="243"/>
      <c r="S466" s="243"/>
      <c r="T466" s="24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45" t="s">
        <v>141</v>
      </c>
      <c r="AU466" s="245" t="s">
        <v>81</v>
      </c>
      <c r="AV466" s="14" t="s">
        <v>81</v>
      </c>
      <c r="AW466" s="14" t="s">
        <v>33</v>
      </c>
      <c r="AX466" s="14" t="s">
        <v>71</v>
      </c>
      <c r="AY466" s="245" t="s">
        <v>131</v>
      </c>
    </row>
    <row r="467" s="13" customFormat="1">
      <c r="A467" s="13"/>
      <c r="B467" s="224"/>
      <c r="C467" s="225"/>
      <c r="D467" s="226" t="s">
        <v>141</v>
      </c>
      <c r="E467" s="227" t="s">
        <v>19</v>
      </c>
      <c r="F467" s="228" t="s">
        <v>565</v>
      </c>
      <c r="G467" s="225"/>
      <c r="H467" s="227" t="s">
        <v>19</v>
      </c>
      <c r="I467" s="229"/>
      <c r="J467" s="225"/>
      <c r="K467" s="225"/>
      <c r="L467" s="230"/>
      <c r="M467" s="231"/>
      <c r="N467" s="232"/>
      <c r="O467" s="232"/>
      <c r="P467" s="232"/>
      <c r="Q467" s="232"/>
      <c r="R467" s="232"/>
      <c r="S467" s="232"/>
      <c r="T467" s="23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34" t="s">
        <v>141</v>
      </c>
      <c r="AU467" s="234" t="s">
        <v>81</v>
      </c>
      <c r="AV467" s="13" t="s">
        <v>79</v>
      </c>
      <c r="AW467" s="13" t="s">
        <v>33</v>
      </c>
      <c r="AX467" s="13" t="s">
        <v>71</v>
      </c>
      <c r="AY467" s="234" t="s">
        <v>131</v>
      </c>
    </row>
    <row r="468" s="14" customFormat="1">
      <c r="A468" s="14"/>
      <c r="B468" s="235"/>
      <c r="C468" s="236"/>
      <c r="D468" s="226" t="s">
        <v>141</v>
      </c>
      <c r="E468" s="237" t="s">
        <v>19</v>
      </c>
      <c r="F468" s="238" t="s">
        <v>566</v>
      </c>
      <c r="G468" s="236"/>
      <c r="H468" s="239">
        <v>24</v>
      </c>
      <c r="I468" s="240"/>
      <c r="J468" s="236"/>
      <c r="K468" s="236"/>
      <c r="L468" s="241"/>
      <c r="M468" s="242"/>
      <c r="N468" s="243"/>
      <c r="O468" s="243"/>
      <c r="P468" s="243"/>
      <c r="Q468" s="243"/>
      <c r="R468" s="243"/>
      <c r="S468" s="243"/>
      <c r="T468" s="24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45" t="s">
        <v>141</v>
      </c>
      <c r="AU468" s="245" t="s">
        <v>81</v>
      </c>
      <c r="AV468" s="14" t="s">
        <v>81</v>
      </c>
      <c r="AW468" s="14" t="s">
        <v>33</v>
      </c>
      <c r="AX468" s="14" t="s">
        <v>71</v>
      </c>
      <c r="AY468" s="245" t="s">
        <v>131</v>
      </c>
    </row>
    <row r="469" s="14" customFormat="1">
      <c r="A469" s="14"/>
      <c r="B469" s="235"/>
      <c r="C469" s="236"/>
      <c r="D469" s="226" t="s">
        <v>141</v>
      </c>
      <c r="E469" s="237" t="s">
        <v>19</v>
      </c>
      <c r="F469" s="238" t="s">
        <v>567</v>
      </c>
      <c r="G469" s="236"/>
      <c r="H469" s="239">
        <v>16</v>
      </c>
      <c r="I469" s="240"/>
      <c r="J469" s="236"/>
      <c r="K469" s="236"/>
      <c r="L469" s="241"/>
      <c r="M469" s="242"/>
      <c r="N469" s="243"/>
      <c r="O469" s="243"/>
      <c r="P469" s="243"/>
      <c r="Q469" s="243"/>
      <c r="R469" s="243"/>
      <c r="S469" s="243"/>
      <c r="T469" s="24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45" t="s">
        <v>141</v>
      </c>
      <c r="AU469" s="245" t="s">
        <v>81</v>
      </c>
      <c r="AV469" s="14" t="s">
        <v>81</v>
      </c>
      <c r="AW469" s="14" t="s">
        <v>33</v>
      </c>
      <c r="AX469" s="14" t="s">
        <v>71</v>
      </c>
      <c r="AY469" s="245" t="s">
        <v>131</v>
      </c>
    </row>
    <row r="470" s="13" customFormat="1">
      <c r="A470" s="13"/>
      <c r="B470" s="224"/>
      <c r="C470" s="225"/>
      <c r="D470" s="226" t="s">
        <v>141</v>
      </c>
      <c r="E470" s="227" t="s">
        <v>19</v>
      </c>
      <c r="F470" s="228" t="s">
        <v>568</v>
      </c>
      <c r="G470" s="225"/>
      <c r="H470" s="227" t="s">
        <v>19</v>
      </c>
      <c r="I470" s="229"/>
      <c r="J470" s="225"/>
      <c r="K470" s="225"/>
      <c r="L470" s="230"/>
      <c r="M470" s="231"/>
      <c r="N470" s="232"/>
      <c r="O470" s="232"/>
      <c r="P470" s="232"/>
      <c r="Q470" s="232"/>
      <c r="R470" s="232"/>
      <c r="S470" s="232"/>
      <c r="T470" s="23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34" t="s">
        <v>141</v>
      </c>
      <c r="AU470" s="234" t="s">
        <v>81</v>
      </c>
      <c r="AV470" s="13" t="s">
        <v>79</v>
      </c>
      <c r="AW470" s="13" t="s">
        <v>33</v>
      </c>
      <c r="AX470" s="13" t="s">
        <v>71</v>
      </c>
      <c r="AY470" s="234" t="s">
        <v>131</v>
      </c>
    </row>
    <row r="471" s="14" customFormat="1">
      <c r="A471" s="14"/>
      <c r="B471" s="235"/>
      <c r="C471" s="236"/>
      <c r="D471" s="226" t="s">
        <v>141</v>
      </c>
      <c r="E471" s="237" t="s">
        <v>19</v>
      </c>
      <c r="F471" s="238" t="s">
        <v>569</v>
      </c>
      <c r="G471" s="236"/>
      <c r="H471" s="239">
        <v>261.19999999999999</v>
      </c>
      <c r="I471" s="240"/>
      <c r="J471" s="236"/>
      <c r="K471" s="236"/>
      <c r="L471" s="241"/>
      <c r="M471" s="242"/>
      <c r="N471" s="243"/>
      <c r="O471" s="243"/>
      <c r="P471" s="243"/>
      <c r="Q471" s="243"/>
      <c r="R471" s="243"/>
      <c r="S471" s="243"/>
      <c r="T471" s="24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45" t="s">
        <v>141</v>
      </c>
      <c r="AU471" s="245" t="s">
        <v>81</v>
      </c>
      <c r="AV471" s="14" t="s">
        <v>81</v>
      </c>
      <c r="AW471" s="14" t="s">
        <v>33</v>
      </c>
      <c r="AX471" s="14" t="s">
        <v>71</v>
      </c>
      <c r="AY471" s="245" t="s">
        <v>131</v>
      </c>
    </row>
    <row r="472" s="15" customFormat="1">
      <c r="A472" s="15"/>
      <c r="B472" s="246"/>
      <c r="C472" s="247"/>
      <c r="D472" s="226" t="s">
        <v>141</v>
      </c>
      <c r="E472" s="248" t="s">
        <v>19</v>
      </c>
      <c r="F472" s="249" t="s">
        <v>145</v>
      </c>
      <c r="G472" s="247"/>
      <c r="H472" s="250">
        <v>305</v>
      </c>
      <c r="I472" s="251"/>
      <c r="J472" s="247"/>
      <c r="K472" s="247"/>
      <c r="L472" s="252"/>
      <c r="M472" s="253"/>
      <c r="N472" s="254"/>
      <c r="O472" s="254"/>
      <c r="P472" s="254"/>
      <c r="Q472" s="254"/>
      <c r="R472" s="254"/>
      <c r="S472" s="254"/>
      <c r="T472" s="25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T472" s="256" t="s">
        <v>141</v>
      </c>
      <c r="AU472" s="256" t="s">
        <v>81</v>
      </c>
      <c r="AV472" s="15" t="s">
        <v>138</v>
      </c>
      <c r="AW472" s="15" t="s">
        <v>33</v>
      </c>
      <c r="AX472" s="15" t="s">
        <v>79</v>
      </c>
      <c r="AY472" s="256" t="s">
        <v>131</v>
      </c>
    </row>
    <row r="473" s="2" customFormat="1" ht="24.15" customHeight="1">
      <c r="A473" s="40"/>
      <c r="B473" s="41"/>
      <c r="C473" s="206" t="s">
        <v>570</v>
      </c>
      <c r="D473" s="206" t="s">
        <v>133</v>
      </c>
      <c r="E473" s="207" t="s">
        <v>571</v>
      </c>
      <c r="F473" s="208" t="s">
        <v>572</v>
      </c>
      <c r="G473" s="209" t="s">
        <v>196</v>
      </c>
      <c r="H473" s="210">
        <v>324.86500000000001</v>
      </c>
      <c r="I473" s="211"/>
      <c r="J473" s="212">
        <f>ROUND(I473*H473,2)</f>
        <v>0</v>
      </c>
      <c r="K473" s="208" t="s">
        <v>137</v>
      </c>
      <c r="L473" s="46"/>
      <c r="M473" s="213" t="s">
        <v>19</v>
      </c>
      <c r="N473" s="214" t="s">
        <v>42</v>
      </c>
      <c r="O473" s="86"/>
      <c r="P473" s="215">
        <f>O473*H473</f>
        <v>0</v>
      </c>
      <c r="Q473" s="215">
        <v>0</v>
      </c>
      <c r="R473" s="215">
        <f>Q473*H473</f>
        <v>0</v>
      </c>
      <c r="S473" s="215">
        <v>0</v>
      </c>
      <c r="T473" s="216">
        <f>S473*H473</f>
        <v>0</v>
      </c>
      <c r="U473" s="40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  <c r="AR473" s="217" t="s">
        <v>138</v>
      </c>
      <c r="AT473" s="217" t="s">
        <v>133</v>
      </c>
      <c r="AU473" s="217" t="s">
        <v>81</v>
      </c>
      <c r="AY473" s="19" t="s">
        <v>131</v>
      </c>
      <c r="BE473" s="218">
        <f>IF(N473="základní",J473,0)</f>
        <v>0</v>
      </c>
      <c r="BF473" s="218">
        <f>IF(N473="snížená",J473,0)</f>
        <v>0</v>
      </c>
      <c r="BG473" s="218">
        <f>IF(N473="zákl. přenesená",J473,0)</f>
        <v>0</v>
      </c>
      <c r="BH473" s="218">
        <f>IF(N473="sníž. přenesená",J473,0)</f>
        <v>0</v>
      </c>
      <c r="BI473" s="218">
        <f>IF(N473="nulová",J473,0)</f>
        <v>0</v>
      </c>
      <c r="BJ473" s="19" t="s">
        <v>79</v>
      </c>
      <c r="BK473" s="218">
        <f>ROUND(I473*H473,2)</f>
        <v>0</v>
      </c>
      <c r="BL473" s="19" t="s">
        <v>138</v>
      </c>
      <c r="BM473" s="217" t="s">
        <v>573</v>
      </c>
    </row>
    <row r="474" s="2" customFormat="1">
      <c r="A474" s="40"/>
      <c r="B474" s="41"/>
      <c r="C474" s="42"/>
      <c r="D474" s="219" t="s">
        <v>139</v>
      </c>
      <c r="E474" s="42"/>
      <c r="F474" s="220" t="s">
        <v>574</v>
      </c>
      <c r="G474" s="42"/>
      <c r="H474" s="42"/>
      <c r="I474" s="221"/>
      <c r="J474" s="42"/>
      <c r="K474" s="42"/>
      <c r="L474" s="46"/>
      <c r="M474" s="222"/>
      <c r="N474" s="223"/>
      <c r="O474" s="86"/>
      <c r="P474" s="86"/>
      <c r="Q474" s="86"/>
      <c r="R474" s="86"/>
      <c r="S474" s="86"/>
      <c r="T474" s="87"/>
      <c r="U474" s="40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T474" s="19" t="s">
        <v>139</v>
      </c>
      <c r="AU474" s="19" t="s">
        <v>81</v>
      </c>
    </row>
    <row r="475" s="13" customFormat="1">
      <c r="A475" s="13"/>
      <c r="B475" s="224"/>
      <c r="C475" s="225"/>
      <c r="D475" s="226" t="s">
        <v>141</v>
      </c>
      <c r="E475" s="227" t="s">
        <v>19</v>
      </c>
      <c r="F475" s="228" t="s">
        <v>303</v>
      </c>
      <c r="G475" s="225"/>
      <c r="H475" s="227" t="s">
        <v>19</v>
      </c>
      <c r="I475" s="229"/>
      <c r="J475" s="225"/>
      <c r="K475" s="225"/>
      <c r="L475" s="230"/>
      <c r="M475" s="231"/>
      <c r="N475" s="232"/>
      <c r="O475" s="232"/>
      <c r="P475" s="232"/>
      <c r="Q475" s="232"/>
      <c r="R475" s="232"/>
      <c r="S475" s="232"/>
      <c r="T475" s="23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34" t="s">
        <v>141</v>
      </c>
      <c r="AU475" s="234" t="s">
        <v>81</v>
      </c>
      <c r="AV475" s="13" t="s">
        <v>79</v>
      </c>
      <c r="AW475" s="13" t="s">
        <v>33</v>
      </c>
      <c r="AX475" s="13" t="s">
        <v>71</v>
      </c>
      <c r="AY475" s="234" t="s">
        <v>131</v>
      </c>
    </row>
    <row r="476" s="13" customFormat="1">
      <c r="A476" s="13"/>
      <c r="B476" s="224"/>
      <c r="C476" s="225"/>
      <c r="D476" s="226" t="s">
        <v>141</v>
      </c>
      <c r="E476" s="227" t="s">
        <v>19</v>
      </c>
      <c r="F476" s="228" t="s">
        <v>575</v>
      </c>
      <c r="G476" s="225"/>
      <c r="H476" s="227" t="s">
        <v>19</v>
      </c>
      <c r="I476" s="229"/>
      <c r="J476" s="225"/>
      <c r="K476" s="225"/>
      <c r="L476" s="230"/>
      <c r="M476" s="231"/>
      <c r="N476" s="232"/>
      <c r="O476" s="232"/>
      <c r="P476" s="232"/>
      <c r="Q476" s="232"/>
      <c r="R476" s="232"/>
      <c r="S476" s="232"/>
      <c r="T476" s="23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34" t="s">
        <v>141</v>
      </c>
      <c r="AU476" s="234" t="s">
        <v>81</v>
      </c>
      <c r="AV476" s="13" t="s">
        <v>79</v>
      </c>
      <c r="AW476" s="13" t="s">
        <v>33</v>
      </c>
      <c r="AX476" s="13" t="s">
        <v>71</v>
      </c>
      <c r="AY476" s="234" t="s">
        <v>131</v>
      </c>
    </row>
    <row r="477" s="14" customFormat="1">
      <c r="A477" s="14"/>
      <c r="B477" s="235"/>
      <c r="C477" s="236"/>
      <c r="D477" s="226" t="s">
        <v>141</v>
      </c>
      <c r="E477" s="237" t="s">
        <v>19</v>
      </c>
      <c r="F477" s="238" t="s">
        <v>443</v>
      </c>
      <c r="G477" s="236"/>
      <c r="H477" s="239">
        <v>324.86500000000001</v>
      </c>
      <c r="I477" s="240"/>
      <c r="J477" s="236"/>
      <c r="K477" s="236"/>
      <c r="L477" s="241"/>
      <c r="M477" s="242"/>
      <c r="N477" s="243"/>
      <c r="O477" s="243"/>
      <c r="P477" s="243"/>
      <c r="Q477" s="243"/>
      <c r="R477" s="243"/>
      <c r="S477" s="243"/>
      <c r="T477" s="24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45" t="s">
        <v>141</v>
      </c>
      <c r="AU477" s="245" t="s">
        <v>81</v>
      </c>
      <c r="AV477" s="14" t="s">
        <v>81</v>
      </c>
      <c r="AW477" s="14" t="s">
        <v>33</v>
      </c>
      <c r="AX477" s="14" t="s">
        <v>71</v>
      </c>
      <c r="AY477" s="245" t="s">
        <v>131</v>
      </c>
    </row>
    <row r="478" s="15" customFormat="1">
      <c r="A478" s="15"/>
      <c r="B478" s="246"/>
      <c r="C478" s="247"/>
      <c r="D478" s="226" t="s">
        <v>141</v>
      </c>
      <c r="E478" s="248" t="s">
        <v>19</v>
      </c>
      <c r="F478" s="249" t="s">
        <v>145</v>
      </c>
      <c r="G478" s="247"/>
      <c r="H478" s="250">
        <v>324.86500000000001</v>
      </c>
      <c r="I478" s="251"/>
      <c r="J478" s="247"/>
      <c r="K478" s="247"/>
      <c r="L478" s="252"/>
      <c r="M478" s="253"/>
      <c r="N478" s="254"/>
      <c r="O478" s="254"/>
      <c r="P478" s="254"/>
      <c r="Q478" s="254"/>
      <c r="R478" s="254"/>
      <c r="S478" s="254"/>
      <c r="T478" s="25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T478" s="256" t="s">
        <v>141</v>
      </c>
      <c r="AU478" s="256" t="s">
        <v>81</v>
      </c>
      <c r="AV478" s="15" t="s">
        <v>138</v>
      </c>
      <c r="AW478" s="15" t="s">
        <v>33</v>
      </c>
      <c r="AX478" s="15" t="s">
        <v>79</v>
      </c>
      <c r="AY478" s="256" t="s">
        <v>131</v>
      </c>
    </row>
    <row r="479" s="2" customFormat="1" ht="24.15" customHeight="1">
      <c r="A479" s="40"/>
      <c r="B479" s="41"/>
      <c r="C479" s="206" t="s">
        <v>363</v>
      </c>
      <c r="D479" s="206" t="s">
        <v>133</v>
      </c>
      <c r="E479" s="207" t="s">
        <v>576</v>
      </c>
      <c r="F479" s="208" t="s">
        <v>577</v>
      </c>
      <c r="G479" s="209" t="s">
        <v>196</v>
      </c>
      <c r="H479" s="210">
        <v>97.459999999999994</v>
      </c>
      <c r="I479" s="211"/>
      <c r="J479" s="212">
        <f>ROUND(I479*H479,2)</f>
        <v>0</v>
      </c>
      <c r="K479" s="208" t="s">
        <v>137</v>
      </c>
      <c r="L479" s="46"/>
      <c r="M479" s="213" t="s">
        <v>19</v>
      </c>
      <c r="N479" s="214" t="s">
        <v>42</v>
      </c>
      <c r="O479" s="86"/>
      <c r="P479" s="215">
        <f>O479*H479</f>
        <v>0</v>
      </c>
      <c r="Q479" s="215">
        <v>0</v>
      </c>
      <c r="R479" s="215">
        <f>Q479*H479</f>
        <v>0</v>
      </c>
      <c r="S479" s="215">
        <v>0</v>
      </c>
      <c r="T479" s="216">
        <f>S479*H479</f>
        <v>0</v>
      </c>
      <c r="U479" s="40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R479" s="217" t="s">
        <v>138</v>
      </c>
      <c r="AT479" s="217" t="s">
        <v>133</v>
      </c>
      <c r="AU479" s="217" t="s">
        <v>81</v>
      </c>
      <c r="AY479" s="19" t="s">
        <v>131</v>
      </c>
      <c r="BE479" s="218">
        <f>IF(N479="základní",J479,0)</f>
        <v>0</v>
      </c>
      <c r="BF479" s="218">
        <f>IF(N479="snížená",J479,0)</f>
        <v>0</v>
      </c>
      <c r="BG479" s="218">
        <f>IF(N479="zákl. přenesená",J479,0)</f>
        <v>0</v>
      </c>
      <c r="BH479" s="218">
        <f>IF(N479="sníž. přenesená",J479,0)</f>
        <v>0</v>
      </c>
      <c r="BI479" s="218">
        <f>IF(N479="nulová",J479,0)</f>
        <v>0</v>
      </c>
      <c r="BJ479" s="19" t="s">
        <v>79</v>
      </c>
      <c r="BK479" s="218">
        <f>ROUND(I479*H479,2)</f>
        <v>0</v>
      </c>
      <c r="BL479" s="19" t="s">
        <v>138</v>
      </c>
      <c r="BM479" s="217" t="s">
        <v>578</v>
      </c>
    </row>
    <row r="480" s="2" customFormat="1">
      <c r="A480" s="40"/>
      <c r="B480" s="41"/>
      <c r="C480" s="42"/>
      <c r="D480" s="219" t="s">
        <v>139</v>
      </c>
      <c r="E480" s="42"/>
      <c r="F480" s="220" t="s">
        <v>579</v>
      </c>
      <c r="G480" s="42"/>
      <c r="H480" s="42"/>
      <c r="I480" s="221"/>
      <c r="J480" s="42"/>
      <c r="K480" s="42"/>
      <c r="L480" s="46"/>
      <c r="M480" s="222"/>
      <c r="N480" s="223"/>
      <c r="O480" s="86"/>
      <c r="P480" s="86"/>
      <c r="Q480" s="86"/>
      <c r="R480" s="86"/>
      <c r="S480" s="86"/>
      <c r="T480" s="87"/>
      <c r="U480" s="40"/>
      <c r="V480" s="40"/>
      <c r="W480" s="40"/>
      <c r="X480" s="40"/>
      <c r="Y480" s="40"/>
      <c r="Z480" s="40"/>
      <c r="AA480" s="40"/>
      <c r="AB480" s="40"/>
      <c r="AC480" s="40"/>
      <c r="AD480" s="40"/>
      <c r="AE480" s="40"/>
      <c r="AT480" s="19" t="s">
        <v>139</v>
      </c>
      <c r="AU480" s="19" t="s">
        <v>81</v>
      </c>
    </row>
    <row r="481" s="13" customFormat="1">
      <c r="A481" s="13"/>
      <c r="B481" s="224"/>
      <c r="C481" s="225"/>
      <c r="D481" s="226" t="s">
        <v>141</v>
      </c>
      <c r="E481" s="227" t="s">
        <v>19</v>
      </c>
      <c r="F481" s="228" t="s">
        <v>303</v>
      </c>
      <c r="G481" s="225"/>
      <c r="H481" s="227" t="s">
        <v>19</v>
      </c>
      <c r="I481" s="229"/>
      <c r="J481" s="225"/>
      <c r="K481" s="225"/>
      <c r="L481" s="230"/>
      <c r="M481" s="231"/>
      <c r="N481" s="232"/>
      <c r="O481" s="232"/>
      <c r="P481" s="232"/>
      <c r="Q481" s="232"/>
      <c r="R481" s="232"/>
      <c r="S481" s="232"/>
      <c r="T481" s="23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34" t="s">
        <v>141</v>
      </c>
      <c r="AU481" s="234" t="s">
        <v>81</v>
      </c>
      <c r="AV481" s="13" t="s">
        <v>79</v>
      </c>
      <c r="AW481" s="13" t="s">
        <v>33</v>
      </c>
      <c r="AX481" s="13" t="s">
        <v>71</v>
      </c>
      <c r="AY481" s="234" t="s">
        <v>131</v>
      </c>
    </row>
    <row r="482" s="13" customFormat="1">
      <c r="A482" s="13"/>
      <c r="B482" s="224"/>
      <c r="C482" s="225"/>
      <c r="D482" s="226" t="s">
        <v>141</v>
      </c>
      <c r="E482" s="227" t="s">
        <v>19</v>
      </c>
      <c r="F482" s="228" t="s">
        <v>580</v>
      </c>
      <c r="G482" s="225"/>
      <c r="H482" s="227" t="s">
        <v>19</v>
      </c>
      <c r="I482" s="229"/>
      <c r="J482" s="225"/>
      <c r="K482" s="225"/>
      <c r="L482" s="230"/>
      <c r="M482" s="231"/>
      <c r="N482" s="232"/>
      <c r="O482" s="232"/>
      <c r="P482" s="232"/>
      <c r="Q482" s="232"/>
      <c r="R482" s="232"/>
      <c r="S482" s="232"/>
      <c r="T482" s="23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34" t="s">
        <v>141</v>
      </c>
      <c r="AU482" s="234" t="s">
        <v>81</v>
      </c>
      <c r="AV482" s="13" t="s">
        <v>79</v>
      </c>
      <c r="AW482" s="13" t="s">
        <v>33</v>
      </c>
      <c r="AX482" s="13" t="s">
        <v>71</v>
      </c>
      <c r="AY482" s="234" t="s">
        <v>131</v>
      </c>
    </row>
    <row r="483" s="14" customFormat="1">
      <c r="A483" s="14"/>
      <c r="B483" s="235"/>
      <c r="C483" s="236"/>
      <c r="D483" s="226" t="s">
        <v>141</v>
      </c>
      <c r="E483" s="237" t="s">
        <v>19</v>
      </c>
      <c r="F483" s="238" t="s">
        <v>581</v>
      </c>
      <c r="G483" s="236"/>
      <c r="H483" s="239">
        <v>97.459999999999994</v>
      </c>
      <c r="I483" s="240"/>
      <c r="J483" s="236"/>
      <c r="K483" s="236"/>
      <c r="L483" s="241"/>
      <c r="M483" s="242"/>
      <c r="N483" s="243"/>
      <c r="O483" s="243"/>
      <c r="P483" s="243"/>
      <c r="Q483" s="243"/>
      <c r="R483" s="243"/>
      <c r="S483" s="243"/>
      <c r="T483" s="24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45" t="s">
        <v>141</v>
      </c>
      <c r="AU483" s="245" t="s">
        <v>81</v>
      </c>
      <c r="AV483" s="14" t="s">
        <v>81</v>
      </c>
      <c r="AW483" s="14" t="s">
        <v>33</v>
      </c>
      <c r="AX483" s="14" t="s">
        <v>71</v>
      </c>
      <c r="AY483" s="245" t="s">
        <v>131</v>
      </c>
    </row>
    <row r="484" s="15" customFormat="1">
      <c r="A484" s="15"/>
      <c r="B484" s="246"/>
      <c r="C484" s="247"/>
      <c r="D484" s="226" t="s">
        <v>141</v>
      </c>
      <c r="E484" s="248" t="s">
        <v>19</v>
      </c>
      <c r="F484" s="249" t="s">
        <v>145</v>
      </c>
      <c r="G484" s="247"/>
      <c r="H484" s="250">
        <v>97.459999999999994</v>
      </c>
      <c r="I484" s="251"/>
      <c r="J484" s="247"/>
      <c r="K484" s="247"/>
      <c r="L484" s="252"/>
      <c r="M484" s="253"/>
      <c r="N484" s="254"/>
      <c r="O484" s="254"/>
      <c r="P484" s="254"/>
      <c r="Q484" s="254"/>
      <c r="R484" s="254"/>
      <c r="S484" s="254"/>
      <c r="T484" s="25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T484" s="256" t="s">
        <v>141</v>
      </c>
      <c r="AU484" s="256" t="s">
        <v>81</v>
      </c>
      <c r="AV484" s="15" t="s">
        <v>138</v>
      </c>
      <c r="AW484" s="15" t="s">
        <v>33</v>
      </c>
      <c r="AX484" s="15" t="s">
        <v>79</v>
      </c>
      <c r="AY484" s="256" t="s">
        <v>131</v>
      </c>
    </row>
    <row r="485" s="2" customFormat="1" ht="33" customHeight="1">
      <c r="A485" s="40"/>
      <c r="B485" s="41"/>
      <c r="C485" s="206" t="s">
        <v>582</v>
      </c>
      <c r="D485" s="206" t="s">
        <v>133</v>
      </c>
      <c r="E485" s="207" t="s">
        <v>583</v>
      </c>
      <c r="F485" s="208" t="s">
        <v>584</v>
      </c>
      <c r="G485" s="209" t="s">
        <v>196</v>
      </c>
      <c r="H485" s="210">
        <v>332.39299999999997</v>
      </c>
      <c r="I485" s="211"/>
      <c r="J485" s="212">
        <f>ROUND(I485*H485,2)</f>
        <v>0</v>
      </c>
      <c r="K485" s="208" t="s">
        <v>137</v>
      </c>
      <c r="L485" s="46"/>
      <c r="M485" s="213" t="s">
        <v>19</v>
      </c>
      <c r="N485" s="214" t="s">
        <v>42</v>
      </c>
      <c r="O485" s="86"/>
      <c r="P485" s="215">
        <f>O485*H485</f>
        <v>0</v>
      </c>
      <c r="Q485" s="215">
        <v>0</v>
      </c>
      <c r="R485" s="215">
        <f>Q485*H485</f>
        <v>0</v>
      </c>
      <c r="S485" s="215">
        <v>0</v>
      </c>
      <c r="T485" s="216">
        <f>S485*H485</f>
        <v>0</v>
      </c>
      <c r="U485" s="40"/>
      <c r="V485" s="40"/>
      <c r="W485" s="40"/>
      <c r="X485" s="40"/>
      <c r="Y485" s="40"/>
      <c r="Z485" s="40"/>
      <c r="AA485" s="40"/>
      <c r="AB485" s="40"/>
      <c r="AC485" s="40"/>
      <c r="AD485" s="40"/>
      <c r="AE485" s="40"/>
      <c r="AR485" s="217" t="s">
        <v>138</v>
      </c>
      <c r="AT485" s="217" t="s">
        <v>133</v>
      </c>
      <c r="AU485" s="217" t="s">
        <v>81</v>
      </c>
      <c r="AY485" s="19" t="s">
        <v>131</v>
      </c>
      <c r="BE485" s="218">
        <f>IF(N485="základní",J485,0)</f>
        <v>0</v>
      </c>
      <c r="BF485" s="218">
        <f>IF(N485="snížená",J485,0)</f>
        <v>0</v>
      </c>
      <c r="BG485" s="218">
        <f>IF(N485="zákl. přenesená",J485,0)</f>
        <v>0</v>
      </c>
      <c r="BH485" s="218">
        <f>IF(N485="sníž. přenesená",J485,0)</f>
        <v>0</v>
      </c>
      <c r="BI485" s="218">
        <f>IF(N485="nulová",J485,0)</f>
        <v>0</v>
      </c>
      <c r="BJ485" s="19" t="s">
        <v>79</v>
      </c>
      <c r="BK485" s="218">
        <f>ROUND(I485*H485,2)</f>
        <v>0</v>
      </c>
      <c r="BL485" s="19" t="s">
        <v>138</v>
      </c>
      <c r="BM485" s="217" t="s">
        <v>585</v>
      </c>
    </row>
    <row r="486" s="2" customFormat="1">
      <c r="A486" s="40"/>
      <c r="B486" s="41"/>
      <c r="C486" s="42"/>
      <c r="D486" s="219" t="s">
        <v>139</v>
      </c>
      <c r="E486" s="42"/>
      <c r="F486" s="220" t="s">
        <v>586</v>
      </c>
      <c r="G486" s="42"/>
      <c r="H486" s="42"/>
      <c r="I486" s="221"/>
      <c r="J486" s="42"/>
      <c r="K486" s="42"/>
      <c r="L486" s="46"/>
      <c r="M486" s="222"/>
      <c r="N486" s="223"/>
      <c r="O486" s="86"/>
      <c r="P486" s="86"/>
      <c r="Q486" s="86"/>
      <c r="R486" s="86"/>
      <c r="S486" s="86"/>
      <c r="T486" s="87"/>
      <c r="U486" s="40"/>
      <c r="V486" s="40"/>
      <c r="W486" s="40"/>
      <c r="X486" s="40"/>
      <c r="Y486" s="40"/>
      <c r="Z486" s="40"/>
      <c r="AA486" s="40"/>
      <c r="AB486" s="40"/>
      <c r="AC486" s="40"/>
      <c r="AD486" s="40"/>
      <c r="AE486" s="40"/>
      <c r="AT486" s="19" t="s">
        <v>139</v>
      </c>
      <c r="AU486" s="19" t="s">
        <v>81</v>
      </c>
    </row>
    <row r="487" s="13" customFormat="1">
      <c r="A487" s="13"/>
      <c r="B487" s="224"/>
      <c r="C487" s="225"/>
      <c r="D487" s="226" t="s">
        <v>141</v>
      </c>
      <c r="E487" s="227" t="s">
        <v>19</v>
      </c>
      <c r="F487" s="228" t="s">
        <v>142</v>
      </c>
      <c r="G487" s="225"/>
      <c r="H487" s="227" t="s">
        <v>19</v>
      </c>
      <c r="I487" s="229"/>
      <c r="J487" s="225"/>
      <c r="K487" s="225"/>
      <c r="L487" s="230"/>
      <c r="M487" s="231"/>
      <c r="N487" s="232"/>
      <c r="O487" s="232"/>
      <c r="P487" s="232"/>
      <c r="Q487" s="232"/>
      <c r="R487" s="232"/>
      <c r="S487" s="232"/>
      <c r="T487" s="23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34" t="s">
        <v>141</v>
      </c>
      <c r="AU487" s="234" t="s">
        <v>81</v>
      </c>
      <c r="AV487" s="13" t="s">
        <v>79</v>
      </c>
      <c r="AW487" s="13" t="s">
        <v>33</v>
      </c>
      <c r="AX487" s="13" t="s">
        <v>71</v>
      </c>
      <c r="AY487" s="234" t="s">
        <v>131</v>
      </c>
    </row>
    <row r="488" s="13" customFormat="1">
      <c r="A488" s="13"/>
      <c r="B488" s="224"/>
      <c r="C488" s="225"/>
      <c r="D488" s="226" t="s">
        <v>141</v>
      </c>
      <c r="E488" s="227" t="s">
        <v>19</v>
      </c>
      <c r="F488" s="228" t="s">
        <v>587</v>
      </c>
      <c r="G488" s="225"/>
      <c r="H488" s="227" t="s">
        <v>19</v>
      </c>
      <c r="I488" s="229"/>
      <c r="J488" s="225"/>
      <c r="K488" s="225"/>
      <c r="L488" s="230"/>
      <c r="M488" s="231"/>
      <c r="N488" s="232"/>
      <c r="O488" s="232"/>
      <c r="P488" s="232"/>
      <c r="Q488" s="232"/>
      <c r="R488" s="232"/>
      <c r="S488" s="232"/>
      <c r="T488" s="23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34" t="s">
        <v>141</v>
      </c>
      <c r="AU488" s="234" t="s">
        <v>81</v>
      </c>
      <c r="AV488" s="13" t="s">
        <v>79</v>
      </c>
      <c r="AW488" s="13" t="s">
        <v>33</v>
      </c>
      <c r="AX488" s="13" t="s">
        <v>71</v>
      </c>
      <c r="AY488" s="234" t="s">
        <v>131</v>
      </c>
    </row>
    <row r="489" s="13" customFormat="1">
      <c r="A489" s="13"/>
      <c r="B489" s="224"/>
      <c r="C489" s="225"/>
      <c r="D489" s="226" t="s">
        <v>141</v>
      </c>
      <c r="E489" s="227" t="s">
        <v>19</v>
      </c>
      <c r="F489" s="228" t="s">
        <v>588</v>
      </c>
      <c r="G489" s="225"/>
      <c r="H489" s="227" t="s">
        <v>19</v>
      </c>
      <c r="I489" s="229"/>
      <c r="J489" s="225"/>
      <c r="K489" s="225"/>
      <c r="L489" s="230"/>
      <c r="M489" s="231"/>
      <c r="N489" s="232"/>
      <c r="O489" s="232"/>
      <c r="P489" s="232"/>
      <c r="Q489" s="232"/>
      <c r="R489" s="232"/>
      <c r="S489" s="232"/>
      <c r="T489" s="23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34" t="s">
        <v>141</v>
      </c>
      <c r="AU489" s="234" t="s">
        <v>81</v>
      </c>
      <c r="AV489" s="13" t="s">
        <v>79</v>
      </c>
      <c r="AW489" s="13" t="s">
        <v>33</v>
      </c>
      <c r="AX489" s="13" t="s">
        <v>71</v>
      </c>
      <c r="AY489" s="234" t="s">
        <v>131</v>
      </c>
    </row>
    <row r="490" s="14" customFormat="1">
      <c r="A490" s="14"/>
      <c r="B490" s="235"/>
      <c r="C490" s="236"/>
      <c r="D490" s="226" t="s">
        <v>141</v>
      </c>
      <c r="E490" s="237" t="s">
        <v>19</v>
      </c>
      <c r="F490" s="238" t="s">
        <v>589</v>
      </c>
      <c r="G490" s="236"/>
      <c r="H490" s="239">
        <v>10.643000000000001</v>
      </c>
      <c r="I490" s="240"/>
      <c r="J490" s="236"/>
      <c r="K490" s="236"/>
      <c r="L490" s="241"/>
      <c r="M490" s="242"/>
      <c r="N490" s="243"/>
      <c r="O490" s="243"/>
      <c r="P490" s="243"/>
      <c r="Q490" s="243"/>
      <c r="R490" s="243"/>
      <c r="S490" s="243"/>
      <c r="T490" s="24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45" t="s">
        <v>141</v>
      </c>
      <c r="AU490" s="245" t="s">
        <v>81</v>
      </c>
      <c r="AV490" s="14" t="s">
        <v>81</v>
      </c>
      <c r="AW490" s="14" t="s">
        <v>33</v>
      </c>
      <c r="AX490" s="14" t="s">
        <v>71</v>
      </c>
      <c r="AY490" s="245" t="s">
        <v>131</v>
      </c>
    </row>
    <row r="491" s="13" customFormat="1">
      <c r="A491" s="13"/>
      <c r="B491" s="224"/>
      <c r="C491" s="225"/>
      <c r="D491" s="226" t="s">
        <v>141</v>
      </c>
      <c r="E491" s="227" t="s">
        <v>19</v>
      </c>
      <c r="F491" s="228" t="s">
        <v>590</v>
      </c>
      <c r="G491" s="225"/>
      <c r="H491" s="227" t="s">
        <v>19</v>
      </c>
      <c r="I491" s="229"/>
      <c r="J491" s="225"/>
      <c r="K491" s="225"/>
      <c r="L491" s="230"/>
      <c r="M491" s="231"/>
      <c r="N491" s="232"/>
      <c r="O491" s="232"/>
      <c r="P491" s="232"/>
      <c r="Q491" s="232"/>
      <c r="R491" s="232"/>
      <c r="S491" s="232"/>
      <c r="T491" s="23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34" t="s">
        <v>141</v>
      </c>
      <c r="AU491" s="234" t="s">
        <v>81</v>
      </c>
      <c r="AV491" s="13" t="s">
        <v>79</v>
      </c>
      <c r="AW491" s="13" t="s">
        <v>33</v>
      </c>
      <c r="AX491" s="13" t="s">
        <v>71</v>
      </c>
      <c r="AY491" s="234" t="s">
        <v>131</v>
      </c>
    </row>
    <row r="492" s="14" customFormat="1">
      <c r="A492" s="14"/>
      <c r="B492" s="235"/>
      <c r="C492" s="236"/>
      <c r="D492" s="226" t="s">
        <v>141</v>
      </c>
      <c r="E492" s="237" t="s">
        <v>19</v>
      </c>
      <c r="F492" s="238" t="s">
        <v>591</v>
      </c>
      <c r="G492" s="236"/>
      <c r="H492" s="239">
        <v>321.75</v>
      </c>
      <c r="I492" s="240"/>
      <c r="J492" s="236"/>
      <c r="K492" s="236"/>
      <c r="L492" s="241"/>
      <c r="M492" s="242"/>
      <c r="N492" s="243"/>
      <c r="O492" s="243"/>
      <c r="P492" s="243"/>
      <c r="Q492" s="243"/>
      <c r="R492" s="243"/>
      <c r="S492" s="243"/>
      <c r="T492" s="24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45" t="s">
        <v>141</v>
      </c>
      <c r="AU492" s="245" t="s">
        <v>81</v>
      </c>
      <c r="AV492" s="14" t="s">
        <v>81</v>
      </c>
      <c r="AW492" s="14" t="s">
        <v>33</v>
      </c>
      <c r="AX492" s="14" t="s">
        <v>71</v>
      </c>
      <c r="AY492" s="245" t="s">
        <v>131</v>
      </c>
    </row>
    <row r="493" s="15" customFormat="1">
      <c r="A493" s="15"/>
      <c r="B493" s="246"/>
      <c r="C493" s="247"/>
      <c r="D493" s="226" t="s">
        <v>141</v>
      </c>
      <c r="E493" s="248" t="s">
        <v>19</v>
      </c>
      <c r="F493" s="249" t="s">
        <v>145</v>
      </c>
      <c r="G493" s="247"/>
      <c r="H493" s="250">
        <v>332.39300000000003</v>
      </c>
      <c r="I493" s="251"/>
      <c r="J493" s="247"/>
      <c r="K493" s="247"/>
      <c r="L493" s="252"/>
      <c r="M493" s="253"/>
      <c r="N493" s="254"/>
      <c r="O493" s="254"/>
      <c r="P493" s="254"/>
      <c r="Q493" s="254"/>
      <c r="R493" s="254"/>
      <c r="S493" s="254"/>
      <c r="T493" s="25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T493" s="256" t="s">
        <v>141</v>
      </c>
      <c r="AU493" s="256" t="s">
        <v>81</v>
      </c>
      <c r="AV493" s="15" t="s">
        <v>138</v>
      </c>
      <c r="AW493" s="15" t="s">
        <v>33</v>
      </c>
      <c r="AX493" s="15" t="s">
        <v>79</v>
      </c>
      <c r="AY493" s="256" t="s">
        <v>131</v>
      </c>
    </row>
    <row r="494" s="2" customFormat="1" ht="24.15" customHeight="1">
      <c r="A494" s="40"/>
      <c r="B494" s="41"/>
      <c r="C494" s="206" t="s">
        <v>367</v>
      </c>
      <c r="D494" s="206" t="s">
        <v>133</v>
      </c>
      <c r="E494" s="207" t="s">
        <v>592</v>
      </c>
      <c r="F494" s="208" t="s">
        <v>593</v>
      </c>
      <c r="G494" s="209" t="s">
        <v>196</v>
      </c>
      <c r="H494" s="210">
        <v>411.51600000000002</v>
      </c>
      <c r="I494" s="211"/>
      <c r="J494" s="212">
        <f>ROUND(I494*H494,2)</f>
        <v>0</v>
      </c>
      <c r="K494" s="208" t="s">
        <v>137</v>
      </c>
      <c r="L494" s="46"/>
      <c r="M494" s="213" t="s">
        <v>19</v>
      </c>
      <c r="N494" s="214" t="s">
        <v>42</v>
      </c>
      <c r="O494" s="86"/>
      <c r="P494" s="215">
        <f>O494*H494</f>
        <v>0</v>
      </c>
      <c r="Q494" s="215">
        <v>0</v>
      </c>
      <c r="R494" s="215">
        <f>Q494*H494</f>
        <v>0</v>
      </c>
      <c r="S494" s="215">
        <v>0</v>
      </c>
      <c r="T494" s="216">
        <f>S494*H494</f>
        <v>0</v>
      </c>
      <c r="U494" s="40"/>
      <c r="V494" s="40"/>
      <c r="W494" s="40"/>
      <c r="X494" s="40"/>
      <c r="Y494" s="40"/>
      <c r="Z494" s="40"/>
      <c r="AA494" s="40"/>
      <c r="AB494" s="40"/>
      <c r="AC494" s="40"/>
      <c r="AD494" s="40"/>
      <c r="AE494" s="40"/>
      <c r="AR494" s="217" t="s">
        <v>138</v>
      </c>
      <c r="AT494" s="217" t="s">
        <v>133</v>
      </c>
      <c r="AU494" s="217" t="s">
        <v>81</v>
      </c>
      <c r="AY494" s="19" t="s">
        <v>131</v>
      </c>
      <c r="BE494" s="218">
        <f>IF(N494="základní",J494,0)</f>
        <v>0</v>
      </c>
      <c r="BF494" s="218">
        <f>IF(N494="snížená",J494,0)</f>
        <v>0</v>
      </c>
      <c r="BG494" s="218">
        <f>IF(N494="zákl. přenesená",J494,0)</f>
        <v>0</v>
      </c>
      <c r="BH494" s="218">
        <f>IF(N494="sníž. přenesená",J494,0)</f>
        <v>0</v>
      </c>
      <c r="BI494" s="218">
        <f>IF(N494="nulová",J494,0)</f>
        <v>0</v>
      </c>
      <c r="BJ494" s="19" t="s">
        <v>79</v>
      </c>
      <c r="BK494" s="218">
        <f>ROUND(I494*H494,2)</f>
        <v>0</v>
      </c>
      <c r="BL494" s="19" t="s">
        <v>138</v>
      </c>
      <c r="BM494" s="217" t="s">
        <v>594</v>
      </c>
    </row>
    <row r="495" s="2" customFormat="1">
      <c r="A495" s="40"/>
      <c r="B495" s="41"/>
      <c r="C495" s="42"/>
      <c r="D495" s="219" t="s">
        <v>139</v>
      </c>
      <c r="E495" s="42"/>
      <c r="F495" s="220" t="s">
        <v>595</v>
      </c>
      <c r="G495" s="42"/>
      <c r="H495" s="42"/>
      <c r="I495" s="221"/>
      <c r="J495" s="42"/>
      <c r="K495" s="42"/>
      <c r="L495" s="46"/>
      <c r="M495" s="222"/>
      <c r="N495" s="223"/>
      <c r="O495" s="86"/>
      <c r="P495" s="86"/>
      <c r="Q495" s="86"/>
      <c r="R495" s="86"/>
      <c r="S495" s="86"/>
      <c r="T495" s="87"/>
      <c r="U495" s="40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  <c r="AT495" s="19" t="s">
        <v>139</v>
      </c>
      <c r="AU495" s="19" t="s">
        <v>81</v>
      </c>
    </row>
    <row r="496" s="13" customFormat="1">
      <c r="A496" s="13"/>
      <c r="B496" s="224"/>
      <c r="C496" s="225"/>
      <c r="D496" s="226" t="s">
        <v>141</v>
      </c>
      <c r="E496" s="227" t="s">
        <v>19</v>
      </c>
      <c r="F496" s="228" t="s">
        <v>142</v>
      </c>
      <c r="G496" s="225"/>
      <c r="H496" s="227" t="s">
        <v>19</v>
      </c>
      <c r="I496" s="229"/>
      <c r="J496" s="225"/>
      <c r="K496" s="225"/>
      <c r="L496" s="230"/>
      <c r="M496" s="231"/>
      <c r="N496" s="232"/>
      <c r="O496" s="232"/>
      <c r="P496" s="232"/>
      <c r="Q496" s="232"/>
      <c r="R496" s="232"/>
      <c r="S496" s="232"/>
      <c r="T496" s="23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34" t="s">
        <v>141</v>
      </c>
      <c r="AU496" s="234" t="s">
        <v>81</v>
      </c>
      <c r="AV496" s="13" t="s">
        <v>79</v>
      </c>
      <c r="AW496" s="13" t="s">
        <v>33</v>
      </c>
      <c r="AX496" s="13" t="s">
        <v>71</v>
      </c>
      <c r="AY496" s="234" t="s">
        <v>131</v>
      </c>
    </row>
    <row r="497" s="13" customFormat="1">
      <c r="A497" s="13"/>
      <c r="B497" s="224"/>
      <c r="C497" s="225"/>
      <c r="D497" s="226" t="s">
        <v>141</v>
      </c>
      <c r="E497" s="227" t="s">
        <v>19</v>
      </c>
      <c r="F497" s="228" t="s">
        <v>596</v>
      </c>
      <c r="G497" s="225"/>
      <c r="H497" s="227" t="s">
        <v>19</v>
      </c>
      <c r="I497" s="229"/>
      <c r="J497" s="225"/>
      <c r="K497" s="225"/>
      <c r="L497" s="230"/>
      <c r="M497" s="231"/>
      <c r="N497" s="232"/>
      <c r="O497" s="232"/>
      <c r="P497" s="232"/>
      <c r="Q497" s="232"/>
      <c r="R497" s="232"/>
      <c r="S497" s="232"/>
      <c r="T497" s="23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34" t="s">
        <v>141</v>
      </c>
      <c r="AU497" s="234" t="s">
        <v>81</v>
      </c>
      <c r="AV497" s="13" t="s">
        <v>79</v>
      </c>
      <c r="AW497" s="13" t="s">
        <v>33</v>
      </c>
      <c r="AX497" s="13" t="s">
        <v>71</v>
      </c>
      <c r="AY497" s="234" t="s">
        <v>131</v>
      </c>
    </row>
    <row r="498" s="14" customFormat="1">
      <c r="A498" s="14"/>
      <c r="B498" s="235"/>
      <c r="C498" s="236"/>
      <c r="D498" s="226" t="s">
        <v>141</v>
      </c>
      <c r="E498" s="237" t="s">
        <v>19</v>
      </c>
      <c r="F498" s="238" t="s">
        <v>597</v>
      </c>
      <c r="G498" s="236"/>
      <c r="H498" s="239">
        <v>79.123000000000005</v>
      </c>
      <c r="I498" s="240"/>
      <c r="J498" s="236"/>
      <c r="K498" s="236"/>
      <c r="L498" s="241"/>
      <c r="M498" s="242"/>
      <c r="N498" s="243"/>
      <c r="O498" s="243"/>
      <c r="P498" s="243"/>
      <c r="Q498" s="243"/>
      <c r="R498" s="243"/>
      <c r="S498" s="243"/>
      <c r="T498" s="24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45" t="s">
        <v>141</v>
      </c>
      <c r="AU498" s="245" t="s">
        <v>81</v>
      </c>
      <c r="AV498" s="14" t="s">
        <v>81</v>
      </c>
      <c r="AW498" s="14" t="s">
        <v>33</v>
      </c>
      <c r="AX498" s="14" t="s">
        <v>71</v>
      </c>
      <c r="AY498" s="245" t="s">
        <v>131</v>
      </c>
    </row>
    <row r="499" s="13" customFormat="1">
      <c r="A499" s="13"/>
      <c r="B499" s="224"/>
      <c r="C499" s="225"/>
      <c r="D499" s="226" t="s">
        <v>141</v>
      </c>
      <c r="E499" s="227" t="s">
        <v>19</v>
      </c>
      <c r="F499" s="228" t="s">
        <v>598</v>
      </c>
      <c r="G499" s="225"/>
      <c r="H499" s="227" t="s">
        <v>19</v>
      </c>
      <c r="I499" s="229"/>
      <c r="J499" s="225"/>
      <c r="K499" s="225"/>
      <c r="L499" s="230"/>
      <c r="M499" s="231"/>
      <c r="N499" s="232"/>
      <c r="O499" s="232"/>
      <c r="P499" s="232"/>
      <c r="Q499" s="232"/>
      <c r="R499" s="232"/>
      <c r="S499" s="232"/>
      <c r="T499" s="23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34" t="s">
        <v>141</v>
      </c>
      <c r="AU499" s="234" t="s">
        <v>81</v>
      </c>
      <c r="AV499" s="13" t="s">
        <v>79</v>
      </c>
      <c r="AW499" s="13" t="s">
        <v>33</v>
      </c>
      <c r="AX499" s="13" t="s">
        <v>71</v>
      </c>
      <c r="AY499" s="234" t="s">
        <v>131</v>
      </c>
    </row>
    <row r="500" s="13" customFormat="1">
      <c r="A500" s="13"/>
      <c r="B500" s="224"/>
      <c r="C500" s="225"/>
      <c r="D500" s="226" t="s">
        <v>141</v>
      </c>
      <c r="E500" s="227" t="s">
        <v>19</v>
      </c>
      <c r="F500" s="228" t="s">
        <v>588</v>
      </c>
      <c r="G500" s="225"/>
      <c r="H500" s="227" t="s">
        <v>19</v>
      </c>
      <c r="I500" s="229"/>
      <c r="J500" s="225"/>
      <c r="K500" s="225"/>
      <c r="L500" s="230"/>
      <c r="M500" s="231"/>
      <c r="N500" s="232"/>
      <c r="O500" s="232"/>
      <c r="P500" s="232"/>
      <c r="Q500" s="232"/>
      <c r="R500" s="232"/>
      <c r="S500" s="232"/>
      <c r="T500" s="23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34" t="s">
        <v>141</v>
      </c>
      <c r="AU500" s="234" t="s">
        <v>81</v>
      </c>
      <c r="AV500" s="13" t="s">
        <v>79</v>
      </c>
      <c r="AW500" s="13" t="s">
        <v>33</v>
      </c>
      <c r="AX500" s="13" t="s">
        <v>71</v>
      </c>
      <c r="AY500" s="234" t="s">
        <v>131</v>
      </c>
    </row>
    <row r="501" s="14" customFormat="1">
      <c r="A501" s="14"/>
      <c r="B501" s="235"/>
      <c r="C501" s="236"/>
      <c r="D501" s="226" t="s">
        <v>141</v>
      </c>
      <c r="E501" s="237" t="s">
        <v>19</v>
      </c>
      <c r="F501" s="238" t="s">
        <v>589</v>
      </c>
      <c r="G501" s="236"/>
      <c r="H501" s="239">
        <v>10.643000000000001</v>
      </c>
      <c r="I501" s="240"/>
      <c r="J501" s="236"/>
      <c r="K501" s="236"/>
      <c r="L501" s="241"/>
      <c r="M501" s="242"/>
      <c r="N501" s="243"/>
      <c r="O501" s="243"/>
      <c r="P501" s="243"/>
      <c r="Q501" s="243"/>
      <c r="R501" s="243"/>
      <c r="S501" s="243"/>
      <c r="T501" s="24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45" t="s">
        <v>141</v>
      </c>
      <c r="AU501" s="245" t="s">
        <v>81</v>
      </c>
      <c r="AV501" s="14" t="s">
        <v>81</v>
      </c>
      <c r="AW501" s="14" t="s">
        <v>33</v>
      </c>
      <c r="AX501" s="14" t="s">
        <v>71</v>
      </c>
      <c r="AY501" s="245" t="s">
        <v>131</v>
      </c>
    </row>
    <row r="502" s="13" customFormat="1">
      <c r="A502" s="13"/>
      <c r="B502" s="224"/>
      <c r="C502" s="225"/>
      <c r="D502" s="226" t="s">
        <v>141</v>
      </c>
      <c r="E502" s="227" t="s">
        <v>19</v>
      </c>
      <c r="F502" s="228" t="s">
        <v>590</v>
      </c>
      <c r="G502" s="225"/>
      <c r="H502" s="227" t="s">
        <v>19</v>
      </c>
      <c r="I502" s="229"/>
      <c r="J502" s="225"/>
      <c r="K502" s="225"/>
      <c r="L502" s="230"/>
      <c r="M502" s="231"/>
      <c r="N502" s="232"/>
      <c r="O502" s="232"/>
      <c r="P502" s="232"/>
      <c r="Q502" s="232"/>
      <c r="R502" s="232"/>
      <c r="S502" s="232"/>
      <c r="T502" s="23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34" t="s">
        <v>141</v>
      </c>
      <c r="AU502" s="234" t="s">
        <v>81</v>
      </c>
      <c r="AV502" s="13" t="s">
        <v>79</v>
      </c>
      <c r="AW502" s="13" t="s">
        <v>33</v>
      </c>
      <c r="AX502" s="13" t="s">
        <v>71</v>
      </c>
      <c r="AY502" s="234" t="s">
        <v>131</v>
      </c>
    </row>
    <row r="503" s="14" customFormat="1">
      <c r="A503" s="14"/>
      <c r="B503" s="235"/>
      <c r="C503" s="236"/>
      <c r="D503" s="226" t="s">
        <v>141</v>
      </c>
      <c r="E503" s="237" t="s">
        <v>19</v>
      </c>
      <c r="F503" s="238" t="s">
        <v>591</v>
      </c>
      <c r="G503" s="236"/>
      <c r="H503" s="239">
        <v>321.75</v>
      </c>
      <c r="I503" s="240"/>
      <c r="J503" s="236"/>
      <c r="K503" s="236"/>
      <c r="L503" s="241"/>
      <c r="M503" s="242"/>
      <c r="N503" s="243"/>
      <c r="O503" s="243"/>
      <c r="P503" s="243"/>
      <c r="Q503" s="243"/>
      <c r="R503" s="243"/>
      <c r="S503" s="243"/>
      <c r="T503" s="24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45" t="s">
        <v>141</v>
      </c>
      <c r="AU503" s="245" t="s">
        <v>81</v>
      </c>
      <c r="AV503" s="14" t="s">
        <v>81</v>
      </c>
      <c r="AW503" s="14" t="s">
        <v>33</v>
      </c>
      <c r="AX503" s="14" t="s">
        <v>71</v>
      </c>
      <c r="AY503" s="245" t="s">
        <v>131</v>
      </c>
    </row>
    <row r="504" s="15" customFormat="1">
      <c r="A504" s="15"/>
      <c r="B504" s="246"/>
      <c r="C504" s="247"/>
      <c r="D504" s="226" t="s">
        <v>141</v>
      </c>
      <c r="E504" s="248" t="s">
        <v>19</v>
      </c>
      <c r="F504" s="249" t="s">
        <v>145</v>
      </c>
      <c r="G504" s="247"/>
      <c r="H504" s="250">
        <v>411.51600000000002</v>
      </c>
      <c r="I504" s="251"/>
      <c r="J504" s="247"/>
      <c r="K504" s="247"/>
      <c r="L504" s="252"/>
      <c r="M504" s="253"/>
      <c r="N504" s="254"/>
      <c r="O504" s="254"/>
      <c r="P504" s="254"/>
      <c r="Q504" s="254"/>
      <c r="R504" s="254"/>
      <c r="S504" s="254"/>
      <c r="T504" s="25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T504" s="256" t="s">
        <v>141</v>
      </c>
      <c r="AU504" s="256" t="s">
        <v>81</v>
      </c>
      <c r="AV504" s="15" t="s">
        <v>138</v>
      </c>
      <c r="AW504" s="15" t="s">
        <v>33</v>
      </c>
      <c r="AX504" s="15" t="s">
        <v>79</v>
      </c>
      <c r="AY504" s="256" t="s">
        <v>131</v>
      </c>
    </row>
    <row r="505" s="2" customFormat="1" ht="37.8" customHeight="1">
      <c r="A505" s="40"/>
      <c r="B505" s="41"/>
      <c r="C505" s="206" t="s">
        <v>599</v>
      </c>
      <c r="D505" s="206" t="s">
        <v>133</v>
      </c>
      <c r="E505" s="207" t="s">
        <v>600</v>
      </c>
      <c r="F505" s="208" t="s">
        <v>601</v>
      </c>
      <c r="G505" s="209" t="s">
        <v>148</v>
      </c>
      <c r="H505" s="210">
        <v>8</v>
      </c>
      <c r="I505" s="211"/>
      <c r="J505" s="212">
        <f>ROUND(I505*H505,2)</f>
        <v>0</v>
      </c>
      <c r="K505" s="208" t="s">
        <v>137</v>
      </c>
      <c r="L505" s="46"/>
      <c r="M505" s="213" t="s">
        <v>19</v>
      </c>
      <c r="N505" s="214" t="s">
        <v>42</v>
      </c>
      <c r="O505" s="86"/>
      <c r="P505" s="215">
        <f>O505*H505</f>
        <v>0</v>
      </c>
      <c r="Q505" s="215">
        <v>0</v>
      </c>
      <c r="R505" s="215">
        <f>Q505*H505</f>
        <v>0</v>
      </c>
      <c r="S505" s="215">
        <v>0</v>
      </c>
      <c r="T505" s="216">
        <f>S505*H505</f>
        <v>0</v>
      </c>
      <c r="U505" s="40"/>
      <c r="V505" s="40"/>
      <c r="W505" s="40"/>
      <c r="X505" s="40"/>
      <c r="Y505" s="40"/>
      <c r="Z505" s="40"/>
      <c r="AA505" s="40"/>
      <c r="AB505" s="40"/>
      <c r="AC505" s="40"/>
      <c r="AD505" s="40"/>
      <c r="AE505" s="40"/>
      <c r="AR505" s="217" t="s">
        <v>138</v>
      </c>
      <c r="AT505" s="217" t="s">
        <v>133</v>
      </c>
      <c r="AU505" s="217" t="s">
        <v>81</v>
      </c>
      <c r="AY505" s="19" t="s">
        <v>131</v>
      </c>
      <c r="BE505" s="218">
        <f>IF(N505="základní",J505,0)</f>
        <v>0</v>
      </c>
      <c r="BF505" s="218">
        <f>IF(N505="snížená",J505,0)</f>
        <v>0</v>
      </c>
      <c r="BG505" s="218">
        <f>IF(N505="zákl. přenesená",J505,0)</f>
        <v>0</v>
      </c>
      <c r="BH505" s="218">
        <f>IF(N505="sníž. přenesená",J505,0)</f>
        <v>0</v>
      </c>
      <c r="BI505" s="218">
        <f>IF(N505="nulová",J505,0)</f>
        <v>0</v>
      </c>
      <c r="BJ505" s="19" t="s">
        <v>79</v>
      </c>
      <c r="BK505" s="218">
        <f>ROUND(I505*H505,2)</f>
        <v>0</v>
      </c>
      <c r="BL505" s="19" t="s">
        <v>138</v>
      </c>
      <c r="BM505" s="217" t="s">
        <v>602</v>
      </c>
    </row>
    <row r="506" s="2" customFormat="1">
      <c r="A506" s="40"/>
      <c r="B506" s="41"/>
      <c r="C506" s="42"/>
      <c r="D506" s="219" t="s">
        <v>139</v>
      </c>
      <c r="E506" s="42"/>
      <c r="F506" s="220" t="s">
        <v>603</v>
      </c>
      <c r="G506" s="42"/>
      <c r="H506" s="42"/>
      <c r="I506" s="221"/>
      <c r="J506" s="42"/>
      <c r="K506" s="42"/>
      <c r="L506" s="46"/>
      <c r="M506" s="222"/>
      <c r="N506" s="223"/>
      <c r="O506" s="86"/>
      <c r="P506" s="86"/>
      <c r="Q506" s="86"/>
      <c r="R506" s="86"/>
      <c r="S506" s="86"/>
      <c r="T506" s="87"/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T506" s="19" t="s">
        <v>139</v>
      </c>
      <c r="AU506" s="19" t="s">
        <v>81</v>
      </c>
    </row>
    <row r="507" s="13" customFormat="1">
      <c r="A507" s="13"/>
      <c r="B507" s="224"/>
      <c r="C507" s="225"/>
      <c r="D507" s="226" t="s">
        <v>141</v>
      </c>
      <c r="E507" s="227" t="s">
        <v>19</v>
      </c>
      <c r="F507" s="228" t="s">
        <v>142</v>
      </c>
      <c r="G507" s="225"/>
      <c r="H507" s="227" t="s">
        <v>19</v>
      </c>
      <c r="I507" s="229"/>
      <c r="J507" s="225"/>
      <c r="K507" s="225"/>
      <c r="L507" s="230"/>
      <c r="M507" s="231"/>
      <c r="N507" s="232"/>
      <c r="O507" s="232"/>
      <c r="P507" s="232"/>
      <c r="Q507" s="232"/>
      <c r="R507" s="232"/>
      <c r="S507" s="232"/>
      <c r="T507" s="23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34" t="s">
        <v>141</v>
      </c>
      <c r="AU507" s="234" t="s">
        <v>81</v>
      </c>
      <c r="AV507" s="13" t="s">
        <v>79</v>
      </c>
      <c r="AW507" s="13" t="s">
        <v>33</v>
      </c>
      <c r="AX507" s="13" t="s">
        <v>71</v>
      </c>
      <c r="AY507" s="234" t="s">
        <v>131</v>
      </c>
    </row>
    <row r="508" s="13" customFormat="1">
      <c r="A508" s="13"/>
      <c r="B508" s="224"/>
      <c r="C508" s="225"/>
      <c r="D508" s="226" t="s">
        <v>141</v>
      </c>
      <c r="E508" s="227" t="s">
        <v>19</v>
      </c>
      <c r="F508" s="228" t="s">
        <v>208</v>
      </c>
      <c r="G508" s="225"/>
      <c r="H508" s="227" t="s">
        <v>19</v>
      </c>
      <c r="I508" s="229"/>
      <c r="J508" s="225"/>
      <c r="K508" s="225"/>
      <c r="L508" s="230"/>
      <c r="M508" s="231"/>
      <c r="N508" s="232"/>
      <c r="O508" s="232"/>
      <c r="P508" s="232"/>
      <c r="Q508" s="232"/>
      <c r="R508" s="232"/>
      <c r="S508" s="232"/>
      <c r="T508" s="23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34" t="s">
        <v>141</v>
      </c>
      <c r="AU508" s="234" t="s">
        <v>81</v>
      </c>
      <c r="AV508" s="13" t="s">
        <v>79</v>
      </c>
      <c r="AW508" s="13" t="s">
        <v>33</v>
      </c>
      <c r="AX508" s="13" t="s">
        <v>71</v>
      </c>
      <c r="AY508" s="234" t="s">
        <v>131</v>
      </c>
    </row>
    <row r="509" s="14" customFormat="1">
      <c r="A509" s="14"/>
      <c r="B509" s="235"/>
      <c r="C509" s="236"/>
      <c r="D509" s="226" t="s">
        <v>141</v>
      </c>
      <c r="E509" s="237" t="s">
        <v>19</v>
      </c>
      <c r="F509" s="238" t="s">
        <v>604</v>
      </c>
      <c r="G509" s="236"/>
      <c r="H509" s="239">
        <v>3.3999999999999999</v>
      </c>
      <c r="I509" s="240"/>
      <c r="J509" s="236"/>
      <c r="K509" s="236"/>
      <c r="L509" s="241"/>
      <c r="M509" s="242"/>
      <c r="N509" s="243"/>
      <c r="O509" s="243"/>
      <c r="P509" s="243"/>
      <c r="Q509" s="243"/>
      <c r="R509" s="243"/>
      <c r="S509" s="243"/>
      <c r="T509" s="24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T509" s="245" t="s">
        <v>141</v>
      </c>
      <c r="AU509" s="245" t="s">
        <v>81</v>
      </c>
      <c r="AV509" s="14" t="s">
        <v>81</v>
      </c>
      <c r="AW509" s="14" t="s">
        <v>33</v>
      </c>
      <c r="AX509" s="14" t="s">
        <v>71</v>
      </c>
      <c r="AY509" s="245" t="s">
        <v>131</v>
      </c>
    </row>
    <row r="510" s="13" customFormat="1">
      <c r="A510" s="13"/>
      <c r="B510" s="224"/>
      <c r="C510" s="225"/>
      <c r="D510" s="226" t="s">
        <v>141</v>
      </c>
      <c r="E510" s="227" t="s">
        <v>19</v>
      </c>
      <c r="F510" s="228" t="s">
        <v>199</v>
      </c>
      <c r="G510" s="225"/>
      <c r="H510" s="227" t="s">
        <v>19</v>
      </c>
      <c r="I510" s="229"/>
      <c r="J510" s="225"/>
      <c r="K510" s="225"/>
      <c r="L510" s="230"/>
      <c r="M510" s="231"/>
      <c r="N510" s="232"/>
      <c r="O510" s="232"/>
      <c r="P510" s="232"/>
      <c r="Q510" s="232"/>
      <c r="R510" s="232"/>
      <c r="S510" s="232"/>
      <c r="T510" s="23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34" t="s">
        <v>141</v>
      </c>
      <c r="AU510" s="234" t="s">
        <v>81</v>
      </c>
      <c r="AV510" s="13" t="s">
        <v>79</v>
      </c>
      <c r="AW510" s="13" t="s">
        <v>33</v>
      </c>
      <c r="AX510" s="13" t="s">
        <v>71</v>
      </c>
      <c r="AY510" s="234" t="s">
        <v>131</v>
      </c>
    </row>
    <row r="511" s="14" customFormat="1">
      <c r="A511" s="14"/>
      <c r="B511" s="235"/>
      <c r="C511" s="236"/>
      <c r="D511" s="226" t="s">
        <v>141</v>
      </c>
      <c r="E511" s="237" t="s">
        <v>19</v>
      </c>
      <c r="F511" s="238" t="s">
        <v>605</v>
      </c>
      <c r="G511" s="236"/>
      <c r="H511" s="239">
        <v>2.2000000000000002</v>
      </c>
      <c r="I511" s="240"/>
      <c r="J511" s="236"/>
      <c r="K511" s="236"/>
      <c r="L511" s="241"/>
      <c r="M511" s="242"/>
      <c r="N511" s="243"/>
      <c r="O511" s="243"/>
      <c r="P511" s="243"/>
      <c r="Q511" s="243"/>
      <c r="R511" s="243"/>
      <c r="S511" s="243"/>
      <c r="T511" s="24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45" t="s">
        <v>141</v>
      </c>
      <c r="AU511" s="245" t="s">
        <v>81</v>
      </c>
      <c r="AV511" s="14" t="s">
        <v>81</v>
      </c>
      <c r="AW511" s="14" t="s">
        <v>33</v>
      </c>
      <c r="AX511" s="14" t="s">
        <v>71</v>
      </c>
      <c r="AY511" s="245" t="s">
        <v>131</v>
      </c>
    </row>
    <row r="512" s="13" customFormat="1">
      <c r="A512" s="13"/>
      <c r="B512" s="224"/>
      <c r="C512" s="225"/>
      <c r="D512" s="226" t="s">
        <v>141</v>
      </c>
      <c r="E512" s="227" t="s">
        <v>19</v>
      </c>
      <c r="F512" s="228" t="s">
        <v>201</v>
      </c>
      <c r="G512" s="225"/>
      <c r="H512" s="227" t="s">
        <v>19</v>
      </c>
      <c r="I512" s="229"/>
      <c r="J512" s="225"/>
      <c r="K512" s="225"/>
      <c r="L512" s="230"/>
      <c r="M512" s="231"/>
      <c r="N512" s="232"/>
      <c r="O512" s="232"/>
      <c r="P512" s="232"/>
      <c r="Q512" s="232"/>
      <c r="R512" s="232"/>
      <c r="S512" s="232"/>
      <c r="T512" s="23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34" t="s">
        <v>141</v>
      </c>
      <c r="AU512" s="234" t="s">
        <v>81</v>
      </c>
      <c r="AV512" s="13" t="s">
        <v>79</v>
      </c>
      <c r="AW512" s="13" t="s">
        <v>33</v>
      </c>
      <c r="AX512" s="13" t="s">
        <v>71</v>
      </c>
      <c r="AY512" s="234" t="s">
        <v>131</v>
      </c>
    </row>
    <row r="513" s="14" customFormat="1">
      <c r="A513" s="14"/>
      <c r="B513" s="235"/>
      <c r="C513" s="236"/>
      <c r="D513" s="226" t="s">
        <v>141</v>
      </c>
      <c r="E513" s="237" t="s">
        <v>19</v>
      </c>
      <c r="F513" s="238" t="s">
        <v>606</v>
      </c>
      <c r="G513" s="236"/>
      <c r="H513" s="239">
        <v>2.3999999999999999</v>
      </c>
      <c r="I513" s="240"/>
      <c r="J513" s="236"/>
      <c r="K513" s="236"/>
      <c r="L513" s="241"/>
      <c r="M513" s="242"/>
      <c r="N513" s="243"/>
      <c r="O513" s="243"/>
      <c r="P513" s="243"/>
      <c r="Q513" s="243"/>
      <c r="R513" s="243"/>
      <c r="S513" s="243"/>
      <c r="T513" s="24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45" t="s">
        <v>141</v>
      </c>
      <c r="AU513" s="245" t="s">
        <v>81</v>
      </c>
      <c r="AV513" s="14" t="s">
        <v>81</v>
      </c>
      <c r="AW513" s="14" t="s">
        <v>33</v>
      </c>
      <c r="AX513" s="14" t="s">
        <v>71</v>
      </c>
      <c r="AY513" s="245" t="s">
        <v>131</v>
      </c>
    </row>
    <row r="514" s="15" customFormat="1">
      <c r="A514" s="15"/>
      <c r="B514" s="246"/>
      <c r="C514" s="247"/>
      <c r="D514" s="226" t="s">
        <v>141</v>
      </c>
      <c r="E514" s="248" t="s">
        <v>19</v>
      </c>
      <c r="F514" s="249" t="s">
        <v>145</v>
      </c>
      <c r="G514" s="247"/>
      <c r="H514" s="250">
        <v>8</v>
      </c>
      <c r="I514" s="251"/>
      <c r="J514" s="247"/>
      <c r="K514" s="247"/>
      <c r="L514" s="252"/>
      <c r="M514" s="253"/>
      <c r="N514" s="254"/>
      <c r="O514" s="254"/>
      <c r="P514" s="254"/>
      <c r="Q514" s="254"/>
      <c r="R514" s="254"/>
      <c r="S514" s="254"/>
      <c r="T514" s="25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T514" s="256" t="s">
        <v>141</v>
      </c>
      <c r="AU514" s="256" t="s">
        <v>81</v>
      </c>
      <c r="AV514" s="15" t="s">
        <v>138</v>
      </c>
      <c r="AW514" s="15" t="s">
        <v>33</v>
      </c>
      <c r="AX514" s="15" t="s">
        <v>79</v>
      </c>
      <c r="AY514" s="256" t="s">
        <v>131</v>
      </c>
    </row>
    <row r="515" s="2" customFormat="1" ht="37.8" customHeight="1">
      <c r="A515" s="40"/>
      <c r="B515" s="41"/>
      <c r="C515" s="206" t="s">
        <v>372</v>
      </c>
      <c r="D515" s="206" t="s">
        <v>133</v>
      </c>
      <c r="E515" s="207" t="s">
        <v>607</v>
      </c>
      <c r="F515" s="208" t="s">
        <v>608</v>
      </c>
      <c r="G515" s="209" t="s">
        <v>148</v>
      </c>
      <c r="H515" s="210">
        <v>52.200000000000003</v>
      </c>
      <c r="I515" s="211"/>
      <c r="J515" s="212">
        <f>ROUND(I515*H515,2)</f>
        <v>0</v>
      </c>
      <c r="K515" s="208" t="s">
        <v>137</v>
      </c>
      <c r="L515" s="46"/>
      <c r="M515" s="213" t="s">
        <v>19</v>
      </c>
      <c r="N515" s="214" t="s">
        <v>42</v>
      </c>
      <c r="O515" s="86"/>
      <c r="P515" s="215">
        <f>O515*H515</f>
        <v>0</v>
      </c>
      <c r="Q515" s="215">
        <v>0</v>
      </c>
      <c r="R515" s="215">
        <f>Q515*H515</f>
        <v>0</v>
      </c>
      <c r="S515" s="215">
        <v>0</v>
      </c>
      <c r="T515" s="216">
        <f>S515*H515</f>
        <v>0</v>
      </c>
      <c r="U515" s="40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R515" s="217" t="s">
        <v>138</v>
      </c>
      <c r="AT515" s="217" t="s">
        <v>133</v>
      </c>
      <c r="AU515" s="217" t="s">
        <v>81</v>
      </c>
      <c r="AY515" s="19" t="s">
        <v>131</v>
      </c>
      <c r="BE515" s="218">
        <f>IF(N515="základní",J515,0)</f>
        <v>0</v>
      </c>
      <c r="BF515" s="218">
        <f>IF(N515="snížená",J515,0)</f>
        <v>0</v>
      </c>
      <c r="BG515" s="218">
        <f>IF(N515="zákl. přenesená",J515,0)</f>
        <v>0</v>
      </c>
      <c r="BH515" s="218">
        <f>IF(N515="sníž. přenesená",J515,0)</f>
        <v>0</v>
      </c>
      <c r="BI515" s="218">
        <f>IF(N515="nulová",J515,0)</f>
        <v>0</v>
      </c>
      <c r="BJ515" s="19" t="s">
        <v>79</v>
      </c>
      <c r="BK515" s="218">
        <f>ROUND(I515*H515,2)</f>
        <v>0</v>
      </c>
      <c r="BL515" s="19" t="s">
        <v>138</v>
      </c>
      <c r="BM515" s="217" t="s">
        <v>609</v>
      </c>
    </row>
    <row r="516" s="2" customFormat="1">
      <c r="A516" s="40"/>
      <c r="B516" s="41"/>
      <c r="C516" s="42"/>
      <c r="D516" s="219" t="s">
        <v>139</v>
      </c>
      <c r="E516" s="42"/>
      <c r="F516" s="220" t="s">
        <v>610</v>
      </c>
      <c r="G516" s="42"/>
      <c r="H516" s="42"/>
      <c r="I516" s="221"/>
      <c r="J516" s="42"/>
      <c r="K516" s="42"/>
      <c r="L516" s="46"/>
      <c r="M516" s="222"/>
      <c r="N516" s="223"/>
      <c r="O516" s="86"/>
      <c r="P516" s="86"/>
      <c r="Q516" s="86"/>
      <c r="R516" s="86"/>
      <c r="S516" s="86"/>
      <c r="T516" s="87"/>
      <c r="U516" s="40"/>
      <c r="V516" s="40"/>
      <c r="W516" s="40"/>
      <c r="X516" s="40"/>
      <c r="Y516" s="40"/>
      <c r="Z516" s="40"/>
      <c r="AA516" s="40"/>
      <c r="AB516" s="40"/>
      <c r="AC516" s="40"/>
      <c r="AD516" s="40"/>
      <c r="AE516" s="40"/>
      <c r="AT516" s="19" t="s">
        <v>139</v>
      </c>
      <c r="AU516" s="19" t="s">
        <v>81</v>
      </c>
    </row>
    <row r="517" s="13" customFormat="1">
      <c r="A517" s="13"/>
      <c r="B517" s="224"/>
      <c r="C517" s="225"/>
      <c r="D517" s="226" t="s">
        <v>141</v>
      </c>
      <c r="E517" s="227" t="s">
        <v>19</v>
      </c>
      <c r="F517" s="228" t="s">
        <v>611</v>
      </c>
      <c r="G517" s="225"/>
      <c r="H517" s="227" t="s">
        <v>19</v>
      </c>
      <c r="I517" s="229"/>
      <c r="J517" s="225"/>
      <c r="K517" s="225"/>
      <c r="L517" s="230"/>
      <c r="M517" s="231"/>
      <c r="N517" s="232"/>
      <c r="O517" s="232"/>
      <c r="P517" s="232"/>
      <c r="Q517" s="232"/>
      <c r="R517" s="232"/>
      <c r="S517" s="232"/>
      <c r="T517" s="23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34" t="s">
        <v>141</v>
      </c>
      <c r="AU517" s="234" t="s">
        <v>81</v>
      </c>
      <c r="AV517" s="13" t="s">
        <v>79</v>
      </c>
      <c r="AW517" s="13" t="s">
        <v>33</v>
      </c>
      <c r="AX517" s="13" t="s">
        <v>71</v>
      </c>
      <c r="AY517" s="234" t="s">
        <v>131</v>
      </c>
    </row>
    <row r="518" s="14" customFormat="1">
      <c r="A518" s="14"/>
      <c r="B518" s="235"/>
      <c r="C518" s="236"/>
      <c r="D518" s="226" t="s">
        <v>141</v>
      </c>
      <c r="E518" s="237" t="s">
        <v>19</v>
      </c>
      <c r="F518" s="238" t="s">
        <v>612</v>
      </c>
      <c r="G518" s="236"/>
      <c r="H518" s="239">
        <v>52.200000000000003</v>
      </c>
      <c r="I518" s="240"/>
      <c r="J518" s="236"/>
      <c r="K518" s="236"/>
      <c r="L518" s="241"/>
      <c r="M518" s="242"/>
      <c r="N518" s="243"/>
      <c r="O518" s="243"/>
      <c r="P518" s="243"/>
      <c r="Q518" s="243"/>
      <c r="R518" s="243"/>
      <c r="S518" s="243"/>
      <c r="T518" s="24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45" t="s">
        <v>141</v>
      </c>
      <c r="AU518" s="245" t="s">
        <v>81</v>
      </c>
      <c r="AV518" s="14" t="s">
        <v>81</v>
      </c>
      <c r="AW518" s="14" t="s">
        <v>33</v>
      </c>
      <c r="AX518" s="14" t="s">
        <v>71</v>
      </c>
      <c r="AY518" s="245" t="s">
        <v>131</v>
      </c>
    </row>
    <row r="519" s="15" customFormat="1">
      <c r="A519" s="15"/>
      <c r="B519" s="246"/>
      <c r="C519" s="247"/>
      <c r="D519" s="226" t="s">
        <v>141</v>
      </c>
      <c r="E519" s="248" t="s">
        <v>19</v>
      </c>
      <c r="F519" s="249" t="s">
        <v>145</v>
      </c>
      <c r="G519" s="247"/>
      <c r="H519" s="250">
        <v>52.200000000000003</v>
      </c>
      <c r="I519" s="251"/>
      <c r="J519" s="247"/>
      <c r="K519" s="247"/>
      <c r="L519" s="252"/>
      <c r="M519" s="253"/>
      <c r="N519" s="254"/>
      <c r="O519" s="254"/>
      <c r="P519" s="254"/>
      <c r="Q519" s="254"/>
      <c r="R519" s="254"/>
      <c r="S519" s="254"/>
      <c r="T519" s="25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T519" s="256" t="s">
        <v>141</v>
      </c>
      <c r="AU519" s="256" t="s">
        <v>81</v>
      </c>
      <c r="AV519" s="15" t="s">
        <v>138</v>
      </c>
      <c r="AW519" s="15" t="s">
        <v>33</v>
      </c>
      <c r="AX519" s="15" t="s">
        <v>79</v>
      </c>
      <c r="AY519" s="256" t="s">
        <v>131</v>
      </c>
    </row>
    <row r="520" s="2" customFormat="1" ht="24.15" customHeight="1">
      <c r="A520" s="40"/>
      <c r="B520" s="41"/>
      <c r="C520" s="206" t="s">
        <v>613</v>
      </c>
      <c r="D520" s="206" t="s">
        <v>133</v>
      </c>
      <c r="E520" s="207" t="s">
        <v>614</v>
      </c>
      <c r="F520" s="208" t="s">
        <v>615</v>
      </c>
      <c r="G520" s="209" t="s">
        <v>148</v>
      </c>
      <c r="H520" s="210">
        <v>60.200000000000003</v>
      </c>
      <c r="I520" s="211"/>
      <c r="J520" s="212">
        <f>ROUND(I520*H520,2)</f>
        <v>0</v>
      </c>
      <c r="K520" s="208" t="s">
        <v>137</v>
      </c>
      <c r="L520" s="46"/>
      <c r="M520" s="213" t="s">
        <v>19</v>
      </c>
      <c r="N520" s="214" t="s">
        <v>42</v>
      </c>
      <c r="O520" s="86"/>
      <c r="P520" s="215">
        <f>O520*H520</f>
        <v>0</v>
      </c>
      <c r="Q520" s="215">
        <v>0</v>
      </c>
      <c r="R520" s="215">
        <f>Q520*H520</f>
        <v>0</v>
      </c>
      <c r="S520" s="215">
        <v>0</v>
      </c>
      <c r="T520" s="216">
        <f>S520*H520</f>
        <v>0</v>
      </c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R520" s="217" t="s">
        <v>138</v>
      </c>
      <c r="AT520" s="217" t="s">
        <v>133</v>
      </c>
      <c r="AU520" s="217" t="s">
        <v>81</v>
      </c>
      <c r="AY520" s="19" t="s">
        <v>131</v>
      </c>
      <c r="BE520" s="218">
        <f>IF(N520="základní",J520,0)</f>
        <v>0</v>
      </c>
      <c r="BF520" s="218">
        <f>IF(N520="snížená",J520,0)</f>
        <v>0</v>
      </c>
      <c r="BG520" s="218">
        <f>IF(N520="zákl. přenesená",J520,0)</f>
        <v>0</v>
      </c>
      <c r="BH520" s="218">
        <f>IF(N520="sníž. přenesená",J520,0)</f>
        <v>0</v>
      </c>
      <c r="BI520" s="218">
        <f>IF(N520="nulová",J520,0)</f>
        <v>0</v>
      </c>
      <c r="BJ520" s="19" t="s">
        <v>79</v>
      </c>
      <c r="BK520" s="218">
        <f>ROUND(I520*H520,2)</f>
        <v>0</v>
      </c>
      <c r="BL520" s="19" t="s">
        <v>138</v>
      </c>
      <c r="BM520" s="217" t="s">
        <v>616</v>
      </c>
    </row>
    <row r="521" s="2" customFormat="1">
      <c r="A521" s="40"/>
      <c r="B521" s="41"/>
      <c r="C521" s="42"/>
      <c r="D521" s="219" t="s">
        <v>139</v>
      </c>
      <c r="E521" s="42"/>
      <c r="F521" s="220" t="s">
        <v>617</v>
      </c>
      <c r="G521" s="42"/>
      <c r="H521" s="42"/>
      <c r="I521" s="221"/>
      <c r="J521" s="42"/>
      <c r="K521" s="42"/>
      <c r="L521" s="46"/>
      <c r="M521" s="222"/>
      <c r="N521" s="223"/>
      <c r="O521" s="86"/>
      <c r="P521" s="86"/>
      <c r="Q521" s="86"/>
      <c r="R521" s="86"/>
      <c r="S521" s="86"/>
      <c r="T521" s="87"/>
      <c r="U521" s="40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  <c r="AT521" s="19" t="s">
        <v>139</v>
      </c>
      <c r="AU521" s="19" t="s">
        <v>81</v>
      </c>
    </row>
    <row r="522" s="14" customFormat="1">
      <c r="A522" s="14"/>
      <c r="B522" s="235"/>
      <c r="C522" s="236"/>
      <c r="D522" s="226" t="s">
        <v>141</v>
      </c>
      <c r="E522" s="237" t="s">
        <v>19</v>
      </c>
      <c r="F522" s="238" t="s">
        <v>618</v>
      </c>
      <c r="G522" s="236"/>
      <c r="H522" s="239">
        <v>60.200000000000003</v>
      </c>
      <c r="I522" s="240"/>
      <c r="J522" s="236"/>
      <c r="K522" s="236"/>
      <c r="L522" s="241"/>
      <c r="M522" s="242"/>
      <c r="N522" s="243"/>
      <c r="O522" s="243"/>
      <c r="P522" s="243"/>
      <c r="Q522" s="243"/>
      <c r="R522" s="243"/>
      <c r="S522" s="243"/>
      <c r="T522" s="24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45" t="s">
        <v>141</v>
      </c>
      <c r="AU522" s="245" t="s">
        <v>81</v>
      </c>
      <c r="AV522" s="14" t="s">
        <v>81</v>
      </c>
      <c r="AW522" s="14" t="s">
        <v>33</v>
      </c>
      <c r="AX522" s="14" t="s">
        <v>71</v>
      </c>
      <c r="AY522" s="245" t="s">
        <v>131</v>
      </c>
    </row>
    <row r="523" s="15" customFormat="1">
      <c r="A523" s="15"/>
      <c r="B523" s="246"/>
      <c r="C523" s="247"/>
      <c r="D523" s="226" t="s">
        <v>141</v>
      </c>
      <c r="E523" s="248" t="s">
        <v>19</v>
      </c>
      <c r="F523" s="249" t="s">
        <v>145</v>
      </c>
      <c r="G523" s="247"/>
      <c r="H523" s="250">
        <v>60.200000000000003</v>
      </c>
      <c r="I523" s="251"/>
      <c r="J523" s="247"/>
      <c r="K523" s="247"/>
      <c r="L523" s="252"/>
      <c r="M523" s="253"/>
      <c r="N523" s="254"/>
      <c r="O523" s="254"/>
      <c r="P523" s="254"/>
      <c r="Q523" s="254"/>
      <c r="R523" s="254"/>
      <c r="S523" s="254"/>
      <c r="T523" s="25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T523" s="256" t="s">
        <v>141</v>
      </c>
      <c r="AU523" s="256" t="s">
        <v>81</v>
      </c>
      <c r="AV523" s="15" t="s">
        <v>138</v>
      </c>
      <c r="AW523" s="15" t="s">
        <v>33</v>
      </c>
      <c r="AX523" s="15" t="s">
        <v>79</v>
      </c>
      <c r="AY523" s="256" t="s">
        <v>131</v>
      </c>
    </row>
    <row r="524" s="12" customFormat="1" ht="22.8" customHeight="1">
      <c r="A524" s="12"/>
      <c r="B524" s="190"/>
      <c r="C524" s="191"/>
      <c r="D524" s="192" t="s">
        <v>70</v>
      </c>
      <c r="E524" s="204" t="s">
        <v>619</v>
      </c>
      <c r="F524" s="204" t="s">
        <v>620</v>
      </c>
      <c r="G524" s="191"/>
      <c r="H524" s="191"/>
      <c r="I524" s="194"/>
      <c r="J524" s="205">
        <f>BK524</f>
        <v>0</v>
      </c>
      <c r="K524" s="191"/>
      <c r="L524" s="196"/>
      <c r="M524" s="197"/>
      <c r="N524" s="198"/>
      <c r="O524" s="198"/>
      <c r="P524" s="199">
        <f>SUM(P525:P550)</f>
        <v>0</v>
      </c>
      <c r="Q524" s="198"/>
      <c r="R524" s="199">
        <f>SUM(R525:R550)</f>
        <v>0</v>
      </c>
      <c r="S524" s="198"/>
      <c r="T524" s="200">
        <f>SUM(T525:T550)</f>
        <v>0</v>
      </c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R524" s="201" t="s">
        <v>79</v>
      </c>
      <c r="AT524" s="202" t="s">
        <v>70</v>
      </c>
      <c r="AU524" s="202" t="s">
        <v>79</v>
      </c>
      <c r="AY524" s="201" t="s">
        <v>131</v>
      </c>
      <c r="BK524" s="203">
        <f>SUM(BK525:BK550)</f>
        <v>0</v>
      </c>
    </row>
    <row r="525" s="2" customFormat="1" ht="37.8" customHeight="1">
      <c r="A525" s="40"/>
      <c r="B525" s="41"/>
      <c r="C525" s="206" t="s">
        <v>378</v>
      </c>
      <c r="D525" s="206" t="s">
        <v>133</v>
      </c>
      <c r="E525" s="207" t="s">
        <v>621</v>
      </c>
      <c r="F525" s="208" t="s">
        <v>622</v>
      </c>
      <c r="G525" s="209" t="s">
        <v>221</v>
      </c>
      <c r="H525" s="210">
        <v>391.45999999999998</v>
      </c>
      <c r="I525" s="211"/>
      <c r="J525" s="212">
        <f>ROUND(I525*H525,2)</f>
        <v>0</v>
      </c>
      <c r="K525" s="208" t="s">
        <v>137</v>
      </c>
      <c r="L525" s="46"/>
      <c r="M525" s="213" t="s">
        <v>19</v>
      </c>
      <c r="N525" s="214" t="s">
        <v>42</v>
      </c>
      <c r="O525" s="86"/>
      <c r="P525" s="215">
        <f>O525*H525</f>
        <v>0</v>
      </c>
      <c r="Q525" s="215">
        <v>0</v>
      </c>
      <c r="R525" s="215">
        <f>Q525*H525</f>
        <v>0</v>
      </c>
      <c r="S525" s="215">
        <v>0</v>
      </c>
      <c r="T525" s="216">
        <f>S525*H525</f>
        <v>0</v>
      </c>
      <c r="U525" s="40"/>
      <c r="V525" s="40"/>
      <c r="W525" s="40"/>
      <c r="X525" s="40"/>
      <c r="Y525" s="40"/>
      <c r="Z525" s="40"/>
      <c r="AA525" s="40"/>
      <c r="AB525" s="40"/>
      <c r="AC525" s="40"/>
      <c r="AD525" s="40"/>
      <c r="AE525" s="40"/>
      <c r="AR525" s="217" t="s">
        <v>138</v>
      </c>
      <c r="AT525" s="217" t="s">
        <v>133</v>
      </c>
      <c r="AU525" s="217" t="s">
        <v>81</v>
      </c>
      <c r="AY525" s="19" t="s">
        <v>131</v>
      </c>
      <c r="BE525" s="218">
        <f>IF(N525="základní",J525,0)</f>
        <v>0</v>
      </c>
      <c r="BF525" s="218">
        <f>IF(N525="snížená",J525,0)</f>
        <v>0</v>
      </c>
      <c r="BG525" s="218">
        <f>IF(N525="zákl. přenesená",J525,0)</f>
        <v>0</v>
      </c>
      <c r="BH525" s="218">
        <f>IF(N525="sníž. přenesená",J525,0)</f>
        <v>0</v>
      </c>
      <c r="BI525" s="218">
        <f>IF(N525="nulová",J525,0)</f>
        <v>0</v>
      </c>
      <c r="BJ525" s="19" t="s">
        <v>79</v>
      </c>
      <c r="BK525" s="218">
        <f>ROUND(I525*H525,2)</f>
        <v>0</v>
      </c>
      <c r="BL525" s="19" t="s">
        <v>138</v>
      </c>
      <c r="BM525" s="217" t="s">
        <v>623</v>
      </c>
    </row>
    <row r="526" s="2" customFormat="1">
      <c r="A526" s="40"/>
      <c r="B526" s="41"/>
      <c r="C526" s="42"/>
      <c r="D526" s="219" t="s">
        <v>139</v>
      </c>
      <c r="E526" s="42"/>
      <c r="F526" s="220" t="s">
        <v>624</v>
      </c>
      <c r="G526" s="42"/>
      <c r="H526" s="42"/>
      <c r="I526" s="221"/>
      <c r="J526" s="42"/>
      <c r="K526" s="42"/>
      <c r="L526" s="46"/>
      <c r="M526" s="222"/>
      <c r="N526" s="223"/>
      <c r="O526" s="86"/>
      <c r="P526" s="86"/>
      <c r="Q526" s="86"/>
      <c r="R526" s="86"/>
      <c r="S526" s="86"/>
      <c r="T526" s="87"/>
      <c r="U526" s="40"/>
      <c r="V526" s="40"/>
      <c r="W526" s="40"/>
      <c r="X526" s="40"/>
      <c r="Y526" s="40"/>
      <c r="Z526" s="40"/>
      <c r="AA526" s="40"/>
      <c r="AB526" s="40"/>
      <c r="AC526" s="40"/>
      <c r="AD526" s="40"/>
      <c r="AE526" s="40"/>
      <c r="AT526" s="19" t="s">
        <v>139</v>
      </c>
      <c r="AU526" s="19" t="s">
        <v>81</v>
      </c>
    </row>
    <row r="527" s="2" customFormat="1" ht="33" customHeight="1">
      <c r="A527" s="40"/>
      <c r="B527" s="41"/>
      <c r="C527" s="206" t="s">
        <v>625</v>
      </c>
      <c r="D527" s="206" t="s">
        <v>133</v>
      </c>
      <c r="E527" s="207" t="s">
        <v>626</v>
      </c>
      <c r="F527" s="208" t="s">
        <v>627</v>
      </c>
      <c r="G527" s="209" t="s">
        <v>221</v>
      </c>
      <c r="H527" s="210">
        <v>391.45999999999998</v>
      </c>
      <c r="I527" s="211"/>
      <c r="J527" s="212">
        <f>ROUND(I527*H527,2)</f>
        <v>0</v>
      </c>
      <c r="K527" s="208" t="s">
        <v>137</v>
      </c>
      <c r="L527" s="46"/>
      <c r="M527" s="213" t="s">
        <v>19</v>
      </c>
      <c r="N527" s="214" t="s">
        <v>42</v>
      </c>
      <c r="O527" s="86"/>
      <c r="P527" s="215">
        <f>O527*H527</f>
        <v>0</v>
      </c>
      <c r="Q527" s="215">
        <v>0</v>
      </c>
      <c r="R527" s="215">
        <f>Q527*H527</f>
        <v>0</v>
      </c>
      <c r="S527" s="215">
        <v>0</v>
      </c>
      <c r="T527" s="216">
        <f>S527*H527</f>
        <v>0</v>
      </c>
      <c r="U527" s="40"/>
      <c r="V527" s="40"/>
      <c r="W527" s="40"/>
      <c r="X527" s="40"/>
      <c r="Y527" s="40"/>
      <c r="Z527" s="40"/>
      <c r="AA527" s="40"/>
      <c r="AB527" s="40"/>
      <c r="AC527" s="40"/>
      <c r="AD527" s="40"/>
      <c r="AE527" s="40"/>
      <c r="AR527" s="217" t="s">
        <v>138</v>
      </c>
      <c r="AT527" s="217" t="s">
        <v>133</v>
      </c>
      <c r="AU527" s="217" t="s">
        <v>81</v>
      </c>
      <c r="AY527" s="19" t="s">
        <v>131</v>
      </c>
      <c r="BE527" s="218">
        <f>IF(N527="základní",J527,0)</f>
        <v>0</v>
      </c>
      <c r="BF527" s="218">
        <f>IF(N527="snížená",J527,0)</f>
        <v>0</v>
      </c>
      <c r="BG527" s="218">
        <f>IF(N527="zákl. přenesená",J527,0)</f>
        <v>0</v>
      </c>
      <c r="BH527" s="218">
        <f>IF(N527="sníž. přenesená",J527,0)</f>
        <v>0</v>
      </c>
      <c r="BI527" s="218">
        <f>IF(N527="nulová",J527,0)</f>
        <v>0</v>
      </c>
      <c r="BJ527" s="19" t="s">
        <v>79</v>
      </c>
      <c r="BK527" s="218">
        <f>ROUND(I527*H527,2)</f>
        <v>0</v>
      </c>
      <c r="BL527" s="19" t="s">
        <v>138</v>
      </c>
      <c r="BM527" s="217" t="s">
        <v>628</v>
      </c>
    </row>
    <row r="528" s="2" customFormat="1">
      <c r="A528" s="40"/>
      <c r="B528" s="41"/>
      <c r="C528" s="42"/>
      <c r="D528" s="219" t="s">
        <v>139</v>
      </c>
      <c r="E528" s="42"/>
      <c r="F528" s="220" t="s">
        <v>629</v>
      </c>
      <c r="G528" s="42"/>
      <c r="H528" s="42"/>
      <c r="I528" s="221"/>
      <c r="J528" s="42"/>
      <c r="K528" s="42"/>
      <c r="L528" s="46"/>
      <c r="M528" s="222"/>
      <c r="N528" s="223"/>
      <c r="O528" s="86"/>
      <c r="P528" s="86"/>
      <c r="Q528" s="86"/>
      <c r="R528" s="86"/>
      <c r="S528" s="86"/>
      <c r="T528" s="87"/>
      <c r="U528" s="40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T528" s="19" t="s">
        <v>139</v>
      </c>
      <c r="AU528" s="19" t="s">
        <v>81</v>
      </c>
    </row>
    <row r="529" s="2" customFormat="1" ht="44.25" customHeight="1">
      <c r="A529" s="40"/>
      <c r="B529" s="41"/>
      <c r="C529" s="206" t="s">
        <v>383</v>
      </c>
      <c r="D529" s="206" t="s">
        <v>133</v>
      </c>
      <c r="E529" s="207" t="s">
        <v>630</v>
      </c>
      <c r="F529" s="208" t="s">
        <v>631</v>
      </c>
      <c r="G529" s="209" t="s">
        <v>221</v>
      </c>
      <c r="H529" s="210">
        <v>3523.1399999999999</v>
      </c>
      <c r="I529" s="211"/>
      <c r="J529" s="212">
        <f>ROUND(I529*H529,2)</f>
        <v>0</v>
      </c>
      <c r="K529" s="208" t="s">
        <v>137</v>
      </c>
      <c r="L529" s="46"/>
      <c r="M529" s="213" t="s">
        <v>19</v>
      </c>
      <c r="N529" s="214" t="s">
        <v>42</v>
      </c>
      <c r="O529" s="86"/>
      <c r="P529" s="215">
        <f>O529*H529</f>
        <v>0</v>
      </c>
      <c r="Q529" s="215">
        <v>0</v>
      </c>
      <c r="R529" s="215">
        <f>Q529*H529</f>
        <v>0</v>
      </c>
      <c r="S529" s="215">
        <v>0</v>
      </c>
      <c r="T529" s="216">
        <f>S529*H529</f>
        <v>0</v>
      </c>
      <c r="U529" s="40"/>
      <c r="V529" s="40"/>
      <c r="W529" s="40"/>
      <c r="X529" s="40"/>
      <c r="Y529" s="40"/>
      <c r="Z529" s="40"/>
      <c r="AA529" s="40"/>
      <c r="AB529" s="40"/>
      <c r="AC529" s="40"/>
      <c r="AD529" s="40"/>
      <c r="AE529" s="40"/>
      <c r="AR529" s="217" t="s">
        <v>138</v>
      </c>
      <c r="AT529" s="217" t="s">
        <v>133</v>
      </c>
      <c r="AU529" s="217" t="s">
        <v>81</v>
      </c>
      <c r="AY529" s="19" t="s">
        <v>131</v>
      </c>
      <c r="BE529" s="218">
        <f>IF(N529="základní",J529,0)</f>
        <v>0</v>
      </c>
      <c r="BF529" s="218">
        <f>IF(N529="snížená",J529,0)</f>
        <v>0</v>
      </c>
      <c r="BG529" s="218">
        <f>IF(N529="zákl. přenesená",J529,0)</f>
        <v>0</v>
      </c>
      <c r="BH529" s="218">
        <f>IF(N529="sníž. přenesená",J529,0)</f>
        <v>0</v>
      </c>
      <c r="BI529" s="218">
        <f>IF(N529="nulová",J529,0)</f>
        <v>0</v>
      </c>
      <c r="BJ529" s="19" t="s">
        <v>79</v>
      </c>
      <c r="BK529" s="218">
        <f>ROUND(I529*H529,2)</f>
        <v>0</v>
      </c>
      <c r="BL529" s="19" t="s">
        <v>138</v>
      </c>
      <c r="BM529" s="217" t="s">
        <v>632</v>
      </c>
    </row>
    <row r="530" s="2" customFormat="1">
      <c r="A530" s="40"/>
      <c r="B530" s="41"/>
      <c r="C530" s="42"/>
      <c r="D530" s="219" t="s">
        <v>139</v>
      </c>
      <c r="E530" s="42"/>
      <c r="F530" s="220" t="s">
        <v>633</v>
      </c>
      <c r="G530" s="42"/>
      <c r="H530" s="42"/>
      <c r="I530" s="221"/>
      <c r="J530" s="42"/>
      <c r="K530" s="42"/>
      <c r="L530" s="46"/>
      <c r="M530" s="222"/>
      <c r="N530" s="223"/>
      <c r="O530" s="86"/>
      <c r="P530" s="86"/>
      <c r="Q530" s="86"/>
      <c r="R530" s="86"/>
      <c r="S530" s="86"/>
      <c r="T530" s="87"/>
      <c r="U530" s="40"/>
      <c r="V530" s="40"/>
      <c r="W530" s="40"/>
      <c r="X530" s="40"/>
      <c r="Y530" s="40"/>
      <c r="Z530" s="40"/>
      <c r="AA530" s="40"/>
      <c r="AB530" s="40"/>
      <c r="AC530" s="40"/>
      <c r="AD530" s="40"/>
      <c r="AE530" s="40"/>
      <c r="AT530" s="19" t="s">
        <v>139</v>
      </c>
      <c r="AU530" s="19" t="s">
        <v>81</v>
      </c>
    </row>
    <row r="531" s="14" customFormat="1">
      <c r="A531" s="14"/>
      <c r="B531" s="235"/>
      <c r="C531" s="236"/>
      <c r="D531" s="226" t="s">
        <v>141</v>
      </c>
      <c r="E531" s="237" t="s">
        <v>19</v>
      </c>
      <c r="F531" s="238" t="s">
        <v>634</v>
      </c>
      <c r="G531" s="236"/>
      <c r="H531" s="239">
        <v>3523.1399999999999</v>
      </c>
      <c r="I531" s="240"/>
      <c r="J531" s="236"/>
      <c r="K531" s="236"/>
      <c r="L531" s="241"/>
      <c r="M531" s="242"/>
      <c r="N531" s="243"/>
      <c r="O531" s="243"/>
      <c r="P531" s="243"/>
      <c r="Q531" s="243"/>
      <c r="R531" s="243"/>
      <c r="S531" s="243"/>
      <c r="T531" s="24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245" t="s">
        <v>141</v>
      </c>
      <c r="AU531" s="245" t="s">
        <v>81</v>
      </c>
      <c r="AV531" s="14" t="s">
        <v>81</v>
      </c>
      <c r="AW531" s="14" t="s">
        <v>33</v>
      </c>
      <c r="AX531" s="14" t="s">
        <v>71</v>
      </c>
      <c r="AY531" s="245" t="s">
        <v>131</v>
      </c>
    </row>
    <row r="532" s="15" customFormat="1">
      <c r="A532" s="15"/>
      <c r="B532" s="246"/>
      <c r="C532" s="247"/>
      <c r="D532" s="226" t="s">
        <v>141</v>
      </c>
      <c r="E532" s="248" t="s">
        <v>19</v>
      </c>
      <c r="F532" s="249" t="s">
        <v>145</v>
      </c>
      <c r="G532" s="247"/>
      <c r="H532" s="250">
        <v>3523.1399999999999</v>
      </c>
      <c r="I532" s="251"/>
      <c r="J532" s="247"/>
      <c r="K532" s="247"/>
      <c r="L532" s="252"/>
      <c r="M532" s="253"/>
      <c r="N532" s="254"/>
      <c r="O532" s="254"/>
      <c r="P532" s="254"/>
      <c r="Q532" s="254"/>
      <c r="R532" s="254"/>
      <c r="S532" s="254"/>
      <c r="T532" s="25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T532" s="256" t="s">
        <v>141</v>
      </c>
      <c r="AU532" s="256" t="s">
        <v>81</v>
      </c>
      <c r="AV532" s="15" t="s">
        <v>138</v>
      </c>
      <c r="AW532" s="15" t="s">
        <v>33</v>
      </c>
      <c r="AX532" s="15" t="s">
        <v>79</v>
      </c>
      <c r="AY532" s="256" t="s">
        <v>131</v>
      </c>
    </row>
    <row r="533" s="2" customFormat="1" ht="44.25" customHeight="1">
      <c r="A533" s="40"/>
      <c r="B533" s="41"/>
      <c r="C533" s="206" t="s">
        <v>635</v>
      </c>
      <c r="D533" s="206" t="s">
        <v>133</v>
      </c>
      <c r="E533" s="207" t="s">
        <v>636</v>
      </c>
      <c r="F533" s="208" t="s">
        <v>637</v>
      </c>
      <c r="G533" s="209" t="s">
        <v>221</v>
      </c>
      <c r="H533" s="210">
        <v>53.880000000000003</v>
      </c>
      <c r="I533" s="211"/>
      <c r="J533" s="212">
        <f>ROUND(I533*H533,2)</f>
        <v>0</v>
      </c>
      <c r="K533" s="208" t="s">
        <v>137</v>
      </c>
      <c r="L533" s="46"/>
      <c r="M533" s="213" t="s">
        <v>19</v>
      </c>
      <c r="N533" s="214" t="s">
        <v>42</v>
      </c>
      <c r="O533" s="86"/>
      <c r="P533" s="215">
        <f>O533*H533</f>
        <v>0</v>
      </c>
      <c r="Q533" s="215">
        <v>0</v>
      </c>
      <c r="R533" s="215">
        <f>Q533*H533</f>
        <v>0</v>
      </c>
      <c r="S533" s="215">
        <v>0</v>
      </c>
      <c r="T533" s="216">
        <f>S533*H533</f>
        <v>0</v>
      </c>
      <c r="U533" s="40"/>
      <c r="V533" s="40"/>
      <c r="W533" s="40"/>
      <c r="X533" s="40"/>
      <c r="Y533" s="40"/>
      <c r="Z533" s="40"/>
      <c r="AA533" s="40"/>
      <c r="AB533" s="40"/>
      <c r="AC533" s="40"/>
      <c r="AD533" s="40"/>
      <c r="AE533" s="40"/>
      <c r="AR533" s="217" t="s">
        <v>138</v>
      </c>
      <c r="AT533" s="217" t="s">
        <v>133</v>
      </c>
      <c r="AU533" s="217" t="s">
        <v>81</v>
      </c>
      <c r="AY533" s="19" t="s">
        <v>131</v>
      </c>
      <c r="BE533" s="218">
        <f>IF(N533="základní",J533,0)</f>
        <v>0</v>
      </c>
      <c r="BF533" s="218">
        <f>IF(N533="snížená",J533,0)</f>
        <v>0</v>
      </c>
      <c r="BG533" s="218">
        <f>IF(N533="zákl. přenesená",J533,0)</f>
        <v>0</v>
      </c>
      <c r="BH533" s="218">
        <f>IF(N533="sníž. přenesená",J533,0)</f>
        <v>0</v>
      </c>
      <c r="BI533" s="218">
        <f>IF(N533="nulová",J533,0)</f>
        <v>0</v>
      </c>
      <c r="BJ533" s="19" t="s">
        <v>79</v>
      </c>
      <c r="BK533" s="218">
        <f>ROUND(I533*H533,2)</f>
        <v>0</v>
      </c>
      <c r="BL533" s="19" t="s">
        <v>138</v>
      </c>
      <c r="BM533" s="217" t="s">
        <v>638</v>
      </c>
    </row>
    <row r="534" s="2" customFormat="1">
      <c r="A534" s="40"/>
      <c r="B534" s="41"/>
      <c r="C534" s="42"/>
      <c r="D534" s="219" t="s">
        <v>139</v>
      </c>
      <c r="E534" s="42"/>
      <c r="F534" s="220" t="s">
        <v>639</v>
      </c>
      <c r="G534" s="42"/>
      <c r="H534" s="42"/>
      <c r="I534" s="221"/>
      <c r="J534" s="42"/>
      <c r="K534" s="42"/>
      <c r="L534" s="46"/>
      <c r="M534" s="222"/>
      <c r="N534" s="223"/>
      <c r="O534" s="86"/>
      <c r="P534" s="86"/>
      <c r="Q534" s="86"/>
      <c r="R534" s="86"/>
      <c r="S534" s="86"/>
      <c r="T534" s="87"/>
      <c r="U534" s="40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  <c r="AT534" s="19" t="s">
        <v>139</v>
      </c>
      <c r="AU534" s="19" t="s">
        <v>81</v>
      </c>
    </row>
    <row r="535" s="14" customFormat="1">
      <c r="A535" s="14"/>
      <c r="B535" s="235"/>
      <c r="C535" s="236"/>
      <c r="D535" s="226" t="s">
        <v>141</v>
      </c>
      <c r="E535" s="237" t="s">
        <v>19</v>
      </c>
      <c r="F535" s="238" t="s">
        <v>640</v>
      </c>
      <c r="G535" s="236"/>
      <c r="H535" s="239">
        <v>53.880000000000003</v>
      </c>
      <c r="I535" s="240"/>
      <c r="J535" s="236"/>
      <c r="K535" s="236"/>
      <c r="L535" s="241"/>
      <c r="M535" s="242"/>
      <c r="N535" s="243"/>
      <c r="O535" s="243"/>
      <c r="P535" s="243"/>
      <c r="Q535" s="243"/>
      <c r="R535" s="243"/>
      <c r="S535" s="243"/>
      <c r="T535" s="24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T535" s="245" t="s">
        <v>141</v>
      </c>
      <c r="AU535" s="245" t="s">
        <v>81</v>
      </c>
      <c r="AV535" s="14" t="s">
        <v>81</v>
      </c>
      <c r="AW535" s="14" t="s">
        <v>33</v>
      </c>
      <c r="AX535" s="14" t="s">
        <v>71</v>
      </c>
      <c r="AY535" s="245" t="s">
        <v>131</v>
      </c>
    </row>
    <row r="536" s="15" customFormat="1">
      <c r="A536" s="15"/>
      <c r="B536" s="246"/>
      <c r="C536" s="247"/>
      <c r="D536" s="226" t="s">
        <v>141</v>
      </c>
      <c r="E536" s="248" t="s">
        <v>19</v>
      </c>
      <c r="F536" s="249" t="s">
        <v>145</v>
      </c>
      <c r="G536" s="247"/>
      <c r="H536" s="250">
        <v>53.880000000000003</v>
      </c>
      <c r="I536" s="251"/>
      <c r="J536" s="247"/>
      <c r="K536" s="247"/>
      <c r="L536" s="252"/>
      <c r="M536" s="253"/>
      <c r="N536" s="254"/>
      <c r="O536" s="254"/>
      <c r="P536" s="254"/>
      <c r="Q536" s="254"/>
      <c r="R536" s="254"/>
      <c r="S536" s="254"/>
      <c r="T536" s="25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T536" s="256" t="s">
        <v>141</v>
      </c>
      <c r="AU536" s="256" t="s">
        <v>81</v>
      </c>
      <c r="AV536" s="15" t="s">
        <v>138</v>
      </c>
      <c r="AW536" s="15" t="s">
        <v>33</v>
      </c>
      <c r="AX536" s="15" t="s">
        <v>79</v>
      </c>
      <c r="AY536" s="256" t="s">
        <v>131</v>
      </c>
    </row>
    <row r="537" s="2" customFormat="1" ht="44.25" customHeight="1">
      <c r="A537" s="40"/>
      <c r="B537" s="41"/>
      <c r="C537" s="206" t="s">
        <v>389</v>
      </c>
      <c r="D537" s="206" t="s">
        <v>133</v>
      </c>
      <c r="E537" s="207" t="s">
        <v>641</v>
      </c>
      <c r="F537" s="208" t="s">
        <v>642</v>
      </c>
      <c r="G537" s="209" t="s">
        <v>221</v>
      </c>
      <c r="H537" s="210">
        <v>308.52699999999999</v>
      </c>
      <c r="I537" s="211"/>
      <c r="J537" s="212">
        <f>ROUND(I537*H537,2)</f>
        <v>0</v>
      </c>
      <c r="K537" s="208" t="s">
        <v>137</v>
      </c>
      <c r="L537" s="46"/>
      <c r="M537" s="213" t="s">
        <v>19</v>
      </c>
      <c r="N537" s="214" t="s">
        <v>42</v>
      </c>
      <c r="O537" s="86"/>
      <c r="P537" s="215">
        <f>O537*H537</f>
        <v>0</v>
      </c>
      <c r="Q537" s="215">
        <v>0</v>
      </c>
      <c r="R537" s="215">
        <f>Q537*H537</f>
        <v>0</v>
      </c>
      <c r="S537" s="215">
        <v>0</v>
      </c>
      <c r="T537" s="216">
        <f>S537*H537</f>
        <v>0</v>
      </c>
      <c r="U537" s="40"/>
      <c r="V537" s="40"/>
      <c r="W537" s="40"/>
      <c r="X537" s="40"/>
      <c r="Y537" s="40"/>
      <c r="Z537" s="40"/>
      <c r="AA537" s="40"/>
      <c r="AB537" s="40"/>
      <c r="AC537" s="40"/>
      <c r="AD537" s="40"/>
      <c r="AE537" s="40"/>
      <c r="AR537" s="217" t="s">
        <v>138</v>
      </c>
      <c r="AT537" s="217" t="s">
        <v>133</v>
      </c>
      <c r="AU537" s="217" t="s">
        <v>81</v>
      </c>
      <c r="AY537" s="19" t="s">
        <v>131</v>
      </c>
      <c r="BE537" s="218">
        <f>IF(N537="základní",J537,0)</f>
        <v>0</v>
      </c>
      <c r="BF537" s="218">
        <f>IF(N537="snížená",J537,0)</f>
        <v>0</v>
      </c>
      <c r="BG537" s="218">
        <f>IF(N537="zákl. přenesená",J537,0)</f>
        <v>0</v>
      </c>
      <c r="BH537" s="218">
        <f>IF(N537="sníž. přenesená",J537,0)</f>
        <v>0</v>
      </c>
      <c r="BI537" s="218">
        <f>IF(N537="nulová",J537,0)</f>
        <v>0</v>
      </c>
      <c r="BJ537" s="19" t="s">
        <v>79</v>
      </c>
      <c r="BK537" s="218">
        <f>ROUND(I537*H537,2)</f>
        <v>0</v>
      </c>
      <c r="BL537" s="19" t="s">
        <v>138</v>
      </c>
      <c r="BM537" s="217" t="s">
        <v>643</v>
      </c>
    </row>
    <row r="538" s="2" customFormat="1">
      <c r="A538" s="40"/>
      <c r="B538" s="41"/>
      <c r="C538" s="42"/>
      <c r="D538" s="219" t="s">
        <v>139</v>
      </c>
      <c r="E538" s="42"/>
      <c r="F538" s="220" t="s">
        <v>644</v>
      </c>
      <c r="G538" s="42"/>
      <c r="H538" s="42"/>
      <c r="I538" s="221"/>
      <c r="J538" s="42"/>
      <c r="K538" s="42"/>
      <c r="L538" s="46"/>
      <c r="M538" s="222"/>
      <c r="N538" s="223"/>
      <c r="O538" s="86"/>
      <c r="P538" s="86"/>
      <c r="Q538" s="86"/>
      <c r="R538" s="86"/>
      <c r="S538" s="86"/>
      <c r="T538" s="87"/>
      <c r="U538" s="40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T538" s="19" t="s">
        <v>139</v>
      </c>
      <c r="AU538" s="19" t="s">
        <v>81</v>
      </c>
    </row>
    <row r="539" s="14" customFormat="1">
      <c r="A539" s="14"/>
      <c r="B539" s="235"/>
      <c r="C539" s="236"/>
      <c r="D539" s="226" t="s">
        <v>141</v>
      </c>
      <c r="E539" s="237" t="s">
        <v>19</v>
      </c>
      <c r="F539" s="238" t="s">
        <v>645</v>
      </c>
      <c r="G539" s="236"/>
      <c r="H539" s="239">
        <v>308.52699999999999</v>
      </c>
      <c r="I539" s="240"/>
      <c r="J539" s="236"/>
      <c r="K539" s="236"/>
      <c r="L539" s="241"/>
      <c r="M539" s="242"/>
      <c r="N539" s="243"/>
      <c r="O539" s="243"/>
      <c r="P539" s="243"/>
      <c r="Q539" s="243"/>
      <c r="R539" s="243"/>
      <c r="S539" s="243"/>
      <c r="T539" s="24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45" t="s">
        <v>141</v>
      </c>
      <c r="AU539" s="245" t="s">
        <v>81</v>
      </c>
      <c r="AV539" s="14" t="s">
        <v>81</v>
      </c>
      <c r="AW539" s="14" t="s">
        <v>33</v>
      </c>
      <c r="AX539" s="14" t="s">
        <v>71</v>
      </c>
      <c r="AY539" s="245" t="s">
        <v>131</v>
      </c>
    </row>
    <row r="540" s="15" customFormat="1">
      <c r="A540" s="15"/>
      <c r="B540" s="246"/>
      <c r="C540" s="247"/>
      <c r="D540" s="226" t="s">
        <v>141</v>
      </c>
      <c r="E540" s="248" t="s">
        <v>19</v>
      </c>
      <c r="F540" s="249" t="s">
        <v>145</v>
      </c>
      <c r="G540" s="247"/>
      <c r="H540" s="250">
        <v>308.52699999999999</v>
      </c>
      <c r="I540" s="251"/>
      <c r="J540" s="247"/>
      <c r="K540" s="247"/>
      <c r="L540" s="252"/>
      <c r="M540" s="253"/>
      <c r="N540" s="254"/>
      <c r="O540" s="254"/>
      <c r="P540" s="254"/>
      <c r="Q540" s="254"/>
      <c r="R540" s="254"/>
      <c r="S540" s="254"/>
      <c r="T540" s="25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T540" s="256" t="s">
        <v>141</v>
      </c>
      <c r="AU540" s="256" t="s">
        <v>81</v>
      </c>
      <c r="AV540" s="15" t="s">
        <v>138</v>
      </c>
      <c r="AW540" s="15" t="s">
        <v>33</v>
      </c>
      <c r="AX540" s="15" t="s">
        <v>79</v>
      </c>
      <c r="AY540" s="256" t="s">
        <v>131</v>
      </c>
    </row>
    <row r="541" s="2" customFormat="1" ht="37.8" customHeight="1">
      <c r="A541" s="40"/>
      <c r="B541" s="41"/>
      <c r="C541" s="206" t="s">
        <v>646</v>
      </c>
      <c r="D541" s="206" t="s">
        <v>133</v>
      </c>
      <c r="E541" s="207" t="s">
        <v>647</v>
      </c>
      <c r="F541" s="208" t="s">
        <v>648</v>
      </c>
      <c r="G541" s="209" t="s">
        <v>221</v>
      </c>
      <c r="H541" s="210">
        <v>0.96099999999999997</v>
      </c>
      <c r="I541" s="211"/>
      <c r="J541" s="212">
        <f>ROUND(I541*H541,2)</f>
        <v>0</v>
      </c>
      <c r="K541" s="208" t="s">
        <v>137</v>
      </c>
      <c r="L541" s="46"/>
      <c r="M541" s="213" t="s">
        <v>19</v>
      </c>
      <c r="N541" s="214" t="s">
        <v>42</v>
      </c>
      <c r="O541" s="86"/>
      <c r="P541" s="215">
        <f>O541*H541</f>
        <v>0</v>
      </c>
      <c r="Q541" s="215">
        <v>0</v>
      </c>
      <c r="R541" s="215">
        <f>Q541*H541</f>
        <v>0</v>
      </c>
      <c r="S541" s="215">
        <v>0</v>
      </c>
      <c r="T541" s="216">
        <f>S541*H541</f>
        <v>0</v>
      </c>
      <c r="U541" s="40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  <c r="AR541" s="217" t="s">
        <v>138</v>
      </c>
      <c r="AT541" s="217" t="s">
        <v>133</v>
      </c>
      <c r="AU541" s="217" t="s">
        <v>81</v>
      </c>
      <c r="AY541" s="19" t="s">
        <v>131</v>
      </c>
      <c r="BE541" s="218">
        <f>IF(N541="základní",J541,0)</f>
        <v>0</v>
      </c>
      <c r="BF541" s="218">
        <f>IF(N541="snížená",J541,0)</f>
        <v>0</v>
      </c>
      <c r="BG541" s="218">
        <f>IF(N541="zákl. přenesená",J541,0)</f>
        <v>0</v>
      </c>
      <c r="BH541" s="218">
        <f>IF(N541="sníž. přenesená",J541,0)</f>
        <v>0</v>
      </c>
      <c r="BI541" s="218">
        <f>IF(N541="nulová",J541,0)</f>
        <v>0</v>
      </c>
      <c r="BJ541" s="19" t="s">
        <v>79</v>
      </c>
      <c r="BK541" s="218">
        <f>ROUND(I541*H541,2)</f>
        <v>0</v>
      </c>
      <c r="BL541" s="19" t="s">
        <v>138</v>
      </c>
      <c r="BM541" s="217" t="s">
        <v>649</v>
      </c>
    </row>
    <row r="542" s="2" customFormat="1">
      <c r="A542" s="40"/>
      <c r="B542" s="41"/>
      <c r="C542" s="42"/>
      <c r="D542" s="219" t="s">
        <v>139</v>
      </c>
      <c r="E542" s="42"/>
      <c r="F542" s="220" t="s">
        <v>650</v>
      </c>
      <c r="G542" s="42"/>
      <c r="H542" s="42"/>
      <c r="I542" s="221"/>
      <c r="J542" s="42"/>
      <c r="K542" s="42"/>
      <c r="L542" s="46"/>
      <c r="M542" s="222"/>
      <c r="N542" s="223"/>
      <c r="O542" s="86"/>
      <c r="P542" s="86"/>
      <c r="Q542" s="86"/>
      <c r="R542" s="86"/>
      <c r="S542" s="86"/>
      <c r="T542" s="87"/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T542" s="19" t="s">
        <v>139</v>
      </c>
      <c r="AU542" s="19" t="s">
        <v>81</v>
      </c>
    </row>
    <row r="543" s="14" customFormat="1">
      <c r="A543" s="14"/>
      <c r="B543" s="235"/>
      <c r="C543" s="236"/>
      <c r="D543" s="226" t="s">
        <v>141</v>
      </c>
      <c r="E543" s="237" t="s">
        <v>19</v>
      </c>
      <c r="F543" s="238" t="s">
        <v>651</v>
      </c>
      <c r="G543" s="236"/>
      <c r="H543" s="239">
        <v>0.96099999999999997</v>
      </c>
      <c r="I543" s="240"/>
      <c r="J543" s="236"/>
      <c r="K543" s="236"/>
      <c r="L543" s="241"/>
      <c r="M543" s="242"/>
      <c r="N543" s="243"/>
      <c r="O543" s="243"/>
      <c r="P543" s="243"/>
      <c r="Q543" s="243"/>
      <c r="R543" s="243"/>
      <c r="S543" s="243"/>
      <c r="T543" s="24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245" t="s">
        <v>141</v>
      </c>
      <c r="AU543" s="245" t="s">
        <v>81</v>
      </c>
      <c r="AV543" s="14" t="s">
        <v>81</v>
      </c>
      <c r="AW543" s="14" t="s">
        <v>33</v>
      </c>
      <c r="AX543" s="14" t="s">
        <v>71</v>
      </c>
      <c r="AY543" s="245" t="s">
        <v>131</v>
      </c>
    </row>
    <row r="544" s="15" customFormat="1">
      <c r="A544" s="15"/>
      <c r="B544" s="246"/>
      <c r="C544" s="247"/>
      <c r="D544" s="226" t="s">
        <v>141</v>
      </c>
      <c r="E544" s="248" t="s">
        <v>19</v>
      </c>
      <c r="F544" s="249" t="s">
        <v>145</v>
      </c>
      <c r="G544" s="247"/>
      <c r="H544" s="250">
        <v>0.96099999999999997</v>
      </c>
      <c r="I544" s="251"/>
      <c r="J544" s="247"/>
      <c r="K544" s="247"/>
      <c r="L544" s="252"/>
      <c r="M544" s="253"/>
      <c r="N544" s="254"/>
      <c r="O544" s="254"/>
      <c r="P544" s="254"/>
      <c r="Q544" s="254"/>
      <c r="R544" s="254"/>
      <c r="S544" s="254"/>
      <c r="T544" s="25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T544" s="256" t="s">
        <v>141</v>
      </c>
      <c r="AU544" s="256" t="s">
        <v>81</v>
      </c>
      <c r="AV544" s="15" t="s">
        <v>138</v>
      </c>
      <c r="AW544" s="15" t="s">
        <v>33</v>
      </c>
      <c r="AX544" s="15" t="s">
        <v>79</v>
      </c>
      <c r="AY544" s="256" t="s">
        <v>131</v>
      </c>
    </row>
    <row r="545" s="2" customFormat="1" ht="44.25" customHeight="1">
      <c r="A545" s="40"/>
      <c r="B545" s="41"/>
      <c r="C545" s="206" t="s">
        <v>394</v>
      </c>
      <c r="D545" s="206" t="s">
        <v>133</v>
      </c>
      <c r="E545" s="207" t="s">
        <v>652</v>
      </c>
      <c r="F545" s="208" t="s">
        <v>653</v>
      </c>
      <c r="G545" s="209" t="s">
        <v>221</v>
      </c>
      <c r="H545" s="210">
        <v>25.062000000000001</v>
      </c>
      <c r="I545" s="211"/>
      <c r="J545" s="212">
        <f>ROUND(I545*H545,2)</f>
        <v>0</v>
      </c>
      <c r="K545" s="208" t="s">
        <v>137</v>
      </c>
      <c r="L545" s="46"/>
      <c r="M545" s="213" t="s">
        <v>19</v>
      </c>
      <c r="N545" s="214" t="s">
        <v>42</v>
      </c>
      <c r="O545" s="86"/>
      <c r="P545" s="215">
        <f>O545*H545</f>
        <v>0</v>
      </c>
      <c r="Q545" s="215">
        <v>0</v>
      </c>
      <c r="R545" s="215">
        <f>Q545*H545</f>
        <v>0</v>
      </c>
      <c r="S545" s="215">
        <v>0</v>
      </c>
      <c r="T545" s="216">
        <f>S545*H545</f>
        <v>0</v>
      </c>
      <c r="U545" s="40"/>
      <c r="V545" s="40"/>
      <c r="W545" s="40"/>
      <c r="X545" s="40"/>
      <c r="Y545" s="40"/>
      <c r="Z545" s="40"/>
      <c r="AA545" s="40"/>
      <c r="AB545" s="40"/>
      <c r="AC545" s="40"/>
      <c r="AD545" s="40"/>
      <c r="AE545" s="40"/>
      <c r="AR545" s="217" t="s">
        <v>138</v>
      </c>
      <c r="AT545" s="217" t="s">
        <v>133</v>
      </c>
      <c r="AU545" s="217" t="s">
        <v>81</v>
      </c>
      <c r="AY545" s="19" t="s">
        <v>131</v>
      </c>
      <c r="BE545" s="218">
        <f>IF(N545="základní",J545,0)</f>
        <v>0</v>
      </c>
      <c r="BF545" s="218">
        <f>IF(N545="snížená",J545,0)</f>
        <v>0</v>
      </c>
      <c r="BG545" s="218">
        <f>IF(N545="zákl. přenesená",J545,0)</f>
        <v>0</v>
      </c>
      <c r="BH545" s="218">
        <f>IF(N545="sníž. přenesená",J545,0)</f>
        <v>0</v>
      </c>
      <c r="BI545" s="218">
        <f>IF(N545="nulová",J545,0)</f>
        <v>0</v>
      </c>
      <c r="BJ545" s="19" t="s">
        <v>79</v>
      </c>
      <c r="BK545" s="218">
        <f>ROUND(I545*H545,2)</f>
        <v>0</v>
      </c>
      <c r="BL545" s="19" t="s">
        <v>138</v>
      </c>
      <c r="BM545" s="217" t="s">
        <v>654</v>
      </c>
    </row>
    <row r="546" s="2" customFormat="1">
      <c r="A546" s="40"/>
      <c r="B546" s="41"/>
      <c r="C546" s="42"/>
      <c r="D546" s="219" t="s">
        <v>139</v>
      </c>
      <c r="E546" s="42"/>
      <c r="F546" s="220" t="s">
        <v>655</v>
      </c>
      <c r="G546" s="42"/>
      <c r="H546" s="42"/>
      <c r="I546" s="221"/>
      <c r="J546" s="42"/>
      <c r="K546" s="42"/>
      <c r="L546" s="46"/>
      <c r="M546" s="222"/>
      <c r="N546" s="223"/>
      <c r="O546" s="86"/>
      <c r="P546" s="86"/>
      <c r="Q546" s="86"/>
      <c r="R546" s="86"/>
      <c r="S546" s="86"/>
      <c r="T546" s="87"/>
      <c r="U546" s="40"/>
      <c r="V546" s="40"/>
      <c r="W546" s="40"/>
      <c r="X546" s="40"/>
      <c r="Y546" s="40"/>
      <c r="Z546" s="40"/>
      <c r="AA546" s="40"/>
      <c r="AB546" s="40"/>
      <c r="AC546" s="40"/>
      <c r="AD546" s="40"/>
      <c r="AE546" s="40"/>
      <c r="AT546" s="19" t="s">
        <v>139</v>
      </c>
      <c r="AU546" s="19" t="s">
        <v>81</v>
      </c>
    </row>
    <row r="547" s="14" customFormat="1">
      <c r="A547" s="14"/>
      <c r="B547" s="235"/>
      <c r="C547" s="236"/>
      <c r="D547" s="226" t="s">
        <v>141</v>
      </c>
      <c r="E547" s="237" t="s">
        <v>19</v>
      </c>
      <c r="F547" s="238" t="s">
        <v>656</v>
      </c>
      <c r="G547" s="236"/>
      <c r="H547" s="239">
        <v>25.062000000000001</v>
      </c>
      <c r="I547" s="240"/>
      <c r="J547" s="236"/>
      <c r="K547" s="236"/>
      <c r="L547" s="241"/>
      <c r="M547" s="242"/>
      <c r="N547" s="243"/>
      <c r="O547" s="243"/>
      <c r="P547" s="243"/>
      <c r="Q547" s="243"/>
      <c r="R547" s="243"/>
      <c r="S547" s="243"/>
      <c r="T547" s="24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T547" s="245" t="s">
        <v>141</v>
      </c>
      <c r="AU547" s="245" t="s">
        <v>81</v>
      </c>
      <c r="AV547" s="14" t="s">
        <v>81</v>
      </c>
      <c r="AW547" s="14" t="s">
        <v>33</v>
      </c>
      <c r="AX547" s="14" t="s">
        <v>71</v>
      </c>
      <c r="AY547" s="245" t="s">
        <v>131</v>
      </c>
    </row>
    <row r="548" s="15" customFormat="1">
      <c r="A548" s="15"/>
      <c r="B548" s="246"/>
      <c r="C548" s="247"/>
      <c r="D548" s="226" t="s">
        <v>141</v>
      </c>
      <c r="E548" s="248" t="s">
        <v>19</v>
      </c>
      <c r="F548" s="249" t="s">
        <v>145</v>
      </c>
      <c r="G548" s="247"/>
      <c r="H548" s="250">
        <v>25.062000000000001</v>
      </c>
      <c r="I548" s="251"/>
      <c r="J548" s="247"/>
      <c r="K548" s="247"/>
      <c r="L548" s="252"/>
      <c r="M548" s="253"/>
      <c r="N548" s="254"/>
      <c r="O548" s="254"/>
      <c r="P548" s="254"/>
      <c r="Q548" s="254"/>
      <c r="R548" s="254"/>
      <c r="S548" s="254"/>
      <c r="T548" s="25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T548" s="256" t="s">
        <v>141</v>
      </c>
      <c r="AU548" s="256" t="s">
        <v>81</v>
      </c>
      <c r="AV548" s="15" t="s">
        <v>138</v>
      </c>
      <c r="AW548" s="15" t="s">
        <v>33</v>
      </c>
      <c r="AX548" s="15" t="s">
        <v>79</v>
      </c>
      <c r="AY548" s="256" t="s">
        <v>131</v>
      </c>
    </row>
    <row r="549" s="2" customFormat="1" ht="55.5" customHeight="1">
      <c r="A549" s="40"/>
      <c r="B549" s="41"/>
      <c r="C549" s="206" t="s">
        <v>657</v>
      </c>
      <c r="D549" s="206" t="s">
        <v>133</v>
      </c>
      <c r="E549" s="207" t="s">
        <v>658</v>
      </c>
      <c r="F549" s="208" t="s">
        <v>659</v>
      </c>
      <c r="G549" s="209" t="s">
        <v>221</v>
      </c>
      <c r="H549" s="210">
        <v>3.0299999999999998</v>
      </c>
      <c r="I549" s="211"/>
      <c r="J549" s="212">
        <f>ROUND(I549*H549,2)</f>
        <v>0</v>
      </c>
      <c r="K549" s="208" t="s">
        <v>137</v>
      </c>
      <c r="L549" s="46"/>
      <c r="M549" s="213" t="s">
        <v>19</v>
      </c>
      <c r="N549" s="214" t="s">
        <v>42</v>
      </c>
      <c r="O549" s="86"/>
      <c r="P549" s="215">
        <f>O549*H549</f>
        <v>0</v>
      </c>
      <c r="Q549" s="215">
        <v>0</v>
      </c>
      <c r="R549" s="215">
        <f>Q549*H549</f>
        <v>0</v>
      </c>
      <c r="S549" s="215">
        <v>0</v>
      </c>
      <c r="T549" s="216">
        <f>S549*H549</f>
        <v>0</v>
      </c>
      <c r="U549" s="40"/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  <c r="AR549" s="217" t="s">
        <v>138</v>
      </c>
      <c r="AT549" s="217" t="s">
        <v>133</v>
      </c>
      <c r="AU549" s="217" t="s">
        <v>81</v>
      </c>
      <c r="AY549" s="19" t="s">
        <v>131</v>
      </c>
      <c r="BE549" s="218">
        <f>IF(N549="základní",J549,0)</f>
        <v>0</v>
      </c>
      <c r="BF549" s="218">
        <f>IF(N549="snížená",J549,0)</f>
        <v>0</v>
      </c>
      <c r="BG549" s="218">
        <f>IF(N549="zákl. přenesená",J549,0)</f>
        <v>0</v>
      </c>
      <c r="BH549" s="218">
        <f>IF(N549="sníž. přenesená",J549,0)</f>
        <v>0</v>
      </c>
      <c r="BI549" s="218">
        <f>IF(N549="nulová",J549,0)</f>
        <v>0</v>
      </c>
      <c r="BJ549" s="19" t="s">
        <v>79</v>
      </c>
      <c r="BK549" s="218">
        <f>ROUND(I549*H549,2)</f>
        <v>0</v>
      </c>
      <c r="BL549" s="19" t="s">
        <v>138</v>
      </c>
      <c r="BM549" s="217" t="s">
        <v>660</v>
      </c>
    </row>
    <row r="550" s="2" customFormat="1">
      <c r="A550" s="40"/>
      <c r="B550" s="41"/>
      <c r="C550" s="42"/>
      <c r="D550" s="219" t="s">
        <v>139</v>
      </c>
      <c r="E550" s="42"/>
      <c r="F550" s="220" t="s">
        <v>661</v>
      </c>
      <c r="G550" s="42"/>
      <c r="H550" s="42"/>
      <c r="I550" s="221"/>
      <c r="J550" s="42"/>
      <c r="K550" s="42"/>
      <c r="L550" s="46"/>
      <c r="M550" s="222"/>
      <c r="N550" s="223"/>
      <c r="O550" s="86"/>
      <c r="P550" s="86"/>
      <c r="Q550" s="86"/>
      <c r="R550" s="86"/>
      <c r="S550" s="86"/>
      <c r="T550" s="87"/>
      <c r="U550" s="40"/>
      <c r="V550" s="40"/>
      <c r="W550" s="40"/>
      <c r="X550" s="40"/>
      <c r="Y550" s="40"/>
      <c r="Z550" s="40"/>
      <c r="AA550" s="40"/>
      <c r="AB550" s="40"/>
      <c r="AC550" s="40"/>
      <c r="AD550" s="40"/>
      <c r="AE550" s="40"/>
      <c r="AT550" s="19" t="s">
        <v>139</v>
      </c>
      <c r="AU550" s="19" t="s">
        <v>81</v>
      </c>
    </row>
    <row r="551" s="12" customFormat="1" ht="22.8" customHeight="1">
      <c r="A551" s="12"/>
      <c r="B551" s="190"/>
      <c r="C551" s="191"/>
      <c r="D551" s="192" t="s">
        <v>70</v>
      </c>
      <c r="E551" s="204" t="s">
        <v>662</v>
      </c>
      <c r="F551" s="204" t="s">
        <v>663</v>
      </c>
      <c r="G551" s="191"/>
      <c r="H551" s="191"/>
      <c r="I551" s="194"/>
      <c r="J551" s="205">
        <f>BK551</f>
        <v>0</v>
      </c>
      <c r="K551" s="191"/>
      <c r="L551" s="196"/>
      <c r="M551" s="197"/>
      <c r="N551" s="198"/>
      <c r="O551" s="198"/>
      <c r="P551" s="199">
        <f>SUM(P552:P555)</f>
        <v>0</v>
      </c>
      <c r="Q551" s="198"/>
      <c r="R551" s="199">
        <f>SUM(R552:R555)</f>
        <v>0</v>
      </c>
      <c r="S551" s="198"/>
      <c r="T551" s="200">
        <f>SUM(T552:T555)</f>
        <v>0</v>
      </c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R551" s="201" t="s">
        <v>79</v>
      </c>
      <c r="AT551" s="202" t="s">
        <v>70</v>
      </c>
      <c r="AU551" s="202" t="s">
        <v>79</v>
      </c>
      <c r="AY551" s="201" t="s">
        <v>131</v>
      </c>
      <c r="BK551" s="203">
        <f>SUM(BK552:BK555)</f>
        <v>0</v>
      </c>
    </row>
    <row r="552" s="2" customFormat="1" ht="78" customHeight="1">
      <c r="A552" s="40"/>
      <c r="B552" s="41"/>
      <c r="C552" s="206" t="s">
        <v>401</v>
      </c>
      <c r="D552" s="206" t="s">
        <v>133</v>
      </c>
      <c r="E552" s="207" t="s">
        <v>664</v>
      </c>
      <c r="F552" s="208" t="s">
        <v>665</v>
      </c>
      <c r="G552" s="209" t="s">
        <v>221</v>
      </c>
      <c r="H552" s="210">
        <v>1545.935</v>
      </c>
      <c r="I552" s="211"/>
      <c r="J552" s="212">
        <f>ROUND(I552*H552,2)</f>
        <v>0</v>
      </c>
      <c r="K552" s="208" t="s">
        <v>137</v>
      </c>
      <c r="L552" s="46"/>
      <c r="M552" s="213" t="s">
        <v>19</v>
      </c>
      <c r="N552" s="214" t="s">
        <v>42</v>
      </c>
      <c r="O552" s="86"/>
      <c r="P552" s="215">
        <f>O552*H552</f>
        <v>0</v>
      </c>
      <c r="Q552" s="215">
        <v>0</v>
      </c>
      <c r="R552" s="215">
        <f>Q552*H552</f>
        <v>0</v>
      </c>
      <c r="S552" s="215">
        <v>0</v>
      </c>
      <c r="T552" s="216">
        <f>S552*H552</f>
        <v>0</v>
      </c>
      <c r="U552" s="40"/>
      <c r="V552" s="40"/>
      <c r="W552" s="40"/>
      <c r="X552" s="40"/>
      <c r="Y552" s="40"/>
      <c r="Z552" s="40"/>
      <c r="AA552" s="40"/>
      <c r="AB552" s="40"/>
      <c r="AC552" s="40"/>
      <c r="AD552" s="40"/>
      <c r="AE552" s="40"/>
      <c r="AR552" s="217" t="s">
        <v>138</v>
      </c>
      <c r="AT552" s="217" t="s">
        <v>133</v>
      </c>
      <c r="AU552" s="217" t="s">
        <v>81</v>
      </c>
      <c r="AY552" s="19" t="s">
        <v>131</v>
      </c>
      <c r="BE552" s="218">
        <f>IF(N552="základní",J552,0)</f>
        <v>0</v>
      </c>
      <c r="BF552" s="218">
        <f>IF(N552="snížená",J552,0)</f>
        <v>0</v>
      </c>
      <c r="BG552" s="218">
        <f>IF(N552="zákl. přenesená",J552,0)</f>
        <v>0</v>
      </c>
      <c r="BH552" s="218">
        <f>IF(N552="sníž. přenesená",J552,0)</f>
        <v>0</v>
      </c>
      <c r="BI552" s="218">
        <f>IF(N552="nulová",J552,0)</f>
        <v>0</v>
      </c>
      <c r="BJ552" s="19" t="s">
        <v>79</v>
      </c>
      <c r="BK552" s="218">
        <f>ROUND(I552*H552,2)</f>
        <v>0</v>
      </c>
      <c r="BL552" s="19" t="s">
        <v>138</v>
      </c>
      <c r="BM552" s="217" t="s">
        <v>666</v>
      </c>
    </row>
    <row r="553" s="2" customFormat="1">
      <c r="A553" s="40"/>
      <c r="B553" s="41"/>
      <c r="C553" s="42"/>
      <c r="D553" s="219" t="s">
        <v>139</v>
      </c>
      <c r="E553" s="42"/>
      <c r="F553" s="220" t="s">
        <v>667</v>
      </c>
      <c r="G553" s="42"/>
      <c r="H553" s="42"/>
      <c r="I553" s="221"/>
      <c r="J553" s="42"/>
      <c r="K553" s="42"/>
      <c r="L553" s="46"/>
      <c r="M553" s="222"/>
      <c r="N553" s="223"/>
      <c r="O553" s="86"/>
      <c r="P553" s="86"/>
      <c r="Q553" s="86"/>
      <c r="R553" s="86"/>
      <c r="S553" s="86"/>
      <c r="T553" s="87"/>
      <c r="U553" s="40"/>
      <c r="V553" s="40"/>
      <c r="W553" s="40"/>
      <c r="X553" s="40"/>
      <c r="Y553" s="40"/>
      <c r="Z553" s="40"/>
      <c r="AA553" s="40"/>
      <c r="AB553" s="40"/>
      <c r="AC553" s="40"/>
      <c r="AD553" s="40"/>
      <c r="AE553" s="40"/>
      <c r="AT553" s="19" t="s">
        <v>139</v>
      </c>
      <c r="AU553" s="19" t="s">
        <v>81</v>
      </c>
    </row>
    <row r="554" s="2" customFormat="1" ht="78" customHeight="1">
      <c r="A554" s="40"/>
      <c r="B554" s="41"/>
      <c r="C554" s="206" t="s">
        <v>668</v>
      </c>
      <c r="D554" s="206" t="s">
        <v>133</v>
      </c>
      <c r="E554" s="207" t="s">
        <v>669</v>
      </c>
      <c r="F554" s="208" t="s">
        <v>670</v>
      </c>
      <c r="G554" s="209" t="s">
        <v>221</v>
      </c>
      <c r="H554" s="210">
        <v>1545.935</v>
      </c>
      <c r="I554" s="211"/>
      <c r="J554" s="212">
        <f>ROUND(I554*H554,2)</f>
        <v>0</v>
      </c>
      <c r="K554" s="208" t="s">
        <v>137</v>
      </c>
      <c r="L554" s="46"/>
      <c r="M554" s="213" t="s">
        <v>19</v>
      </c>
      <c r="N554" s="214" t="s">
        <v>42</v>
      </c>
      <c r="O554" s="86"/>
      <c r="P554" s="215">
        <f>O554*H554</f>
        <v>0</v>
      </c>
      <c r="Q554" s="215">
        <v>0</v>
      </c>
      <c r="R554" s="215">
        <f>Q554*H554</f>
        <v>0</v>
      </c>
      <c r="S554" s="215">
        <v>0</v>
      </c>
      <c r="T554" s="216">
        <f>S554*H554</f>
        <v>0</v>
      </c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R554" s="217" t="s">
        <v>138</v>
      </c>
      <c r="AT554" s="217" t="s">
        <v>133</v>
      </c>
      <c r="AU554" s="217" t="s">
        <v>81</v>
      </c>
      <c r="AY554" s="19" t="s">
        <v>131</v>
      </c>
      <c r="BE554" s="218">
        <f>IF(N554="základní",J554,0)</f>
        <v>0</v>
      </c>
      <c r="BF554" s="218">
        <f>IF(N554="snížená",J554,0)</f>
        <v>0</v>
      </c>
      <c r="BG554" s="218">
        <f>IF(N554="zákl. přenesená",J554,0)</f>
        <v>0</v>
      </c>
      <c r="BH554" s="218">
        <f>IF(N554="sníž. přenesená",J554,0)</f>
        <v>0</v>
      </c>
      <c r="BI554" s="218">
        <f>IF(N554="nulová",J554,0)</f>
        <v>0</v>
      </c>
      <c r="BJ554" s="19" t="s">
        <v>79</v>
      </c>
      <c r="BK554" s="218">
        <f>ROUND(I554*H554,2)</f>
        <v>0</v>
      </c>
      <c r="BL554" s="19" t="s">
        <v>138</v>
      </c>
      <c r="BM554" s="217" t="s">
        <v>671</v>
      </c>
    </row>
    <row r="555" s="2" customFormat="1">
      <c r="A555" s="40"/>
      <c r="B555" s="41"/>
      <c r="C555" s="42"/>
      <c r="D555" s="219" t="s">
        <v>139</v>
      </c>
      <c r="E555" s="42"/>
      <c r="F555" s="220" t="s">
        <v>672</v>
      </c>
      <c r="G555" s="42"/>
      <c r="H555" s="42"/>
      <c r="I555" s="221"/>
      <c r="J555" s="42"/>
      <c r="K555" s="42"/>
      <c r="L555" s="46"/>
      <c r="M555" s="222"/>
      <c r="N555" s="223"/>
      <c r="O555" s="86"/>
      <c r="P555" s="86"/>
      <c r="Q555" s="86"/>
      <c r="R555" s="86"/>
      <c r="S555" s="86"/>
      <c r="T555" s="87"/>
      <c r="U555" s="40"/>
      <c r="V555" s="40"/>
      <c r="W555" s="40"/>
      <c r="X555" s="40"/>
      <c r="Y555" s="40"/>
      <c r="Z555" s="40"/>
      <c r="AA555" s="40"/>
      <c r="AB555" s="40"/>
      <c r="AC555" s="40"/>
      <c r="AD555" s="40"/>
      <c r="AE555" s="40"/>
      <c r="AT555" s="19" t="s">
        <v>139</v>
      </c>
      <c r="AU555" s="19" t="s">
        <v>81</v>
      </c>
    </row>
    <row r="556" s="12" customFormat="1" ht="25.92" customHeight="1">
      <c r="A556" s="12"/>
      <c r="B556" s="190"/>
      <c r="C556" s="191"/>
      <c r="D556" s="192" t="s">
        <v>70</v>
      </c>
      <c r="E556" s="193" t="s">
        <v>673</v>
      </c>
      <c r="F556" s="193" t="s">
        <v>674</v>
      </c>
      <c r="G556" s="191"/>
      <c r="H556" s="191"/>
      <c r="I556" s="194"/>
      <c r="J556" s="195">
        <f>BK556</f>
        <v>0</v>
      </c>
      <c r="K556" s="191"/>
      <c r="L556" s="196"/>
      <c r="M556" s="197"/>
      <c r="N556" s="198"/>
      <c r="O556" s="198"/>
      <c r="P556" s="199">
        <f>P557+P573+P688</f>
        <v>0</v>
      </c>
      <c r="Q556" s="198"/>
      <c r="R556" s="199">
        <f>R557+R573+R688</f>
        <v>0</v>
      </c>
      <c r="S556" s="198"/>
      <c r="T556" s="200">
        <f>T557+T573+T688</f>
        <v>0</v>
      </c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R556" s="201" t="s">
        <v>81</v>
      </c>
      <c r="AT556" s="202" t="s">
        <v>70</v>
      </c>
      <c r="AU556" s="202" t="s">
        <v>71</v>
      </c>
      <c r="AY556" s="201" t="s">
        <v>131</v>
      </c>
      <c r="BK556" s="203">
        <f>BK557+BK573+BK688</f>
        <v>0</v>
      </c>
    </row>
    <row r="557" s="12" customFormat="1" ht="22.8" customHeight="1">
      <c r="A557" s="12"/>
      <c r="B557" s="190"/>
      <c r="C557" s="191"/>
      <c r="D557" s="192" t="s">
        <v>70</v>
      </c>
      <c r="E557" s="204" t="s">
        <v>675</v>
      </c>
      <c r="F557" s="204" t="s">
        <v>676</v>
      </c>
      <c r="G557" s="191"/>
      <c r="H557" s="191"/>
      <c r="I557" s="194"/>
      <c r="J557" s="205">
        <f>BK557</f>
        <v>0</v>
      </c>
      <c r="K557" s="191"/>
      <c r="L557" s="196"/>
      <c r="M557" s="197"/>
      <c r="N557" s="198"/>
      <c r="O557" s="198"/>
      <c r="P557" s="199">
        <f>SUM(P558:P572)</f>
        <v>0</v>
      </c>
      <c r="Q557" s="198"/>
      <c r="R557" s="199">
        <f>SUM(R558:R572)</f>
        <v>0</v>
      </c>
      <c r="S557" s="198"/>
      <c r="T557" s="200">
        <f>SUM(T558:T572)</f>
        <v>0</v>
      </c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R557" s="201" t="s">
        <v>81</v>
      </c>
      <c r="AT557" s="202" t="s">
        <v>70</v>
      </c>
      <c r="AU557" s="202" t="s">
        <v>79</v>
      </c>
      <c r="AY557" s="201" t="s">
        <v>131</v>
      </c>
      <c r="BK557" s="203">
        <f>SUM(BK558:BK572)</f>
        <v>0</v>
      </c>
    </row>
    <row r="558" s="2" customFormat="1" ht="21.75" customHeight="1">
      <c r="A558" s="40"/>
      <c r="B558" s="41"/>
      <c r="C558" s="206" t="s">
        <v>407</v>
      </c>
      <c r="D558" s="206" t="s">
        <v>133</v>
      </c>
      <c r="E558" s="207" t="s">
        <v>677</v>
      </c>
      <c r="F558" s="208" t="s">
        <v>678</v>
      </c>
      <c r="G558" s="209" t="s">
        <v>148</v>
      </c>
      <c r="H558" s="210">
        <v>6.5</v>
      </c>
      <c r="I558" s="211"/>
      <c r="J558" s="212">
        <f>ROUND(I558*H558,2)</f>
        <v>0</v>
      </c>
      <c r="K558" s="208" t="s">
        <v>137</v>
      </c>
      <c r="L558" s="46"/>
      <c r="M558" s="213" t="s">
        <v>19</v>
      </c>
      <c r="N558" s="214" t="s">
        <v>42</v>
      </c>
      <c r="O558" s="86"/>
      <c r="P558" s="215">
        <f>O558*H558</f>
        <v>0</v>
      </c>
      <c r="Q558" s="215">
        <v>0</v>
      </c>
      <c r="R558" s="215">
        <f>Q558*H558</f>
        <v>0</v>
      </c>
      <c r="S558" s="215">
        <v>0</v>
      </c>
      <c r="T558" s="216">
        <f>S558*H558</f>
        <v>0</v>
      </c>
      <c r="U558" s="40"/>
      <c r="V558" s="40"/>
      <c r="W558" s="40"/>
      <c r="X558" s="40"/>
      <c r="Y558" s="40"/>
      <c r="Z558" s="40"/>
      <c r="AA558" s="40"/>
      <c r="AB558" s="40"/>
      <c r="AC558" s="40"/>
      <c r="AD558" s="40"/>
      <c r="AE558" s="40"/>
      <c r="AR558" s="217" t="s">
        <v>182</v>
      </c>
      <c r="AT558" s="217" t="s">
        <v>133</v>
      </c>
      <c r="AU558" s="217" t="s">
        <v>81</v>
      </c>
      <c r="AY558" s="19" t="s">
        <v>131</v>
      </c>
      <c r="BE558" s="218">
        <f>IF(N558="základní",J558,0)</f>
        <v>0</v>
      </c>
      <c r="BF558" s="218">
        <f>IF(N558="snížená",J558,0)</f>
        <v>0</v>
      </c>
      <c r="BG558" s="218">
        <f>IF(N558="zákl. přenesená",J558,0)</f>
        <v>0</v>
      </c>
      <c r="BH558" s="218">
        <f>IF(N558="sníž. přenesená",J558,0)</f>
        <v>0</v>
      </c>
      <c r="BI558" s="218">
        <f>IF(N558="nulová",J558,0)</f>
        <v>0</v>
      </c>
      <c r="BJ558" s="19" t="s">
        <v>79</v>
      </c>
      <c r="BK558" s="218">
        <f>ROUND(I558*H558,2)</f>
        <v>0</v>
      </c>
      <c r="BL558" s="19" t="s">
        <v>182</v>
      </c>
      <c r="BM558" s="217" t="s">
        <v>679</v>
      </c>
    </row>
    <row r="559" s="2" customFormat="1">
      <c r="A559" s="40"/>
      <c r="B559" s="41"/>
      <c r="C559" s="42"/>
      <c r="D559" s="219" t="s">
        <v>139</v>
      </c>
      <c r="E559" s="42"/>
      <c r="F559" s="220" t="s">
        <v>680</v>
      </c>
      <c r="G559" s="42"/>
      <c r="H559" s="42"/>
      <c r="I559" s="221"/>
      <c r="J559" s="42"/>
      <c r="K559" s="42"/>
      <c r="L559" s="46"/>
      <c r="M559" s="222"/>
      <c r="N559" s="223"/>
      <c r="O559" s="86"/>
      <c r="P559" s="86"/>
      <c r="Q559" s="86"/>
      <c r="R559" s="86"/>
      <c r="S559" s="86"/>
      <c r="T559" s="87"/>
      <c r="U559" s="40"/>
      <c r="V559" s="40"/>
      <c r="W559" s="40"/>
      <c r="X559" s="40"/>
      <c r="Y559" s="40"/>
      <c r="Z559" s="40"/>
      <c r="AA559" s="40"/>
      <c r="AB559" s="40"/>
      <c r="AC559" s="40"/>
      <c r="AD559" s="40"/>
      <c r="AE559" s="40"/>
      <c r="AT559" s="19" t="s">
        <v>139</v>
      </c>
      <c r="AU559" s="19" t="s">
        <v>81</v>
      </c>
    </row>
    <row r="560" s="13" customFormat="1">
      <c r="A560" s="13"/>
      <c r="B560" s="224"/>
      <c r="C560" s="225"/>
      <c r="D560" s="226" t="s">
        <v>141</v>
      </c>
      <c r="E560" s="227" t="s">
        <v>19</v>
      </c>
      <c r="F560" s="228" t="s">
        <v>142</v>
      </c>
      <c r="G560" s="225"/>
      <c r="H560" s="227" t="s">
        <v>19</v>
      </c>
      <c r="I560" s="229"/>
      <c r="J560" s="225"/>
      <c r="K560" s="225"/>
      <c r="L560" s="230"/>
      <c r="M560" s="231"/>
      <c r="N560" s="232"/>
      <c r="O560" s="232"/>
      <c r="P560" s="232"/>
      <c r="Q560" s="232"/>
      <c r="R560" s="232"/>
      <c r="S560" s="232"/>
      <c r="T560" s="23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34" t="s">
        <v>141</v>
      </c>
      <c r="AU560" s="234" t="s">
        <v>81</v>
      </c>
      <c r="AV560" s="13" t="s">
        <v>79</v>
      </c>
      <c r="AW560" s="13" t="s">
        <v>33</v>
      </c>
      <c r="AX560" s="13" t="s">
        <v>71</v>
      </c>
      <c r="AY560" s="234" t="s">
        <v>131</v>
      </c>
    </row>
    <row r="561" s="13" customFormat="1">
      <c r="A561" s="13"/>
      <c r="B561" s="224"/>
      <c r="C561" s="225"/>
      <c r="D561" s="226" t="s">
        <v>141</v>
      </c>
      <c r="E561" s="227" t="s">
        <v>19</v>
      </c>
      <c r="F561" s="228" t="s">
        <v>681</v>
      </c>
      <c r="G561" s="225"/>
      <c r="H561" s="227" t="s">
        <v>19</v>
      </c>
      <c r="I561" s="229"/>
      <c r="J561" s="225"/>
      <c r="K561" s="225"/>
      <c r="L561" s="230"/>
      <c r="M561" s="231"/>
      <c r="N561" s="232"/>
      <c r="O561" s="232"/>
      <c r="P561" s="232"/>
      <c r="Q561" s="232"/>
      <c r="R561" s="232"/>
      <c r="S561" s="232"/>
      <c r="T561" s="23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34" t="s">
        <v>141</v>
      </c>
      <c r="AU561" s="234" t="s">
        <v>81</v>
      </c>
      <c r="AV561" s="13" t="s">
        <v>79</v>
      </c>
      <c r="AW561" s="13" t="s">
        <v>33</v>
      </c>
      <c r="AX561" s="13" t="s">
        <v>71</v>
      </c>
      <c r="AY561" s="234" t="s">
        <v>131</v>
      </c>
    </row>
    <row r="562" s="14" customFormat="1">
      <c r="A562" s="14"/>
      <c r="B562" s="235"/>
      <c r="C562" s="236"/>
      <c r="D562" s="226" t="s">
        <v>141</v>
      </c>
      <c r="E562" s="237" t="s">
        <v>19</v>
      </c>
      <c r="F562" s="238" t="s">
        <v>682</v>
      </c>
      <c r="G562" s="236"/>
      <c r="H562" s="239">
        <v>6.5</v>
      </c>
      <c r="I562" s="240"/>
      <c r="J562" s="236"/>
      <c r="K562" s="236"/>
      <c r="L562" s="241"/>
      <c r="M562" s="242"/>
      <c r="N562" s="243"/>
      <c r="O562" s="243"/>
      <c r="P562" s="243"/>
      <c r="Q562" s="243"/>
      <c r="R562" s="243"/>
      <c r="S562" s="243"/>
      <c r="T562" s="24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45" t="s">
        <v>141</v>
      </c>
      <c r="AU562" s="245" t="s">
        <v>81</v>
      </c>
      <c r="AV562" s="14" t="s">
        <v>81</v>
      </c>
      <c r="AW562" s="14" t="s">
        <v>33</v>
      </c>
      <c r="AX562" s="14" t="s">
        <v>71</v>
      </c>
      <c r="AY562" s="245" t="s">
        <v>131</v>
      </c>
    </row>
    <row r="563" s="15" customFormat="1">
      <c r="A563" s="15"/>
      <c r="B563" s="246"/>
      <c r="C563" s="247"/>
      <c r="D563" s="226" t="s">
        <v>141</v>
      </c>
      <c r="E563" s="248" t="s">
        <v>19</v>
      </c>
      <c r="F563" s="249" t="s">
        <v>145</v>
      </c>
      <c r="G563" s="247"/>
      <c r="H563" s="250">
        <v>6.5</v>
      </c>
      <c r="I563" s="251"/>
      <c r="J563" s="247"/>
      <c r="K563" s="247"/>
      <c r="L563" s="252"/>
      <c r="M563" s="253"/>
      <c r="N563" s="254"/>
      <c r="O563" s="254"/>
      <c r="P563" s="254"/>
      <c r="Q563" s="254"/>
      <c r="R563" s="254"/>
      <c r="S563" s="254"/>
      <c r="T563" s="25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T563" s="256" t="s">
        <v>141</v>
      </c>
      <c r="AU563" s="256" t="s">
        <v>81</v>
      </c>
      <c r="AV563" s="15" t="s">
        <v>138</v>
      </c>
      <c r="AW563" s="15" t="s">
        <v>33</v>
      </c>
      <c r="AX563" s="15" t="s">
        <v>79</v>
      </c>
      <c r="AY563" s="256" t="s">
        <v>131</v>
      </c>
    </row>
    <row r="564" s="2" customFormat="1" ht="21.75" customHeight="1">
      <c r="A564" s="40"/>
      <c r="B564" s="41"/>
      <c r="C564" s="206" t="s">
        <v>683</v>
      </c>
      <c r="D564" s="206" t="s">
        <v>133</v>
      </c>
      <c r="E564" s="207" t="s">
        <v>684</v>
      </c>
      <c r="F564" s="208" t="s">
        <v>685</v>
      </c>
      <c r="G564" s="209" t="s">
        <v>148</v>
      </c>
      <c r="H564" s="210">
        <v>5.5</v>
      </c>
      <c r="I564" s="211"/>
      <c r="J564" s="212">
        <f>ROUND(I564*H564,2)</f>
        <v>0</v>
      </c>
      <c r="K564" s="208" t="s">
        <v>137</v>
      </c>
      <c r="L564" s="46"/>
      <c r="M564" s="213" t="s">
        <v>19</v>
      </c>
      <c r="N564" s="214" t="s">
        <v>42</v>
      </c>
      <c r="O564" s="86"/>
      <c r="P564" s="215">
        <f>O564*H564</f>
        <v>0</v>
      </c>
      <c r="Q564" s="215">
        <v>0</v>
      </c>
      <c r="R564" s="215">
        <f>Q564*H564</f>
        <v>0</v>
      </c>
      <c r="S564" s="215">
        <v>0</v>
      </c>
      <c r="T564" s="216">
        <f>S564*H564</f>
        <v>0</v>
      </c>
      <c r="U564" s="40"/>
      <c r="V564" s="40"/>
      <c r="W564" s="40"/>
      <c r="X564" s="40"/>
      <c r="Y564" s="40"/>
      <c r="Z564" s="40"/>
      <c r="AA564" s="40"/>
      <c r="AB564" s="40"/>
      <c r="AC564" s="40"/>
      <c r="AD564" s="40"/>
      <c r="AE564" s="40"/>
      <c r="AR564" s="217" t="s">
        <v>182</v>
      </c>
      <c r="AT564" s="217" t="s">
        <v>133</v>
      </c>
      <c r="AU564" s="217" t="s">
        <v>81</v>
      </c>
      <c r="AY564" s="19" t="s">
        <v>131</v>
      </c>
      <c r="BE564" s="218">
        <f>IF(N564="základní",J564,0)</f>
        <v>0</v>
      </c>
      <c r="BF564" s="218">
        <f>IF(N564="snížená",J564,0)</f>
        <v>0</v>
      </c>
      <c r="BG564" s="218">
        <f>IF(N564="zákl. přenesená",J564,0)</f>
        <v>0</v>
      </c>
      <c r="BH564" s="218">
        <f>IF(N564="sníž. přenesená",J564,0)</f>
        <v>0</v>
      </c>
      <c r="BI564" s="218">
        <f>IF(N564="nulová",J564,0)</f>
        <v>0</v>
      </c>
      <c r="BJ564" s="19" t="s">
        <v>79</v>
      </c>
      <c r="BK564" s="218">
        <f>ROUND(I564*H564,2)</f>
        <v>0</v>
      </c>
      <c r="BL564" s="19" t="s">
        <v>182</v>
      </c>
      <c r="BM564" s="217" t="s">
        <v>686</v>
      </c>
    </row>
    <row r="565" s="2" customFormat="1">
      <c r="A565" s="40"/>
      <c r="B565" s="41"/>
      <c r="C565" s="42"/>
      <c r="D565" s="219" t="s">
        <v>139</v>
      </c>
      <c r="E565" s="42"/>
      <c r="F565" s="220" t="s">
        <v>687</v>
      </c>
      <c r="G565" s="42"/>
      <c r="H565" s="42"/>
      <c r="I565" s="221"/>
      <c r="J565" s="42"/>
      <c r="K565" s="42"/>
      <c r="L565" s="46"/>
      <c r="M565" s="222"/>
      <c r="N565" s="223"/>
      <c r="O565" s="86"/>
      <c r="P565" s="86"/>
      <c r="Q565" s="86"/>
      <c r="R565" s="86"/>
      <c r="S565" s="86"/>
      <c r="T565" s="87"/>
      <c r="U565" s="40"/>
      <c r="V565" s="40"/>
      <c r="W565" s="40"/>
      <c r="X565" s="40"/>
      <c r="Y565" s="40"/>
      <c r="Z565" s="40"/>
      <c r="AA565" s="40"/>
      <c r="AB565" s="40"/>
      <c r="AC565" s="40"/>
      <c r="AD565" s="40"/>
      <c r="AE565" s="40"/>
      <c r="AT565" s="19" t="s">
        <v>139</v>
      </c>
      <c r="AU565" s="19" t="s">
        <v>81</v>
      </c>
    </row>
    <row r="566" s="13" customFormat="1">
      <c r="A566" s="13"/>
      <c r="B566" s="224"/>
      <c r="C566" s="225"/>
      <c r="D566" s="226" t="s">
        <v>141</v>
      </c>
      <c r="E566" s="227" t="s">
        <v>19</v>
      </c>
      <c r="F566" s="228" t="s">
        <v>142</v>
      </c>
      <c r="G566" s="225"/>
      <c r="H566" s="227" t="s">
        <v>19</v>
      </c>
      <c r="I566" s="229"/>
      <c r="J566" s="225"/>
      <c r="K566" s="225"/>
      <c r="L566" s="230"/>
      <c r="M566" s="231"/>
      <c r="N566" s="232"/>
      <c r="O566" s="232"/>
      <c r="P566" s="232"/>
      <c r="Q566" s="232"/>
      <c r="R566" s="232"/>
      <c r="S566" s="232"/>
      <c r="T566" s="23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34" t="s">
        <v>141</v>
      </c>
      <c r="AU566" s="234" t="s">
        <v>81</v>
      </c>
      <c r="AV566" s="13" t="s">
        <v>79</v>
      </c>
      <c r="AW566" s="13" t="s">
        <v>33</v>
      </c>
      <c r="AX566" s="13" t="s">
        <v>71</v>
      </c>
      <c r="AY566" s="234" t="s">
        <v>131</v>
      </c>
    </row>
    <row r="567" s="13" customFormat="1">
      <c r="A567" s="13"/>
      <c r="B567" s="224"/>
      <c r="C567" s="225"/>
      <c r="D567" s="226" t="s">
        <v>141</v>
      </c>
      <c r="E567" s="227" t="s">
        <v>19</v>
      </c>
      <c r="F567" s="228" t="s">
        <v>688</v>
      </c>
      <c r="G567" s="225"/>
      <c r="H567" s="227" t="s">
        <v>19</v>
      </c>
      <c r="I567" s="229"/>
      <c r="J567" s="225"/>
      <c r="K567" s="225"/>
      <c r="L567" s="230"/>
      <c r="M567" s="231"/>
      <c r="N567" s="232"/>
      <c r="O567" s="232"/>
      <c r="P567" s="232"/>
      <c r="Q567" s="232"/>
      <c r="R567" s="232"/>
      <c r="S567" s="232"/>
      <c r="T567" s="23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34" t="s">
        <v>141</v>
      </c>
      <c r="AU567" s="234" t="s">
        <v>81</v>
      </c>
      <c r="AV567" s="13" t="s">
        <v>79</v>
      </c>
      <c r="AW567" s="13" t="s">
        <v>33</v>
      </c>
      <c r="AX567" s="13" t="s">
        <v>71</v>
      </c>
      <c r="AY567" s="234" t="s">
        <v>131</v>
      </c>
    </row>
    <row r="568" s="14" customFormat="1">
      <c r="A568" s="14"/>
      <c r="B568" s="235"/>
      <c r="C568" s="236"/>
      <c r="D568" s="226" t="s">
        <v>141</v>
      </c>
      <c r="E568" s="237" t="s">
        <v>19</v>
      </c>
      <c r="F568" s="238" t="s">
        <v>689</v>
      </c>
      <c r="G568" s="236"/>
      <c r="H568" s="239">
        <v>5.5</v>
      </c>
      <c r="I568" s="240"/>
      <c r="J568" s="236"/>
      <c r="K568" s="236"/>
      <c r="L568" s="241"/>
      <c r="M568" s="242"/>
      <c r="N568" s="243"/>
      <c r="O568" s="243"/>
      <c r="P568" s="243"/>
      <c r="Q568" s="243"/>
      <c r="R568" s="243"/>
      <c r="S568" s="243"/>
      <c r="T568" s="24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T568" s="245" t="s">
        <v>141</v>
      </c>
      <c r="AU568" s="245" t="s">
        <v>81</v>
      </c>
      <c r="AV568" s="14" t="s">
        <v>81</v>
      </c>
      <c r="AW568" s="14" t="s">
        <v>33</v>
      </c>
      <c r="AX568" s="14" t="s">
        <v>71</v>
      </c>
      <c r="AY568" s="245" t="s">
        <v>131</v>
      </c>
    </row>
    <row r="569" s="15" customFormat="1">
      <c r="A569" s="15"/>
      <c r="B569" s="246"/>
      <c r="C569" s="247"/>
      <c r="D569" s="226" t="s">
        <v>141</v>
      </c>
      <c r="E569" s="248" t="s">
        <v>19</v>
      </c>
      <c r="F569" s="249" t="s">
        <v>145</v>
      </c>
      <c r="G569" s="247"/>
      <c r="H569" s="250">
        <v>5.5</v>
      </c>
      <c r="I569" s="251"/>
      <c r="J569" s="247"/>
      <c r="K569" s="247"/>
      <c r="L569" s="252"/>
      <c r="M569" s="253"/>
      <c r="N569" s="254"/>
      <c r="O569" s="254"/>
      <c r="P569" s="254"/>
      <c r="Q569" s="254"/>
      <c r="R569" s="254"/>
      <c r="S569" s="254"/>
      <c r="T569" s="25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T569" s="256" t="s">
        <v>141</v>
      </c>
      <c r="AU569" s="256" t="s">
        <v>81</v>
      </c>
      <c r="AV569" s="15" t="s">
        <v>138</v>
      </c>
      <c r="AW569" s="15" t="s">
        <v>33</v>
      </c>
      <c r="AX569" s="15" t="s">
        <v>79</v>
      </c>
      <c r="AY569" s="256" t="s">
        <v>131</v>
      </c>
    </row>
    <row r="570" s="2" customFormat="1" ht="16.5" customHeight="1">
      <c r="A570" s="40"/>
      <c r="B570" s="41"/>
      <c r="C570" s="206" t="s">
        <v>412</v>
      </c>
      <c r="D570" s="206" t="s">
        <v>133</v>
      </c>
      <c r="E570" s="207" t="s">
        <v>690</v>
      </c>
      <c r="F570" s="208" t="s">
        <v>691</v>
      </c>
      <c r="G570" s="209" t="s">
        <v>237</v>
      </c>
      <c r="H570" s="210">
        <v>1</v>
      </c>
      <c r="I570" s="211"/>
      <c r="J570" s="212">
        <f>ROUND(I570*H570,2)</f>
        <v>0</v>
      </c>
      <c r="K570" s="208" t="s">
        <v>19</v>
      </c>
      <c r="L570" s="46"/>
      <c r="M570" s="213" t="s">
        <v>19</v>
      </c>
      <c r="N570" s="214" t="s">
        <v>42</v>
      </c>
      <c r="O570" s="86"/>
      <c r="P570" s="215">
        <f>O570*H570</f>
        <v>0</v>
      </c>
      <c r="Q570" s="215">
        <v>0</v>
      </c>
      <c r="R570" s="215">
        <f>Q570*H570</f>
        <v>0</v>
      </c>
      <c r="S570" s="215">
        <v>0</v>
      </c>
      <c r="T570" s="216">
        <f>S570*H570</f>
        <v>0</v>
      </c>
      <c r="U570" s="40"/>
      <c r="V570" s="40"/>
      <c r="W570" s="40"/>
      <c r="X570" s="40"/>
      <c r="Y570" s="40"/>
      <c r="Z570" s="40"/>
      <c r="AA570" s="40"/>
      <c r="AB570" s="40"/>
      <c r="AC570" s="40"/>
      <c r="AD570" s="40"/>
      <c r="AE570" s="40"/>
      <c r="AR570" s="217" t="s">
        <v>182</v>
      </c>
      <c r="AT570" s="217" t="s">
        <v>133</v>
      </c>
      <c r="AU570" s="217" t="s">
        <v>81</v>
      </c>
      <c r="AY570" s="19" t="s">
        <v>131</v>
      </c>
      <c r="BE570" s="218">
        <f>IF(N570="základní",J570,0)</f>
        <v>0</v>
      </c>
      <c r="BF570" s="218">
        <f>IF(N570="snížená",J570,0)</f>
        <v>0</v>
      </c>
      <c r="BG570" s="218">
        <f>IF(N570="zákl. přenesená",J570,0)</f>
        <v>0</v>
      </c>
      <c r="BH570" s="218">
        <f>IF(N570="sníž. přenesená",J570,0)</f>
        <v>0</v>
      </c>
      <c r="BI570" s="218">
        <f>IF(N570="nulová",J570,0)</f>
        <v>0</v>
      </c>
      <c r="BJ570" s="19" t="s">
        <v>79</v>
      </c>
      <c r="BK570" s="218">
        <f>ROUND(I570*H570,2)</f>
        <v>0</v>
      </c>
      <c r="BL570" s="19" t="s">
        <v>182</v>
      </c>
      <c r="BM570" s="217" t="s">
        <v>692</v>
      </c>
    </row>
    <row r="571" s="2" customFormat="1" ht="49.05" customHeight="1">
      <c r="A571" s="40"/>
      <c r="B571" s="41"/>
      <c r="C571" s="206" t="s">
        <v>693</v>
      </c>
      <c r="D571" s="206" t="s">
        <v>133</v>
      </c>
      <c r="E571" s="207" t="s">
        <v>694</v>
      </c>
      <c r="F571" s="208" t="s">
        <v>695</v>
      </c>
      <c r="G571" s="209" t="s">
        <v>221</v>
      </c>
      <c r="H571" s="210">
        <v>0.012</v>
      </c>
      <c r="I571" s="211"/>
      <c r="J571" s="212">
        <f>ROUND(I571*H571,2)</f>
        <v>0</v>
      </c>
      <c r="K571" s="208" t="s">
        <v>137</v>
      </c>
      <c r="L571" s="46"/>
      <c r="M571" s="213" t="s">
        <v>19</v>
      </c>
      <c r="N571" s="214" t="s">
        <v>42</v>
      </c>
      <c r="O571" s="86"/>
      <c r="P571" s="215">
        <f>O571*H571</f>
        <v>0</v>
      </c>
      <c r="Q571" s="215">
        <v>0</v>
      </c>
      <c r="R571" s="215">
        <f>Q571*H571</f>
        <v>0</v>
      </c>
      <c r="S571" s="215">
        <v>0</v>
      </c>
      <c r="T571" s="216">
        <f>S571*H571</f>
        <v>0</v>
      </c>
      <c r="U571" s="40"/>
      <c r="V571" s="40"/>
      <c r="W571" s="40"/>
      <c r="X571" s="40"/>
      <c r="Y571" s="40"/>
      <c r="Z571" s="40"/>
      <c r="AA571" s="40"/>
      <c r="AB571" s="40"/>
      <c r="AC571" s="40"/>
      <c r="AD571" s="40"/>
      <c r="AE571" s="40"/>
      <c r="AR571" s="217" t="s">
        <v>182</v>
      </c>
      <c r="AT571" s="217" t="s">
        <v>133</v>
      </c>
      <c r="AU571" s="217" t="s">
        <v>81</v>
      </c>
      <c r="AY571" s="19" t="s">
        <v>131</v>
      </c>
      <c r="BE571" s="218">
        <f>IF(N571="základní",J571,0)</f>
        <v>0</v>
      </c>
      <c r="BF571" s="218">
        <f>IF(N571="snížená",J571,0)</f>
        <v>0</v>
      </c>
      <c r="BG571" s="218">
        <f>IF(N571="zákl. přenesená",J571,0)</f>
        <v>0</v>
      </c>
      <c r="BH571" s="218">
        <f>IF(N571="sníž. přenesená",J571,0)</f>
        <v>0</v>
      </c>
      <c r="BI571" s="218">
        <f>IF(N571="nulová",J571,0)</f>
        <v>0</v>
      </c>
      <c r="BJ571" s="19" t="s">
        <v>79</v>
      </c>
      <c r="BK571" s="218">
        <f>ROUND(I571*H571,2)</f>
        <v>0</v>
      </c>
      <c r="BL571" s="19" t="s">
        <v>182</v>
      </c>
      <c r="BM571" s="217" t="s">
        <v>696</v>
      </c>
    </row>
    <row r="572" s="2" customFormat="1">
      <c r="A572" s="40"/>
      <c r="B572" s="41"/>
      <c r="C572" s="42"/>
      <c r="D572" s="219" t="s">
        <v>139</v>
      </c>
      <c r="E572" s="42"/>
      <c r="F572" s="220" t="s">
        <v>697</v>
      </c>
      <c r="G572" s="42"/>
      <c r="H572" s="42"/>
      <c r="I572" s="221"/>
      <c r="J572" s="42"/>
      <c r="K572" s="42"/>
      <c r="L572" s="46"/>
      <c r="M572" s="222"/>
      <c r="N572" s="223"/>
      <c r="O572" s="86"/>
      <c r="P572" s="86"/>
      <c r="Q572" s="86"/>
      <c r="R572" s="86"/>
      <c r="S572" s="86"/>
      <c r="T572" s="87"/>
      <c r="U572" s="40"/>
      <c r="V572" s="40"/>
      <c r="W572" s="40"/>
      <c r="X572" s="40"/>
      <c r="Y572" s="40"/>
      <c r="Z572" s="40"/>
      <c r="AA572" s="40"/>
      <c r="AB572" s="40"/>
      <c r="AC572" s="40"/>
      <c r="AD572" s="40"/>
      <c r="AE572" s="40"/>
      <c r="AT572" s="19" t="s">
        <v>139</v>
      </c>
      <c r="AU572" s="19" t="s">
        <v>81</v>
      </c>
    </row>
    <row r="573" s="12" customFormat="1" ht="22.8" customHeight="1">
      <c r="A573" s="12"/>
      <c r="B573" s="190"/>
      <c r="C573" s="191"/>
      <c r="D573" s="192" t="s">
        <v>70</v>
      </c>
      <c r="E573" s="204" t="s">
        <v>698</v>
      </c>
      <c r="F573" s="204" t="s">
        <v>699</v>
      </c>
      <c r="G573" s="191"/>
      <c r="H573" s="191"/>
      <c r="I573" s="194"/>
      <c r="J573" s="205">
        <f>BK573</f>
        <v>0</v>
      </c>
      <c r="K573" s="191"/>
      <c r="L573" s="196"/>
      <c r="M573" s="197"/>
      <c r="N573" s="198"/>
      <c r="O573" s="198"/>
      <c r="P573" s="199">
        <f>SUM(P574:P687)</f>
        <v>0</v>
      </c>
      <c r="Q573" s="198"/>
      <c r="R573" s="199">
        <f>SUM(R574:R687)</f>
        <v>0</v>
      </c>
      <c r="S573" s="198"/>
      <c r="T573" s="200">
        <f>SUM(T574:T687)</f>
        <v>0</v>
      </c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R573" s="201" t="s">
        <v>81</v>
      </c>
      <c r="AT573" s="202" t="s">
        <v>70</v>
      </c>
      <c r="AU573" s="202" t="s">
        <v>79</v>
      </c>
      <c r="AY573" s="201" t="s">
        <v>131</v>
      </c>
      <c r="BK573" s="203">
        <f>SUM(BK574:BK687)</f>
        <v>0</v>
      </c>
    </row>
    <row r="574" s="2" customFormat="1" ht="24.15" customHeight="1">
      <c r="A574" s="40"/>
      <c r="B574" s="41"/>
      <c r="C574" s="206" t="s">
        <v>419</v>
      </c>
      <c r="D574" s="206" t="s">
        <v>133</v>
      </c>
      <c r="E574" s="207" t="s">
        <v>700</v>
      </c>
      <c r="F574" s="208" t="s">
        <v>701</v>
      </c>
      <c r="G574" s="209" t="s">
        <v>148</v>
      </c>
      <c r="H574" s="210">
        <v>3.8599999999999999</v>
      </c>
      <c r="I574" s="211"/>
      <c r="J574" s="212">
        <f>ROUND(I574*H574,2)</f>
        <v>0</v>
      </c>
      <c r="K574" s="208" t="s">
        <v>137</v>
      </c>
      <c r="L574" s="46"/>
      <c r="M574" s="213" t="s">
        <v>19</v>
      </c>
      <c r="N574" s="214" t="s">
        <v>42</v>
      </c>
      <c r="O574" s="86"/>
      <c r="P574" s="215">
        <f>O574*H574</f>
        <v>0</v>
      </c>
      <c r="Q574" s="215">
        <v>0</v>
      </c>
      <c r="R574" s="215">
        <f>Q574*H574</f>
        <v>0</v>
      </c>
      <c r="S574" s="215">
        <v>0</v>
      </c>
      <c r="T574" s="216">
        <f>S574*H574</f>
        <v>0</v>
      </c>
      <c r="U574" s="40"/>
      <c r="V574" s="40"/>
      <c r="W574" s="40"/>
      <c r="X574" s="40"/>
      <c r="Y574" s="40"/>
      <c r="Z574" s="40"/>
      <c r="AA574" s="40"/>
      <c r="AB574" s="40"/>
      <c r="AC574" s="40"/>
      <c r="AD574" s="40"/>
      <c r="AE574" s="40"/>
      <c r="AR574" s="217" t="s">
        <v>182</v>
      </c>
      <c r="AT574" s="217" t="s">
        <v>133</v>
      </c>
      <c r="AU574" s="217" t="s">
        <v>81</v>
      </c>
      <c r="AY574" s="19" t="s">
        <v>131</v>
      </c>
      <c r="BE574" s="218">
        <f>IF(N574="základní",J574,0)</f>
        <v>0</v>
      </c>
      <c r="BF574" s="218">
        <f>IF(N574="snížená",J574,0)</f>
        <v>0</v>
      </c>
      <c r="BG574" s="218">
        <f>IF(N574="zákl. přenesená",J574,0)</f>
        <v>0</v>
      </c>
      <c r="BH574" s="218">
        <f>IF(N574="sníž. přenesená",J574,0)</f>
        <v>0</v>
      </c>
      <c r="BI574" s="218">
        <f>IF(N574="nulová",J574,0)</f>
        <v>0</v>
      </c>
      <c r="BJ574" s="19" t="s">
        <v>79</v>
      </c>
      <c r="BK574" s="218">
        <f>ROUND(I574*H574,2)</f>
        <v>0</v>
      </c>
      <c r="BL574" s="19" t="s">
        <v>182</v>
      </c>
      <c r="BM574" s="217" t="s">
        <v>702</v>
      </c>
    </row>
    <row r="575" s="2" customFormat="1">
      <c r="A575" s="40"/>
      <c r="B575" s="41"/>
      <c r="C575" s="42"/>
      <c r="D575" s="219" t="s">
        <v>139</v>
      </c>
      <c r="E575" s="42"/>
      <c r="F575" s="220" t="s">
        <v>703</v>
      </c>
      <c r="G575" s="42"/>
      <c r="H575" s="42"/>
      <c r="I575" s="221"/>
      <c r="J575" s="42"/>
      <c r="K575" s="42"/>
      <c r="L575" s="46"/>
      <c r="M575" s="222"/>
      <c r="N575" s="223"/>
      <c r="O575" s="86"/>
      <c r="P575" s="86"/>
      <c r="Q575" s="86"/>
      <c r="R575" s="86"/>
      <c r="S575" s="86"/>
      <c r="T575" s="87"/>
      <c r="U575" s="40"/>
      <c r="V575" s="40"/>
      <c r="W575" s="40"/>
      <c r="X575" s="40"/>
      <c r="Y575" s="40"/>
      <c r="Z575" s="40"/>
      <c r="AA575" s="40"/>
      <c r="AB575" s="40"/>
      <c r="AC575" s="40"/>
      <c r="AD575" s="40"/>
      <c r="AE575" s="40"/>
      <c r="AT575" s="19" t="s">
        <v>139</v>
      </c>
      <c r="AU575" s="19" t="s">
        <v>81</v>
      </c>
    </row>
    <row r="576" s="13" customFormat="1">
      <c r="A576" s="13"/>
      <c r="B576" s="224"/>
      <c r="C576" s="225"/>
      <c r="D576" s="226" t="s">
        <v>141</v>
      </c>
      <c r="E576" s="227" t="s">
        <v>19</v>
      </c>
      <c r="F576" s="228" t="s">
        <v>150</v>
      </c>
      <c r="G576" s="225"/>
      <c r="H576" s="227" t="s">
        <v>19</v>
      </c>
      <c r="I576" s="229"/>
      <c r="J576" s="225"/>
      <c r="K576" s="225"/>
      <c r="L576" s="230"/>
      <c r="M576" s="231"/>
      <c r="N576" s="232"/>
      <c r="O576" s="232"/>
      <c r="P576" s="232"/>
      <c r="Q576" s="232"/>
      <c r="R576" s="232"/>
      <c r="S576" s="232"/>
      <c r="T576" s="23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34" t="s">
        <v>141</v>
      </c>
      <c r="AU576" s="234" t="s">
        <v>81</v>
      </c>
      <c r="AV576" s="13" t="s">
        <v>79</v>
      </c>
      <c r="AW576" s="13" t="s">
        <v>33</v>
      </c>
      <c r="AX576" s="13" t="s">
        <v>71</v>
      </c>
      <c r="AY576" s="234" t="s">
        <v>131</v>
      </c>
    </row>
    <row r="577" s="13" customFormat="1">
      <c r="A577" s="13"/>
      <c r="B577" s="224"/>
      <c r="C577" s="225"/>
      <c r="D577" s="226" t="s">
        <v>141</v>
      </c>
      <c r="E577" s="227" t="s">
        <v>19</v>
      </c>
      <c r="F577" s="228" t="s">
        <v>704</v>
      </c>
      <c r="G577" s="225"/>
      <c r="H577" s="227" t="s">
        <v>19</v>
      </c>
      <c r="I577" s="229"/>
      <c r="J577" s="225"/>
      <c r="K577" s="225"/>
      <c r="L577" s="230"/>
      <c r="M577" s="231"/>
      <c r="N577" s="232"/>
      <c r="O577" s="232"/>
      <c r="P577" s="232"/>
      <c r="Q577" s="232"/>
      <c r="R577" s="232"/>
      <c r="S577" s="232"/>
      <c r="T577" s="23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234" t="s">
        <v>141</v>
      </c>
      <c r="AU577" s="234" t="s">
        <v>81</v>
      </c>
      <c r="AV577" s="13" t="s">
        <v>79</v>
      </c>
      <c r="AW577" s="13" t="s">
        <v>33</v>
      </c>
      <c r="AX577" s="13" t="s">
        <v>71</v>
      </c>
      <c r="AY577" s="234" t="s">
        <v>131</v>
      </c>
    </row>
    <row r="578" s="14" customFormat="1">
      <c r="A578" s="14"/>
      <c r="B578" s="235"/>
      <c r="C578" s="236"/>
      <c r="D578" s="226" t="s">
        <v>141</v>
      </c>
      <c r="E578" s="237" t="s">
        <v>19</v>
      </c>
      <c r="F578" s="238" t="s">
        <v>705</v>
      </c>
      <c r="G578" s="236"/>
      <c r="H578" s="239">
        <v>3.8599999999999999</v>
      </c>
      <c r="I578" s="240"/>
      <c r="J578" s="236"/>
      <c r="K578" s="236"/>
      <c r="L578" s="241"/>
      <c r="M578" s="242"/>
      <c r="N578" s="243"/>
      <c r="O578" s="243"/>
      <c r="P578" s="243"/>
      <c r="Q578" s="243"/>
      <c r="R578" s="243"/>
      <c r="S578" s="243"/>
      <c r="T578" s="24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T578" s="245" t="s">
        <v>141</v>
      </c>
      <c r="AU578" s="245" t="s">
        <v>81</v>
      </c>
      <c r="AV578" s="14" t="s">
        <v>81</v>
      </c>
      <c r="AW578" s="14" t="s">
        <v>33</v>
      </c>
      <c r="AX578" s="14" t="s">
        <v>71</v>
      </c>
      <c r="AY578" s="245" t="s">
        <v>131</v>
      </c>
    </row>
    <row r="579" s="15" customFormat="1">
      <c r="A579" s="15"/>
      <c r="B579" s="246"/>
      <c r="C579" s="247"/>
      <c r="D579" s="226" t="s">
        <v>141</v>
      </c>
      <c r="E579" s="248" t="s">
        <v>19</v>
      </c>
      <c r="F579" s="249" t="s">
        <v>145</v>
      </c>
      <c r="G579" s="247"/>
      <c r="H579" s="250">
        <v>3.8599999999999999</v>
      </c>
      <c r="I579" s="251"/>
      <c r="J579" s="247"/>
      <c r="K579" s="247"/>
      <c r="L579" s="252"/>
      <c r="M579" s="253"/>
      <c r="N579" s="254"/>
      <c r="O579" s="254"/>
      <c r="P579" s="254"/>
      <c r="Q579" s="254"/>
      <c r="R579" s="254"/>
      <c r="S579" s="254"/>
      <c r="T579" s="25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T579" s="256" t="s">
        <v>141</v>
      </c>
      <c r="AU579" s="256" t="s">
        <v>81</v>
      </c>
      <c r="AV579" s="15" t="s">
        <v>138</v>
      </c>
      <c r="AW579" s="15" t="s">
        <v>33</v>
      </c>
      <c r="AX579" s="15" t="s">
        <v>79</v>
      </c>
      <c r="AY579" s="256" t="s">
        <v>131</v>
      </c>
    </row>
    <row r="580" s="2" customFormat="1" ht="21.75" customHeight="1">
      <c r="A580" s="40"/>
      <c r="B580" s="41"/>
      <c r="C580" s="257" t="s">
        <v>706</v>
      </c>
      <c r="D580" s="257" t="s">
        <v>154</v>
      </c>
      <c r="E580" s="258" t="s">
        <v>707</v>
      </c>
      <c r="F580" s="259" t="s">
        <v>708</v>
      </c>
      <c r="G580" s="260" t="s">
        <v>709</v>
      </c>
      <c r="H580" s="261">
        <v>49.579999999999998</v>
      </c>
      <c r="I580" s="262"/>
      <c r="J580" s="263">
        <f>ROUND(I580*H580,2)</f>
        <v>0</v>
      </c>
      <c r="K580" s="259" t="s">
        <v>19</v>
      </c>
      <c r="L580" s="264"/>
      <c r="M580" s="265" t="s">
        <v>19</v>
      </c>
      <c r="N580" s="266" t="s">
        <v>42</v>
      </c>
      <c r="O580" s="86"/>
      <c r="P580" s="215">
        <f>O580*H580</f>
        <v>0</v>
      </c>
      <c r="Q580" s="215">
        <v>0</v>
      </c>
      <c r="R580" s="215">
        <f>Q580*H580</f>
        <v>0</v>
      </c>
      <c r="S580" s="215">
        <v>0</v>
      </c>
      <c r="T580" s="216">
        <f>S580*H580</f>
        <v>0</v>
      </c>
      <c r="U580" s="40"/>
      <c r="V580" s="40"/>
      <c r="W580" s="40"/>
      <c r="X580" s="40"/>
      <c r="Y580" s="40"/>
      <c r="Z580" s="40"/>
      <c r="AA580" s="40"/>
      <c r="AB580" s="40"/>
      <c r="AC580" s="40"/>
      <c r="AD580" s="40"/>
      <c r="AE580" s="40"/>
      <c r="AR580" s="217" t="s">
        <v>243</v>
      </c>
      <c r="AT580" s="217" t="s">
        <v>154</v>
      </c>
      <c r="AU580" s="217" t="s">
        <v>81</v>
      </c>
      <c r="AY580" s="19" t="s">
        <v>131</v>
      </c>
      <c r="BE580" s="218">
        <f>IF(N580="základní",J580,0)</f>
        <v>0</v>
      </c>
      <c r="BF580" s="218">
        <f>IF(N580="snížená",J580,0)</f>
        <v>0</v>
      </c>
      <c r="BG580" s="218">
        <f>IF(N580="zákl. přenesená",J580,0)</f>
        <v>0</v>
      </c>
      <c r="BH580" s="218">
        <f>IF(N580="sníž. přenesená",J580,0)</f>
        <v>0</v>
      </c>
      <c r="BI580" s="218">
        <f>IF(N580="nulová",J580,0)</f>
        <v>0</v>
      </c>
      <c r="BJ580" s="19" t="s">
        <v>79</v>
      </c>
      <c r="BK580" s="218">
        <f>ROUND(I580*H580,2)</f>
        <v>0</v>
      </c>
      <c r="BL580" s="19" t="s">
        <v>182</v>
      </c>
      <c r="BM580" s="217" t="s">
        <v>710</v>
      </c>
    </row>
    <row r="581" s="13" customFormat="1">
      <c r="A581" s="13"/>
      <c r="B581" s="224"/>
      <c r="C581" s="225"/>
      <c r="D581" s="226" t="s">
        <v>141</v>
      </c>
      <c r="E581" s="227" t="s">
        <v>19</v>
      </c>
      <c r="F581" s="228" t="s">
        <v>150</v>
      </c>
      <c r="G581" s="225"/>
      <c r="H581" s="227" t="s">
        <v>19</v>
      </c>
      <c r="I581" s="229"/>
      <c r="J581" s="225"/>
      <c r="K581" s="225"/>
      <c r="L581" s="230"/>
      <c r="M581" s="231"/>
      <c r="N581" s="232"/>
      <c r="O581" s="232"/>
      <c r="P581" s="232"/>
      <c r="Q581" s="232"/>
      <c r="R581" s="232"/>
      <c r="S581" s="232"/>
      <c r="T581" s="23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T581" s="234" t="s">
        <v>141</v>
      </c>
      <c r="AU581" s="234" t="s">
        <v>81</v>
      </c>
      <c r="AV581" s="13" t="s">
        <v>79</v>
      </c>
      <c r="AW581" s="13" t="s">
        <v>33</v>
      </c>
      <c r="AX581" s="13" t="s">
        <v>71</v>
      </c>
      <c r="AY581" s="234" t="s">
        <v>131</v>
      </c>
    </row>
    <row r="582" s="13" customFormat="1">
      <c r="A582" s="13"/>
      <c r="B582" s="224"/>
      <c r="C582" s="225"/>
      <c r="D582" s="226" t="s">
        <v>141</v>
      </c>
      <c r="E582" s="227" t="s">
        <v>19</v>
      </c>
      <c r="F582" s="228" t="s">
        <v>704</v>
      </c>
      <c r="G582" s="225"/>
      <c r="H582" s="227" t="s">
        <v>19</v>
      </c>
      <c r="I582" s="229"/>
      <c r="J582" s="225"/>
      <c r="K582" s="225"/>
      <c r="L582" s="230"/>
      <c r="M582" s="231"/>
      <c r="N582" s="232"/>
      <c r="O582" s="232"/>
      <c r="P582" s="232"/>
      <c r="Q582" s="232"/>
      <c r="R582" s="232"/>
      <c r="S582" s="232"/>
      <c r="T582" s="23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34" t="s">
        <v>141</v>
      </c>
      <c r="AU582" s="234" t="s">
        <v>81</v>
      </c>
      <c r="AV582" s="13" t="s">
        <v>79</v>
      </c>
      <c r="AW582" s="13" t="s">
        <v>33</v>
      </c>
      <c r="AX582" s="13" t="s">
        <v>71</v>
      </c>
      <c r="AY582" s="234" t="s">
        <v>131</v>
      </c>
    </row>
    <row r="583" s="14" customFormat="1">
      <c r="A583" s="14"/>
      <c r="B583" s="235"/>
      <c r="C583" s="236"/>
      <c r="D583" s="226" t="s">
        <v>141</v>
      </c>
      <c r="E583" s="237" t="s">
        <v>19</v>
      </c>
      <c r="F583" s="238" t="s">
        <v>711</v>
      </c>
      <c r="G583" s="236"/>
      <c r="H583" s="239">
        <v>49.579999999999998</v>
      </c>
      <c r="I583" s="240"/>
      <c r="J583" s="236"/>
      <c r="K583" s="236"/>
      <c r="L583" s="241"/>
      <c r="M583" s="242"/>
      <c r="N583" s="243"/>
      <c r="O583" s="243"/>
      <c r="P583" s="243"/>
      <c r="Q583" s="243"/>
      <c r="R583" s="243"/>
      <c r="S583" s="243"/>
      <c r="T583" s="24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245" t="s">
        <v>141</v>
      </c>
      <c r="AU583" s="245" t="s">
        <v>81</v>
      </c>
      <c r="AV583" s="14" t="s">
        <v>81</v>
      </c>
      <c r="AW583" s="14" t="s">
        <v>33</v>
      </c>
      <c r="AX583" s="14" t="s">
        <v>71</v>
      </c>
      <c r="AY583" s="245" t="s">
        <v>131</v>
      </c>
    </row>
    <row r="584" s="15" customFormat="1">
      <c r="A584" s="15"/>
      <c r="B584" s="246"/>
      <c r="C584" s="247"/>
      <c r="D584" s="226" t="s">
        <v>141</v>
      </c>
      <c r="E584" s="248" t="s">
        <v>19</v>
      </c>
      <c r="F584" s="249" t="s">
        <v>145</v>
      </c>
      <c r="G584" s="247"/>
      <c r="H584" s="250">
        <v>49.579999999999998</v>
      </c>
      <c r="I584" s="251"/>
      <c r="J584" s="247"/>
      <c r="K584" s="247"/>
      <c r="L584" s="252"/>
      <c r="M584" s="253"/>
      <c r="N584" s="254"/>
      <c r="O584" s="254"/>
      <c r="P584" s="254"/>
      <c r="Q584" s="254"/>
      <c r="R584" s="254"/>
      <c r="S584" s="254"/>
      <c r="T584" s="25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T584" s="256" t="s">
        <v>141</v>
      </c>
      <c r="AU584" s="256" t="s">
        <v>81</v>
      </c>
      <c r="AV584" s="15" t="s">
        <v>138</v>
      </c>
      <c r="AW584" s="15" t="s">
        <v>33</v>
      </c>
      <c r="AX584" s="15" t="s">
        <v>79</v>
      </c>
      <c r="AY584" s="256" t="s">
        <v>131</v>
      </c>
    </row>
    <row r="585" s="2" customFormat="1" ht="24.15" customHeight="1">
      <c r="A585" s="40"/>
      <c r="B585" s="41"/>
      <c r="C585" s="206" t="s">
        <v>424</v>
      </c>
      <c r="D585" s="206" t="s">
        <v>133</v>
      </c>
      <c r="E585" s="207" t="s">
        <v>712</v>
      </c>
      <c r="F585" s="208" t="s">
        <v>713</v>
      </c>
      <c r="G585" s="209" t="s">
        <v>709</v>
      </c>
      <c r="H585" s="210">
        <v>6.5</v>
      </c>
      <c r="I585" s="211"/>
      <c r="J585" s="212">
        <f>ROUND(I585*H585,2)</f>
        <v>0</v>
      </c>
      <c r="K585" s="208" t="s">
        <v>137</v>
      </c>
      <c r="L585" s="46"/>
      <c r="M585" s="213" t="s">
        <v>19</v>
      </c>
      <c r="N585" s="214" t="s">
        <v>42</v>
      </c>
      <c r="O585" s="86"/>
      <c r="P585" s="215">
        <f>O585*H585</f>
        <v>0</v>
      </c>
      <c r="Q585" s="215">
        <v>0</v>
      </c>
      <c r="R585" s="215">
        <f>Q585*H585</f>
        <v>0</v>
      </c>
      <c r="S585" s="215">
        <v>0</v>
      </c>
      <c r="T585" s="216">
        <f>S585*H585</f>
        <v>0</v>
      </c>
      <c r="U585" s="40"/>
      <c r="V585" s="40"/>
      <c r="W585" s="40"/>
      <c r="X585" s="40"/>
      <c r="Y585" s="40"/>
      <c r="Z585" s="40"/>
      <c r="AA585" s="40"/>
      <c r="AB585" s="40"/>
      <c r="AC585" s="40"/>
      <c r="AD585" s="40"/>
      <c r="AE585" s="40"/>
      <c r="AR585" s="217" t="s">
        <v>182</v>
      </c>
      <c r="AT585" s="217" t="s">
        <v>133</v>
      </c>
      <c r="AU585" s="217" t="s">
        <v>81</v>
      </c>
      <c r="AY585" s="19" t="s">
        <v>131</v>
      </c>
      <c r="BE585" s="218">
        <f>IF(N585="základní",J585,0)</f>
        <v>0</v>
      </c>
      <c r="BF585" s="218">
        <f>IF(N585="snížená",J585,0)</f>
        <v>0</v>
      </c>
      <c r="BG585" s="218">
        <f>IF(N585="zákl. přenesená",J585,0)</f>
        <v>0</v>
      </c>
      <c r="BH585" s="218">
        <f>IF(N585="sníž. přenesená",J585,0)</f>
        <v>0</v>
      </c>
      <c r="BI585" s="218">
        <f>IF(N585="nulová",J585,0)</f>
        <v>0</v>
      </c>
      <c r="BJ585" s="19" t="s">
        <v>79</v>
      </c>
      <c r="BK585" s="218">
        <f>ROUND(I585*H585,2)</f>
        <v>0</v>
      </c>
      <c r="BL585" s="19" t="s">
        <v>182</v>
      </c>
      <c r="BM585" s="217" t="s">
        <v>714</v>
      </c>
    </row>
    <row r="586" s="2" customFormat="1">
      <c r="A586" s="40"/>
      <c r="B586" s="41"/>
      <c r="C586" s="42"/>
      <c r="D586" s="219" t="s">
        <v>139</v>
      </c>
      <c r="E586" s="42"/>
      <c r="F586" s="220" t="s">
        <v>715</v>
      </c>
      <c r="G586" s="42"/>
      <c r="H586" s="42"/>
      <c r="I586" s="221"/>
      <c r="J586" s="42"/>
      <c r="K586" s="42"/>
      <c r="L586" s="46"/>
      <c r="M586" s="222"/>
      <c r="N586" s="223"/>
      <c r="O586" s="86"/>
      <c r="P586" s="86"/>
      <c r="Q586" s="86"/>
      <c r="R586" s="86"/>
      <c r="S586" s="86"/>
      <c r="T586" s="87"/>
      <c r="U586" s="40"/>
      <c r="V586" s="40"/>
      <c r="W586" s="40"/>
      <c r="X586" s="40"/>
      <c r="Y586" s="40"/>
      <c r="Z586" s="40"/>
      <c r="AA586" s="40"/>
      <c r="AB586" s="40"/>
      <c r="AC586" s="40"/>
      <c r="AD586" s="40"/>
      <c r="AE586" s="40"/>
      <c r="AT586" s="19" t="s">
        <v>139</v>
      </c>
      <c r="AU586" s="19" t="s">
        <v>81</v>
      </c>
    </row>
    <row r="587" s="13" customFormat="1">
      <c r="A587" s="13"/>
      <c r="B587" s="224"/>
      <c r="C587" s="225"/>
      <c r="D587" s="226" t="s">
        <v>141</v>
      </c>
      <c r="E587" s="227" t="s">
        <v>19</v>
      </c>
      <c r="F587" s="228" t="s">
        <v>150</v>
      </c>
      <c r="G587" s="225"/>
      <c r="H587" s="227" t="s">
        <v>19</v>
      </c>
      <c r="I587" s="229"/>
      <c r="J587" s="225"/>
      <c r="K587" s="225"/>
      <c r="L587" s="230"/>
      <c r="M587" s="231"/>
      <c r="N587" s="232"/>
      <c r="O587" s="232"/>
      <c r="P587" s="232"/>
      <c r="Q587" s="232"/>
      <c r="R587" s="232"/>
      <c r="S587" s="232"/>
      <c r="T587" s="23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34" t="s">
        <v>141</v>
      </c>
      <c r="AU587" s="234" t="s">
        <v>81</v>
      </c>
      <c r="AV587" s="13" t="s">
        <v>79</v>
      </c>
      <c r="AW587" s="13" t="s">
        <v>33</v>
      </c>
      <c r="AX587" s="13" t="s">
        <v>71</v>
      </c>
      <c r="AY587" s="234" t="s">
        <v>131</v>
      </c>
    </row>
    <row r="588" s="13" customFormat="1">
      <c r="A588" s="13"/>
      <c r="B588" s="224"/>
      <c r="C588" s="225"/>
      <c r="D588" s="226" t="s">
        <v>141</v>
      </c>
      <c r="E588" s="227" t="s">
        <v>19</v>
      </c>
      <c r="F588" s="228" t="s">
        <v>716</v>
      </c>
      <c r="G588" s="225"/>
      <c r="H588" s="227" t="s">
        <v>19</v>
      </c>
      <c r="I588" s="229"/>
      <c r="J588" s="225"/>
      <c r="K588" s="225"/>
      <c r="L588" s="230"/>
      <c r="M588" s="231"/>
      <c r="N588" s="232"/>
      <c r="O588" s="232"/>
      <c r="P588" s="232"/>
      <c r="Q588" s="232"/>
      <c r="R588" s="232"/>
      <c r="S588" s="232"/>
      <c r="T588" s="23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34" t="s">
        <v>141</v>
      </c>
      <c r="AU588" s="234" t="s">
        <v>81</v>
      </c>
      <c r="AV588" s="13" t="s">
        <v>79</v>
      </c>
      <c r="AW588" s="13" t="s">
        <v>33</v>
      </c>
      <c r="AX588" s="13" t="s">
        <v>71</v>
      </c>
      <c r="AY588" s="234" t="s">
        <v>131</v>
      </c>
    </row>
    <row r="589" s="14" customFormat="1">
      <c r="A589" s="14"/>
      <c r="B589" s="235"/>
      <c r="C589" s="236"/>
      <c r="D589" s="226" t="s">
        <v>141</v>
      </c>
      <c r="E589" s="237" t="s">
        <v>19</v>
      </c>
      <c r="F589" s="238" t="s">
        <v>682</v>
      </c>
      <c r="G589" s="236"/>
      <c r="H589" s="239">
        <v>6.5</v>
      </c>
      <c r="I589" s="240"/>
      <c r="J589" s="236"/>
      <c r="K589" s="236"/>
      <c r="L589" s="241"/>
      <c r="M589" s="242"/>
      <c r="N589" s="243"/>
      <c r="O589" s="243"/>
      <c r="P589" s="243"/>
      <c r="Q589" s="243"/>
      <c r="R589" s="243"/>
      <c r="S589" s="243"/>
      <c r="T589" s="24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T589" s="245" t="s">
        <v>141</v>
      </c>
      <c r="AU589" s="245" t="s">
        <v>81</v>
      </c>
      <c r="AV589" s="14" t="s">
        <v>81</v>
      </c>
      <c r="AW589" s="14" t="s">
        <v>33</v>
      </c>
      <c r="AX589" s="14" t="s">
        <v>71</v>
      </c>
      <c r="AY589" s="245" t="s">
        <v>131</v>
      </c>
    </row>
    <row r="590" s="15" customFormat="1">
      <c r="A590" s="15"/>
      <c r="B590" s="246"/>
      <c r="C590" s="247"/>
      <c r="D590" s="226" t="s">
        <v>141</v>
      </c>
      <c r="E590" s="248" t="s">
        <v>19</v>
      </c>
      <c r="F590" s="249" t="s">
        <v>145</v>
      </c>
      <c r="G590" s="247"/>
      <c r="H590" s="250">
        <v>6.5</v>
      </c>
      <c r="I590" s="251"/>
      <c r="J590" s="247"/>
      <c r="K590" s="247"/>
      <c r="L590" s="252"/>
      <c r="M590" s="253"/>
      <c r="N590" s="254"/>
      <c r="O590" s="254"/>
      <c r="P590" s="254"/>
      <c r="Q590" s="254"/>
      <c r="R590" s="254"/>
      <c r="S590" s="254"/>
      <c r="T590" s="25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T590" s="256" t="s">
        <v>141</v>
      </c>
      <c r="AU590" s="256" t="s">
        <v>81</v>
      </c>
      <c r="AV590" s="15" t="s">
        <v>138</v>
      </c>
      <c r="AW590" s="15" t="s">
        <v>33</v>
      </c>
      <c r="AX590" s="15" t="s">
        <v>79</v>
      </c>
      <c r="AY590" s="256" t="s">
        <v>131</v>
      </c>
    </row>
    <row r="591" s="2" customFormat="1" ht="24.15" customHeight="1">
      <c r="A591" s="40"/>
      <c r="B591" s="41"/>
      <c r="C591" s="206" t="s">
        <v>717</v>
      </c>
      <c r="D591" s="206" t="s">
        <v>133</v>
      </c>
      <c r="E591" s="207" t="s">
        <v>718</v>
      </c>
      <c r="F591" s="208" t="s">
        <v>719</v>
      </c>
      <c r="G591" s="209" t="s">
        <v>709</v>
      </c>
      <c r="H591" s="210">
        <v>80</v>
      </c>
      <c r="I591" s="211"/>
      <c r="J591" s="212">
        <f>ROUND(I591*H591,2)</f>
        <v>0</v>
      </c>
      <c r="K591" s="208" t="s">
        <v>137</v>
      </c>
      <c r="L591" s="46"/>
      <c r="M591" s="213" t="s">
        <v>19</v>
      </c>
      <c r="N591" s="214" t="s">
        <v>42</v>
      </c>
      <c r="O591" s="86"/>
      <c r="P591" s="215">
        <f>O591*H591</f>
        <v>0</v>
      </c>
      <c r="Q591" s="215">
        <v>0</v>
      </c>
      <c r="R591" s="215">
        <f>Q591*H591</f>
        <v>0</v>
      </c>
      <c r="S591" s="215">
        <v>0</v>
      </c>
      <c r="T591" s="216">
        <f>S591*H591</f>
        <v>0</v>
      </c>
      <c r="U591" s="40"/>
      <c r="V591" s="40"/>
      <c r="W591" s="40"/>
      <c r="X591" s="40"/>
      <c r="Y591" s="40"/>
      <c r="Z591" s="40"/>
      <c r="AA591" s="40"/>
      <c r="AB591" s="40"/>
      <c r="AC591" s="40"/>
      <c r="AD591" s="40"/>
      <c r="AE591" s="40"/>
      <c r="AR591" s="217" t="s">
        <v>182</v>
      </c>
      <c r="AT591" s="217" t="s">
        <v>133</v>
      </c>
      <c r="AU591" s="217" t="s">
        <v>81</v>
      </c>
      <c r="AY591" s="19" t="s">
        <v>131</v>
      </c>
      <c r="BE591" s="218">
        <f>IF(N591="základní",J591,0)</f>
        <v>0</v>
      </c>
      <c r="BF591" s="218">
        <f>IF(N591="snížená",J591,0)</f>
        <v>0</v>
      </c>
      <c r="BG591" s="218">
        <f>IF(N591="zákl. přenesená",J591,0)</f>
        <v>0</v>
      </c>
      <c r="BH591" s="218">
        <f>IF(N591="sníž. přenesená",J591,0)</f>
        <v>0</v>
      </c>
      <c r="BI591" s="218">
        <f>IF(N591="nulová",J591,0)</f>
        <v>0</v>
      </c>
      <c r="BJ591" s="19" t="s">
        <v>79</v>
      </c>
      <c r="BK591" s="218">
        <f>ROUND(I591*H591,2)</f>
        <v>0</v>
      </c>
      <c r="BL591" s="19" t="s">
        <v>182</v>
      </c>
      <c r="BM591" s="217" t="s">
        <v>720</v>
      </c>
    </row>
    <row r="592" s="2" customFormat="1">
      <c r="A592" s="40"/>
      <c r="B592" s="41"/>
      <c r="C592" s="42"/>
      <c r="D592" s="219" t="s">
        <v>139</v>
      </c>
      <c r="E592" s="42"/>
      <c r="F592" s="220" t="s">
        <v>721</v>
      </c>
      <c r="G592" s="42"/>
      <c r="H592" s="42"/>
      <c r="I592" s="221"/>
      <c r="J592" s="42"/>
      <c r="K592" s="42"/>
      <c r="L592" s="46"/>
      <c r="M592" s="222"/>
      <c r="N592" s="223"/>
      <c r="O592" s="86"/>
      <c r="P592" s="86"/>
      <c r="Q592" s="86"/>
      <c r="R592" s="86"/>
      <c r="S592" s="86"/>
      <c r="T592" s="87"/>
      <c r="U592" s="40"/>
      <c r="V592" s="40"/>
      <c r="W592" s="40"/>
      <c r="X592" s="40"/>
      <c r="Y592" s="40"/>
      <c r="Z592" s="40"/>
      <c r="AA592" s="40"/>
      <c r="AB592" s="40"/>
      <c r="AC592" s="40"/>
      <c r="AD592" s="40"/>
      <c r="AE592" s="40"/>
      <c r="AT592" s="19" t="s">
        <v>139</v>
      </c>
      <c r="AU592" s="19" t="s">
        <v>81</v>
      </c>
    </row>
    <row r="593" s="13" customFormat="1">
      <c r="A593" s="13"/>
      <c r="B593" s="224"/>
      <c r="C593" s="225"/>
      <c r="D593" s="226" t="s">
        <v>141</v>
      </c>
      <c r="E593" s="227" t="s">
        <v>19</v>
      </c>
      <c r="F593" s="228" t="s">
        <v>150</v>
      </c>
      <c r="G593" s="225"/>
      <c r="H593" s="227" t="s">
        <v>19</v>
      </c>
      <c r="I593" s="229"/>
      <c r="J593" s="225"/>
      <c r="K593" s="225"/>
      <c r="L593" s="230"/>
      <c r="M593" s="231"/>
      <c r="N593" s="232"/>
      <c r="O593" s="232"/>
      <c r="P593" s="232"/>
      <c r="Q593" s="232"/>
      <c r="R593" s="232"/>
      <c r="S593" s="232"/>
      <c r="T593" s="23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234" t="s">
        <v>141</v>
      </c>
      <c r="AU593" s="234" t="s">
        <v>81</v>
      </c>
      <c r="AV593" s="13" t="s">
        <v>79</v>
      </c>
      <c r="AW593" s="13" t="s">
        <v>33</v>
      </c>
      <c r="AX593" s="13" t="s">
        <v>71</v>
      </c>
      <c r="AY593" s="234" t="s">
        <v>131</v>
      </c>
    </row>
    <row r="594" s="13" customFormat="1">
      <c r="A594" s="13"/>
      <c r="B594" s="224"/>
      <c r="C594" s="225"/>
      <c r="D594" s="226" t="s">
        <v>141</v>
      </c>
      <c r="E594" s="227" t="s">
        <v>19</v>
      </c>
      <c r="F594" s="228" t="s">
        <v>722</v>
      </c>
      <c r="G594" s="225"/>
      <c r="H594" s="227" t="s">
        <v>19</v>
      </c>
      <c r="I594" s="229"/>
      <c r="J594" s="225"/>
      <c r="K594" s="225"/>
      <c r="L594" s="230"/>
      <c r="M594" s="231"/>
      <c r="N594" s="232"/>
      <c r="O594" s="232"/>
      <c r="P594" s="232"/>
      <c r="Q594" s="232"/>
      <c r="R594" s="232"/>
      <c r="S594" s="232"/>
      <c r="T594" s="23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34" t="s">
        <v>141</v>
      </c>
      <c r="AU594" s="234" t="s">
        <v>81</v>
      </c>
      <c r="AV594" s="13" t="s">
        <v>79</v>
      </c>
      <c r="AW594" s="13" t="s">
        <v>33</v>
      </c>
      <c r="AX594" s="13" t="s">
        <v>71</v>
      </c>
      <c r="AY594" s="234" t="s">
        <v>131</v>
      </c>
    </row>
    <row r="595" s="14" customFormat="1">
      <c r="A595" s="14"/>
      <c r="B595" s="235"/>
      <c r="C595" s="236"/>
      <c r="D595" s="226" t="s">
        <v>141</v>
      </c>
      <c r="E595" s="237" t="s">
        <v>19</v>
      </c>
      <c r="F595" s="238" t="s">
        <v>723</v>
      </c>
      <c r="G595" s="236"/>
      <c r="H595" s="239">
        <v>12.310000000000001</v>
      </c>
      <c r="I595" s="240"/>
      <c r="J595" s="236"/>
      <c r="K595" s="236"/>
      <c r="L595" s="241"/>
      <c r="M595" s="242"/>
      <c r="N595" s="243"/>
      <c r="O595" s="243"/>
      <c r="P595" s="243"/>
      <c r="Q595" s="243"/>
      <c r="R595" s="243"/>
      <c r="S595" s="243"/>
      <c r="T595" s="24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245" t="s">
        <v>141</v>
      </c>
      <c r="AU595" s="245" t="s">
        <v>81</v>
      </c>
      <c r="AV595" s="14" t="s">
        <v>81</v>
      </c>
      <c r="AW595" s="14" t="s">
        <v>33</v>
      </c>
      <c r="AX595" s="14" t="s">
        <v>71</v>
      </c>
      <c r="AY595" s="245" t="s">
        <v>131</v>
      </c>
    </row>
    <row r="596" s="13" customFormat="1">
      <c r="A596" s="13"/>
      <c r="B596" s="224"/>
      <c r="C596" s="225"/>
      <c r="D596" s="226" t="s">
        <v>141</v>
      </c>
      <c r="E596" s="227" t="s">
        <v>19</v>
      </c>
      <c r="F596" s="228" t="s">
        <v>724</v>
      </c>
      <c r="G596" s="225"/>
      <c r="H596" s="227" t="s">
        <v>19</v>
      </c>
      <c r="I596" s="229"/>
      <c r="J596" s="225"/>
      <c r="K596" s="225"/>
      <c r="L596" s="230"/>
      <c r="M596" s="231"/>
      <c r="N596" s="232"/>
      <c r="O596" s="232"/>
      <c r="P596" s="232"/>
      <c r="Q596" s="232"/>
      <c r="R596" s="232"/>
      <c r="S596" s="232"/>
      <c r="T596" s="23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34" t="s">
        <v>141</v>
      </c>
      <c r="AU596" s="234" t="s">
        <v>81</v>
      </c>
      <c r="AV596" s="13" t="s">
        <v>79</v>
      </c>
      <c r="AW596" s="13" t="s">
        <v>33</v>
      </c>
      <c r="AX596" s="13" t="s">
        <v>71</v>
      </c>
      <c r="AY596" s="234" t="s">
        <v>131</v>
      </c>
    </row>
    <row r="597" s="14" customFormat="1">
      <c r="A597" s="14"/>
      <c r="B597" s="235"/>
      <c r="C597" s="236"/>
      <c r="D597" s="226" t="s">
        <v>141</v>
      </c>
      <c r="E597" s="237" t="s">
        <v>19</v>
      </c>
      <c r="F597" s="238" t="s">
        <v>725</v>
      </c>
      <c r="G597" s="236"/>
      <c r="H597" s="239">
        <v>17.66</v>
      </c>
      <c r="I597" s="240"/>
      <c r="J597" s="236"/>
      <c r="K597" s="236"/>
      <c r="L597" s="241"/>
      <c r="M597" s="242"/>
      <c r="N597" s="243"/>
      <c r="O597" s="243"/>
      <c r="P597" s="243"/>
      <c r="Q597" s="243"/>
      <c r="R597" s="243"/>
      <c r="S597" s="243"/>
      <c r="T597" s="24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T597" s="245" t="s">
        <v>141</v>
      </c>
      <c r="AU597" s="245" t="s">
        <v>81</v>
      </c>
      <c r="AV597" s="14" t="s">
        <v>81</v>
      </c>
      <c r="AW597" s="14" t="s">
        <v>33</v>
      </c>
      <c r="AX597" s="14" t="s">
        <v>71</v>
      </c>
      <c r="AY597" s="245" t="s">
        <v>131</v>
      </c>
    </row>
    <row r="598" s="13" customFormat="1">
      <c r="A598" s="13"/>
      <c r="B598" s="224"/>
      <c r="C598" s="225"/>
      <c r="D598" s="226" t="s">
        <v>141</v>
      </c>
      <c r="E598" s="227" t="s">
        <v>19</v>
      </c>
      <c r="F598" s="228" t="s">
        <v>726</v>
      </c>
      <c r="G598" s="225"/>
      <c r="H598" s="227" t="s">
        <v>19</v>
      </c>
      <c r="I598" s="229"/>
      <c r="J598" s="225"/>
      <c r="K598" s="225"/>
      <c r="L598" s="230"/>
      <c r="M598" s="231"/>
      <c r="N598" s="232"/>
      <c r="O598" s="232"/>
      <c r="P598" s="232"/>
      <c r="Q598" s="232"/>
      <c r="R598" s="232"/>
      <c r="S598" s="232"/>
      <c r="T598" s="23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34" t="s">
        <v>141</v>
      </c>
      <c r="AU598" s="234" t="s">
        <v>81</v>
      </c>
      <c r="AV598" s="13" t="s">
        <v>79</v>
      </c>
      <c r="AW598" s="13" t="s">
        <v>33</v>
      </c>
      <c r="AX598" s="13" t="s">
        <v>71</v>
      </c>
      <c r="AY598" s="234" t="s">
        <v>131</v>
      </c>
    </row>
    <row r="599" s="14" customFormat="1">
      <c r="A599" s="14"/>
      <c r="B599" s="235"/>
      <c r="C599" s="236"/>
      <c r="D599" s="226" t="s">
        <v>141</v>
      </c>
      <c r="E599" s="237" t="s">
        <v>19</v>
      </c>
      <c r="F599" s="238" t="s">
        <v>727</v>
      </c>
      <c r="G599" s="236"/>
      <c r="H599" s="239">
        <v>12.4</v>
      </c>
      <c r="I599" s="240"/>
      <c r="J599" s="236"/>
      <c r="K599" s="236"/>
      <c r="L599" s="241"/>
      <c r="M599" s="242"/>
      <c r="N599" s="243"/>
      <c r="O599" s="243"/>
      <c r="P599" s="243"/>
      <c r="Q599" s="243"/>
      <c r="R599" s="243"/>
      <c r="S599" s="243"/>
      <c r="T599" s="24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T599" s="245" t="s">
        <v>141</v>
      </c>
      <c r="AU599" s="245" t="s">
        <v>81</v>
      </c>
      <c r="AV599" s="14" t="s">
        <v>81</v>
      </c>
      <c r="AW599" s="14" t="s">
        <v>33</v>
      </c>
      <c r="AX599" s="14" t="s">
        <v>71</v>
      </c>
      <c r="AY599" s="245" t="s">
        <v>131</v>
      </c>
    </row>
    <row r="600" s="13" customFormat="1">
      <c r="A600" s="13"/>
      <c r="B600" s="224"/>
      <c r="C600" s="225"/>
      <c r="D600" s="226" t="s">
        <v>141</v>
      </c>
      <c r="E600" s="227" t="s">
        <v>19</v>
      </c>
      <c r="F600" s="228" t="s">
        <v>728</v>
      </c>
      <c r="G600" s="225"/>
      <c r="H600" s="227" t="s">
        <v>19</v>
      </c>
      <c r="I600" s="229"/>
      <c r="J600" s="225"/>
      <c r="K600" s="225"/>
      <c r="L600" s="230"/>
      <c r="M600" s="231"/>
      <c r="N600" s="232"/>
      <c r="O600" s="232"/>
      <c r="P600" s="232"/>
      <c r="Q600" s="232"/>
      <c r="R600" s="232"/>
      <c r="S600" s="232"/>
      <c r="T600" s="23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34" t="s">
        <v>141</v>
      </c>
      <c r="AU600" s="234" t="s">
        <v>81</v>
      </c>
      <c r="AV600" s="13" t="s">
        <v>79</v>
      </c>
      <c r="AW600" s="13" t="s">
        <v>33</v>
      </c>
      <c r="AX600" s="13" t="s">
        <v>71</v>
      </c>
      <c r="AY600" s="234" t="s">
        <v>131</v>
      </c>
    </row>
    <row r="601" s="14" customFormat="1">
      <c r="A601" s="14"/>
      <c r="B601" s="235"/>
      <c r="C601" s="236"/>
      <c r="D601" s="226" t="s">
        <v>141</v>
      </c>
      <c r="E601" s="237" t="s">
        <v>19</v>
      </c>
      <c r="F601" s="238" t="s">
        <v>729</v>
      </c>
      <c r="G601" s="236"/>
      <c r="H601" s="239">
        <v>18.789999999999999</v>
      </c>
      <c r="I601" s="240"/>
      <c r="J601" s="236"/>
      <c r="K601" s="236"/>
      <c r="L601" s="241"/>
      <c r="M601" s="242"/>
      <c r="N601" s="243"/>
      <c r="O601" s="243"/>
      <c r="P601" s="243"/>
      <c r="Q601" s="243"/>
      <c r="R601" s="243"/>
      <c r="S601" s="243"/>
      <c r="T601" s="24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T601" s="245" t="s">
        <v>141</v>
      </c>
      <c r="AU601" s="245" t="s">
        <v>81</v>
      </c>
      <c r="AV601" s="14" t="s">
        <v>81</v>
      </c>
      <c r="AW601" s="14" t="s">
        <v>33</v>
      </c>
      <c r="AX601" s="14" t="s">
        <v>71</v>
      </c>
      <c r="AY601" s="245" t="s">
        <v>131</v>
      </c>
    </row>
    <row r="602" s="13" customFormat="1">
      <c r="A602" s="13"/>
      <c r="B602" s="224"/>
      <c r="C602" s="225"/>
      <c r="D602" s="226" t="s">
        <v>141</v>
      </c>
      <c r="E602" s="227" t="s">
        <v>19</v>
      </c>
      <c r="F602" s="228" t="s">
        <v>730</v>
      </c>
      <c r="G602" s="225"/>
      <c r="H602" s="227" t="s">
        <v>19</v>
      </c>
      <c r="I602" s="229"/>
      <c r="J602" s="225"/>
      <c r="K602" s="225"/>
      <c r="L602" s="230"/>
      <c r="M602" s="231"/>
      <c r="N602" s="232"/>
      <c r="O602" s="232"/>
      <c r="P602" s="232"/>
      <c r="Q602" s="232"/>
      <c r="R602" s="232"/>
      <c r="S602" s="232"/>
      <c r="T602" s="23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34" t="s">
        <v>141</v>
      </c>
      <c r="AU602" s="234" t="s">
        <v>81</v>
      </c>
      <c r="AV602" s="13" t="s">
        <v>79</v>
      </c>
      <c r="AW602" s="13" t="s">
        <v>33</v>
      </c>
      <c r="AX602" s="13" t="s">
        <v>71</v>
      </c>
      <c r="AY602" s="234" t="s">
        <v>131</v>
      </c>
    </row>
    <row r="603" s="14" customFormat="1">
      <c r="A603" s="14"/>
      <c r="B603" s="235"/>
      <c r="C603" s="236"/>
      <c r="D603" s="226" t="s">
        <v>141</v>
      </c>
      <c r="E603" s="237" t="s">
        <v>19</v>
      </c>
      <c r="F603" s="238" t="s">
        <v>731</v>
      </c>
      <c r="G603" s="236"/>
      <c r="H603" s="239">
        <v>18.84</v>
      </c>
      <c r="I603" s="240"/>
      <c r="J603" s="236"/>
      <c r="K603" s="236"/>
      <c r="L603" s="241"/>
      <c r="M603" s="242"/>
      <c r="N603" s="243"/>
      <c r="O603" s="243"/>
      <c r="P603" s="243"/>
      <c r="Q603" s="243"/>
      <c r="R603" s="243"/>
      <c r="S603" s="243"/>
      <c r="T603" s="24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T603" s="245" t="s">
        <v>141</v>
      </c>
      <c r="AU603" s="245" t="s">
        <v>81</v>
      </c>
      <c r="AV603" s="14" t="s">
        <v>81</v>
      </c>
      <c r="AW603" s="14" t="s">
        <v>33</v>
      </c>
      <c r="AX603" s="14" t="s">
        <v>71</v>
      </c>
      <c r="AY603" s="245" t="s">
        <v>131</v>
      </c>
    </row>
    <row r="604" s="15" customFormat="1">
      <c r="A604" s="15"/>
      <c r="B604" s="246"/>
      <c r="C604" s="247"/>
      <c r="D604" s="226" t="s">
        <v>141</v>
      </c>
      <c r="E604" s="248" t="s">
        <v>19</v>
      </c>
      <c r="F604" s="249" t="s">
        <v>145</v>
      </c>
      <c r="G604" s="247"/>
      <c r="H604" s="250">
        <v>80</v>
      </c>
      <c r="I604" s="251"/>
      <c r="J604" s="247"/>
      <c r="K604" s="247"/>
      <c r="L604" s="252"/>
      <c r="M604" s="253"/>
      <c r="N604" s="254"/>
      <c r="O604" s="254"/>
      <c r="P604" s="254"/>
      <c r="Q604" s="254"/>
      <c r="R604" s="254"/>
      <c r="S604" s="254"/>
      <c r="T604" s="25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T604" s="256" t="s">
        <v>141</v>
      </c>
      <c r="AU604" s="256" t="s">
        <v>81</v>
      </c>
      <c r="AV604" s="15" t="s">
        <v>138</v>
      </c>
      <c r="AW604" s="15" t="s">
        <v>33</v>
      </c>
      <c r="AX604" s="15" t="s">
        <v>79</v>
      </c>
      <c r="AY604" s="256" t="s">
        <v>131</v>
      </c>
    </row>
    <row r="605" s="2" customFormat="1" ht="24.15" customHeight="1">
      <c r="A605" s="40"/>
      <c r="B605" s="41"/>
      <c r="C605" s="206" t="s">
        <v>430</v>
      </c>
      <c r="D605" s="206" t="s">
        <v>133</v>
      </c>
      <c r="E605" s="207" t="s">
        <v>732</v>
      </c>
      <c r="F605" s="208" t="s">
        <v>733</v>
      </c>
      <c r="G605" s="209" t="s">
        <v>709</v>
      </c>
      <c r="H605" s="210">
        <v>2599.9299999999998</v>
      </c>
      <c r="I605" s="211"/>
      <c r="J605" s="212">
        <f>ROUND(I605*H605,2)</f>
        <v>0</v>
      </c>
      <c r="K605" s="208" t="s">
        <v>137</v>
      </c>
      <c r="L605" s="46"/>
      <c r="M605" s="213" t="s">
        <v>19</v>
      </c>
      <c r="N605" s="214" t="s">
        <v>42</v>
      </c>
      <c r="O605" s="86"/>
      <c r="P605" s="215">
        <f>O605*H605</f>
        <v>0</v>
      </c>
      <c r="Q605" s="215">
        <v>0</v>
      </c>
      <c r="R605" s="215">
        <f>Q605*H605</f>
        <v>0</v>
      </c>
      <c r="S605" s="215">
        <v>0</v>
      </c>
      <c r="T605" s="216">
        <f>S605*H605</f>
        <v>0</v>
      </c>
      <c r="U605" s="40"/>
      <c r="V605" s="40"/>
      <c r="W605" s="40"/>
      <c r="X605" s="40"/>
      <c r="Y605" s="40"/>
      <c r="Z605" s="40"/>
      <c r="AA605" s="40"/>
      <c r="AB605" s="40"/>
      <c r="AC605" s="40"/>
      <c r="AD605" s="40"/>
      <c r="AE605" s="40"/>
      <c r="AR605" s="217" t="s">
        <v>182</v>
      </c>
      <c r="AT605" s="217" t="s">
        <v>133</v>
      </c>
      <c r="AU605" s="217" t="s">
        <v>81</v>
      </c>
      <c r="AY605" s="19" t="s">
        <v>131</v>
      </c>
      <c r="BE605" s="218">
        <f>IF(N605="základní",J605,0)</f>
        <v>0</v>
      </c>
      <c r="BF605" s="218">
        <f>IF(N605="snížená",J605,0)</f>
        <v>0</v>
      </c>
      <c r="BG605" s="218">
        <f>IF(N605="zákl. přenesená",J605,0)</f>
        <v>0</v>
      </c>
      <c r="BH605" s="218">
        <f>IF(N605="sníž. přenesená",J605,0)</f>
        <v>0</v>
      </c>
      <c r="BI605" s="218">
        <f>IF(N605="nulová",J605,0)</f>
        <v>0</v>
      </c>
      <c r="BJ605" s="19" t="s">
        <v>79</v>
      </c>
      <c r="BK605" s="218">
        <f>ROUND(I605*H605,2)</f>
        <v>0</v>
      </c>
      <c r="BL605" s="19" t="s">
        <v>182</v>
      </c>
      <c r="BM605" s="217" t="s">
        <v>734</v>
      </c>
    </row>
    <row r="606" s="2" customFormat="1">
      <c r="A606" s="40"/>
      <c r="B606" s="41"/>
      <c r="C606" s="42"/>
      <c r="D606" s="219" t="s">
        <v>139</v>
      </c>
      <c r="E606" s="42"/>
      <c r="F606" s="220" t="s">
        <v>735</v>
      </c>
      <c r="G606" s="42"/>
      <c r="H606" s="42"/>
      <c r="I606" s="221"/>
      <c r="J606" s="42"/>
      <c r="K606" s="42"/>
      <c r="L606" s="46"/>
      <c r="M606" s="222"/>
      <c r="N606" s="223"/>
      <c r="O606" s="86"/>
      <c r="P606" s="86"/>
      <c r="Q606" s="86"/>
      <c r="R606" s="86"/>
      <c r="S606" s="86"/>
      <c r="T606" s="87"/>
      <c r="U606" s="40"/>
      <c r="V606" s="40"/>
      <c r="W606" s="40"/>
      <c r="X606" s="40"/>
      <c r="Y606" s="40"/>
      <c r="Z606" s="40"/>
      <c r="AA606" s="40"/>
      <c r="AB606" s="40"/>
      <c r="AC606" s="40"/>
      <c r="AD606" s="40"/>
      <c r="AE606" s="40"/>
      <c r="AT606" s="19" t="s">
        <v>139</v>
      </c>
      <c r="AU606" s="19" t="s">
        <v>81</v>
      </c>
    </row>
    <row r="607" s="13" customFormat="1">
      <c r="A607" s="13"/>
      <c r="B607" s="224"/>
      <c r="C607" s="225"/>
      <c r="D607" s="226" t="s">
        <v>141</v>
      </c>
      <c r="E607" s="227" t="s">
        <v>19</v>
      </c>
      <c r="F607" s="228" t="s">
        <v>150</v>
      </c>
      <c r="G607" s="225"/>
      <c r="H607" s="227" t="s">
        <v>19</v>
      </c>
      <c r="I607" s="229"/>
      <c r="J607" s="225"/>
      <c r="K607" s="225"/>
      <c r="L607" s="230"/>
      <c r="M607" s="231"/>
      <c r="N607" s="232"/>
      <c r="O607" s="232"/>
      <c r="P607" s="232"/>
      <c r="Q607" s="232"/>
      <c r="R607" s="232"/>
      <c r="S607" s="232"/>
      <c r="T607" s="23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234" t="s">
        <v>141</v>
      </c>
      <c r="AU607" s="234" t="s">
        <v>81</v>
      </c>
      <c r="AV607" s="13" t="s">
        <v>79</v>
      </c>
      <c r="AW607" s="13" t="s">
        <v>33</v>
      </c>
      <c r="AX607" s="13" t="s">
        <v>71</v>
      </c>
      <c r="AY607" s="234" t="s">
        <v>131</v>
      </c>
    </row>
    <row r="608" s="13" customFormat="1">
      <c r="A608" s="13"/>
      <c r="B608" s="224"/>
      <c r="C608" s="225"/>
      <c r="D608" s="226" t="s">
        <v>141</v>
      </c>
      <c r="E608" s="227" t="s">
        <v>19</v>
      </c>
      <c r="F608" s="228" t="s">
        <v>736</v>
      </c>
      <c r="G608" s="225"/>
      <c r="H608" s="227" t="s">
        <v>19</v>
      </c>
      <c r="I608" s="229"/>
      <c r="J608" s="225"/>
      <c r="K608" s="225"/>
      <c r="L608" s="230"/>
      <c r="M608" s="231"/>
      <c r="N608" s="232"/>
      <c r="O608" s="232"/>
      <c r="P608" s="232"/>
      <c r="Q608" s="232"/>
      <c r="R608" s="232"/>
      <c r="S608" s="232"/>
      <c r="T608" s="23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234" t="s">
        <v>141</v>
      </c>
      <c r="AU608" s="234" t="s">
        <v>81</v>
      </c>
      <c r="AV608" s="13" t="s">
        <v>79</v>
      </c>
      <c r="AW608" s="13" t="s">
        <v>33</v>
      </c>
      <c r="AX608" s="13" t="s">
        <v>71</v>
      </c>
      <c r="AY608" s="234" t="s">
        <v>131</v>
      </c>
    </row>
    <row r="609" s="14" customFormat="1">
      <c r="A609" s="14"/>
      <c r="B609" s="235"/>
      <c r="C609" s="236"/>
      <c r="D609" s="226" t="s">
        <v>141</v>
      </c>
      <c r="E609" s="237" t="s">
        <v>19</v>
      </c>
      <c r="F609" s="238" t="s">
        <v>737</v>
      </c>
      <c r="G609" s="236"/>
      <c r="H609" s="239">
        <v>2558.8699999999999</v>
      </c>
      <c r="I609" s="240"/>
      <c r="J609" s="236"/>
      <c r="K609" s="236"/>
      <c r="L609" s="241"/>
      <c r="M609" s="242"/>
      <c r="N609" s="243"/>
      <c r="O609" s="243"/>
      <c r="P609" s="243"/>
      <c r="Q609" s="243"/>
      <c r="R609" s="243"/>
      <c r="S609" s="243"/>
      <c r="T609" s="24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T609" s="245" t="s">
        <v>141</v>
      </c>
      <c r="AU609" s="245" t="s">
        <v>81</v>
      </c>
      <c r="AV609" s="14" t="s">
        <v>81</v>
      </c>
      <c r="AW609" s="14" t="s">
        <v>33</v>
      </c>
      <c r="AX609" s="14" t="s">
        <v>71</v>
      </c>
      <c r="AY609" s="245" t="s">
        <v>131</v>
      </c>
    </row>
    <row r="610" s="13" customFormat="1">
      <c r="A610" s="13"/>
      <c r="B610" s="224"/>
      <c r="C610" s="225"/>
      <c r="D610" s="226" t="s">
        <v>141</v>
      </c>
      <c r="E610" s="227" t="s">
        <v>19</v>
      </c>
      <c r="F610" s="228" t="s">
        <v>738</v>
      </c>
      <c r="G610" s="225"/>
      <c r="H610" s="227" t="s">
        <v>19</v>
      </c>
      <c r="I610" s="229"/>
      <c r="J610" s="225"/>
      <c r="K610" s="225"/>
      <c r="L610" s="230"/>
      <c r="M610" s="231"/>
      <c r="N610" s="232"/>
      <c r="O610" s="232"/>
      <c r="P610" s="232"/>
      <c r="Q610" s="232"/>
      <c r="R610" s="232"/>
      <c r="S610" s="232"/>
      <c r="T610" s="23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34" t="s">
        <v>141</v>
      </c>
      <c r="AU610" s="234" t="s">
        <v>81</v>
      </c>
      <c r="AV610" s="13" t="s">
        <v>79</v>
      </c>
      <c r="AW610" s="13" t="s">
        <v>33</v>
      </c>
      <c r="AX610" s="13" t="s">
        <v>71</v>
      </c>
      <c r="AY610" s="234" t="s">
        <v>131</v>
      </c>
    </row>
    <row r="611" s="14" customFormat="1">
      <c r="A611" s="14"/>
      <c r="B611" s="235"/>
      <c r="C611" s="236"/>
      <c r="D611" s="226" t="s">
        <v>141</v>
      </c>
      <c r="E611" s="237" t="s">
        <v>19</v>
      </c>
      <c r="F611" s="238" t="s">
        <v>739</v>
      </c>
      <c r="G611" s="236"/>
      <c r="H611" s="239">
        <v>41.060000000000002</v>
      </c>
      <c r="I611" s="240"/>
      <c r="J611" s="236"/>
      <c r="K611" s="236"/>
      <c r="L611" s="241"/>
      <c r="M611" s="242"/>
      <c r="N611" s="243"/>
      <c r="O611" s="243"/>
      <c r="P611" s="243"/>
      <c r="Q611" s="243"/>
      <c r="R611" s="243"/>
      <c r="S611" s="243"/>
      <c r="T611" s="24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T611" s="245" t="s">
        <v>141</v>
      </c>
      <c r="AU611" s="245" t="s">
        <v>81</v>
      </c>
      <c r="AV611" s="14" t="s">
        <v>81</v>
      </c>
      <c r="AW611" s="14" t="s">
        <v>33</v>
      </c>
      <c r="AX611" s="14" t="s">
        <v>71</v>
      </c>
      <c r="AY611" s="245" t="s">
        <v>131</v>
      </c>
    </row>
    <row r="612" s="15" customFormat="1">
      <c r="A612" s="15"/>
      <c r="B612" s="246"/>
      <c r="C612" s="247"/>
      <c r="D612" s="226" t="s">
        <v>141</v>
      </c>
      <c r="E612" s="248" t="s">
        <v>19</v>
      </c>
      <c r="F612" s="249" t="s">
        <v>145</v>
      </c>
      <c r="G612" s="247"/>
      <c r="H612" s="250">
        <v>2599.9299999999998</v>
      </c>
      <c r="I612" s="251"/>
      <c r="J612" s="247"/>
      <c r="K612" s="247"/>
      <c r="L612" s="252"/>
      <c r="M612" s="253"/>
      <c r="N612" s="254"/>
      <c r="O612" s="254"/>
      <c r="P612" s="254"/>
      <c r="Q612" s="254"/>
      <c r="R612" s="254"/>
      <c r="S612" s="254"/>
      <c r="T612" s="25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T612" s="256" t="s">
        <v>141</v>
      </c>
      <c r="AU612" s="256" t="s">
        <v>81</v>
      </c>
      <c r="AV612" s="15" t="s">
        <v>138</v>
      </c>
      <c r="AW612" s="15" t="s">
        <v>33</v>
      </c>
      <c r="AX612" s="15" t="s">
        <v>79</v>
      </c>
      <c r="AY612" s="256" t="s">
        <v>131</v>
      </c>
    </row>
    <row r="613" s="2" customFormat="1" ht="24.15" customHeight="1">
      <c r="A613" s="40"/>
      <c r="B613" s="41"/>
      <c r="C613" s="206" t="s">
        <v>740</v>
      </c>
      <c r="D613" s="206" t="s">
        <v>133</v>
      </c>
      <c r="E613" s="207" t="s">
        <v>741</v>
      </c>
      <c r="F613" s="208" t="s">
        <v>742</v>
      </c>
      <c r="G613" s="209" t="s">
        <v>709</v>
      </c>
      <c r="H613" s="210">
        <v>1115.56</v>
      </c>
      <c r="I613" s="211"/>
      <c r="J613" s="212">
        <f>ROUND(I613*H613,2)</f>
        <v>0</v>
      </c>
      <c r="K613" s="208" t="s">
        <v>137</v>
      </c>
      <c r="L613" s="46"/>
      <c r="M613" s="213" t="s">
        <v>19</v>
      </c>
      <c r="N613" s="214" t="s">
        <v>42</v>
      </c>
      <c r="O613" s="86"/>
      <c r="P613" s="215">
        <f>O613*H613</f>
        <v>0</v>
      </c>
      <c r="Q613" s="215">
        <v>0</v>
      </c>
      <c r="R613" s="215">
        <f>Q613*H613</f>
        <v>0</v>
      </c>
      <c r="S613" s="215">
        <v>0</v>
      </c>
      <c r="T613" s="216">
        <f>S613*H613</f>
        <v>0</v>
      </c>
      <c r="U613" s="40"/>
      <c r="V613" s="40"/>
      <c r="W613" s="40"/>
      <c r="X613" s="40"/>
      <c r="Y613" s="40"/>
      <c r="Z613" s="40"/>
      <c r="AA613" s="40"/>
      <c r="AB613" s="40"/>
      <c r="AC613" s="40"/>
      <c r="AD613" s="40"/>
      <c r="AE613" s="40"/>
      <c r="AR613" s="217" t="s">
        <v>182</v>
      </c>
      <c r="AT613" s="217" t="s">
        <v>133</v>
      </c>
      <c r="AU613" s="217" t="s">
        <v>81</v>
      </c>
      <c r="AY613" s="19" t="s">
        <v>131</v>
      </c>
      <c r="BE613" s="218">
        <f>IF(N613="základní",J613,0)</f>
        <v>0</v>
      </c>
      <c r="BF613" s="218">
        <f>IF(N613="snížená",J613,0)</f>
        <v>0</v>
      </c>
      <c r="BG613" s="218">
        <f>IF(N613="zákl. přenesená",J613,0)</f>
        <v>0</v>
      </c>
      <c r="BH613" s="218">
        <f>IF(N613="sníž. přenesená",J613,0)</f>
        <v>0</v>
      </c>
      <c r="BI613" s="218">
        <f>IF(N613="nulová",J613,0)</f>
        <v>0</v>
      </c>
      <c r="BJ613" s="19" t="s">
        <v>79</v>
      </c>
      <c r="BK613" s="218">
        <f>ROUND(I613*H613,2)</f>
        <v>0</v>
      </c>
      <c r="BL613" s="19" t="s">
        <v>182</v>
      </c>
      <c r="BM613" s="217" t="s">
        <v>743</v>
      </c>
    </row>
    <row r="614" s="2" customFormat="1">
      <c r="A614" s="40"/>
      <c r="B614" s="41"/>
      <c r="C614" s="42"/>
      <c r="D614" s="219" t="s">
        <v>139</v>
      </c>
      <c r="E614" s="42"/>
      <c r="F614" s="220" t="s">
        <v>744</v>
      </c>
      <c r="G614" s="42"/>
      <c r="H614" s="42"/>
      <c r="I614" s="221"/>
      <c r="J614" s="42"/>
      <c r="K614" s="42"/>
      <c r="L614" s="46"/>
      <c r="M614" s="222"/>
      <c r="N614" s="223"/>
      <c r="O614" s="86"/>
      <c r="P614" s="86"/>
      <c r="Q614" s="86"/>
      <c r="R614" s="86"/>
      <c r="S614" s="86"/>
      <c r="T614" s="87"/>
      <c r="U614" s="40"/>
      <c r="V614" s="40"/>
      <c r="W614" s="40"/>
      <c r="X614" s="40"/>
      <c r="Y614" s="40"/>
      <c r="Z614" s="40"/>
      <c r="AA614" s="40"/>
      <c r="AB614" s="40"/>
      <c r="AC614" s="40"/>
      <c r="AD614" s="40"/>
      <c r="AE614" s="40"/>
      <c r="AT614" s="19" t="s">
        <v>139</v>
      </c>
      <c r="AU614" s="19" t="s">
        <v>81</v>
      </c>
    </row>
    <row r="615" s="13" customFormat="1">
      <c r="A615" s="13"/>
      <c r="B615" s="224"/>
      <c r="C615" s="225"/>
      <c r="D615" s="226" t="s">
        <v>141</v>
      </c>
      <c r="E615" s="227" t="s">
        <v>19</v>
      </c>
      <c r="F615" s="228" t="s">
        <v>150</v>
      </c>
      <c r="G615" s="225"/>
      <c r="H615" s="227" t="s">
        <v>19</v>
      </c>
      <c r="I615" s="229"/>
      <c r="J615" s="225"/>
      <c r="K615" s="225"/>
      <c r="L615" s="230"/>
      <c r="M615" s="231"/>
      <c r="N615" s="232"/>
      <c r="O615" s="232"/>
      <c r="P615" s="232"/>
      <c r="Q615" s="232"/>
      <c r="R615" s="232"/>
      <c r="S615" s="232"/>
      <c r="T615" s="23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34" t="s">
        <v>141</v>
      </c>
      <c r="AU615" s="234" t="s">
        <v>81</v>
      </c>
      <c r="AV615" s="13" t="s">
        <v>79</v>
      </c>
      <c r="AW615" s="13" t="s">
        <v>33</v>
      </c>
      <c r="AX615" s="13" t="s">
        <v>71</v>
      </c>
      <c r="AY615" s="234" t="s">
        <v>131</v>
      </c>
    </row>
    <row r="616" s="13" customFormat="1">
      <c r="A616" s="13"/>
      <c r="B616" s="224"/>
      <c r="C616" s="225"/>
      <c r="D616" s="226" t="s">
        <v>141</v>
      </c>
      <c r="E616" s="227" t="s">
        <v>19</v>
      </c>
      <c r="F616" s="228" t="s">
        <v>745</v>
      </c>
      <c r="G616" s="225"/>
      <c r="H616" s="227" t="s">
        <v>19</v>
      </c>
      <c r="I616" s="229"/>
      <c r="J616" s="225"/>
      <c r="K616" s="225"/>
      <c r="L616" s="230"/>
      <c r="M616" s="231"/>
      <c r="N616" s="232"/>
      <c r="O616" s="232"/>
      <c r="P616" s="232"/>
      <c r="Q616" s="232"/>
      <c r="R616" s="232"/>
      <c r="S616" s="232"/>
      <c r="T616" s="23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34" t="s">
        <v>141</v>
      </c>
      <c r="AU616" s="234" t="s">
        <v>81</v>
      </c>
      <c r="AV616" s="13" t="s">
        <v>79</v>
      </c>
      <c r="AW616" s="13" t="s">
        <v>33</v>
      </c>
      <c r="AX616" s="13" t="s">
        <v>71</v>
      </c>
      <c r="AY616" s="234" t="s">
        <v>131</v>
      </c>
    </row>
    <row r="617" s="14" customFormat="1">
      <c r="A617" s="14"/>
      <c r="B617" s="235"/>
      <c r="C617" s="236"/>
      <c r="D617" s="226" t="s">
        <v>141</v>
      </c>
      <c r="E617" s="237" t="s">
        <v>19</v>
      </c>
      <c r="F617" s="238" t="s">
        <v>746</v>
      </c>
      <c r="G617" s="236"/>
      <c r="H617" s="239">
        <v>91.010000000000005</v>
      </c>
      <c r="I617" s="240"/>
      <c r="J617" s="236"/>
      <c r="K617" s="236"/>
      <c r="L617" s="241"/>
      <c r="M617" s="242"/>
      <c r="N617" s="243"/>
      <c r="O617" s="243"/>
      <c r="P617" s="243"/>
      <c r="Q617" s="243"/>
      <c r="R617" s="243"/>
      <c r="S617" s="243"/>
      <c r="T617" s="24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T617" s="245" t="s">
        <v>141</v>
      </c>
      <c r="AU617" s="245" t="s">
        <v>81</v>
      </c>
      <c r="AV617" s="14" t="s">
        <v>81</v>
      </c>
      <c r="AW617" s="14" t="s">
        <v>33</v>
      </c>
      <c r="AX617" s="14" t="s">
        <v>71</v>
      </c>
      <c r="AY617" s="245" t="s">
        <v>131</v>
      </c>
    </row>
    <row r="618" s="13" customFormat="1">
      <c r="A618" s="13"/>
      <c r="B618" s="224"/>
      <c r="C618" s="225"/>
      <c r="D618" s="226" t="s">
        <v>141</v>
      </c>
      <c r="E618" s="227" t="s">
        <v>19</v>
      </c>
      <c r="F618" s="228" t="s">
        <v>473</v>
      </c>
      <c r="G618" s="225"/>
      <c r="H618" s="227" t="s">
        <v>19</v>
      </c>
      <c r="I618" s="229"/>
      <c r="J618" s="225"/>
      <c r="K618" s="225"/>
      <c r="L618" s="230"/>
      <c r="M618" s="231"/>
      <c r="N618" s="232"/>
      <c r="O618" s="232"/>
      <c r="P618" s="232"/>
      <c r="Q618" s="232"/>
      <c r="R618" s="232"/>
      <c r="S618" s="232"/>
      <c r="T618" s="23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T618" s="234" t="s">
        <v>141</v>
      </c>
      <c r="AU618" s="234" t="s">
        <v>81</v>
      </c>
      <c r="AV618" s="13" t="s">
        <v>79</v>
      </c>
      <c r="AW618" s="13" t="s">
        <v>33</v>
      </c>
      <c r="AX618" s="13" t="s">
        <v>71</v>
      </c>
      <c r="AY618" s="234" t="s">
        <v>131</v>
      </c>
    </row>
    <row r="619" s="14" customFormat="1">
      <c r="A619" s="14"/>
      <c r="B619" s="235"/>
      <c r="C619" s="236"/>
      <c r="D619" s="226" t="s">
        <v>141</v>
      </c>
      <c r="E619" s="237" t="s">
        <v>19</v>
      </c>
      <c r="F619" s="238" t="s">
        <v>747</v>
      </c>
      <c r="G619" s="236"/>
      <c r="H619" s="239">
        <v>951.45000000000005</v>
      </c>
      <c r="I619" s="240"/>
      <c r="J619" s="236"/>
      <c r="K619" s="236"/>
      <c r="L619" s="241"/>
      <c r="M619" s="242"/>
      <c r="N619" s="243"/>
      <c r="O619" s="243"/>
      <c r="P619" s="243"/>
      <c r="Q619" s="243"/>
      <c r="R619" s="243"/>
      <c r="S619" s="243"/>
      <c r="T619" s="24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T619" s="245" t="s">
        <v>141</v>
      </c>
      <c r="AU619" s="245" t="s">
        <v>81</v>
      </c>
      <c r="AV619" s="14" t="s">
        <v>81</v>
      </c>
      <c r="AW619" s="14" t="s">
        <v>33</v>
      </c>
      <c r="AX619" s="14" t="s">
        <v>71</v>
      </c>
      <c r="AY619" s="245" t="s">
        <v>131</v>
      </c>
    </row>
    <row r="620" s="13" customFormat="1">
      <c r="A620" s="13"/>
      <c r="B620" s="224"/>
      <c r="C620" s="225"/>
      <c r="D620" s="226" t="s">
        <v>141</v>
      </c>
      <c r="E620" s="227" t="s">
        <v>19</v>
      </c>
      <c r="F620" s="228" t="s">
        <v>748</v>
      </c>
      <c r="G620" s="225"/>
      <c r="H620" s="227" t="s">
        <v>19</v>
      </c>
      <c r="I620" s="229"/>
      <c r="J620" s="225"/>
      <c r="K620" s="225"/>
      <c r="L620" s="230"/>
      <c r="M620" s="231"/>
      <c r="N620" s="232"/>
      <c r="O620" s="232"/>
      <c r="P620" s="232"/>
      <c r="Q620" s="232"/>
      <c r="R620" s="232"/>
      <c r="S620" s="232"/>
      <c r="T620" s="23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234" t="s">
        <v>141</v>
      </c>
      <c r="AU620" s="234" t="s">
        <v>81</v>
      </c>
      <c r="AV620" s="13" t="s">
        <v>79</v>
      </c>
      <c r="AW620" s="13" t="s">
        <v>33</v>
      </c>
      <c r="AX620" s="13" t="s">
        <v>71</v>
      </c>
      <c r="AY620" s="234" t="s">
        <v>131</v>
      </c>
    </row>
    <row r="621" s="14" customFormat="1">
      <c r="A621" s="14"/>
      <c r="B621" s="235"/>
      <c r="C621" s="236"/>
      <c r="D621" s="226" t="s">
        <v>141</v>
      </c>
      <c r="E621" s="237" t="s">
        <v>19</v>
      </c>
      <c r="F621" s="238" t="s">
        <v>749</v>
      </c>
      <c r="G621" s="236"/>
      <c r="H621" s="239">
        <v>73.099999999999994</v>
      </c>
      <c r="I621" s="240"/>
      <c r="J621" s="236"/>
      <c r="K621" s="236"/>
      <c r="L621" s="241"/>
      <c r="M621" s="242"/>
      <c r="N621" s="243"/>
      <c r="O621" s="243"/>
      <c r="P621" s="243"/>
      <c r="Q621" s="243"/>
      <c r="R621" s="243"/>
      <c r="S621" s="243"/>
      <c r="T621" s="24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245" t="s">
        <v>141</v>
      </c>
      <c r="AU621" s="245" t="s">
        <v>81</v>
      </c>
      <c r="AV621" s="14" t="s">
        <v>81</v>
      </c>
      <c r="AW621" s="14" t="s">
        <v>33</v>
      </c>
      <c r="AX621" s="14" t="s">
        <v>71</v>
      </c>
      <c r="AY621" s="245" t="s">
        <v>131</v>
      </c>
    </row>
    <row r="622" s="15" customFormat="1">
      <c r="A622" s="15"/>
      <c r="B622" s="246"/>
      <c r="C622" s="247"/>
      <c r="D622" s="226" t="s">
        <v>141</v>
      </c>
      <c r="E622" s="248" t="s">
        <v>19</v>
      </c>
      <c r="F622" s="249" t="s">
        <v>145</v>
      </c>
      <c r="G622" s="247"/>
      <c r="H622" s="250">
        <v>1115.56</v>
      </c>
      <c r="I622" s="251"/>
      <c r="J622" s="247"/>
      <c r="K622" s="247"/>
      <c r="L622" s="252"/>
      <c r="M622" s="253"/>
      <c r="N622" s="254"/>
      <c r="O622" s="254"/>
      <c r="P622" s="254"/>
      <c r="Q622" s="254"/>
      <c r="R622" s="254"/>
      <c r="S622" s="254"/>
      <c r="T622" s="25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T622" s="256" t="s">
        <v>141</v>
      </c>
      <c r="AU622" s="256" t="s">
        <v>81</v>
      </c>
      <c r="AV622" s="15" t="s">
        <v>138</v>
      </c>
      <c r="AW622" s="15" t="s">
        <v>33</v>
      </c>
      <c r="AX622" s="15" t="s">
        <v>79</v>
      </c>
      <c r="AY622" s="256" t="s">
        <v>131</v>
      </c>
    </row>
    <row r="623" s="2" customFormat="1" ht="24.15" customHeight="1">
      <c r="A623" s="40"/>
      <c r="B623" s="41"/>
      <c r="C623" s="257" t="s">
        <v>434</v>
      </c>
      <c r="D623" s="257" t="s">
        <v>154</v>
      </c>
      <c r="E623" s="258" t="s">
        <v>750</v>
      </c>
      <c r="F623" s="259" t="s">
        <v>751</v>
      </c>
      <c r="G623" s="260" t="s">
        <v>709</v>
      </c>
      <c r="H623" s="261">
        <v>2558.8699999999999</v>
      </c>
      <c r="I623" s="262"/>
      <c r="J623" s="263">
        <f>ROUND(I623*H623,2)</f>
        <v>0</v>
      </c>
      <c r="K623" s="259" t="s">
        <v>301</v>
      </c>
      <c r="L623" s="264"/>
      <c r="M623" s="265" t="s">
        <v>19</v>
      </c>
      <c r="N623" s="266" t="s">
        <v>42</v>
      </c>
      <c r="O623" s="86"/>
      <c r="P623" s="215">
        <f>O623*H623</f>
        <v>0</v>
      </c>
      <c r="Q623" s="215">
        <v>0</v>
      </c>
      <c r="R623" s="215">
        <f>Q623*H623</f>
        <v>0</v>
      </c>
      <c r="S623" s="215">
        <v>0</v>
      </c>
      <c r="T623" s="216">
        <f>S623*H623</f>
        <v>0</v>
      </c>
      <c r="U623" s="40"/>
      <c r="V623" s="40"/>
      <c r="W623" s="40"/>
      <c r="X623" s="40"/>
      <c r="Y623" s="40"/>
      <c r="Z623" s="40"/>
      <c r="AA623" s="40"/>
      <c r="AB623" s="40"/>
      <c r="AC623" s="40"/>
      <c r="AD623" s="40"/>
      <c r="AE623" s="40"/>
      <c r="AR623" s="217" t="s">
        <v>243</v>
      </c>
      <c r="AT623" s="217" t="s">
        <v>154</v>
      </c>
      <c r="AU623" s="217" t="s">
        <v>81</v>
      </c>
      <c r="AY623" s="19" t="s">
        <v>131</v>
      </c>
      <c r="BE623" s="218">
        <f>IF(N623="základní",J623,0)</f>
        <v>0</v>
      </c>
      <c r="BF623" s="218">
        <f>IF(N623="snížená",J623,0)</f>
        <v>0</v>
      </c>
      <c r="BG623" s="218">
        <f>IF(N623="zákl. přenesená",J623,0)</f>
        <v>0</v>
      </c>
      <c r="BH623" s="218">
        <f>IF(N623="sníž. přenesená",J623,0)</f>
        <v>0</v>
      </c>
      <c r="BI623" s="218">
        <f>IF(N623="nulová",J623,0)</f>
        <v>0</v>
      </c>
      <c r="BJ623" s="19" t="s">
        <v>79</v>
      </c>
      <c r="BK623" s="218">
        <f>ROUND(I623*H623,2)</f>
        <v>0</v>
      </c>
      <c r="BL623" s="19" t="s">
        <v>182</v>
      </c>
      <c r="BM623" s="217" t="s">
        <v>752</v>
      </c>
    </row>
    <row r="624" s="13" customFormat="1">
      <c r="A624" s="13"/>
      <c r="B624" s="224"/>
      <c r="C624" s="225"/>
      <c r="D624" s="226" t="s">
        <v>141</v>
      </c>
      <c r="E624" s="227" t="s">
        <v>19</v>
      </c>
      <c r="F624" s="228" t="s">
        <v>150</v>
      </c>
      <c r="G624" s="225"/>
      <c r="H624" s="227" t="s">
        <v>19</v>
      </c>
      <c r="I624" s="229"/>
      <c r="J624" s="225"/>
      <c r="K624" s="225"/>
      <c r="L624" s="230"/>
      <c r="M624" s="231"/>
      <c r="N624" s="232"/>
      <c r="O624" s="232"/>
      <c r="P624" s="232"/>
      <c r="Q624" s="232"/>
      <c r="R624" s="232"/>
      <c r="S624" s="232"/>
      <c r="T624" s="23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T624" s="234" t="s">
        <v>141</v>
      </c>
      <c r="AU624" s="234" t="s">
        <v>81</v>
      </c>
      <c r="AV624" s="13" t="s">
        <v>79</v>
      </c>
      <c r="AW624" s="13" t="s">
        <v>33</v>
      </c>
      <c r="AX624" s="13" t="s">
        <v>71</v>
      </c>
      <c r="AY624" s="234" t="s">
        <v>131</v>
      </c>
    </row>
    <row r="625" s="13" customFormat="1">
      <c r="A625" s="13"/>
      <c r="B625" s="224"/>
      <c r="C625" s="225"/>
      <c r="D625" s="226" t="s">
        <v>141</v>
      </c>
      <c r="E625" s="227" t="s">
        <v>19</v>
      </c>
      <c r="F625" s="228" t="s">
        <v>736</v>
      </c>
      <c r="G625" s="225"/>
      <c r="H625" s="227" t="s">
        <v>19</v>
      </c>
      <c r="I625" s="229"/>
      <c r="J625" s="225"/>
      <c r="K625" s="225"/>
      <c r="L625" s="230"/>
      <c r="M625" s="231"/>
      <c r="N625" s="232"/>
      <c r="O625" s="232"/>
      <c r="P625" s="232"/>
      <c r="Q625" s="232"/>
      <c r="R625" s="232"/>
      <c r="S625" s="232"/>
      <c r="T625" s="23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34" t="s">
        <v>141</v>
      </c>
      <c r="AU625" s="234" t="s">
        <v>81</v>
      </c>
      <c r="AV625" s="13" t="s">
        <v>79</v>
      </c>
      <c r="AW625" s="13" t="s">
        <v>33</v>
      </c>
      <c r="AX625" s="13" t="s">
        <v>71</v>
      </c>
      <c r="AY625" s="234" t="s">
        <v>131</v>
      </c>
    </row>
    <row r="626" s="14" customFormat="1">
      <c r="A626" s="14"/>
      <c r="B626" s="235"/>
      <c r="C626" s="236"/>
      <c r="D626" s="226" t="s">
        <v>141</v>
      </c>
      <c r="E626" s="237" t="s">
        <v>19</v>
      </c>
      <c r="F626" s="238" t="s">
        <v>737</v>
      </c>
      <c r="G626" s="236"/>
      <c r="H626" s="239">
        <v>2558.8699999999999</v>
      </c>
      <c r="I626" s="240"/>
      <c r="J626" s="236"/>
      <c r="K626" s="236"/>
      <c r="L626" s="241"/>
      <c r="M626" s="242"/>
      <c r="N626" s="243"/>
      <c r="O626" s="243"/>
      <c r="P626" s="243"/>
      <c r="Q626" s="243"/>
      <c r="R626" s="243"/>
      <c r="S626" s="243"/>
      <c r="T626" s="24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T626" s="245" t="s">
        <v>141</v>
      </c>
      <c r="AU626" s="245" t="s">
        <v>81</v>
      </c>
      <c r="AV626" s="14" t="s">
        <v>81</v>
      </c>
      <c r="AW626" s="14" t="s">
        <v>33</v>
      </c>
      <c r="AX626" s="14" t="s">
        <v>71</v>
      </c>
      <c r="AY626" s="245" t="s">
        <v>131</v>
      </c>
    </row>
    <row r="627" s="15" customFormat="1">
      <c r="A627" s="15"/>
      <c r="B627" s="246"/>
      <c r="C627" s="247"/>
      <c r="D627" s="226" t="s">
        <v>141</v>
      </c>
      <c r="E627" s="248" t="s">
        <v>19</v>
      </c>
      <c r="F627" s="249" t="s">
        <v>145</v>
      </c>
      <c r="G627" s="247"/>
      <c r="H627" s="250">
        <v>2558.8699999999999</v>
      </c>
      <c r="I627" s="251"/>
      <c r="J627" s="247"/>
      <c r="K627" s="247"/>
      <c r="L627" s="252"/>
      <c r="M627" s="253"/>
      <c r="N627" s="254"/>
      <c r="O627" s="254"/>
      <c r="P627" s="254"/>
      <c r="Q627" s="254"/>
      <c r="R627" s="254"/>
      <c r="S627" s="254"/>
      <c r="T627" s="25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T627" s="256" t="s">
        <v>141</v>
      </c>
      <c r="AU627" s="256" t="s">
        <v>81</v>
      </c>
      <c r="AV627" s="15" t="s">
        <v>138</v>
      </c>
      <c r="AW627" s="15" t="s">
        <v>33</v>
      </c>
      <c r="AX627" s="15" t="s">
        <v>79</v>
      </c>
      <c r="AY627" s="256" t="s">
        <v>131</v>
      </c>
    </row>
    <row r="628" s="2" customFormat="1" ht="24.15" customHeight="1">
      <c r="A628" s="40"/>
      <c r="B628" s="41"/>
      <c r="C628" s="257" t="s">
        <v>753</v>
      </c>
      <c r="D628" s="257" t="s">
        <v>154</v>
      </c>
      <c r="E628" s="258" t="s">
        <v>754</v>
      </c>
      <c r="F628" s="259" t="s">
        <v>755</v>
      </c>
      <c r="G628" s="260" t="s">
        <v>709</v>
      </c>
      <c r="H628" s="261">
        <v>12.310000000000001</v>
      </c>
      <c r="I628" s="262"/>
      <c r="J628" s="263">
        <f>ROUND(I628*H628,2)</f>
        <v>0</v>
      </c>
      <c r="K628" s="259" t="s">
        <v>301</v>
      </c>
      <c r="L628" s="264"/>
      <c r="M628" s="265" t="s">
        <v>19</v>
      </c>
      <c r="N628" s="266" t="s">
        <v>42</v>
      </c>
      <c r="O628" s="86"/>
      <c r="P628" s="215">
        <f>O628*H628</f>
        <v>0</v>
      </c>
      <c r="Q628" s="215">
        <v>0</v>
      </c>
      <c r="R628" s="215">
        <f>Q628*H628</f>
        <v>0</v>
      </c>
      <c r="S628" s="215">
        <v>0</v>
      </c>
      <c r="T628" s="216">
        <f>S628*H628</f>
        <v>0</v>
      </c>
      <c r="U628" s="40"/>
      <c r="V628" s="40"/>
      <c r="W628" s="40"/>
      <c r="X628" s="40"/>
      <c r="Y628" s="40"/>
      <c r="Z628" s="40"/>
      <c r="AA628" s="40"/>
      <c r="AB628" s="40"/>
      <c r="AC628" s="40"/>
      <c r="AD628" s="40"/>
      <c r="AE628" s="40"/>
      <c r="AR628" s="217" t="s">
        <v>243</v>
      </c>
      <c r="AT628" s="217" t="s">
        <v>154</v>
      </c>
      <c r="AU628" s="217" t="s">
        <v>81</v>
      </c>
      <c r="AY628" s="19" t="s">
        <v>131</v>
      </c>
      <c r="BE628" s="218">
        <f>IF(N628="základní",J628,0)</f>
        <v>0</v>
      </c>
      <c r="BF628" s="218">
        <f>IF(N628="snížená",J628,0)</f>
        <v>0</v>
      </c>
      <c r="BG628" s="218">
        <f>IF(N628="zákl. přenesená",J628,0)</f>
        <v>0</v>
      </c>
      <c r="BH628" s="218">
        <f>IF(N628="sníž. přenesená",J628,0)</f>
        <v>0</v>
      </c>
      <c r="BI628" s="218">
        <f>IF(N628="nulová",J628,0)</f>
        <v>0</v>
      </c>
      <c r="BJ628" s="19" t="s">
        <v>79</v>
      </c>
      <c r="BK628" s="218">
        <f>ROUND(I628*H628,2)</f>
        <v>0</v>
      </c>
      <c r="BL628" s="19" t="s">
        <v>182</v>
      </c>
      <c r="BM628" s="217" t="s">
        <v>756</v>
      </c>
    </row>
    <row r="629" s="13" customFormat="1">
      <c r="A629" s="13"/>
      <c r="B629" s="224"/>
      <c r="C629" s="225"/>
      <c r="D629" s="226" t="s">
        <v>141</v>
      </c>
      <c r="E629" s="227" t="s">
        <v>19</v>
      </c>
      <c r="F629" s="228" t="s">
        <v>150</v>
      </c>
      <c r="G629" s="225"/>
      <c r="H629" s="227" t="s">
        <v>19</v>
      </c>
      <c r="I629" s="229"/>
      <c r="J629" s="225"/>
      <c r="K629" s="225"/>
      <c r="L629" s="230"/>
      <c r="M629" s="231"/>
      <c r="N629" s="232"/>
      <c r="O629" s="232"/>
      <c r="P629" s="232"/>
      <c r="Q629" s="232"/>
      <c r="R629" s="232"/>
      <c r="S629" s="232"/>
      <c r="T629" s="23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234" t="s">
        <v>141</v>
      </c>
      <c r="AU629" s="234" t="s">
        <v>81</v>
      </c>
      <c r="AV629" s="13" t="s">
        <v>79</v>
      </c>
      <c r="AW629" s="13" t="s">
        <v>33</v>
      </c>
      <c r="AX629" s="13" t="s">
        <v>71</v>
      </c>
      <c r="AY629" s="234" t="s">
        <v>131</v>
      </c>
    </row>
    <row r="630" s="13" customFormat="1">
      <c r="A630" s="13"/>
      <c r="B630" s="224"/>
      <c r="C630" s="225"/>
      <c r="D630" s="226" t="s">
        <v>141</v>
      </c>
      <c r="E630" s="227" t="s">
        <v>19</v>
      </c>
      <c r="F630" s="228" t="s">
        <v>722</v>
      </c>
      <c r="G630" s="225"/>
      <c r="H630" s="227" t="s">
        <v>19</v>
      </c>
      <c r="I630" s="229"/>
      <c r="J630" s="225"/>
      <c r="K630" s="225"/>
      <c r="L630" s="230"/>
      <c r="M630" s="231"/>
      <c r="N630" s="232"/>
      <c r="O630" s="232"/>
      <c r="P630" s="232"/>
      <c r="Q630" s="232"/>
      <c r="R630" s="232"/>
      <c r="S630" s="232"/>
      <c r="T630" s="23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T630" s="234" t="s">
        <v>141</v>
      </c>
      <c r="AU630" s="234" t="s">
        <v>81</v>
      </c>
      <c r="AV630" s="13" t="s">
        <v>79</v>
      </c>
      <c r="AW630" s="13" t="s">
        <v>33</v>
      </c>
      <c r="AX630" s="13" t="s">
        <v>71</v>
      </c>
      <c r="AY630" s="234" t="s">
        <v>131</v>
      </c>
    </row>
    <row r="631" s="14" customFormat="1">
      <c r="A631" s="14"/>
      <c r="B631" s="235"/>
      <c r="C631" s="236"/>
      <c r="D631" s="226" t="s">
        <v>141</v>
      </c>
      <c r="E631" s="237" t="s">
        <v>19</v>
      </c>
      <c r="F631" s="238" t="s">
        <v>723</v>
      </c>
      <c r="G631" s="236"/>
      <c r="H631" s="239">
        <v>12.310000000000001</v>
      </c>
      <c r="I631" s="240"/>
      <c r="J631" s="236"/>
      <c r="K631" s="236"/>
      <c r="L631" s="241"/>
      <c r="M631" s="242"/>
      <c r="N631" s="243"/>
      <c r="O631" s="243"/>
      <c r="P631" s="243"/>
      <c r="Q631" s="243"/>
      <c r="R631" s="243"/>
      <c r="S631" s="243"/>
      <c r="T631" s="24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T631" s="245" t="s">
        <v>141</v>
      </c>
      <c r="AU631" s="245" t="s">
        <v>81</v>
      </c>
      <c r="AV631" s="14" t="s">
        <v>81</v>
      </c>
      <c r="AW631" s="14" t="s">
        <v>33</v>
      </c>
      <c r="AX631" s="14" t="s">
        <v>71</v>
      </c>
      <c r="AY631" s="245" t="s">
        <v>131</v>
      </c>
    </row>
    <row r="632" s="15" customFormat="1">
      <c r="A632" s="15"/>
      <c r="B632" s="246"/>
      <c r="C632" s="247"/>
      <c r="D632" s="226" t="s">
        <v>141</v>
      </c>
      <c r="E632" s="248" t="s">
        <v>19</v>
      </c>
      <c r="F632" s="249" t="s">
        <v>145</v>
      </c>
      <c r="G632" s="247"/>
      <c r="H632" s="250">
        <v>12.310000000000001</v>
      </c>
      <c r="I632" s="251"/>
      <c r="J632" s="247"/>
      <c r="K632" s="247"/>
      <c r="L632" s="252"/>
      <c r="M632" s="253"/>
      <c r="N632" s="254"/>
      <c r="O632" s="254"/>
      <c r="P632" s="254"/>
      <c r="Q632" s="254"/>
      <c r="R632" s="254"/>
      <c r="S632" s="254"/>
      <c r="T632" s="25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T632" s="256" t="s">
        <v>141</v>
      </c>
      <c r="AU632" s="256" t="s">
        <v>81</v>
      </c>
      <c r="AV632" s="15" t="s">
        <v>138</v>
      </c>
      <c r="AW632" s="15" t="s">
        <v>33</v>
      </c>
      <c r="AX632" s="15" t="s">
        <v>79</v>
      </c>
      <c r="AY632" s="256" t="s">
        <v>131</v>
      </c>
    </row>
    <row r="633" s="2" customFormat="1" ht="24.15" customHeight="1">
      <c r="A633" s="40"/>
      <c r="B633" s="41"/>
      <c r="C633" s="257" t="s">
        <v>440</v>
      </c>
      <c r="D633" s="257" t="s">
        <v>154</v>
      </c>
      <c r="E633" s="258" t="s">
        <v>757</v>
      </c>
      <c r="F633" s="259" t="s">
        <v>758</v>
      </c>
      <c r="G633" s="260" t="s">
        <v>709</v>
      </c>
      <c r="H633" s="261">
        <v>17.66</v>
      </c>
      <c r="I633" s="262"/>
      <c r="J633" s="263">
        <f>ROUND(I633*H633,2)</f>
        <v>0</v>
      </c>
      <c r="K633" s="259" t="s">
        <v>301</v>
      </c>
      <c r="L633" s="264"/>
      <c r="M633" s="265" t="s">
        <v>19</v>
      </c>
      <c r="N633" s="266" t="s">
        <v>42</v>
      </c>
      <c r="O633" s="86"/>
      <c r="P633" s="215">
        <f>O633*H633</f>
        <v>0</v>
      </c>
      <c r="Q633" s="215">
        <v>0</v>
      </c>
      <c r="R633" s="215">
        <f>Q633*H633</f>
        <v>0</v>
      </c>
      <c r="S633" s="215">
        <v>0</v>
      </c>
      <c r="T633" s="216">
        <f>S633*H633</f>
        <v>0</v>
      </c>
      <c r="U633" s="40"/>
      <c r="V633" s="40"/>
      <c r="W633" s="40"/>
      <c r="X633" s="40"/>
      <c r="Y633" s="40"/>
      <c r="Z633" s="40"/>
      <c r="AA633" s="40"/>
      <c r="AB633" s="40"/>
      <c r="AC633" s="40"/>
      <c r="AD633" s="40"/>
      <c r="AE633" s="40"/>
      <c r="AR633" s="217" t="s">
        <v>243</v>
      </c>
      <c r="AT633" s="217" t="s">
        <v>154</v>
      </c>
      <c r="AU633" s="217" t="s">
        <v>81</v>
      </c>
      <c r="AY633" s="19" t="s">
        <v>131</v>
      </c>
      <c r="BE633" s="218">
        <f>IF(N633="základní",J633,0)</f>
        <v>0</v>
      </c>
      <c r="BF633" s="218">
        <f>IF(N633="snížená",J633,0)</f>
        <v>0</v>
      </c>
      <c r="BG633" s="218">
        <f>IF(N633="zákl. přenesená",J633,0)</f>
        <v>0</v>
      </c>
      <c r="BH633" s="218">
        <f>IF(N633="sníž. přenesená",J633,0)</f>
        <v>0</v>
      </c>
      <c r="BI633" s="218">
        <f>IF(N633="nulová",J633,0)</f>
        <v>0</v>
      </c>
      <c r="BJ633" s="19" t="s">
        <v>79</v>
      </c>
      <c r="BK633" s="218">
        <f>ROUND(I633*H633,2)</f>
        <v>0</v>
      </c>
      <c r="BL633" s="19" t="s">
        <v>182</v>
      </c>
      <c r="BM633" s="217" t="s">
        <v>759</v>
      </c>
    </row>
    <row r="634" s="13" customFormat="1">
      <c r="A634" s="13"/>
      <c r="B634" s="224"/>
      <c r="C634" s="225"/>
      <c r="D634" s="226" t="s">
        <v>141</v>
      </c>
      <c r="E634" s="227" t="s">
        <v>19</v>
      </c>
      <c r="F634" s="228" t="s">
        <v>150</v>
      </c>
      <c r="G634" s="225"/>
      <c r="H634" s="227" t="s">
        <v>19</v>
      </c>
      <c r="I634" s="229"/>
      <c r="J634" s="225"/>
      <c r="K634" s="225"/>
      <c r="L634" s="230"/>
      <c r="M634" s="231"/>
      <c r="N634" s="232"/>
      <c r="O634" s="232"/>
      <c r="P634" s="232"/>
      <c r="Q634" s="232"/>
      <c r="R634" s="232"/>
      <c r="S634" s="232"/>
      <c r="T634" s="23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234" t="s">
        <v>141</v>
      </c>
      <c r="AU634" s="234" t="s">
        <v>81</v>
      </c>
      <c r="AV634" s="13" t="s">
        <v>79</v>
      </c>
      <c r="AW634" s="13" t="s">
        <v>33</v>
      </c>
      <c r="AX634" s="13" t="s">
        <v>71</v>
      </c>
      <c r="AY634" s="234" t="s">
        <v>131</v>
      </c>
    </row>
    <row r="635" s="13" customFormat="1">
      <c r="A635" s="13"/>
      <c r="B635" s="224"/>
      <c r="C635" s="225"/>
      <c r="D635" s="226" t="s">
        <v>141</v>
      </c>
      <c r="E635" s="227" t="s">
        <v>19</v>
      </c>
      <c r="F635" s="228" t="s">
        <v>724</v>
      </c>
      <c r="G635" s="225"/>
      <c r="H635" s="227" t="s">
        <v>19</v>
      </c>
      <c r="I635" s="229"/>
      <c r="J635" s="225"/>
      <c r="K635" s="225"/>
      <c r="L635" s="230"/>
      <c r="M635" s="231"/>
      <c r="N635" s="232"/>
      <c r="O635" s="232"/>
      <c r="P635" s="232"/>
      <c r="Q635" s="232"/>
      <c r="R635" s="232"/>
      <c r="S635" s="232"/>
      <c r="T635" s="23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234" t="s">
        <v>141</v>
      </c>
      <c r="AU635" s="234" t="s">
        <v>81</v>
      </c>
      <c r="AV635" s="13" t="s">
        <v>79</v>
      </c>
      <c r="AW635" s="13" t="s">
        <v>33</v>
      </c>
      <c r="AX635" s="13" t="s">
        <v>71</v>
      </c>
      <c r="AY635" s="234" t="s">
        <v>131</v>
      </c>
    </row>
    <row r="636" s="14" customFormat="1">
      <c r="A636" s="14"/>
      <c r="B636" s="235"/>
      <c r="C636" s="236"/>
      <c r="D636" s="226" t="s">
        <v>141</v>
      </c>
      <c r="E636" s="237" t="s">
        <v>19</v>
      </c>
      <c r="F636" s="238" t="s">
        <v>725</v>
      </c>
      <c r="G636" s="236"/>
      <c r="H636" s="239">
        <v>17.66</v>
      </c>
      <c r="I636" s="240"/>
      <c r="J636" s="236"/>
      <c r="K636" s="236"/>
      <c r="L636" s="241"/>
      <c r="M636" s="242"/>
      <c r="N636" s="243"/>
      <c r="O636" s="243"/>
      <c r="P636" s="243"/>
      <c r="Q636" s="243"/>
      <c r="R636" s="243"/>
      <c r="S636" s="243"/>
      <c r="T636" s="24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T636" s="245" t="s">
        <v>141</v>
      </c>
      <c r="AU636" s="245" t="s">
        <v>81</v>
      </c>
      <c r="AV636" s="14" t="s">
        <v>81</v>
      </c>
      <c r="AW636" s="14" t="s">
        <v>33</v>
      </c>
      <c r="AX636" s="14" t="s">
        <v>71</v>
      </c>
      <c r="AY636" s="245" t="s">
        <v>131</v>
      </c>
    </row>
    <row r="637" s="15" customFormat="1">
      <c r="A637" s="15"/>
      <c r="B637" s="246"/>
      <c r="C637" s="247"/>
      <c r="D637" s="226" t="s">
        <v>141</v>
      </c>
      <c r="E637" s="248" t="s">
        <v>19</v>
      </c>
      <c r="F637" s="249" t="s">
        <v>145</v>
      </c>
      <c r="G637" s="247"/>
      <c r="H637" s="250">
        <v>17.66</v>
      </c>
      <c r="I637" s="251"/>
      <c r="J637" s="247"/>
      <c r="K637" s="247"/>
      <c r="L637" s="252"/>
      <c r="M637" s="253"/>
      <c r="N637" s="254"/>
      <c r="O637" s="254"/>
      <c r="P637" s="254"/>
      <c r="Q637" s="254"/>
      <c r="R637" s="254"/>
      <c r="S637" s="254"/>
      <c r="T637" s="25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T637" s="256" t="s">
        <v>141</v>
      </c>
      <c r="AU637" s="256" t="s">
        <v>81</v>
      </c>
      <c r="AV637" s="15" t="s">
        <v>138</v>
      </c>
      <c r="AW637" s="15" t="s">
        <v>33</v>
      </c>
      <c r="AX637" s="15" t="s">
        <v>79</v>
      </c>
      <c r="AY637" s="256" t="s">
        <v>131</v>
      </c>
    </row>
    <row r="638" s="2" customFormat="1" ht="24.15" customHeight="1">
      <c r="A638" s="40"/>
      <c r="B638" s="41"/>
      <c r="C638" s="257" t="s">
        <v>760</v>
      </c>
      <c r="D638" s="257" t="s">
        <v>154</v>
      </c>
      <c r="E638" s="258" t="s">
        <v>761</v>
      </c>
      <c r="F638" s="259" t="s">
        <v>762</v>
      </c>
      <c r="G638" s="260" t="s">
        <v>709</v>
      </c>
      <c r="H638" s="261">
        <v>6.5</v>
      </c>
      <c r="I638" s="262"/>
      <c r="J638" s="263">
        <f>ROUND(I638*H638,2)</f>
        <v>0</v>
      </c>
      <c r="K638" s="259" t="s">
        <v>301</v>
      </c>
      <c r="L638" s="264"/>
      <c r="M638" s="265" t="s">
        <v>19</v>
      </c>
      <c r="N638" s="266" t="s">
        <v>42</v>
      </c>
      <c r="O638" s="86"/>
      <c r="P638" s="215">
        <f>O638*H638</f>
        <v>0</v>
      </c>
      <c r="Q638" s="215">
        <v>0</v>
      </c>
      <c r="R638" s="215">
        <f>Q638*H638</f>
        <v>0</v>
      </c>
      <c r="S638" s="215">
        <v>0</v>
      </c>
      <c r="T638" s="216">
        <f>S638*H638</f>
        <v>0</v>
      </c>
      <c r="U638" s="40"/>
      <c r="V638" s="40"/>
      <c r="W638" s="40"/>
      <c r="X638" s="40"/>
      <c r="Y638" s="40"/>
      <c r="Z638" s="40"/>
      <c r="AA638" s="40"/>
      <c r="AB638" s="40"/>
      <c r="AC638" s="40"/>
      <c r="AD638" s="40"/>
      <c r="AE638" s="40"/>
      <c r="AR638" s="217" t="s">
        <v>243</v>
      </c>
      <c r="AT638" s="217" t="s">
        <v>154</v>
      </c>
      <c r="AU638" s="217" t="s">
        <v>81</v>
      </c>
      <c r="AY638" s="19" t="s">
        <v>131</v>
      </c>
      <c r="BE638" s="218">
        <f>IF(N638="základní",J638,0)</f>
        <v>0</v>
      </c>
      <c r="BF638" s="218">
        <f>IF(N638="snížená",J638,0)</f>
        <v>0</v>
      </c>
      <c r="BG638" s="218">
        <f>IF(N638="zákl. přenesená",J638,0)</f>
        <v>0</v>
      </c>
      <c r="BH638" s="218">
        <f>IF(N638="sníž. přenesená",J638,0)</f>
        <v>0</v>
      </c>
      <c r="BI638" s="218">
        <f>IF(N638="nulová",J638,0)</f>
        <v>0</v>
      </c>
      <c r="BJ638" s="19" t="s">
        <v>79</v>
      </c>
      <c r="BK638" s="218">
        <f>ROUND(I638*H638,2)</f>
        <v>0</v>
      </c>
      <c r="BL638" s="19" t="s">
        <v>182</v>
      </c>
      <c r="BM638" s="217" t="s">
        <v>763</v>
      </c>
    </row>
    <row r="639" s="13" customFormat="1">
      <c r="A639" s="13"/>
      <c r="B639" s="224"/>
      <c r="C639" s="225"/>
      <c r="D639" s="226" t="s">
        <v>141</v>
      </c>
      <c r="E639" s="227" t="s">
        <v>19</v>
      </c>
      <c r="F639" s="228" t="s">
        <v>150</v>
      </c>
      <c r="G639" s="225"/>
      <c r="H639" s="227" t="s">
        <v>19</v>
      </c>
      <c r="I639" s="229"/>
      <c r="J639" s="225"/>
      <c r="K639" s="225"/>
      <c r="L639" s="230"/>
      <c r="M639" s="231"/>
      <c r="N639" s="232"/>
      <c r="O639" s="232"/>
      <c r="P639" s="232"/>
      <c r="Q639" s="232"/>
      <c r="R639" s="232"/>
      <c r="S639" s="232"/>
      <c r="T639" s="23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T639" s="234" t="s">
        <v>141</v>
      </c>
      <c r="AU639" s="234" t="s">
        <v>81</v>
      </c>
      <c r="AV639" s="13" t="s">
        <v>79</v>
      </c>
      <c r="AW639" s="13" t="s">
        <v>33</v>
      </c>
      <c r="AX639" s="13" t="s">
        <v>71</v>
      </c>
      <c r="AY639" s="234" t="s">
        <v>131</v>
      </c>
    </row>
    <row r="640" s="13" customFormat="1">
      <c r="A640" s="13"/>
      <c r="B640" s="224"/>
      <c r="C640" s="225"/>
      <c r="D640" s="226" t="s">
        <v>141</v>
      </c>
      <c r="E640" s="227" t="s">
        <v>19</v>
      </c>
      <c r="F640" s="228" t="s">
        <v>716</v>
      </c>
      <c r="G640" s="225"/>
      <c r="H640" s="227" t="s">
        <v>19</v>
      </c>
      <c r="I640" s="229"/>
      <c r="J640" s="225"/>
      <c r="K640" s="225"/>
      <c r="L640" s="230"/>
      <c r="M640" s="231"/>
      <c r="N640" s="232"/>
      <c r="O640" s="232"/>
      <c r="P640" s="232"/>
      <c r="Q640" s="232"/>
      <c r="R640" s="232"/>
      <c r="S640" s="232"/>
      <c r="T640" s="23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234" t="s">
        <v>141</v>
      </c>
      <c r="AU640" s="234" t="s">
        <v>81</v>
      </c>
      <c r="AV640" s="13" t="s">
        <v>79</v>
      </c>
      <c r="AW640" s="13" t="s">
        <v>33</v>
      </c>
      <c r="AX640" s="13" t="s">
        <v>71</v>
      </c>
      <c r="AY640" s="234" t="s">
        <v>131</v>
      </c>
    </row>
    <row r="641" s="14" customFormat="1">
      <c r="A641" s="14"/>
      <c r="B641" s="235"/>
      <c r="C641" s="236"/>
      <c r="D641" s="226" t="s">
        <v>141</v>
      </c>
      <c r="E641" s="237" t="s">
        <v>19</v>
      </c>
      <c r="F641" s="238" t="s">
        <v>682</v>
      </c>
      <c r="G641" s="236"/>
      <c r="H641" s="239">
        <v>6.5</v>
      </c>
      <c r="I641" s="240"/>
      <c r="J641" s="236"/>
      <c r="K641" s="236"/>
      <c r="L641" s="241"/>
      <c r="M641" s="242"/>
      <c r="N641" s="243"/>
      <c r="O641" s="243"/>
      <c r="P641" s="243"/>
      <c r="Q641" s="243"/>
      <c r="R641" s="243"/>
      <c r="S641" s="243"/>
      <c r="T641" s="24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T641" s="245" t="s">
        <v>141</v>
      </c>
      <c r="AU641" s="245" t="s">
        <v>81</v>
      </c>
      <c r="AV641" s="14" t="s">
        <v>81</v>
      </c>
      <c r="AW641" s="14" t="s">
        <v>33</v>
      </c>
      <c r="AX641" s="14" t="s">
        <v>71</v>
      </c>
      <c r="AY641" s="245" t="s">
        <v>131</v>
      </c>
    </row>
    <row r="642" s="15" customFormat="1">
      <c r="A642" s="15"/>
      <c r="B642" s="246"/>
      <c r="C642" s="247"/>
      <c r="D642" s="226" t="s">
        <v>141</v>
      </c>
      <c r="E642" s="248" t="s">
        <v>19</v>
      </c>
      <c r="F642" s="249" t="s">
        <v>145</v>
      </c>
      <c r="G642" s="247"/>
      <c r="H642" s="250">
        <v>6.5</v>
      </c>
      <c r="I642" s="251"/>
      <c r="J642" s="247"/>
      <c r="K642" s="247"/>
      <c r="L642" s="252"/>
      <c r="M642" s="253"/>
      <c r="N642" s="254"/>
      <c r="O642" s="254"/>
      <c r="P642" s="254"/>
      <c r="Q642" s="254"/>
      <c r="R642" s="254"/>
      <c r="S642" s="254"/>
      <c r="T642" s="25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T642" s="256" t="s">
        <v>141</v>
      </c>
      <c r="AU642" s="256" t="s">
        <v>81</v>
      </c>
      <c r="AV642" s="15" t="s">
        <v>138</v>
      </c>
      <c r="AW642" s="15" t="s">
        <v>33</v>
      </c>
      <c r="AX642" s="15" t="s">
        <v>79</v>
      </c>
      <c r="AY642" s="256" t="s">
        <v>131</v>
      </c>
    </row>
    <row r="643" s="2" customFormat="1" ht="24.15" customHeight="1">
      <c r="A643" s="40"/>
      <c r="B643" s="41"/>
      <c r="C643" s="257" t="s">
        <v>446</v>
      </c>
      <c r="D643" s="257" t="s">
        <v>154</v>
      </c>
      <c r="E643" s="258" t="s">
        <v>764</v>
      </c>
      <c r="F643" s="259" t="s">
        <v>765</v>
      </c>
      <c r="G643" s="260" t="s">
        <v>709</v>
      </c>
      <c r="H643" s="261">
        <v>12.4</v>
      </c>
      <c r="I643" s="262"/>
      <c r="J643" s="263">
        <f>ROUND(I643*H643,2)</f>
        <v>0</v>
      </c>
      <c r="K643" s="259" t="s">
        <v>301</v>
      </c>
      <c r="L643" s="264"/>
      <c r="M643" s="265" t="s">
        <v>19</v>
      </c>
      <c r="N643" s="266" t="s">
        <v>42</v>
      </c>
      <c r="O643" s="86"/>
      <c r="P643" s="215">
        <f>O643*H643</f>
        <v>0</v>
      </c>
      <c r="Q643" s="215">
        <v>0</v>
      </c>
      <c r="R643" s="215">
        <f>Q643*H643</f>
        <v>0</v>
      </c>
      <c r="S643" s="215">
        <v>0</v>
      </c>
      <c r="T643" s="216">
        <f>S643*H643</f>
        <v>0</v>
      </c>
      <c r="U643" s="40"/>
      <c r="V643" s="40"/>
      <c r="W643" s="40"/>
      <c r="X643" s="40"/>
      <c r="Y643" s="40"/>
      <c r="Z643" s="40"/>
      <c r="AA643" s="40"/>
      <c r="AB643" s="40"/>
      <c r="AC643" s="40"/>
      <c r="AD643" s="40"/>
      <c r="AE643" s="40"/>
      <c r="AR643" s="217" t="s">
        <v>243</v>
      </c>
      <c r="AT643" s="217" t="s">
        <v>154</v>
      </c>
      <c r="AU643" s="217" t="s">
        <v>81</v>
      </c>
      <c r="AY643" s="19" t="s">
        <v>131</v>
      </c>
      <c r="BE643" s="218">
        <f>IF(N643="základní",J643,0)</f>
        <v>0</v>
      </c>
      <c r="BF643" s="218">
        <f>IF(N643="snížená",J643,0)</f>
        <v>0</v>
      </c>
      <c r="BG643" s="218">
        <f>IF(N643="zákl. přenesená",J643,0)</f>
        <v>0</v>
      </c>
      <c r="BH643" s="218">
        <f>IF(N643="sníž. přenesená",J643,0)</f>
        <v>0</v>
      </c>
      <c r="BI643" s="218">
        <f>IF(N643="nulová",J643,0)</f>
        <v>0</v>
      </c>
      <c r="BJ643" s="19" t="s">
        <v>79</v>
      </c>
      <c r="BK643" s="218">
        <f>ROUND(I643*H643,2)</f>
        <v>0</v>
      </c>
      <c r="BL643" s="19" t="s">
        <v>182</v>
      </c>
      <c r="BM643" s="217" t="s">
        <v>766</v>
      </c>
    </row>
    <row r="644" s="13" customFormat="1">
      <c r="A644" s="13"/>
      <c r="B644" s="224"/>
      <c r="C644" s="225"/>
      <c r="D644" s="226" t="s">
        <v>141</v>
      </c>
      <c r="E644" s="227" t="s">
        <v>19</v>
      </c>
      <c r="F644" s="228" t="s">
        <v>150</v>
      </c>
      <c r="G644" s="225"/>
      <c r="H644" s="227" t="s">
        <v>19</v>
      </c>
      <c r="I644" s="229"/>
      <c r="J644" s="225"/>
      <c r="K644" s="225"/>
      <c r="L644" s="230"/>
      <c r="M644" s="231"/>
      <c r="N644" s="232"/>
      <c r="O644" s="232"/>
      <c r="P644" s="232"/>
      <c r="Q644" s="232"/>
      <c r="R644" s="232"/>
      <c r="S644" s="232"/>
      <c r="T644" s="23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34" t="s">
        <v>141</v>
      </c>
      <c r="AU644" s="234" t="s">
        <v>81</v>
      </c>
      <c r="AV644" s="13" t="s">
        <v>79</v>
      </c>
      <c r="AW644" s="13" t="s">
        <v>33</v>
      </c>
      <c r="AX644" s="13" t="s">
        <v>71</v>
      </c>
      <c r="AY644" s="234" t="s">
        <v>131</v>
      </c>
    </row>
    <row r="645" s="13" customFormat="1">
      <c r="A645" s="13"/>
      <c r="B645" s="224"/>
      <c r="C645" s="225"/>
      <c r="D645" s="226" t="s">
        <v>141</v>
      </c>
      <c r="E645" s="227" t="s">
        <v>19</v>
      </c>
      <c r="F645" s="228" t="s">
        <v>726</v>
      </c>
      <c r="G645" s="225"/>
      <c r="H645" s="227" t="s">
        <v>19</v>
      </c>
      <c r="I645" s="229"/>
      <c r="J645" s="225"/>
      <c r="K645" s="225"/>
      <c r="L645" s="230"/>
      <c r="M645" s="231"/>
      <c r="N645" s="232"/>
      <c r="O645" s="232"/>
      <c r="P645" s="232"/>
      <c r="Q645" s="232"/>
      <c r="R645" s="232"/>
      <c r="S645" s="232"/>
      <c r="T645" s="23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T645" s="234" t="s">
        <v>141</v>
      </c>
      <c r="AU645" s="234" t="s">
        <v>81</v>
      </c>
      <c r="AV645" s="13" t="s">
        <v>79</v>
      </c>
      <c r="AW645" s="13" t="s">
        <v>33</v>
      </c>
      <c r="AX645" s="13" t="s">
        <v>71</v>
      </c>
      <c r="AY645" s="234" t="s">
        <v>131</v>
      </c>
    </row>
    <row r="646" s="14" customFormat="1">
      <c r="A646" s="14"/>
      <c r="B646" s="235"/>
      <c r="C646" s="236"/>
      <c r="D646" s="226" t="s">
        <v>141</v>
      </c>
      <c r="E646" s="237" t="s">
        <v>19</v>
      </c>
      <c r="F646" s="238" t="s">
        <v>727</v>
      </c>
      <c r="G646" s="236"/>
      <c r="H646" s="239">
        <v>12.4</v>
      </c>
      <c r="I646" s="240"/>
      <c r="J646" s="236"/>
      <c r="K646" s="236"/>
      <c r="L646" s="241"/>
      <c r="M646" s="242"/>
      <c r="N646" s="243"/>
      <c r="O646" s="243"/>
      <c r="P646" s="243"/>
      <c r="Q646" s="243"/>
      <c r="R646" s="243"/>
      <c r="S646" s="243"/>
      <c r="T646" s="24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T646" s="245" t="s">
        <v>141</v>
      </c>
      <c r="AU646" s="245" t="s">
        <v>81</v>
      </c>
      <c r="AV646" s="14" t="s">
        <v>81</v>
      </c>
      <c r="AW646" s="14" t="s">
        <v>33</v>
      </c>
      <c r="AX646" s="14" t="s">
        <v>71</v>
      </c>
      <c r="AY646" s="245" t="s">
        <v>131</v>
      </c>
    </row>
    <row r="647" s="15" customFormat="1">
      <c r="A647" s="15"/>
      <c r="B647" s="246"/>
      <c r="C647" s="247"/>
      <c r="D647" s="226" t="s">
        <v>141</v>
      </c>
      <c r="E647" s="248" t="s">
        <v>19</v>
      </c>
      <c r="F647" s="249" t="s">
        <v>145</v>
      </c>
      <c r="G647" s="247"/>
      <c r="H647" s="250">
        <v>12.4</v>
      </c>
      <c r="I647" s="251"/>
      <c r="J647" s="247"/>
      <c r="K647" s="247"/>
      <c r="L647" s="252"/>
      <c r="M647" s="253"/>
      <c r="N647" s="254"/>
      <c r="O647" s="254"/>
      <c r="P647" s="254"/>
      <c r="Q647" s="254"/>
      <c r="R647" s="254"/>
      <c r="S647" s="254"/>
      <c r="T647" s="25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T647" s="256" t="s">
        <v>141</v>
      </c>
      <c r="AU647" s="256" t="s">
        <v>81</v>
      </c>
      <c r="AV647" s="15" t="s">
        <v>138</v>
      </c>
      <c r="AW647" s="15" t="s">
        <v>33</v>
      </c>
      <c r="AX647" s="15" t="s">
        <v>79</v>
      </c>
      <c r="AY647" s="256" t="s">
        <v>131</v>
      </c>
    </row>
    <row r="648" s="2" customFormat="1" ht="24.15" customHeight="1">
      <c r="A648" s="40"/>
      <c r="B648" s="41"/>
      <c r="C648" s="257" t="s">
        <v>767</v>
      </c>
      <c r="D648" s="257" t="s">
        <v>154</v>
      </c>
      <c r="E648" s="258" t="s">
        <v>768</v>
      </c>
      <c r="F648" s="259" t="s">
        <v>769</v>
      </c>
      <c r="G648" s="260" t="s">
        <v>709</v>
      </c>
      <c r="H648" s="261">
        <v>91.010000000000005</v>
      </c>
      <c r="I648" s="262"/>
      <c r="J648" s="263">
        <f>ROUND(I648*H648,2)</f>
        <v>0</v>
      </c>
      <c r="K648" s="259" t="s">
        <v>301</v>
      </c>
      <c r="L648" s="264"/>
      <c r="M648" s="265" t="s">
        <v>19</v>
      </c>
      <c r="N648" s="266" t="s">
        <v>42</v>
      </c>
      <c r="O648" s="86"/>
      <c r="P648" s="215">
        <f>O648*H648</f>
        <v>0</v>
      </c>
      <c r="Q648" s="215">
        <v>0</v>
      </c>
      <c r="R648" s="215">
        <f>Q648*H648</f>
        <v>0</v>
      </c>
      <c r="S648" s="215">
        <v>0</v>
      </c>
      <c r="T648" s="216">
        <f>S648*H648</f>
        <v>0</v>
      </c>
      <c r="U648" s="40"/>
      <c r="V648" s="40"/>
      <c r="W648" s="40"/>
      <c r="X648" s="40"/>
      <c r="Y648" s="40"/>
      <c r="Z648" s="40"/>
      <c r="AA648" s="40"/>
      <c r="AB648" s="40"/>
      <c r="AC648" s="40"/>
      <c r="AD648" s="40"/>
      <c r="AE648" s="40"/>
      <c r="AR648" s="217" t="s">
        <v>243</v>
      </c>
      <c r="AT648" s="217" t="s">
        <v>154</v>
      </c>
      <c r="AU648" s="217" t="s">
        <v>81</v>
      </c>
      <c r="AY648" s="19" t="s">
        <v>131</v>
      </c>
      <c r="BE648" s="218">
        <f>IF(N648="základní",J648,0)</f>
        <v>0</v>
      </c>
      <c r="BF648" s="218">
        <f>IF(N648="snížená",J648,0)</f>
        <v>0</v>
      </c>
      <c r="BG648" s="218">
        <f>IF(N648="zákl. přenesená",J648,0)</f>
        <v>0</v>
      </c>
      <c r="BH648" s="218">
        <f>IF(N648="sníž. přenesená",J648,0)</f>
        <v>0</v>
      </c>
      <c r="BI648" s="218">
        <f>IF(N648="nulová",J648,0)</f>
        <v>0</v>
      </c>
      <c r="BJ648" s="19" t="s">
        <v>79</v>
      </c>
      <c r="BK648" s="218">
        <f>ROUND(I648*H648,2)</f>
        <v>0</v>
      </c>
      <c r="BL648" s="19" t="s">
        <v>182</v>
      </c>
      <c r="BM648" s="217" t="s">
        <v>770</v>
      </c>
    </row>
    <row r="649" s="13" customFormat="1">
      <c r="A649" s="13"/>
      <c r="B649" s="224"/>
      <c r="C649" s="225"/>
      <c r="D649" s="226" t="s">
        <v>141</v>
      </c>
      <c r="E649" s="227" t="s">
        <v>19</v>
      </c>
      <c r="F649" s="228" t="s">
        <v>150</v>
      </c>
      <c r="G649" s="225"/>
      <c r="H649" s="227" t="s">
        <v>19</v>
      </c>
      <c r="I649" s="229"/>
      <c r="J649" s="225"/>
      <c r="K649" s="225"/>
      <c r="L649" s="230"/>
      <c r="M649" s="231"/>
      <c r="N649" s="232"/>
      <c r="O649" s="232"/>
      <c r="P649" s="232"/>
      <c r="Q649" s="232"/>
      <c r="R649" s="232"/>
      <c r="S649" s="232"/>
      <c r="T649" s="23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234" t="s">
        <v>141</v>
      </c>
      <c r="AU649" s="234" t="s">
        <v>81</v>
      </c>
      <c r="AV649" s="13" t="s">
        <v>79</v>
      </c>
      <c r="AW649" s="13" t="s">
        <v>33</v>
      </c>
      <c r="AX649" s="13" t="s">
        <v>71</v>
      </c>
      <c r="AY649" s="234" t="s">
        <v>131</v>
      </c>
    </row>
    <row r="650" s="13" customFormat="1">
      <c r="A650" s="13"/>
      <c r="B650" s="224"/>
      <c r="C650" s="225"/>
      <c r="D650" s="226" t="s">
        <v>141</v>
      </c>
      <c r="E650" s="227" t="s">
        <v>19</v>
      </c>
      <c r="F650" s="228" t="s">
        <v>745</v>
      </c>
      <c r="G650" s="225"/>
      <c r="H650" s="227" t="s">
        <v>19</v>
      </c>
      <c r="I650" s="229"/>
      <c r="J650" s="225"/>
      <c r="K650" s="225"/>
      <c r="L650" s="230"/>
      <c r="M650" s="231"/>
      <c r="N650" s="232"/>
      <c r="O650" s="232"/>
      <c r="P650" s="232"/>
      <c r="Q650" s="232"/>
      <c r="R650" s="232"/>
      <c r="S650" s="232"/>
      <c r="T650" s="23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34" t="s">
        <v>141</v>
      </c>
      <c r="AU650" s="234" t="s">
        <v>81</v>
      </c>
      <c r="AV650" s="13" t="s">
        <v>79</v>
      </c>
      <c r="AW650" s="13" t="s">
        <v>33</v>
      </c>
      <c r="AX650" s="13" t="s">
        <v>71</v>
      </c>
      <c r="AY650" s="234" t="s">
        <v>131</v>
      </c>
    </row>
    <row r="651" s="14" customFormat="1">
      <c r="A651" s="14"/>
      <c r="B651" s="235"/>
      <c r="C651" s="236"/>
      <c r="D651" s="226" t="s">
        <v>141</v>
      </c>
      <c r="E651" s="237" t="s">
        <v>19</v>
      </c>
      <c r="F651" s="238" t="s">
        <v>746</v>
      </c>
      <c r="G651" s="236"/>
      <c r="H651" s="239">
        <v>91.010000000000005</v>
      </c>
      <c r="I651" s="240"/>
      <c r="J651" s="236"/>
      <c r="K651" s="236"/>
      <c r="L651" s="241"/>
      <c r="M651" s="242"/>
      <c r="N651" s="243"/>
      <c r="O651" s="243"/>
      <c r="P651" s="243"/>
      <c r="Q651" s="243"/>
      <c r="R651" s="243"/>
      <c r="S651" s="243"/>
      <c r="T651" s="24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T651" s="245" t="s">
        <v>141</v>
      </c>
      <c r="AU651" s="245" t="s">
        <v>81</v>
      </c>
      <c r="AV651" s="14" t="s">
        <v>81</v>
      </c>
      <c r="AW651" s="14" t="s">
        <v>33</v>
      </c>
      <c r="AX651" s="14" t="s">
        <v>71</v>
      </c>
      <c r="AY651" s="245" t="s">
        <v>131</v>
      </c>
    </row>
    <row r="652" s="15" customFormat="1">
      <c r="A652" s="15"/>
      <c r="B652" s="246"/>
      <c r="C652" s="247"/>
      <c r="D652" s="226" t="s">
        <v>141</v>
      </c>
      <c r="E652" s="248" t="s">
        <v>19</v>
      </c>
      <c r="F652" s="249" t="s">
        <v>145</v>
      </c>
      <c r="G652" s="247"/>
      <c r="H652" s="250">
        <v>91.010000000000005</v>
      </c>
      <c r="I652" s="251"/>
      <c r="J652" s="247"/>
      <c r="K652" s="247"/>
      <c r="L652" s="252"/>
      <c r="M652" s="253"/>
      <c r="N652" s="254"/>
      <c r="O652" s="254"/>
      <c r="P652" s="254"/>
      <c r="Q652" s="254"/>
      <c r="R652" s="254"/>
      <c r="S652" s="254"/>
      <c r="T652" s="25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T652" s="256" t="s">
        <v>141</v>
      </c>
      <c r="AU652" s="256" t="s">
        <v>81</v>
      </c>
      <c r="AV652" s="15" t="s">
        <v>138</v>
      </c>
      <c r="AW652" s="15" t="s">
        <v>33</v>
      </c>
      <c r="AX652" s="15" t="s">
        <v>79</v>
      </c>
      <c r="AY652" s="256" t="s">
        <v>131</v>
      </c>
    </row>
    <row r="653" s="2" customFormat="1" ht="24.15" customHeight="1">
      <c r="A653" s="40"/>
      <c r="B653" s="41"/>
      <c r="C653" s="257" t="s">
        <v>453</v>
      </c>
      <c r="D653" s="257" t="s">
        <v>154</v>
      </c>
      <c r="E653" s="258" t="s">
        <v>771</v>
      </c>
      <c r="F653" s="259" t="s">
        <v>772</v>
      </c>
      <c r="G653" s="260" t="s">
        <v>709</v>
      </c>
      <c r="H653" s="261">
        <v>951.45000000000005</v>
      </c>
      <c r="I653" s="262"/>
      <c r="J653" s="263">
        <f>ROUND(I653*H653,2)</f>
        <v>0</v>
      </c>
      <c r="K653" s="259" t="s">
        <v>301</v>
      </c>
      <c r="L653" s="264"/>
      <c r="M653" s="265" t="s">
        <v>19</v>
      </c>
      <c r="N653" s="266" t="s">
        <v>42</v>
      </c>
      <c r="O653" s="86"/>
      <c r="P653" s="215">
        <f>O653*H653</f>
        <v>0</v>
      </c>
      <c r="Q653" s="215">
        <v>0</v>
      </c>
      <c r="R653" s="215">
        <f>Q653*H653</f>
        <v>0</v>
      </c>
      <c r="S653" s="215">
        <v>0</v>
      </c>
      <c r="T653" s="216">
        <f>S653*H653</f>
        <v>0</v>
      </c>
      <c r="U653" s="40"/>
      <c r="V653" s="40"/>
      <c r="W653" s="40"/>
      <c r="X653" s="40"/>
      <c r="Y653" s="40"/>
      <c r="Z653" s="40"/>
      <c r="AA653" s="40"/>
      <c r="AB653" s="40"/>
      <c r="AC653" s="40"/>
      <c r="AD653" s="40"/>
      <c r="AE653" s="40"/>
      <c r="AR653" s="217" t="s">
        <v>243</v>
      </c>
      <c r="AT653" s="217" t="s">
        <v>154</v>
      </c>
      <c r="AU653" s="217" t="s">
        <v>81</v>
      </c>
      <c r="AY653" s="19" t="s">
        <v>131</v>
      </c>
      <c r="BE653" s="218">
        <f>IF(N653="základní",J653,0)</f>
        <v>0</v>
      </c>
      <c r="BF653" s="218">
        <f>IF(N653="snížená",J653,0)</f>
        <v>0</v>
      </c>
      <c r="BG653" s="218">
        <f>IF(N653="zákl. přenesená",J653,0)</f>
        <v>0</v>
      </c>
      <c r="BH653" s="218">
        <f>IF(N653="sníž. přenesená",J653,0)</f>
        <v>0</v>
      </c>
      <c r="BI653" s="218">
        <f>IF(N653="nulová",J653,0)</f>
        <v>0</v>
      </c>
      <c r="BJ653" s="19" t="s">
        <v>79</v>
      </c>
      <c r="BK653" s="218">
        <f>ROUND(I653*H653,2)</f>
        <v>0</v>
      </c>
      <c r="BL653" s="19" t="s">
        <v>182</v>
      </c>
      <c r="BM653" s="217" t="s">
        <v>773</v>
      </c>
    </row>
    <row r="654" s="13" customFormat="1">
      <c r="A654" s="13"/>
      <c r="B654" s="224"/>
      <c r="C654" s="225"/>
      <c r="D654" s="226" t="s">
        <v>141</v>
      </c>
      <c r="E654" s="227" t="s">
        <v>19</v>
      </c>
      <c r="F654" s="228" t="s">
        <v>150</v>
      </c>
      <c r="G654" s="225"/>
      <c r="H654" s="227" t="s">
        <v>19</v>
      </c>
      <c r="I654" s="229"/>
      <c r="J654" s="225"/>
      <c r="K654" s="225"/>
      <c r="L654" s="230"/>
      <c r="M654" s="231"/>
      <c r="N654" s="232"/>
      <c r="O654" s="232"/>
      <c r="P654" s="232"/>
      <c r="Q654" s="232"/>
      <c r="R654" s="232"/>
      <c r="S654" s="232"/>
      <c r="T654" s="23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234" t="s">
        <v>141</v>
      </c>
      <c r="AU654" s="234" t="s">
        <v>81</v>
      </c>
      <c r="AV654" s="13" t="s">
        <v>79</v>
      </c>
      <c r="AW654" s="13" t="s">
        <v>33</v>
      </c>
      <c r="AX654" s="13" t="s">
        <v>71</v>
      </c>
      <c r="AY654" s="234" t="s">
        <v>131</v>
      </c>
    </row>
    <row r="655" s="13" customFormat="1">
      <c r="A655" s="13"/>
      <c r="B655" s="224"/>
      <c r="C655" s="225"/>
      <c r="D655" s="226" t="s">
        <v>141</v>
      </c>
      <c r="E655" s="227" t="s">
        <v>19</v>
      </c>
      <c r="F655" s="228" t="s">
        <v>473</v>
      </c>
      <c r="G655" s="225"/>
      <c r="H655" s="227" t="s">
        <v>19</v>
      </c>
      <c r="I655" s="229"/>
      <c r="J655" s="225"/>
      <c r="K655" s="225"/>
      <c r="L655" s="230"/>
      <c r="M655" s="231"/>
      <c r="N655" s="232"/>
      <c r="O655" s="232"/>
      <c r="P655" s="232"/>
      <c r="Q655" s="232"/>
      <c r="R655" s="232"/>
      <c r="S655" s="232"/>
      <c r="T655" s="23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234" t="s">
        <v>141</v>
      </c>
      <c r="AU655" s="234" t="s">
        <v>81</v>
      </c>
      <c r="AV655" s="13" t="s">
        <v>79</v>
      </c>
      <c r="AW655" s="13" t="s">
        <v>33</v>
      </c>
      <c r="AX655" s="13" t="s">
        <v>71</v>
      </c>
      <c r="AY655" s="234" t="s">
        <v>131</v>
      </c>
    </row>
    <row r="656" s="14" customFormat="1">
      <c r="A656" s="14"/>
      <c r="B656" s="235"/>
      <c r="C656" s="236"/>
      <c r="D656" s="226" t="s">
        <v>141</v>
      </c>
      <c r="E656" s="237" t="s">
        <v>19</v>
      </c>
      <c r="F656" s="238" t="s">
        <v>747</v>
      </c>
      <c r="G656" s="236"/>
      <c r="H656" s="239">
        <v>951.45000000000005</v>
      </c>
      <c r="I656" s="240"/>
      <c r="J656" s="236"/>
      <c r="K656" s="236"/>
      <c r="L656" s="241"/>
      <c r="M656" s="242"/>
      <c r="N656" s="243"/>
      <c r="O656" s="243"/>
      <c r="P656" s="243"/>
      <c r="Q656" s="243"/>
      <c r="R656" s="243"/>
      <c r="S656" s="243"/>
      <c r="T656" s="24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T656" s="245" t="s">
        <v>141</v>
      </c>
      <c r="AU656" s="245" t="s">
        <v>81</v>
      </c>
      <c r="AV656" s="14" t="s">
        <v>81</v>
      </c>
      <c r="AW656" s="14" t="s">
        <v>33</v>
      </c>
      <c r="AX656" s="14" t="s">
        <v>71</v>
      </c>
      <c r="AY656" s="245" t="s">
        <v>131</v>
      </c>
    </row>
    <row r="657" s="15" customFormat="1">
      <c r="A657" s="15"/>
      <c r="B657" s="246"/>
      <c r="C657" s="247"/>
      <c r="D657" s="226" t="s">
        <v>141</v>
      </c>
      <c r="E657" s="248" t="s">
        <v>19</v>
      </c>
      <c r="F657" s="249" t="s">
        <v>145</v>
      </c>
      <c r="G657" s="247"/>
      <c r="H657" s="250">
        <v>951.45000000000005</v>
      </c>
      <c r="I657" s="251"/>
      <c r="J657" s="247"/>
      <c r="K657" s="247"/>
      <c r="L657" s="252"/>
      <c r="M657" s="253"/>
      <c r="N657" s="254"/>
      <c r="O657" s="254"/>
      <c r="P657" s="254"/>
      <c r="Q657" s="254"/>
      <c r="R657" s="254"/>
      <c r="S657" s="254"/>
      <c r="T657" s="25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T657" s="256" t="s">
        <v>141</v>
      </c>
      <c r="AU657" s="256" t="s">
        <v>81</v>
      </c>
      <c r="AV657" s="15" t="s">
        <v>138</v>
      </c>
      <c r="AW657" s="15" t="s">
        <v>33</v>
      </c>
      <c r="AX657" s="15" t="s">
        <v>79</v>
      </c>
      <c r="AY657" s="256" t="s">
        <v>131</v>
      </c>
    </row>
    <row r="658" s="2" customFormat="1" ht="24.15" customHeight="1">
      <c r="A658" s="40"/>
      <c r="B658" s="41"/>
      <c r="C658" s="257" t="s">
        <v>774</v>
      </c>
      <c r="D658" s="257" t="s">
        <v>154</v>
      </c>
      <c r="E658" s="258" t="s">
        <v>775</v>
      </c>
      <c r="F658" s="259" t="s">
        <v>776</v>
      </c>
      <c r="G658" s="260" t="s">
        <v>709</v>
      </c>
      <c r="H658" s="261">
        <v>18.789999999999999</v>
      </c>
      <c r="I658" s="262"/>
      <c r="J658" s="263">
        <f>ROUND(I658*H658,2)</f>
        <v>0</v>
      </c>
      <c r="K658" s="259" t="s">
        <v>301</v>
      </c>
      <c r="L658" s="264"/>
      <c r="M658" s="265" t="s">
        <v>19</v>
      </c>
      <c r="N658" s="266" t="s">
        <v>42</v>
      </c>
      <c r="O658" s="86"/>
      <c r="P658" s="215">
        <f>O658*H658</f>
        <v>0</v>
      </c>
      <c r="Q658" s="215">
        <v>0</v>
      </c>
      <c r="R658" s="215">
        <f>Q658*H658</f>
        <v>0</v>
      </c>
      <c r="S658" s="215">
        <v>0</v>
      </c>
      <c r="T658" s="216">
        <f>S658*H658</f>
        <v>0</v>
      </c>
      <c r="U658" s="40"/>
      <c r="V658" s="40"/>
      <c r="W658" s="40"/>
      <c r="X658" s="40"/>
      <c r="Y658" s="40"/>
      <c r="Z658" s="40"/>
      <c r="AA658" s="40"/>
      <c r="AB658" s="40"/>
      <c r="AC658" s="40"/>
      <c r="AD658" s="40"/>
      <c r="AE658" s="40"/>
      <c r="AR658" s="217" t="s">
        <v>243</v>
      </c>
      <c r="AT658" s="217" t="s">
        <v>154</v>
      </c>
      <c r="AU658" s="217" t="s">
        <v>81</v>
      </c>
      <c r="AY658" s="19" t="s">
        <v>131</v>
      </c>
      <c r="BE658" s="218">
        <f>IF(N658="základní",J658,0)</f>
        <v>0</v>
      </c>
      <c r="BF658" s="218">
        <f>IF(N658="snížená",J658,0)</f>
        <v>0</v>
      </c>
      <c r="BG658" s="218">
        <f>IF(N658="zákl. přenesená",J658,0)</f>
        <v>0</v>
      </c>
      <c r="BH658" s="218">
        <f>IF(N658="sníž. přenesená",J658,0)</f>
        <v>0</v>
      </c>
      <c r="BI658" s="218">
        <f>IF(N658="nulová",J658,0)</f>
        <v>0</v>
      </c>
      <c r="BJ658" s="19" t="s">
        <v>79</v>
      </c>
      <c r="BK658" s="218">
        <f>ROUND(I658*H658,2)</f>
        <v>0</v>
      </c>
      <c r="BL658" s="19" t="s">
        <v>182</v>
      </c>
      <c r="BM658" s="217" t="s">
        <v>777</v>
      </c>
    </row>
    <row r="659" s="13" customFormat="1">
      <c r="A659" s="13"/>
      <c r="B659" s="224"/>
      <c r="C659" s="225"/>
      <c r="D659" s="226" t="s">
        <v>141</v>
      </c>
      <c r="E659" s="227" t="s">
        <v>19</v>
      </c>
      <c r="F659" s="228" t="s">
        <v>150</v>
      </c>
      <c r="G659" s="225"/>
      <c r="H659" s="227" t="s">
        <v>19</v>
      </c>
      <c r="I659" s="229"/>
      <c r="J659" s="225"/>
      <c r="K659" s="225"/>
      <c r="L659" s="230"/>
      <c r="M659" s="231"/>
      <c r="N659" s="232"/>
      <c r="O659" s="232"/>
      <c r="P659" s="232"/>
      <c r="Q659" s="232"/>
      <c r="R659" s="232"/>
      <c r="S659" s="232"/>
      <c r="T659" s="23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T659" s="234" t="s">
        <v>141</v>
      </c>
      <c r="AU659" s="234" t="s">
        <v>81</v>
      </c>
      <c r="AV659" s="13" t="s">
        <v>79</v>
      </c>
      <c r="AW659" s="13" t="s">
        <v>33</v>
      </c>
      <c r="AX659" s="13" t="s">
        <v>71</v>
      </c>
      <c r="AY659" s="234" t="s">
        <v>131</v>
      </c>
    </row>
    <row r="660" s="13" customFormat="1">
      <c r="A660" s="13"/>
      <c r="B660" s="224"/>
      <c r="C660" s="225"/>
      <c r="D660" s="226" t="s">
        <v>141</v>
      </c>
      <c r="E660" s="227" t="s">
        <v>19</v>
      </c>
      <c r="F660" s="228" t="s">
        <v>728</v>
      </c>
      <c r="G660" s="225"/>
      <c r="H660" s="227" t="s">
        <v>19</v>
      </c>
      <c r="I660" s="229"/>
      <c r="J660" s="225"/>
      <c r="K660" s="225"/>
      <c r="L660" s="230"/>
      <c r="M660" s="231"/>
      <c r="N660" s="232"/>
      <c r="O660" s="232"/>
      <c r="P660" s="232"/>
      <c r="Q660" s="232"/>
      <c r="R660" s="232"/>
      <c r="S660" s="232"/>
      <c r="T660" s="23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T660" s="234" t="s">
        <v>141</v>
      </c>
      <c r="AU660" s="234" t="s">
        <v>81</v>
      </c>
      <c r="AV660" s="13" t="s">
        <v>79</v>
      </c>
      <c r="AW660" s="13" t="s">
        <v>33</v>
      </c>
      <c r="AX660" s="13" t="s">
        <v>71</v>
      </c>
      <c r="AY660" s="234" t="s">
        <v>131</v>
      </c>
    </row>
    <row r="661" s="14" customFormat="1">
      <c r="A661" s="14"/>
      <c r="B661" s="235"/>
      <c r="C661" s="236"/>
      <c r="D661" s="226" t="s">
        <v>141</v>
      </c>
      <c r="E661" s="237" t="s">
        <v>19</v>
      </c>
      <c r="F661" s="238" t="s">
        <v>729</v>
      </c>
      <c r="G661" s="236"/>
      <c r="H661" s="239">
        <v>18.789999999999999</v>
      </c>
      <c r="I661" s="240"/>
      <c r="J661" s="236"/>
      <c r="K661" s="236"/>
      <c r="L661" s="241"/>
      <c r="M661" s="242"/>
      <c r="N661" s="243"/>
      <c r="O661" s="243"/>
      <c r="P661" s="243"/>
      <c r="Q661" s="243"/>
      <c r="R661" s="243"/>
      <c r="S661" s="243"/>
      <c r="T661" s="24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T661" s="245" t="s">
        <v>141</v>
      </c>
      <c r="AU661" s="245" t="s">
        <v>81</v>
      </c>
      <c r="AV661" s="14" t="s">
        <v>81</v>
      </c>
      <c r="AW661" s="14" t="s">
        <v>33</v>
      </c>
      <c r="AX661" s="14" t="s">
        <v>71</v>
      </c>
      <c r="AY661" s="245" t="s">
        <v>131</v>
      </c>
    </row>
    <row r="662" s="15" customFormat="1">
      <c r="A662" s="15"/>
      <c r="B662" s="246"/>
      <c r="C662" s="247"/>
      <c r="D662" s="226" t="s">
        <v>141</v>
      </c>
      <c r="E662" s="248" t="s">
        <v>19</v>
      </c>
      <c r="F662" s="249" t="s">
        <v>145</v>
      </c>
      <c r="G662" s="247"/>
      <c r="H662" s="250">
        <v>18.789999999999999</v>
      </c>
      <c r="I662" s="251"/>
      <c r="J662" s="247"/>
      <c r="K662" s="247"/>
      <c r="L662" s="252"/>
      <c r="M662" s="253"/>
      <c r="N662" s="254"/>
      <c r="O662" s="254"/>
      <c r="P662" s="254"/>
      <c r="Q662" s="254"/>
      <c r="R662" s="254"/>
      <c r="S662" s="254"/>
      <c r="T662" s="25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T662" s="256" t="s">
        <v>141</v>
      </c>
      <c r="AU662" s="256" t="s">
        <v>81</v>
      </c>
      <c r="AV662" s="15" t="s">
        <v>138</v>
      </c>
      <c r="AW662" s="15" t="s">
        <v>33</v>
      </c>
      <c r="AX662" s="15" t="s">
        <v>79</v>
      </c>
      <c r="AY662" s="256" t="s">
        <v>131</v>
      </c>
    </row>
    <row r="663" s="2" customFormat="1" ht="24.15" customHeight="1">
      <c r="A663" s="40"/>
      <c r="B663" s="41"/>
      <c r="C663" s="257" t="s">
        <v>458</v>
      </c>
      <c r="D663" s="257" t="s">
        <v>154</v>
      </c>
      <c r="E663" s="258" t="s">
        <v>778</v>
      </c>
      <c r="F663" s="259" t="s">
        <v>779</v>
      </c>
      <c r="G663" s="260" t="s">
        <v>709</v>
      </c>
      <c r="H663" s="261">
        <v>41.060000000000002</v>
      </c>
      <c r="I663" s="262"/>
      <c r="J663" s="263">
        <f>ROUND(I663*H663,2)</f>
        <v>0</v>
      </c>
      <c r="K663" s="259" t="s">
        <v>301</v>
      </c>
      <c r="L663" s="264"/>
      <c r="M663" s="265" t="s">
        <v>19</v>
      </c>
      <c r="N663" s="266" t="s">
        <v>42</v>
      </c>
      <c r="O663" s="86"/>
      <c r="P663" s="215">
        <f>O663*H663</f>
        <v>0</v>
      </c>
      <c r="Q663" s="215">
        <v>0</v>
      </c>
      <c r="R663" s="215">
        <f>Q663*H663</f>
        <v>0</v>
      </c>
      <c r="S663" s="215">
        <v>0</v>
      </c>
      <c r="T663" s="216">
        <f>S663*H663</f>
        <v>0</v>
      </c>
      <c r="U663" s="40"/>
      <c r="V663" s="40"/>
      <c r="W663" s="40"/>
      <c r="X663" s="40"/>
      <c r="Y663" s="40"/>
      <c r="Z663" s="40"/>
      <c r="AA663" s="40"/>
      <c r="AB663" s="40"/>
      <c r="AC663" s="40"/>
      <c r="AD663" s="40"/>
      <c r="AE663" s="40"/>
      <c r="AR663" s="217" t="s">
        <v>243</v>
      </c>
      <c r="AT663" s="217" t="s">
        <v>154</v>
      </c>
      <c r="AU663" s="217" t="s">
        <v>81</v>
      </c>
      <c r="AY663" s="19" t="s">
        <v>131</v>
      </c>
      <c r="BE663" s="218">
        <f>IF(N663="základní",J663,0)</f>
        <v>0</v>
      </c>
      <c r="BF663" s="218">
        <f>IF(N663="snížená",J663,0)</f>
        <v>0</v>
      </c>
      <c r="BG663" s="218">
        <f>IF(N663="zákl. přenesená",J663,0)</f>
        <v>0</v>
      </c>
      <c r="BH663" s="218">
        <f>IF(N663="sníž. přenesená",J663,0)</f>
        <v>0</v>
      </c>
      <c r="BI663" s="218">
        <f>IF(N663="nulová",J663,0)</f>
        <v>0</v>
      </c>
      <c r="BJ663" s="19" t="s">
        <v>79</v>
      </c>
      <c r="BK663" s="218">
        <f>ROUND(I663*H663,2)</f>
        <v>0</v>
      </c>
      <c r="BL663" s="19" t="s">
        <v>182</v>
      </c>
      <c r="BM663" s="217" t="s">
        <v>780</v>
      </c>
    </row>
    <row r="664" s="13" customFormat="1">
      <c r="A664" s="13"/>
      <c r="B664" s="224"/>
      <c r="C664" s="225"/>
      <c r="D664" s="226" t="s">
        <v>141</v>
      </c>
      <c r="E664" s="227" t="s">
        <v>19</v>
      </c>
      <c r="F664" s="228" t="s">
        <v>150</v>
      </c>
      <c r="G664" s="225"/>
      <c r="H664" s="227" t="s">
        <v>19</v>
      </c>
      <c r="I664" s="229"/>
      <c r="J664" s="225"/>
      <c r="K664" s="225"/>
      <c r="L664" s="230"/>
      <c r="M664" s="231"/>
      <c r="N664" s="232"/>
      <c r="O664" s="232"/>
      <c r="P664" s="232"/>
      <c r="Q664" s="232"/>
      <c r="R664" s="232"/>
      <c r="S664" s="232"/>
      <c r="T664" s="23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34" t="s">
        <v>141</v>
      </c>
      <c r="AU664" s="234" t="s">
        <v>81</v>
      </c>
      <c r="AV664" s="13" t="s">
        <v>79</v>
      </c>
      <c r="AW664" s="13" t="s">
        <v>33</v>
      </c>
      <c r="AX664" s="13" t="s">
        <v>71</v>
      </c>
      <c r="AY664" s="234" t="s">
        <v>131</v>
      </c>
    </row>
    <row r="665" s="13" customFormat="1">
      <c r="A665" s="13"/>
      <c r="B665" s="224"/>
      <c r="C665" s="225"/>
      <c r="D665" s="226" t="s">
        <v>141</v>
      </c>
      <c r="E665" s="227" t="s">
        <v>19</v>
      </c>
      <c r="F665" s="228" t="s">
        <v>738</v>
      </c>
      <c r="G665" s="225"/>
      <c r="H665" s="227" t="s">
        <v>19</v>
      </c>
      <c r="I665" s="229"/>
      <c r="J665" s="225"/>
      <c r="K665" s="225"/>
      <c r="L665" s="230"/>
      <c r="M665" s="231"/>
      <c r="N665" s="232"/>
      <c r="O665" s="232"/>
      <c r="P665" s="232"/>
      <c r="Q665" s="232"/>
      <c r="R665" s="232"/>
      <c r="S665" s="232"/>
      <c r="T665" s="23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234" t="s">
        <v>141</v>
      </c>
      <c r="AU665" s="234" t="s">
        <v>81</v>
      </c>
      <c r="AV665" s="13" t="s">
        <v>79</v>
      </c>
      <c r="AW665" s="13" t="s">
        <v>33</v>
      </c>
      <c r="AX665" s="13" t="s">
        <v>71</v>
      </c>
      <c r="AY665" s="234" t="s">
        <v>131</v>
      </c>
    </row>
    <row r="666" s="14" customFormat="1">
      <c r="A666" s="14"/>
      <c r="B666" s="235"/>
      <c r="C666" s="236"/>
      <c r="D666" s="226" t="s">
        <v>141</v>
      </c>
      <c r="E666" s="237" t="s">
        <v>19</v>
      </c>
      <c r="F666" s="238" t="s">
        <v>739</v>
      </c>
      <c r="G666" s="236"/>
      <c r="H666" s="239">
        <v>41.060000000000002</v>
      </c>
      <c r="I666" s="240"/>
      <c r="J666" s="236"/>
      <c r="K666" s="236"/>
      <c r="L666" s="241"/>
      <c r="M666" s="242"/>
      <c r="N666" s="243"/>
      <c r="O666" s="243"/>
      <c r="P666" s="243"/>
      <c r="Q666" s="243"/>
      <c r="R666" s="243"/>
      <c r="S666" s="243"/>
      <c r="T666" s="24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T666" s="245" t="s">
        <v>141</v>
      </c>
      <c r="AU666" s="245" t="s">
        <v>81</v>
      </c>
      <c r="AV666" s="14" t="s">
        <v>81</v>
      </c>
      <c r="AW666" s="14" t="s">
        <v>33</v>
      </c>
      <c r="AX666" s="14" t="s">
        <v>71</v>
      </c>
      <c r="AY666" s="245" t="s">
        <v>131</v>
      </c>
    </row>
    <row r="667" s="15" customFormat="1">
      <c r="A667" s="15"/>
      <c r="B667" s="246"/>
      <c r="C667" s="247"/>
      <c r="D667" s="226" t="s">
        <v>141</v>
      </c>
      <c r="E667" s="248" t="s">
        <v>19</v>
      </c>
      <c r="F667" s="249" t="s">
        <v>145</v>
      </c>
      <c r="G667" s="247"/>
      <c r="H667" s="250">
        <v>41.060000000000002</v>
      </c>
      <c r="I667" s="251"/>
      <c r="J667" s="247"/>
      <c r="K667" s="247"/>
      <c r="L667" s="252"/>
      <c r="M667" s="253"/>
      <c r="N667" s="254"/>
      <c r="O667" s="254"/>
      <c r="P667" s="254"/>
      <c r="Q667" s="254"/>
      <c r="R667" s="254"/>
      <c r="S667" s="254"/>
      <c r="T667" s="25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T667" s="256" t="s">
        <v>141</v>
      </c>
      <c r="AU667" s="256" t="s">
        <v>81</v>
      </c>
      <c r="AV667" s="15" t="s">
        <v>138</v>
      </c>
      <c r="AW667" s="15" t="s">
        <v>33</v>
      </c>
      <c r="AX667" s="15" t="s">
        <v>79</v>
      </c>
      <c r="AY667" s="256" t="s">
        <v>131</v>
      </c>
    </row>
    <row r="668" s="2" customFormat="1" ht="24.15" customHeight="1">
      <c r="A668" s="40"/>
      <c r="B668" s="41"/>
      <c r="C668" s="257" t="s">
        <v>781</v>
      </c>
      <c r="D668" s="257" t="s">
        <v>154</v>
      </c>
      <c r="E668" s="258" t="s">
        <v>782</v>
      </c>
      <c r="F668" s="259" t="s">
        <v>783</v>
      </c>
      <c r="G668" s="260" t="s">
        <v>709</v>
      </c>
      <c r="H668" s="261">
        <v>18.84</v>
      </c>
      <c r="I668" s="262"/>
      <c r="J668" s="263">
        <f>ROUND(I668*H668,2)</f>
        <v>0</v>
      </c>
      <c r="K668" s="259" t="s">
        <v>301</v>
      </c>
      <c r="L668" s="264"/>
      <c r="M668" s="265" t="s">
        <v>19</v>
      </c>
      <c r="N668" s="266" t="s">
        <v>42</v>
      </c>
      <c r="O668" s="86"/>
      <c r="P668" s="215">
        <f>O668*H668</f>
        <v>0</v>
      </c>
      <c r="Q668" s="215">
        <v>0</v>
      </c>
      <c r="R668" s="215">
        <f>Q668*H668</f>
        <v>0</v>
      </c>
      <c r="S668" s="215">
        <v>0</v>
      </c>
      <c r="T668" s="216">
        <f>S668*H668</f>
        <v>0</v>
      </c>
      <c r="U668" s="40"/>
      <c r="V668" s="40"/>
      <c r="W668" s="40"/>
      <c r="X668" s="40"/>
      <c r="Y668" s="40"/>
      <c r="Z668" s="40"/>
      <c r="AA668" s="40"/>
      <c r="AB668" s="40"/>
      <c r="AC668" s="40"/>
      <c r="AD668" s="40"/>
      <c r="AE668" s="40"/>
      <c r="AR668" s="217" t="s">
        <v>243</v>
      </c>
      <c r="AT668" s="217" t="s">
        <v>154</v>
      </c>
      <c r="AU668" s="217" t="s">
        <v>81</v>
      </c>
      <c r="AY668" s="19" t="s">
        <v>131</v>
      </c>
      <c r="BE668" s="218">
        <f>IF(N668="základní",J668,0)</f>
        <v>0</v>
      </c>
      <c r="BF668" s="218">
        <f>IF(N668="snížená",J668,0)</f>
        <v>0</v>
      </c>
      <c r="BG668" s="218">
        <f>IF(N668="zákl. přenesená",J668,0)</f>
        <v>0</v>
      </c>
      <c r="BH668" s="218">
        <f>IF(N668="sníž. přenesená",J668,0)</f>
        <v>0</v>
      </c>
      <c r="BI668" s="218">
        <f>IF(N668="nulová",J668,0)</f>
        <v>0</v>
      </c>
      <c r="BJ668" s="19" t="s">
        <v>79</v>
      </c>
      <c r="BK668" s="218">
        <f>ROUND(I668*H668,2)</f>
        <v>0</v>
      </c>
      <c r="BL668" s="19" t="s">
        <v>182</v>
      </c>
      <c r="BM668" s="217" t="s">
        <v>784</v>
      </c>
    </row>
    <row r="669" s="13" customFormat="1">
      <c r="A669" s="13"/>
      <c r="B669" s="224"/>
      <c r="C669" s="225"/>
      <c r="D669" s="226" t="s">
        <v>141</v>
      </c>
      <c r="E669" s="227" t="s">
        <v>19</v>
      </c>
      <c r="F669" s="228" t="s">
        <v>150</v>
      </c>
      <c r="G669" s="225"/>
      <c r="H669" s="227" t="s">
        <v>19</v>
      </c>
      <c r="I669" s="229"/>
      <c r="J669" s="225"/>
      <c r="K669" s="225"/>
      <c r="L669" s="230"/>
      <c r="M669" s="231"/>
      <c r="N669" s="232"/>
      <c r="O669" s="232"/>
      <c r="P669" s="232"/>
      <c r="Q669" s="232"/>
      <c r="R669" s="232"/>
      <c r="S669" s="232"/>
      <c r="T669" s="23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T669" s="234" t="s">
        <v>141</v>
      </c>
      <c r="AU669" s="234" t="s">
        <v>81</v>
      </c>
      <c r="AV669" s="13" t="s">
        <v>79</v>
      </c>
      <c r="AW669" s="13" t="s">
        <v>33</v>
      </c>
      <c r="AX669" s="13" t="s">
        <v>71</v>
      </c>
      <c r="AY669" s="234" t="s">
        <v>131</v>
      </c>
    </row>
    <row r="670" s="13" customFormat="1">
      <c r="A670" s="13"/>
      <c r="B670" s="224"/>
      <c r="C670" s="225"/>
      <c r="D670" s="226" t="s">
        <v>141</v>
      </c>
      <c r="E670" s="227" t="s">
        <v>19</v>
      </c>
      <c r="F670" s="228" t="s">
        <v>730</v>
      </c>
      <c r="G670" s="225"/>
      <c r="H670" s="227" t="s">
        <v>19</v>
      </c>
      <c r="I670" s="229"/>
      <c r="J670" s="225"/>
      <c r="K670" s="225"/>
      <c r="L670" s="230"/>
      <c r="M670" s="231"/>
      <c r="N670" s="232"/>
      <c r="O670" s="232"/>
      <c r="P670" s="232"/>
      <c r="Q670" s="232"/>
      <c r="R670" s="232"/>
      <c r="S670" s="232"/>
      <c r="T670" s="23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34" t="s">
        <v>141</v>
      </c>
      <c r="AU670" s="234" t="s">
        <v>81</v>
      </c>
      <c r="AV670" s="13" t="s">
        <v>79</v>
      </c>
      <c r="AW670" s="13" t="s">
        <v>33</v>
      </c>
      <c r="AX670" s="13" t="s">
        <v>71</v>
      </c>
      <c r="AY670" s="234" t="s">
        <v>131</v>
      </c>
    </row>
    <row r="671" s="14" customFormat="1">
      <c r="A671" s="14"/>
      <c r="B671" s="235"/>
      <c r="C671" s="236"/>
      <c r="D671" s="226" t="s">
        <v>141</v>
      </c>
      <c r="E671" s="237" t="s">
        <v>19</v>
      </c>
      <c r="F671" s="238" t="s">
        <v>731</v>
      </c>
      <c r="G671" s="236"/>
      <c r="H671" s="239">
        <v>18.84</v>
      </c>
      <c r="I671" s="240"/>
      <c r="J671" s="236"/>
      <c r="K671" s="236"/>
      <c r="L671" s="241"/>
      <c r="M671" s="242"/>
      <c r="N671" s="243"/>
      <c r="O671" s="243"/>
      <c r="P671" s="243"/>
      <c r="Q671" s="243"/>
      <c r="R671" s="243"/>
      <c r="S671" s="243"/>
      <c r="T671" s="24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T671" s="245" t="s">
        <v>141</v>
      </c>
      <c r="AU671" s="245" t="s">
        <v>81</v>
      </c>
      <c r="AV671" s="14" t="s">
        <v>81</v>
      </c>
      <c r="AW671" s="14" t="s">
        <v>33</v>
      </c>
      <c r="AX671" s="14" t="s">
        <v>71</v>
      </c>
      <c r="AY671" s="245" t="s">
        <v>131</v>
      </c>
    </row>
    <row r="672" s="15" customFormat="1">
      <c r="A672" s="15"/>
      <c r="B672" s="246"/>
      <c r="C672" s="247"/>
      <c r="D672" s="226" t="s">
        <v>141</v>
      </c>
      <c r="E672" s="248" t="s">
        <v>19</v>
      </c>
      <c r="F672" s="249" t="s">
        <v>145</v>
      </c>
      <c r="G672" s="247"/>
      <c r="H672" s="250">
        <v>18.84</v>
      </c>
      <c r="I672" s="251"/>
      <c r="J672" s="247"/>
      <c r="K672" s="247"/>
      <c r="L672" s="252"/>
      <c r="M672" s="253"/>
      <c r="N672" s="254"/>
      <c r="O672" s="254"/>
      <c r="P672" s="254"/>
      <c r="Q672" s="254"/>
      <c r="R672" s="254"/>
      <c r="S672" s="254"/>
      <c r="T672" s="25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T672" s="256" t="s">
        <v>141</v>
      </c>
      <c r="AU672" s="256" t="s">
        <v>81</v>
      </c>
      <c r="AV672" s="15" t="s">
        <v>138</v>
      </c>
      <c r="AW672" s="15" t="s">
        <v>33</v>
      </c>
      <c r="AX672" s="15" t="s">
        <v>79</v>
      </c>
      <c r="AY672" s="256" t="s">
        <v>131</v>
      </c>
    </row>
    <row r="673" s="2" customFormat="1" ht="24.15" customHeight="1">
      <c r="A673" s="40"/>
      <c r="B673" s="41"/>
      <c r="C673" s="257" t="s">
        <v>464</v>
      </c>
      <c r="D673" s="257" t="s">
        <v>154</v>
      </c>
      <c r="E673" s="258" t="s">
        <v>785</v>
      </c>
      <c r="F673" s="259" t="s">
        <v>786</v>
      </c>
      <c r="G673" s="260" t="s">
        <v>709</v>
      </c>
      <c r="H673" s="261">
        <v>73.099999999999994</v>
      </c>
      <c r="I673" s="262"/>
      <c r="J673" s="263">
        <f>ROUND(I673*H673,2)</f>
        <v>0</v>
      </c>
      <c r="K673" s="259" t="s">
        <v>301</v>
      </c>
      <c r="L673" s="264"/>
      <c r="M673" s="265" t="s">
        <v>19</v>
      </c>
      <c r="N673" s="266" t="s">
        <v>42</v>
      </c>
      <c r="O673" s="86"/>
      <c r="P673" s="215">
        <f>O673*H673</f>
        <v>0</v>
      </c>
      <c r="Q673" s="215">
        <v>0</v>
      </c>
      <c r="R673" s="215">
        <f>Q673*H673</f>
        <v>0</v>
      </c>
      <c r="S673" s="215">
        <v>0</v>
      </c>
      <c r="T673" s="216">
        <f>S673*H673</f>
        <v>0</v>
      </c>
      <c r="U673" s="40"/>
      <c r="V673" s="40"/>
      <c r="W673" s="40"/>
      <c r="X673" s="40"/>
      <c r="Y673" s="40"/>
      <c r="Z673" s="40"/>
      <c r="AA673" s="40"/>
      <c r="AB673" s="40"/>
      <c r="AC673" s="40"/>
      <c r="AD673" s="40"/>
      <c r="AE673" s="40"/>
      <c r="AR673" s="217" t="s">
        <v>243</v>
      </c>
      <c r="AT673" s="217" t="s">
        <v>154</v>
      </c>
      <c r="AU673" s="217" t="s">
        <v>81</v>
      </c>
      <c r="AY673" s="19" t="s">
        <v>131</v>
      </c>
      <c r="BE673" s="218">
        <f>IF(N673="základní",J673,0)</f>
        <v>0</v>
      </c>
      <c r="BF673" s="218">
        <f>IF(N673="snížená",J673,0)</f>
        <v>0</v>
      </c>
      <c r="BG673" s="218">
        <f>IF(N673="zákl. přenesená",J673,0)</f>
        <v>0</v>
      </c>
      <c r="BH673" s="218">
        <f>IF(N673="sníž. přenesená",J673,0)</f>
        <v>0</v>
      </c>
      <c r="BI673" s="218">
        <f>IF(N673="nulová",J673,0)</f>
        <v>0</v>
      </c>
      <c r="BJ673" s="19" t="s">
        <v>79</v>
      </c>
      <c r="BK673" s="218">
        <f>ROUND(I673*H673,2)</f>
        <v>0</v>
      </c>
      <c r="BL673" s="19" t="s">
        <v>182</v>
      </c>
      <c r="BM673" s="217" t="s">
        <v>787</v>
      </c>
    </row>
    <row r="674" s="13" customFormat="1">
      <c r="A674" s="13"/>
      <c r="B674" s="224"/>
      <c r="C674" s="225"/>
      <c r="D674" s="226" t="s">
        <v>141</v>
      </c>
      <c r="E674" s="227" t="s">
        <v>19</v>
      </c>
      <c r="F674" s="228" t="s">
        <v>150</v>
      </c>
      <c r="G674" s="225"/>
      <c r="H674" s="227" t="s">
        <v>19</v>
      </c>
      <c r="I674" s="229"/>
      <c r="J674" s="225"/>
      <c r="K674" s="225"/>
      <c r="L674" s="230"/>
      <c r="M674" s="231"/>
      <c r="N674" s="232"/>
      <c r="O674" s="232"/>
      <c r="P674" s="232"/>
      <c r="Q674" s="232"/>
      <c r="R674" s="232"/>
      <c r="S674" s="232"/>
      <c r="T674" s="23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234" t="s">
        <v>141</v>
      </c>
      <c r="AU674" s="234" t="s">
        <v>81</v>
      </c>
      <c r="AV674" s="13" t="s">
        <v>79</v>
      </c>
      <c r="AW674" s="13" t="s">
        <v>33</v>
      </c>
      <c r="AX674" s="13" t="s">
        <v>71</v>
      </c>
      <c r="AY674" s="234" t="s">
        <v>131</v>
      </c>
    </row>
    <row r="675" s="13" customFormat="1">
      <c r="A675" s="13"/>
      <c r="B675" s="224"/>
      <c r="C675" s="225"/>
      <c r="D675" s="226" t="s">
        <v>141</v>
      </c>
      <c r="E675" s="227" t="s">
        <v>19</v>
      </c>
      <c r="F675" s="228" t="s">
        <v>748</v>
      </c>
      <c r="G675" s="225"/>
      <c r="H675" s="227" t="s">
        <v>19</v>
      </c>
      <c r="I675" s="229"/>
      <c r="J675" s="225"/>
      <c r="K675" s="225"/>
      <c r="L675" s="230"/>
      <c r="M675" s="231"/>
      <c r="N675" s="232"/>
      <c r="O675" s="232"/>
      <c r="P675" s="232"/>
      <c r="Q675" s="232"/>
      <c r="R675" s="232"/>
      <c r="S675" s="232"/>
      <c r="T675" s="23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234" t="s">
        <v>141</v>
      </c>
      <c r="AU675" s="234" t="s">
        <v>81</v>
      </c>
      <c r="AV675" s="13" t="s">
        <v>79</v>
      </c>
      <c r="AW675" s="13" t="s">
        <v>33</v>
      </c>
      <c r="AX675" s="13" t="s">
        <v>71</v>
      </c>
      <c r="AY675" s="234" t="s">
        <v>131</v>
      </c>
    </row>
    <row r="676" s="14" customFormat="1">
      <c r="A676" s="14"/>
      <c r="B676" s="235"/>
      <c r="C676" s="236"/>
      <c r="D676" s="226" t="s">
        <v>141</v>
      </c>
      <c r="E676" s="237" t="s">
        <v>19</v>
      </c>
      <c r="F676" s="238" t="s">
        <v>749</v>
      </c>
      <c r="G676" s="236"/>
      <c r="H676" s="239">
        <v>73.099999999999994</v>
      </c>
      <c r="I676" s="240"/>
      <c r="J676" s="236"/>
      <c r="K676" s="236"/>
      <c r="L676" s="241"/>
      <c r="M676" s="242"/>
      <c r="N676" s="243"/>
      <c r="O676" s="243"/>
      <c r="P676" s="243"/>
      <c r="Q676" s="243"/>
      <c r="R676" s="243"/>
      <c r="S676" s="243"/>
      <c r="T676" s="24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T676" s="245" t="s">
        <v>141</v>
      </c>
      <c r="AU676" s="245" t="s">
        <v>81</v>
      </c>
      <c r="AV676" s="14" t="s">
        <v>81</v>
      </c>
      <c r="AW676" s="14" t="s">
        <v>33</v>
      </c>
      <c r="AX676" s="14" t="s">
        <v>71</v>
      </c>
      <c r="AY676" s="245" t="s">
        <v>131</v>
      </c>
    </row>
    <row r="677" s="15" customFormat="1">
      <c r="A677" s="15"/>
      <c r="B677" s="246"/>
      <c r="C677" s="247"/>
      <c r="D677" s="226" t="s">
        <v>141</v>
      </c>
      <c r="E677" s="248" t="s">
        <v>19</v>
      </c>
      <c r="F677" s="249" t="s">
        <v>145</v>
      </c>
      <c r="G677" s="247"/>
      <c r="H677" s="250">
        <v>73.099999999999994</v>
      </c>
      <c r="I677" s="251"/>
      <c r="J677" s="247"/>
      <c r="K677" s="247"/>
      <c r="L677" s="252"/>
      <c r="M677" s="253"/>
      <c r="N677" s="254"/>
      <c r="O677" s="254"/>
      <c r="P677" s="254"/>
      <c r="Q677" s="254"/>
      <c r="R677" s="254"/>
      <c r="S677" s="254"/>
      <c r="T677" s="25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T677" s="256" t="s">
        <v>141</v>
      </c>
      <c r="AU677" s="256" t="s">
        <v>81</v>
      </c>
      <c r="AV677" s="15" t="s">
        <v>138</v>
      </c>
      <c r="AW677" s="15" t="s">
        <v>33</v>
      </c>
      <c r="AX677" s="15" t="s">
        <v>79</v>
      </c>
      <c r="AY677" s="256" t="s">
        <v>131</v>
      </c>
    </row>
    <row r="678" s="2" customFormat="1" ht="24.15" customHeight="1">
      <c r="A678" s="40"/>
      <c r="B678" s="41"/>
      <c r="C678" s="206" t="s">
        <v>788</v>
      </c>
      <c r="D678" s="206" t="s">
        <v>133</v>
      </c>
      <c r="E678" s="207" t="s">
        <v>789</v>
      </c>
      <c r="F678" s="208" t="s">
        <v>790</v>
      </c>
      <c r="G678" s="209" t="s">
        <v>709</v>
      </c>
      <c r="H678" s="210">
        <v>344.88999999999999</v>
      </c>
      <c r="I678" s="211"/>
      <c r="J678" s="212">
        <f>ROUND(I678*H678,2)</f>
        <v>0</v>
      </c>
      <c r="K678" s="208" t="s">
        <v>137</v>
      </c>
      <c r="L678" s="46"/>
      <c r="M678" s="213" t="s">
        <v>19</v>
      </c>
      <c r="N678" s="214" t="s">
        <v>42</v>
      </c>
      <c r="O678" s="86"/>
      <c r="P678" s="215">
        <f>O678*H678</f>
        <v>0</v>
      </c>
      <c r="Q678" s="215">
        <v>0</v>
      </c>
      <c r="R678" s="215">
        <f>Q678*H678</f>
        <v>0</v>
      </c>
      <c r="S678" s="215">
        <v>0</v>
      </c>
      <c r="T678" s="216">
        <f>S678*H678</f>
        <v>0</v>
      </c>
      <c r="U678" s="40"/>
      <c r="V678" s="40"/>
      <c r="W678" s="40"/>
      <c r="X678" s="40"/>
      <c r="Y678" s="40"/>
      <c r="Z678" s="40"/>
      <c r="AA678" s="40"/>
      <c r="AB678" s="40"/>
      <c r="AC678" s="40"/>
      <c r="AD678" s="40"/>
      <c r="AE678" s="40"/>
      <c r="AR678" s="217" t="s">
        <v>182</v>
      </c>
      <c r="AT678" s="217" t="s">
        <v>133</v>
      </c>
      <c r="AU678" s="217" t="s">
        <v>81</v>
      </c>
      <c r="AY678" s="19" t="s">
        <v>131</v>
      </c>
      <c r="BE678" s="218">
        <f>IF(N678="základní",J678,0)</f>
        <v>0</v>
      </c>
      <c r="BF678" s="218">
        <f>IF(N678="snížená",J678,0)</f>
        <v>0</v>
      </c>
      <c r="BG678" s="218">
        <f>IF(N678="zákl. přenesená",J678,0)</f>
        <v>0</v>
      </c>
      <c r="BH678" s="218">
        <f>IF(N678="sníž. přenesená",J678,0)</f>
        <v>0</v>
      </c>
      <c r="BI678" s="218">
        <f>IF(N678="nulová",J678,0)</f>
        <v>0</v>
      </c>
      <c r="BJ678" s="19" t="s">
        <v>79</v>
      </c>
      <c r="BK678" s="218">
        <f>ROUND(I678*H678,2)</f>
        <v>0</v>
      </c>
      <c r="BL678" s="19" t="s">
        <v>182</v>
      </c>
      <c r="BM678" s="217" t="s">
        <v>791</v>
      </c>
    </row>
    <row r="679" s="2" customFormat="1">
      <c r="A679" s="40"/>
      <c r="B679" s="41"/>
      <c r="C679" s="42"/>
      <c r="D679" s="219" t="s">
        <v>139</v>
      </c>
      <c r="E679" s="42"/>
      <c r="F679" s="220" t="s">
        <v>792</v>
      </c>
      <c r="G679" s="42"/>
      <c r="H679" s="42"/>
      <c r="I679" s="221"/>
      <c r="J679" s="42"/>
      <c r="K679" s="42"/>
      <c r="L679" s="46"/>
      <c r="M679" s="222"/>
      <c r="N679" s="223"/>
      <c r="O679" s="86"/>
      <c r="P679" s="86"/>
      <c r="Q679" s="86"/>
      <c r="R679" s="86"/>
      <c r="S679" s="86"/>
      <c r="T679" s="87"/>
      <c r="U679" s="40"/>
      <c r="V679" s="40"/>
      <c r="W679" s="40"/>
      <c r="X679" s="40"/>
      <c r="Y679" s="40"/>
      <c r="Z679" s="40"/>
      <c r="AA679" s="40"/>
      <c r="AB679" s="40"/>
      <c r="AC679" s="40"/>
      <c r="AD679" s="40"/>
      <c r="AE679" s="40"/>
      <c r="AT679" s="19" t="s">
        <v>139</v>
      </c>
      <c r="AU679" s="19" t="s">
        <v>81</v>
      </c>
    </row>
    <row r="680" s="13" customFormat="1">
      <c r="A680" s="13"/>
      <c r="B680" s="224"/>
      <c r="C680" s="225"/>
      <c r="D680" s="226" t="s">
        <v>141</v>
      </c>
      <c r="E680" s="227" t="s">
        <v>19</v>
      </c>
      <c r="F680" s="228" t="s">
        <v>303</v>
      </c>
      <c r="G680" s="225"/>
      <c r="H680" s="227" t="s">
        <v>19</v>
      </c>
      <c r="I680" s="229"/>
      <c r="J680" s="225"/>
      <c r="K680" s="225"/>
      <c r="L680" s="230"/>
      <c r="M680" s="231"/>
      <c r="N680" s="232"/>
      <c r="O680" s="232"/>
      <c r="P680" s="232"/>
      <c r="Q680" s="232"/>
      <c r="R680" s="232"/>
      <c r="S680" s="232"/>
      <c r="T680" s="23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T680" s="234" t="s">
        <v>141</v>
      </c>
      <c r="AU680" s="234" t="s">
        <v>81</v>
      </c>
      <c r="AV680" s="13" t="s">
        <v>79</v>
      </c>
      <c r="AW680" s="13" t="s">
        <v>33</v>
      </c>
      <c r="AX680" s="13" t="s">
        <v>71</v>
      </c>
      <c r="AY680" s="234" t="s">
        <v>131</v>
      </c>
    </row>
    <row r="681" s="13" customFormat="1">
      <c r="A681" s="13"/>
      <c r="B681" s="224"/>
      <c r="C681" s="225"/>
      <c r="D681" s="226" t="s">
        <v>141</v>
      </c>
      <c r="E681" s="227" t="s">
        <v>19</v>
      </c>
      <c r="F681" s="228" t="s">
        <v>793</v>
      </c>
      <c r="G681" s="225"/>
      <c r="H681" s="227" t="s">
        <v>19</v>
      </c>
      <c r="I681" s="229"/>
      <c r="J681" s="225"/>
      <c r="K681" s="225"/>
      <c r="L681" s="230"/>
      <c r="M681" s="231"/>
      <c r="N681" s="232"/>
      <c r="O681" s="232"/>
      <c r="P681" s="232"/>
      <c r="Q681" s="232"/>
      <c r="R681" s="232"/>
      <c r="S681" s="232"/>
      <c r="T681" s="23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34" t="s">
        <v>141</v>
      </c>
      <c r="AU681" s="234" t="s">
        <v>81</v>
      </c>
      <c r="AV681" s="13" t="s">
        <v>79</v>
      </c>
      <c r="AW681" s="13" t="s">
        <v>33</v>
      </c>
      <c r="AX681" s="13" t="s">
        <v>71</v>
      </c>
      <c r="AY681" s="234" t="s">
        <v>131</v>
      </c>
    </row>
    <row r="682" s="14" customFormat="1">
      <c r="A682" s="14"/>
      <c r="B682" s="235"/>
      <c r="C682" s="236"/>
      <c r="D682" s="226" t="s">
        <v>141</v>
      </c>
      <c r="E682" s="237" t="s">
        <v>19</v>
      </c>
      <c r="F682" s="238" t="s">
        <v>794</v>
      </c>
      <c r="G682" s="236"/>
      <c r="H682" s="239">
        <v>17.600000000000001</v>
      </c>
      <c r="I682" s="240"/>
      <c r="J682" s="236"/>
      <c r="K682" s="236"/>
      <c r="L682" s="241"/>
      <c r="M682" s="242"/>
      <c r="N682" s="243"/>
      <c r="O682" s="243"/>
      <c r="P682" s="243"/>
      <c r="Q682" s="243"/>
      <c r="R682" s="243"/>
      <c r="S682" s="243"/>
      <c r="T682" s="24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T682" s="245" t="s">
        <v>141</v>
      </c>
      <c r="AU682" s="245" t="s">
        <v>81</v>
      </c>
      <c r="AV682" s="14" t="s">
        <v>81</v>
      </c>
      <c r="AW682" s="14" t="s">
        <v>33</v>
      </c>
      <c r="AX682" s="14" t="s">
        <v>71</v>
      </c>
      <c r="AY682" s="245" t="s">
        <v>131</v>
      </c>
    </row>
    <row r="683" s="13" customFormat="1">
      <c r="A683" s="13"/>
      <c r="B683" s="224"/>
      <c r="C683" s="225"/>
      <c r="D683" s="226" t="s">
        <v>141</v>
      </c>
      <c r="E683" s="227" t="s">
        <v>19</v>
      </c>
      <c r="F683" s="228" t="s">
        <v>795</v>
      </c>
      <c r="G683" s="225"/>
      <c r="H683" s="227" t="s">
        <v>19</v>
      </c>
      <c r="I683" s="229"/>
      <c r="J683" s="225"/>
      <c r="K683" s="225"/>
      <c r="L683" s="230"/>
      <c r="M683" s="231"/>
      <c r="N683" s="232"/>
      <c r="O683" s="232"/>
      <c r="P683" s="232"/>
      <c r="Q683" s="232"/>
      <c r="R683" s="232"/>
      <c r="S683" s="232"/>
      <c r="T683" s="23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234" t="s">
        <v>141</v>
      </c>
      <c r="AU683" s="234" t="s">
        <v>81</v>
      </c>
      <c r="AV683" s="13" t="s">
        <v>79</v>
      </c>
      <c r="AW683" s="13" t="s">
        <v>33</v>
      </c>
      <c r="AX683" s="13" t="s">
        <v>71</v>
      </c>
      <c r="AY683" s="234" t="s">
        <v>131</v>
      </c>
    </row>
    <row r="684" s="14" customFormat="1">
      <c r="A684" s="14"/>
      <c r="B684" s="235"/>
      <c r="C684" s="236"/>
      <c r="D684" s="226" t="s">
        <v>141</v>
      </c>
      <c r="E684" s="237" t="s">
        <v>19</v>
      </c>
      <c r="F684" s="238" t="s">
        <v>796</v>
      </c>
      <c r="G684" s="236"/>
      <c r="H684" s="239">
        <v>327.29000000000002</v>
      </c>
      <c r="I684" s="240"/>
      <c r="J684" s="236"/>
      <c r="K684" s="236"/>
      <c r="L684" s="241"/>
      <c r="M684" s="242"/>
      <c r="N684" s="243"/>
      <c r="O684" s="243"/>
      <c r="P684" s="243"/>
      <c r="Q684" s="243"/>
      <c r="R684" s="243"/>
      <c r="S684" s="243"/>
      <c r="T684" s="24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T684" s="245" t="s">
        <v>141</v>
      </c>
      <c r="AU684" s="245" t="s">
        <v>81</v>
      </c>
      <c r="AV684" s="14" t="s">
        <v>81</v>
      </c>
      <c r="AW684" s="14" t="s">
        <v>33</v>
      </c>
      <c r="AX684" s="14" t="s">
        <v>71</v>
      </c>
      <c r="AY684" s="245" t="s">
        <v>131</v>
      </c>
    </row>
    <row r="685" s="15" customFormat="1">
      <c r="A685" s="15"/>
      <c r="B685" s="246"/>
      <c r="C685" s="247"/>
      <c r="D685" s="226" t="s">
        <v>141</v>
      </c>
      <c r="E685" s="248" t="s">
        <v>19</v>
      </c>
      <c r="F685" s="249" t="s">
        <v>145</v>
      </c>
      <c r="G685" s="247"/>
      <c r="H685" s="250">
        <v>344.89000000000004</v>
      </c>
      <c r="I685" s="251"/>
      <c r="J685" s="247"/>
      <c r="K685" s="247"/>
      <c r="L685" s="252"/>
      <c r="M685" s="253"/>
      <c r="N685" s="254"/>
      <c r="O685" s="254"/>
      <c r="P685" s="254"/>
      <c r="Q685" s="254"/>
      <c r="R685" s="254"/>
      <c r="S685" s="254"/>
      <c r="T685" s="25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T685" s="256" t="s">
        <v>141</v>
      </c>
      <c r="AU685" s="256" t="s">
        <v>81</v>
      </c>
      <c r="AV685" s="15" t="s">
        <v>138</v>
      </c>
      <c r="AW685" s="15" t="s">
        <v>33</v>
      </c>
      <c r="AX685" s="15" t="s">
        <v>79</v>
      </c>
      <c r="AY685" s="256" t="s">
        <v>131</v>
      </c>
    </row>
    <row r="686" s="2" customFormat="1" ht="55.5" customHeight="1">
      <c r="A686" s="40"/>
      <c r="B686" s="41"/>
      <c r="C686" s="206" t="s">
        <v>467</v>
      </c>
      <c r="D686" s="206" t="s">
        <v>133</v>
      </c>
      <c r="E686" s="207" t="s">
        <v>797</v>
      </c>
      <c r="F686" s="208" t="s">
        <v>798</v>
      </c>
      <c r="G686" s="209" t="s">
        <v>221</v>
      </c>
      <c r="H686" s="210">
        <v>4.0430000000000001</v>
      </c>
      <c r="I686" s="211"/>
      <c r="J686" s="212">
        <f>ROUND(I686*H686,2)</f>
        <v>0</v>
      </c>
      <c r="K686" s="208" t="s">
        <v>137</v>
      </c>
      <c r="L686" s="46"/>
      <c r="M686" s="213" t="s">
        <v>19</v>
      </c>
      <c r="N686" s="214" t="s">
        <v>42</v>
      </c>
      <c r="O686" s="86"/>
      <c r="P686" s="215">
        <f>O686*H686</f>
        <v>0</v>
      </c>
      <c r="Q686" s="215">
        <v>0</v>
      </c>
      <c r="R686" s="215">
        <f>Q686*H686</f>
        <v>0</v>
      </c>
      <c r="S686" s="215">
        <v>0</v>
      </c>
      <c r="T686" s="216">
        <f>S686*H686</f>
        <v>0</v>
      </c>
      <c r="U686" s="40"/>
      <c r="V686" s="40"/>
      <c r="W686" s="40"/>
      <c r="X686" s="40"/>
      <c r="Y686" s="40"/>
      <c r="Z686" s="40"/>
      <c r="AA686" s="40"/>
      <c r="AB686" s="40"/>
      <c r="AC686" s="40"/>
      <c r="AD686" s="40"/>
      <c r="AE686" s="40"/>
      <c r="AR686" s="217" t="s">
        <v>182</v>
      </c>
      <c r="AT686" s="217" t="s">
        <v>133</v>
      </c>
      <c r="AU686" s="217" t="s">
        <v>81</v>
      </c>
      <c r="AY686" s="19" t="s">
        <v>131</v>
      </c>
      <c r="BE686" s="218">
        <f>IF(N686="základní",J686,0)</f>
        <v>0</v>
      </c>
      <c r="BF686" s="218">
        <f>IF(N686="snížená",J686,0)</f>
        <v>0</v>
      </c>
      <c r="BG686" s="218">
        <f>IF(N686="zákl. přenesená",J686,0)</f>
        <v>0</v>
      </c>
      <c r="BH686" s="218">
        <f>IF(N686="sníž. přenesená",J686,0)</f>
        <v>0</v>
      </c>
      <c r="BI686" s="218">
        <f>IF(N686="nulová",J686,0)</f>
        <v>0</v>
      </c>
      <c r="BJ686" s="19" t="s">
        <v>79</v>
      </c>
      <c r="BK686" s="218">
        <f>ROUND(I686*H686,2)</f>
        <v>0</v>
      </c>
      <c r="BL686" s="19" t="s">
        <v>182</v>
      </c>
      <c r="BM686" s="217" t="s">
        <v>799</v>
      </c>
    </row>
    <row r="687" s="2" customFormat="1">
      <c r="A687" s="40"/>
      <c r="B687" s="41"/>
      <c r="C687" s="42"/>
      <c r="D687" s="219" t="s">
        <v>139</v>
      </c>
      <c r="E687" s="42"/>
      <c r="F687" s="220" t="s">
        <v>800</v>
      </c>
      <c r="G687" s="42"/>
      <c r="H687" s="42"/>
      <c r="I687" s="221"/>
      <c r="J687" s="42"/>
      <c r="K687" s="42"/>
      <c r="L687" s="46"/>
      <c r="M687" s="222"/>
      <c r="N687" s="223"/>
      <c r="O687" s="86"/>
      <c r="P687" s="86"/>
      <c r="Q687" s="86"/>
      <c r="R687" s="86"/>
      <c r="S687" s="86"/>
      <c r="T687" s="87"/>
      <c r="U687" s="40"/>
      <c r="V687" s="40"/>
      <c r="W687" s="40"/>
      <c r="X687" s="40"/>
      <c r="Y687" s="40"/>
      <c r="Z687" s="40"/>
      <c r="AA687" s="40"/>
      <c r="AB687" s="40"/>
      <c r="AC687" s="40"/>
      <c r="AD687" s="40"/>
      <c r="AE687" s="40"/>
      <c r="AT687" s="19" t="s">
        <v>139</v>
      </c>
      <c r="AU687" s="19" t="s">
        <v>81</v>
      </c>
    </row>
    <row r="688" s="12" customFormat="1" ht="22.8" customHeight="1">
      <c r="A688" s="12"/>
      <c r="B688" s="190"/>
      <c r="C688" s="191"/>
      <c r="D688" s="192" t="s">
        <v>70</v>
      </c>
      <c r="E688" s="204" t="s">
        <v>801</v>
      </c>
      <c r="F688" s="204" t="s">
        <v>802</v>
      </c>
      <c r="G688" s="191"/>
      <c r="H688" s="191"/>
      <c r="I688" s="194"/>
      <c r="J688" s="205">
        <f>BK688</f>
        <v>0</v>
      </c>
      <c r="K688" s="191"/>
      <c r="L688" s="196"/>
      <c r="M688" s="197"/>
      <c r="N688" s="198"/>
      <c r="O688" s="198"/>
      <c r="P688" s="199">
        <f>SUM(P689:P704)</f>
        <v>0</v>
      </c>
      <c r="Q688" s="198"/>
      <c r="R688" s="199">
        <f>SUM(R689:R704)</f>
        <v>0</v>
      </c>
      <c r="S688" s="198"/>
      <c r="T688" s="200">
        <f>SUM(T689:T704)</f>
        <v>0</v>
      </c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R688" s="201" t="s">
        <v>81</v>
      </c>
      <c r="AT688" s="202" t="s">
        <v>70</v>
      </c>
      <c r="AU688" s="202" t="s">
        <v>79</v>
      </c>
      <c r="AY688" s="201" t="s">
        <v>131</v>
      </c>
      <c r="BK688" s="203">
        <f>SUM(BK689:BK704)</f>
        <v>0</v>
      </c>
    </row>
    <row r="689" s="2" customFormat="1" ht="37.8" customHeight="1">
      <c r="A689" s="40"/>
      <c r="B689" s="41"/>
      <c r="C689" s="206" t="s">
        <v>803</v>
      </c>
      <c r="D689" s="206" t="s">
        <v>133</v>
      </c>
      <c r="E689" s="207" t="s">
        <v>804</v>
      </c>
      <c r="F689" s="208" t="s">
        <v>805</v>
      </c>
      <c r="G689" s="209" t="s">
        <v>196</v>
      </c>
      <c r="H689" s="210">
        <v>104.48</v>
      </c>
      <c r="I689" s="211"/>
      <c r="J689" s="212">
        <f>ROUND(I689*H689,2)</f>
        <v>0</v>
      </c>
      <c r="K689" s="208" t="s">
        <v>137</v>
      </c>
      <c r="L689" s="46"/>
      <c r="M689" s="213" t="s">
        <v>19</v>
      </c>
      <c r="N689" s="214" t="s">
        <v>42</v>
      </c>
      <c r="O689" s="86"/>
      <c r="P689" s="215">
        <f>O689*H689</f>
        <v>0</v>
      </c>
      <c r="Q689" s="215">
        <v>0</v>
      </c>
      <c r="R689" s="215">
        <f>Q689*H689</f>
        <v>0</v>
      </c>
      <c r="S689" s="215">
        <v>0</v>
      </c>
      <c r="T689" s="216">
        <f>S689*H689</f>
        <v>0</v>
      </c>
      <c r="U689" s="40"/>
      <c r="V689" s="40"/>
      <c r="W689" s="40"/>
      <c r="X689" s="40"/>
      <c r="Y689" s="40"/>
      <c r="Z689" s="40"/>
      <c r="AA689" s="40"/>
      <c r="AB689" s="40"/>
      <c r="AC689" s="40"/>
      <c r="AD689" s="40"/>
      <c r="AE689" s="40"/>
      <c r="AR689" s="217" t="s">
        <v>182</v>
      </c>
      <c r="AT689" s="217" t="s">
        <v>133</v>
      </c>
      <c r="AU689" s="217" t="s">
        <v>81</v>
      </c>
      <c r="AY689" s="19" t="s">
        <v>131</v>
      </c>
      <c r="BE689" s="218">
        <f>IF(N689="základní",J689,0)</f>
        <v>0</v>
      </c>
      <c r="BF689" s="218">
        <f>IF(N689="snížená",J689,0)</f>
        <v>0</v>
      </c>
      <c r="BG689" s="218">
        <f>IF(N689="zákl. přenesená",J689,0)</f>
        <v>0</v>
      </c>
      <c r="BH689" s="218">
        <f>IF(N689="sníž. přenesená",J689,0)</f>
        <v>0</v>
      </c>
      <c r="BI689" s="218">
        <f>IF(N689="nulová",J689,0)</f>
        <v>0</v>
      </c>
      <c r="BJ689" s="19" t="s">
        <v>79</v>
      </c>
      <c r="BK689" s="218">
        <f>ROUND(I689*H689,2)</f>
        <v>0</v>
      </c>
      <c r="BL689" s="19" t="s">
        <v>182</v>
      </c>
      <c r="BM689" s="217" t="s">
        <v>806</v>
      </c>
    </row>
    <row r="690" s="2" customFormat="1">
      <c r="A690" s="40"/>
      <c r="B690" s="41"/>
      <c r="C690" s="42"/>
      <c r="D690" s="219" t="s">
        <v>139</v>
      </c>
      <c r="E690" s="42"/>
      <c r="F690" s="220" t="s">
        <v>807</v>
      </c>
      <c r="G690" s="42"/>
      <c r="H690" s="42"/>
      <c r="I690" s="221"/>
      <c r="J690" s="42"/>
      <c r="K690" s="42"/>
      <c r="L690" s="46"/>
      <c r="M690" s="222"/>
      <c r="N690" s="223"/>
      <c r="O690" s="86"/>
      <c r="P690" s="86"/>
      <c r="Q690" s="86"/>
      <c r="R690" s="86"/>
      <c r="S690" s="86"/>
      <c r="T690" s="87"/>
      <c r="U690" s="40"/>
      <c r="V690" s="40"/>
      <c r="W690" s="40"/>
      <c r="X690" s="40"/>
      <c r="Y690" s="40"/>
      <c r="Z690" s="40"/>
      <c r="AA690" s="40"/>
      <c r="AB690" s="40"/>
      <c r="AC690" s="40"/>
      <c r="AD690" s="40"/>
      <c r="AE690" s="40"/>
      <c r="AT690" s="19" t="s">
        <v>139</v>
      </c>
      <c r="AU690" s="19" t="s">
        <v>81</v>
      </c>
    </row>
    <row r="691" s="13" customFormat="1">
      <c r="A691" s="13"/>
      <c r="B691" s="224"/>
      <c r="C691" s="225"/>
      <c r="D691" s="226" t="s">
        <v>141</v>
      </c>
      <c r="E691" s="227" t="s">
        <v>19</v>
      </c>
      <c r="F691" s="228" t="s">
        <v>303</v>
      </c>
      <c r="G691" s="225"/>
      <c r="H691" s="227" t="s">
        <v>19</v>
      </c>
      <c r="I691" s="229"/>
      <c r="J691" s="225"/>
      <c r="K691" s="225"/>
      <c r="L691" s="230"/>
      <c r="M691" s="231"/>
      <c r="N691" s="232"/>
      <c r="O691" s="232"/>
      <c r="P691" s="232"/>
      <c r="Q691" s="232"/>
      <c r="R691" s="232"/>
      <c r="S691" s="232"/>
      <c r="T691" s="23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T691" s="234" t="s">
        <v>141</v>
      </c>
      <c r="AU691" s="234" t="s">
        <v>81</v>
      </c>
      <c r="AV691" s="13" t="s">
        <v>79</v>
      </c>
      <c r="AW691" s="13" t="s">
        <v>33</v>
      </c>
      <c r="AX691" s="13" t="s">
        <v>71</v>
      </c>
      <c r="AY691" s="234" t="s">
        <v>131</v>
      </c>
    </row>
    <row r="692" s="13" customFormat="1">
      <c r="A692" s="13"/>
      <c r="B692" s="224"/>
      <c r="C692" s="225"/>
      <c r="D692" s="226" t="s">
        <v>141</v>
      </c>
      <c r="E692" s="227" t="s">
        <v>19</v>
      </c>
      <c r="F692" s="228" t="s">
        <v>808</v>
      </c>
      <c r="G692" s="225"/>
      <c r="H692" s="227" t="s">
        <v>19</v>
      </c>
      <c r="I692" s="229"/>
      <c r="J692" s="225"/>
      <c r="K692" s="225"/>
      <c r="L692" s="230"/>
      <c r="M692" s="231"/>
      <c r="N692" s="232"/>
      <c r="O692" s="232"/>
      <c r="P692" s="232"/>
      <c r="Q692" s="232"/>
      <c r="R692" s="232"/>
      <c r="S692" s="232"/>
      <c r="T692" s="23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T692" s="234" t="s">
        <v>141</v>
      </c>
      <c r="AU692" s="234" t="s">
        <v>81</v>
      </c>
      <c r="AV692" s="13" t="s">
        <v>79</v>
      </c>
      <c r="AW692" s="13" t="s">
        <v>33</v>
      </c>
      <c r="AX692" s="13" t="s">
        <v>71</v>
      </c>
      <c r="AY692" s="234" t="s">
        <v>131</v>
      </c>
    </row>
    <row r="693" s="14" customFormat="1">
      <c r="A693" s="14"/>
      <c r="B693" s="235"/>
      <c r="C693" s="236"/>
      <c r="D693" s="226" t="s">
        <v>141</v>
      </c>
      <c r="E693" s="237" t="s">
        <v>19</v>
      </c>
      <c r="F693" s="238" t="s">
        <v>809</v>
      </c>
      <c r="G693" s="236"/>
      <c r="H693" s="239">
        <v>104.48</v>
      </c>
      <c r="I693" s="240"/>
      <c r="J693" s="236"/>
      <c r="K693" s="236"/>
      <c r="L693" s="241"/>
      <c r="M693" s="242"/>
      <c r="N693" s="243"/>
      <c r="O693" s="243"/>
      <c r="P693" s="243"/>
      <c r="Q693" s="243"/>
      <c r="R693" s="243"/>
      <c r="S693" s="243"/>
      <c r="T693" s="24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T693" s="245" t="s">
        <v>141</v>
      </c>
      <c r="AU693" s="245" t="s">
        <v>81</v>
      </c>
      <c r="AV693" s="14" t="s">
        <v>81</v>
      </c>
      <c r="AW693" s="14" t="s">
        <v>33</v>
      </c>
      <c r="AX693" s="14" t="s">
        <v>71</v>
      </c>
      <c r="AY693" s="245" t="s">
        <v>131</v>
      </c>
    </row>
    <row r="694" s="15" customFormat="1">
      <c r="A694" s="15"/>
      <c r="B694" s="246"/>
      <c r="C694" s="247"/>
      <c r="D694" s="226" t="s">
        <v>141</v>
      </c>
      <c r="E694" s="248" t="s">
        <v>19</v>
      </c>
      <c r="F694" s="249" t="s">
        <v>145</v>
      </c>
      <c r="G694" s="247"/>
      <c r="H694" s="250">
        <v>104.48</v>
      </c>
      <c r="I694" s="251"/>
      <c r="J694" s="247"/>
      <c r="K694" s="247"/>
      <c r="L694" s="252"/>
      <c r="M694" s="253"/>
      <c r="N694" s="254"/>
      <c r="O694" s="254"/>
      <c r="P694" s="254"/>
      <c r="Q694" s="254"/>
      <c r="R694" s="254"/>
      <c r="S694" s="254"/>
      <c r="T694" s="25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T694" s="256" t="s">
        <v>141</v>
      </c>
      <c r="AU694" s="256" t="s">
        <v>81</v>
      </c>
      <c r="AV694" s="15" t="s">
        <v>138</v>
      </c>
      <c r="AW694" s="15" t="s">
        <v>33</v>
      </c>
      <c r="AX694" s="15" t="s">
        <v>79</v>
      </c>
      <c r="AY694" s="256" t="s">
        <v>131</v>
      </c>
    </row>
    <row r="695" s="2" customFormat="1" ht="24.15" customHeight="1">
      <c r="A695" s="40"/>
      <c r="B695" s="41"/>
      <c r="C695" s="206" t="s">
        <v>471</v>
      </c>
      <c r="D695" s="206" t="s">
        <v>133</v>
      </c>
      <c r="E695" s="207" t="s">
        <v>810</v>
      </c>
      <c r="F695" s="208" t="s">
        <v>811</v>
      </c>
      <c r="G695" s="209" t="s">
        <v>196</v>
      </c>
      <c r="H695" s="210">
        <v>104.48</v>
      </c>
      <c r="I695" s="211"/>
      <c r="J695" s="212">
        <f>ROUND(I695*H695,2)</f>
        <v>0</v>
      </c>
      <c r="K695" s="208" t="s">
        <v>137</v>
      </c>
      <c r="L695" s="46"/>
      <c r="M695" s="213" t="s">
        <v>19</v>
      </c>
      <c r="N695" s="214" t="s">
        <v>42</v>
      </c>
      <c r="O695" s="86"/>
      <c r="P695" s="215">
        <f>O695*H695</f>
        <v>0</v>
      </c>
      <c r="Q695" s="215">
        <v>0</v>
      </c>
      <c r="R695" s="215">
        <f>Q695*H695</f>
        <v>0</v>
      </c>
      <c r="S695" s="215">
        <v>0</v>
      </c>
      <c r="T695" s="216">
        <f>S695*H695</f>
        <v>0</v>
      </c>
      <c r="U695" s="40"/>
      <c r="V695" s="40"/>
      <c r="W695" s="40"/>
      <c r="X695" s="40"/>
      <c r="Y695" s="40"/>
      <c r="Z695" s="40"/>
      <c r="AA695" s="40"/>
      <c r="AB695" s="40"/>
      <c r="AC695" s="40"/>
      <c r="AD695" s="40"/>
      <c r="AE695" s="40"/>
      <c r="AR695" s="217" t="s">
        <v>182</v>
      </c>
      <c r="AT695" s="217" t="s">
        <v>133</v>
      </c>
      <c r="AU695" s="217" t="s">
        <v>81</v>
      </c>
      <c r="AY695" s="19" t="s">
        <v>131</v>
      </c>
      <c r="BE695" s="218">
        <f>IF(N695="základní",J695,0)</f>
        <v>0</v>
      </c>
      <c r="BF695" s="218">
        <f>IF(N695="snížená",J695,0)</f>
        <v>0</v>
      </c>
      <c r="BG695" s="218">
        <f>IF(N695="zákl. přenesená",J695,0)</f>
        <v>0</v>
      </c>
      <c r="BH695" s="218">
        <f>IF(N695="sníž. přenesená",J695,0)</f>
        <v>0</v>
      </c>
      <c r="BI695" s="218">
        <f>IF(N695="nulová",J695,0)</f>
        <v>0</v>
      </c>
      <c r="BJ695" s="19" t="s">
        <v>79</v>
      </c>
      <c r="BK695" s="218">
        <f>ROUND(I695*H695,2)</f>
        <v>0</v>
      </c>
      <c r="BL695" s="19" t="s">
        <v>182</v>
      </c>
      <c r="BM695" s="217" t="s">
        <v>812</v>
      </c>
    </row>
    <row r="696" s="2" customFormat="1">
      <c r="A696" s="40"/>
      <c r="B696" s="41"/>
      <c r="C696" s="42"/>
      <c r="D696" s="219" t="s">
        <v>139</v>
      </c>
      <c r="E696" s="42"/>
      <c r="F696" s="220" t="s">
        <v>813</v>
      </c>
      <c r="G696" s="42"/>
      <c r="H696" s="42"/>
      <c r="I696" s="221"/>
      <c r="J696" s="42"/>
      <c r="K696" s="42"/>
      <c r="L696" s="46"/>
      <c r="M696" s="222"/>
      <c r="N696" s="223"/>
      <c r="O696" s="86"/>
      <c r="P696" s="86"/>
      <c r="Q696" s="86"/>
      <c r="R696" s="86"/>
      <c r="S696" s="86"/>
      <c r="T696" s="87"/>
      <c r="U696" s="40"/>
      <c r="V696" s="40"/>
      <c r="W696" s="40"/>
      <c r="X696" s="40"/>
      <c r="Y696" s="40"/>
      <c r="Z696" s="40"/>
      <c r="AA696" s="40"/>
      <c r="AB696" s="40"/>
      <c r="AC696" s="40"/>
      <c r="AD696" s="40"/>
      <c r="AE696" s="40"/>
      <c r="AT696" s="19" t="s">
        <v>139</v>
      </c>
      <c r="AU696" s="19" t="s">
        <v>81</v>
      </c>
    </row>
    <row r="697" s="13" customFormat="1">
      <c r="A697" s="13"/>
      <c r="B697" s="224"/>
      <c r="C697" s="225"/>
      <c r="D697" s="226" t="s">
        <v>141</v>
      </c>
      <c r="E697" s="227" t="s">
        <v>19</v>
      </c>
      <c r="F697" s="228" t="s">
        <v>303</v>
      </c>
      <c r="G697" s="225"/>
      <c r="H697" s="227" t="s">
        <v>19</v>
      </c>
      <c r="I697" s="229"/>
      <c r="J697" s="225"/>
      <c r="K697" s="225"/>
      <c r="L697" s="230"/>
      <c r="M697" s="231"/>
      <c r="N697" s="232"/>
      <c r="O697" s="232"/>
      <c r="P697" s="232"/>
      <c r="Q697" s="232"/>
      <c r="R697" s="232"/>
      <c r="S697" s="232"/>
      <c r="T697" s="23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234" t="s">
        <v>141</v>
      </c>
      <c r="AU697" s="234" t="s">
        <v>81</v>
      </c>
      <c r="AV697" s="13" t="s">
        <v>79</v>
      </c>
      <c r="AW697" s="13" t="s">
        <v>33</v>
      </c>
      <c r="AX697" s="13" t="s">
        <v>71</v>
      </c>
      <c r="AY697" s="234" t="s">
        <v>131</v>
      </c>
    </row>
    <row r="698" s="13" customFormat="1">
      <c r="A698" s="13"/>
      <c r="B698" s="224"/>
      <c r="C698" s="225"/>
      <c r="D698" s="226" t="s">
        <v>141</v>
      </c>
      <c r="E698" s="227" t="s">
        <v>19</v>
      </c>
      <c r="F698" s="228" t="s">
        <v>814</v>
      </c>
      <c r="G698" s="225"/>
      <c r="H698" s="227" t="s">
        <v>19</v>
      </c>
      <c r="I698" s="229"/>
      <c r="J698" s="225"/>
      <c r="K698" s="225"/>
      <c r="L698" s="230"/>
      <c r="M698" s="231"/>
      <c r="N698" s="232"/>
      <c r="O698" s="232"/>
      <c r="P698" s="232"/>
      <c r="Q698" s="232"/>
      <c r="R698" s="232"/>
      <c r="S698" s="232"/>
      <c r="T698" s="23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T698" s="234" t="s">
        <v>141</v>
      </c>
      <c r="AU698" s="234" t="s">
        <v>81</v>
      </c>
      <c r="AV698" s="13" t="s">
        <v>79</v>
      </c>
      <c r="AW698" s="13" t="s">
        <v>33</v>
      </c>
      <c r="AX698" s="13" t="s">
        <v>71</v>
      </c>
      <c r="AY698" s="234" t="s">
        <v>131</v>
      </c>
    </row>
    <row r="699" s="14" customFormat="1">
      <c r="A699" s="14"/>
      <c r="B699" s="235"/>
      <c r="C699" s="236"/>
      <c r="D699" s="226" t="s">
        <v>141</v>
      </c>
      <c r="E699" s="237" t="s">
        <v>19</v>
      </c>
      <c r="F699" s="238" t="s">
        <v>809</v>
      </c>
      <c r="G699" s="236"/>
      <c r="H699" s="239">
        <v>104.48</v>
      </c>
      <c r="I699" s="240"/>
      <c r="J699" s="236"/>
      <c r="K699" s="236"/>
      <c r="L699" s="241"/>
      <c r="M699" s="242"/>
      <c r="N699" s="243"/>
      <c r="O699" s="243"/>
      <c r="P699" s="243"/>
      <c r="Q699" s="243"/>
      <c r="R699" s="243"/>
      <c r="S699" s="243"/>
      <c r="T699" s="24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T699" s="245" t="s">
        <v>141</v>
      </c>
      <c r="AU699" s="245" t="s">
        <v>81</v>
      </c>
      <c r="AV699" s="14" t="s">
        <v>81</v>
      </c>
      <c r="AW699" s="14" t="s">
        <v>33</v>
      </c>
      <c r="AX699" s="14" t="s">
        <v>71</v>
      </c>
      <c r="AY699" s="245" t="s">
        <v>131</v>
      </c>
    </row>
    <row r="700" s="15" customFormat="1">
      <c r="A700" s="15"/>
      <c r="B700" s="246"/>
      <c r="C700" s="247"/>
      <c r="D700" s="226" t="s">
        <v>141</v>
      </c>
      <c r="E700" s="248" t="s">
        <v>19</v>
      </c>
      <c r="F700" s="249" t="s">
        <v>145</v>
      </c>
      <c r="G700" s="247"/>
      <c r="H700" s="250">
        <v>104.48</v>
      </c>
      <c r="I700" s="251"/>
      <c r="J700" s="247"/>
      <c r="K700" s="247"/>
      <c r="L700" s="252"/>
      <c r="M700" s="253"/>
      <c r="N700" s="254"/>
      <c r="O700" s="254"/>
      <c r="P700" s="254"/>
      <c r="Q700" s="254"/>
      <c r="R700" s="254"/>
      <c r="S700" s="254"/>
      <c r="T700" s="25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T700" s="256" t="s">
        <v>141</v>
      </c>
      <c r="AU700" s="256" t="s">
        <v>81</v>
      </c>
      <c r="AV700" s="15" t="s">
        <v>138</v>
      </c>
      <c r="AW700" s="15" t="s">
        <v>33</v>
      </c>
      <c r="AX700" s="15" t="s">
        <v>79</v>
      </c>
      <c r="AY700" s="256" t="s">
        <v>131</v>
      </c>
    </row>
    <row r="701" s="2" customFormat="1" ht="24.15" customHeight="1">
      <c r="A701" s="40"/>
      <c r="B701" s="41"/>
      <c r="C701" s="206" t="s">
        <v>815</v>
      </c>
      <c r="D701" s="206" t="s">
        <v>133</v>
      </c>
      <c r="E701" s="207" t="s">
        <v>816</v>
      </c>
      <c r="F701" s="208" t="s">
        <v>817</v>
      </c>
      <c r="G701" s="209" t="s">
        <v>196</v>
      </c>
      <c r="H701" s="210">
        <v>104.48</v>
      </c>
      <c r="I701" s="211"/>
      <c r="J701" s="212">
        <f>ROUND(I701*H701,2)</f>
        <v>0</v>
      </c>
      <c r="K701" s="208" t="s">
        <v>137</v>
      </c>
      <c r="L701" s="46"/>
      <c r="M701" s="213" t="s">
        <v>19</v>
      </c>
      <c r="N701" s="214" t="s">
        <v>42</v>
      </c>
      <c r="O701" s="86"/>
      <c r="P701" s="215">
        <f>O701*H701</f>
        <v>0</v>
      </c>
      <c r="Q701" s="215">
        <v>0</v>
      </c>
      <c r="R701" s="215">
        <f>Q701*H701</f>
        <v>0</v>
      </c>
      <c r="S701" s="215">
        <v>0</v>
      </c>
      <c r="T701" s="216">
        <f>S701*H701</f>
        <v>0</v>
      </c>
      <c r="U701" s="40"/>
      <c r="V701" s="40"/>
      <c r="W701" s="40"/>
      <c r="X701" s="40"/>
      <c r="Y701" s="40"/>
      <c r="Z701" s="40"/>
      <c r="AA701" s="40"/>
      <c r="AB701" s="40"/>
      <c r="AC701" s="40"/>
      <c r="AD701" s="40"/>
      <c r="AE701" s="40"/>
      <c r="AR701" s="217" t="s">
        <v>182</v>
      </c>
      <c r="AT701" s="217" t="s">
        <v>133</v>
      </c>
      <c r="AU701" s="217" t="s">
        <v>81</v>
      </c>
      <c r="AY701" s="19" t="s">
        <v>131</v>
      </c>
      <c r="BE701" s="218">
        <f>IF(N701="základní",J701,0)</f>
        <v>0</v>
      </c>
      <c r="BF701" s="218">
        <f>IF(N701="snížená",J701,0)</f>
        <v>0</v>
      </c>
      <c r="BG701" s="218">
        <f>IF(N701="zákl. přenesená",J701,0)</f>
        <v>0</v>
      </c>
      <c r="BH701" s="218">
        <f>IF(N701="sníž. přenesená",J701,0)</f>
        <v>0</v>
      </c>
      <c r="BI701" s="218">
        <f>IF(N701="nulová",J701,0)</f>
        <v>0</v>
      </c>
      <c r="BJ701" s="19" t="s">
        <v>79</v>
      </c>
      <c r="BK701" s="218">
        <f>ROUND(I701*H701,2)</f>
        <v>0</v>
      </c>
      <c r="BL701" s="19" t="s">
        <v>182</v>
      </c>
      <c r="BM701" s="217" t="s">
        <v>818</v>
      </c>
    </row>
    <row r="702" s="2" customFormat="1">
      <c r="A702" s="40"/>
      <c r="B702" s="41"/>
      <c r="C702" s="42"/>
      <c r="D702" s="219" t="s">
        <v>139</v>
      </c>
      <c r="E702" s="42"/>
      <c r="F702" s="220" t="s">
        <v>819</v>
      </c>
      <c r="G702" s="42"/>
      <c r="H702" s="42"/>
      <c r="I702" s="221"/>
      <c r="J702" s="42"/>
      <c r="K702" s="42"/>
      <c r="L702" s="46"/>
      <c r="M702" s="222"/>
      <c r="N702" s="223"/>
      <c r="O702" s="86"/>
      <c r="P702" s="86"/>
      <c r="Q702" s="86"/>
      <c r="R702" s="86"/>
      <c r="S702" s="86"/>
      <c r="T702" s="87"/>
      <c r="U702" s="40"/>
      <c r="V702" s="40"/>
      <c r="W702" s="40"/>
      <c r="X702" s="40"/>
      <c r="Y702" s="40"/>
      <c r="Z702" s="40"/>
      <c r="AA702" s="40"/>
      <c r="AB702" s="40"/>
      <c r="AC702" s="40"/>
      <c r="AD702" s="40"/>
      <c r="AE702" s="40"/>
      <c r="AT702" s="19" t="s">
        <v>139</v>
      </c>
      <c r="AU702" s="19" t="s">
        <v>81</v>
      </c>
    </row>
    <row r="703" s="2" customFormat="1" ht="24.15" customHeight="1">
      <c r="A703" s="40"/>
      <c r="B703" s="41"/>
      <c r="C703" s="206" t="s">
        <v>476</v>
      </c>
      <c r="D703" s="206" t="s">
        <v>133</v>
      </c>
      <c r="E703" s="207" t="s">
        <v>820</v>
      </c>
      <c r="F703" s="208" t="s">
        <v>821</v>
      </c>
      <c r="G703" s="209" t="s">
        <v>196</v>
      </c>
      <c r="H703" s="210">
        <v>104.48</v>
      </c>
      <c r="I703" s="211"/>
      <c r="J703" s="212">
        <f>ROUND(I703*H703,2)</f>
        <v>0</v>
      </c>
      <c r="K703" s="208" t="s">
        <v>137</v>
      </c>
      <c r="L703" s="46"/>
      <c r="M703" s="213" t="s">
        <v>19</v>
      </c>
      <c r="N703" s="214" t="s">
        <v>42</v>
      </c>
      <c r="O703" s="86"/>
      <c r="P703" s="215">
        <f>O703*H703</f>
        <v>0</v>
      </c>
      <c r="Q703" s="215">
        <v>0</v>
      </c>
      <c r="R703" s="215">
        <f>Q703*H703</f>
        <v>0</v>
      </c>
      <c r="S703" s="215">
        <v>0</v>
      </c>
      <c r="T703" s="216">
        <f>S703*H703</f>
        <v>0</v>
      </c>
      <c r="U703" s="40"/>
      <c r="V703" s="40"/>
      <c r="W703" s="40"/>
      <c r="X703" s="40"/>
      <c r="Y703" s="40"/>
      <c r="Z703" s="40"/>
      <c r="AA703" s="40"/>
      <c r="AB703" s="40"/>
      <c r="AC703" s="40"/>
      <c r="AD703" s="40"/>
      <c r="AE703" s="40"/>
      <c r="AR703" s="217" t="s">
        <v>182</v>
      </c>
      <c r="AT703" s="217" t="s">
        <v>133</v>
      </c>
      <c r="AU703" s="217" t="s">
        <v>81</v>
      </c>
      <c r="AY703" s="19" t="s">
        <v>131</v>
      </c>
      <c r="BE703" s="218">
        <f>IF(N703="základní",J703,0)</f>
        <v>0</v>
      </c>
      <c r="BF703" s="218">
        <f>IF(N703="snížená",J703,0)</f>
        <v>0</v>
      </c>
      <c r="BG703" s="218">
        <f>IF(N703="zákl. přenesená",J703,0)</f>
        <v>0</v>
      </c>
      <c r="BH703" s="218">
        <f>IF(N703="sníž. přenesená",J703,0)</f>
        <v>0</v>
      </c>
      <c r="BI703" s="218">
        <f>IF(N703="nulová",J703,0)</f>
        <v>0</v>
      </c>
      <c r="BJ703" s="19" t="s">
        <v>79</v>
      </c>
      <c r="BK703" s="218">
        <f>ROUND(I703*H703,2)</f>
        <v>0</v>
      </c>
      <c r="BL703" s="19" t="s">
        <v>182</v>
      </c>
      <c r="BM703" s="217" t="s">
        <v>822</v>
      </c>
    </row>
    <row r="704" s="2" customFormat="1">
      <c r="A704" s="40"/>
      <c r="B704" s="41"/>
      <c r="C704" s="42"/>
      <c r="D704" s="219" t="s">
        <v>139</v>
      </c>
      <c r="E704" s="42"/>
      <c r="F704" s="220" t="s">
        <v>823</v>
      </c>
      <c r="G704" s="42"/>
      <c r="H704" s="42"/>
      <c r="I704" s="221"/>
      <c r="J704" s="42"/>
      <c r="K704" s="42"/>
      <c r="L704" s="46"/>
      <c r="M704" s="267"/>
      <c r="N704" s="268"/>
      <c r="O704" s="269"/>
      <c r="P704" s="269"/>
      <c r="Q704" s="269"/>
      <c r="R704" s="269"/>
      <c r="S704" s="269"/>
      <c r="T704" s="270"/>
      <c r="U704" s="40"/>
      <c r="V704" s="40"/>
      <c r="W704" s="40"/>
      <c r="X704" s="40"/>
      <c r="Y704" s="40"/>
      <c r="Z704" s="40"/>
      <c r="AA704" s="40"/>
      <c r="AB704" s="40"/>
      <c r="AC704" s="40"/>
      <c r="AD704" s="40"/>
      <c r="AE704" s="40"/>
      <c r="AT704" s="19" t="s">
        <v>139</v>
      </c>
      <c r="AU704" s="19" t="s">
        <v>81</v>
      </c>
    </row>
    <row r="705" s="2" customFormat="1" ht="6.96" customHeight="1">
      <c r="A705" s="40"/>
      <c r="B705" s="61"/>
      <c r="C705" s="62"/>
      <c r="D705" s="62"/>
      <c r="E705" s="62"/>
      <c r="F705" s="62"/>
      <c r="G705" s="62"/>
      <c r="H705" s="62"/>
      <c r="I705" s="62"/>
      <c r="J705" s="62"/>
      <c r="K705" s="62"/>
      <c r="L705" s="46"/>
      <c r="M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  <c r="AA705" s="40"/>
      <c r="AB705" s="40"/>
      <c r="AC705" s="40"/>
      <c r="AD705" s="40"/>
      <c r="AE705" s="40"/>
    </row>
  </sheetData>
  <sheetProtection sheet="1" autoFilter="0" formatColumns="0" formatRows="0" objects="1" scenarios="1" spinCount="100000" saltValue="gYCcNA4VSWOSZvn3yUH3S01Ei1j/VXCKqZHvbyVbfy6D7vVcaZsEhVclWv5eDySXMYuzWZGx4wr7iCFRpggzLQ==" hashValue="5jl02xDbMrVdSLxMzFz+n7fxo7iZ2VRIttadR8wzaMvskbNDvjZpmhR1jIqds4TyPL306scIs/axKCBBQiTcFg==" algorithmName="SHA-512" password="CC35"/>
  <autoFilter ref="C92:K704"/>
  <mergeCells count="9">
    <mergeCell ref="E7:H7"/>
    <mergeCell ref="E9:H9"/>
    <mergeCell ref="E18:H18"/>
    <mergeCell ref="E27:H27"/>
    <mergeCell ref="E48:H48"/>
    <mergeCell ref="E50:H50"/>
    <mergeCell ref="E83:H83"/>
    <mergeCell ref="E85:H85"/>
    <mergeCell ref="L2:V2"/>
  </mergeCells>
  <hyperlinks>
    <hyperlink ref="F97" r:id="rId1" display="https://podminky.urs.cz/item/CS_URS_2025_01/213311113"/>
    <hyperlink ref="F103" r:id="rId2" display="https://podminky.urs.cz/item/CS_URS_2025_01/219991113"/>
    <hyperlink ref="F114" r:id="rId3" display="https://podminky.urs.cz/item/CS_URS_2025_01/219991114"/>
    <hyperlink ref="F125" r:id="rId4" display="https://podminky.urs.cz/item/CS_URS_2025_01/271532212"/>
    <hyperlink ref="F130" r:id="rId5" display="https://podminky.urs.cz/item/CS_URS_2025_01/271532213"/>
    <hyperlink ref="F135" r:id="rId6" display="https://podminky.urs.cz/item/CS_URS_2025_01/271922211"/>
    <hyperlink ref="F142" r:id="rId7" display="https://podminky.urs.cz/item/CS_URS_2025_01/278311213"/>
    <hyperlink ref="F148" r:id="rId8" display="https://podminky.urs.cz/item/CS_URS_2025_01/279113131"/>
    <hyperlink ref="F156" r:id="rId9" display="https://podminky.urs.cz/item/CS_URS_2025_01/279113133"/>
    <hyperlink ref="F162" r:id="rId10" display="https://podminky.urs.cz/item/CS_URS_2025_01/279271129"/>
    <hyperlink ref="F170" r:id="rId11" display="https://podminky.urs.cz/item/CS_URS_2025_01/279361821"/>
    <hyperlink ref="F181" r:id="rId12" display="https://podminky.urs.cz/item/CS_URS_2025_01/310231055"/>
    <hyperlink ref="F187" r:id="rId13" display="https://podminky.urs.cz/item/CS_URS_2025_01/310236241"/>
    <hyperlink ref="F193" r:id="rId14" display="https://podminky.urs.cz/item/CS_URS_2025_01/310321111"/>
    <hyperlink ref="F202" r:id="rId15" display="https://podminky.urs.cz/item/CS_URS_2025_01/411321414"/>
    <hyperlink ref="F208" r:id="rId16" display="https://podminky.urs.cz/item/CS_URS_2025_01/411351011"/>
    <hyperlink ref="F214" r:id="rId17" display="https://podminky.urs.cz/item/CS_URS_2025_01/411351012"/>
    <hyperlink ref="F216" r:id="rId18" display="https://podminky.urs.cz/item/CS_URS_2025_01/411354313"/>
    <hyperlink ref="F218" r:id="rId19" display="https://podminky.urs.cz/item/CS_URS_2025_01/411354314"/>
    <hyperlink ref="F220" r:id="rId20" display="https://podminky.urs.cz/item/CS_URS_2025_01/417321515"/>
    <hyperlink ref="F226" r:id="rId21" display="https://podminky.urs.cz/item/CS_URS_2025_01/417351115"/>
    <hyperlink ref="F232" r:id="rId22" display="https://podminky.urs.cz/item/CS_URS_2025_01/417351116"/>
    <hyperlink ref="F234" r:id="rId23" display="https://podminky.urs.cz/item/CS_URS_2025_01/417361821"/>
    <hyperlink ref="F248" r:id="rId24" display="https://podminky.urs.cz/item/CS_URS_2025_01/525991122"/>
    <hyperlink ref="F254" r:id="rId25" display="https://podminky.urs.cz/item/CS_URS_2025_01/548111312"/>
    <hyperlink ref="F257" r:id="rId26" display="https://podminky.urs.cz/item/CS_URS_2025_01/548131121"/>
    <hyperlink ref="F259" r:id="rId27" display="https://podminky.urs.cz/item/CS_URS_2025_01/548141111"/>
    <hyperlink ref="F265" r:id="rId28" display="https://podminky.urs.cz/item/CS_URS_2025_01/631311124"/>
    <hyperlink ref="F271" r:id="rId29" display="https://podminky.urs.cz/item/CS_URS_2025_01/631311136"/>
    <hyperlink ref="F279" r:id="rId30" display="https://podminky.urs.cz/item/CS_URS_2025_01/631319013"/>
    <hyperlink ref="F285" r:id="rId31" display="https://podminky.urs.cz/item/CS_URS_2025_01/631319175"/>
    <hyperlink ref="F287" r:id="rId32" display="https://podminky.urs.cz/item/CS_URS_2025_01/631319211"/>
    <hyperlink ref="F289" r:id="rId33" display="https://podminky.urs.cz/item/CS_URS_2025_01/631351101"/>
    <hyperlink ref="F295" r:id="rId34" display="https://podminky.urs.cz/item/CS_URS_2025_01/631351102"/>
    <hyperlink ref="F297" r:id="rId35" display="https://podminky.urs.cz/item/CS_URS_2025_01/631351111"/>
    <hyperlink ref="F303" r:id="rId36" display="https://podminky.urs.cz/item/CS_URS_2025_01/631351112"/>
    <hyperlink ref="F305" r:id="rId37" display="https://podminky.urs.cz/item/CS_URS_2025_01/631361821"/>
    <hyperlink ref="F311" r:id="rId38" display="https://podminky.urs.cz/item/CS_URS_2025_01/631362024"/>
    <hyperlink ref="F317" r:id="rId39" display="https://podminky.urs.cz/item/CS_URS_2025_01/633831115"/>
    <hyperlink ref="F322" r:id="rId40" display="https://podminky.urs.cz/item/CS_URS_2025_01/634663111"/>
    <hyperlink ref="F328" r:id="rId41" display="https://podminky.urs.cz/item/CS_URS_2025_01/634911124"/>
    <hyperlink ref="F335" r:id="rId42" display="https://podminky.urs.cz/item/CS_URS_2025_01/899114112"/>
    <hyperlink ref="F347" r:id="rId43" display="https://podminky.urs.cz/item/CS_URS_2025_01/952901221"/>
    <hyperlink ref="F351" r:id="rId44" display="https://podminky.urs.cz/item/CS_URS_2025_01/952905211"/>
    <hyperlink ref="F357" r:id="rId45" display="https://podminky.urs.cz/item/CS_URS_2025_01/953961115"/>
    <hyperlink ref="F372" r:id="rId46" display="https://podminky.urs.cz/item/CS_URS_2025_01/953961212"/>
    <hyperlink ref="F378" r:id="rId47" display="https://podminky.urs.cz/item/CS_URS_2025_01/953965115"/>
    <hyperlink ref="F384" r:id="rId48" display="https://podminky.urs.cz/item/CS_URS_2025_01/962031133"/>
    <hyperlink ref="F390" r:id="rId49" display="https://podminky.urs.cz/item/CS_URS_2025_01/962052211"/>
    <hyperlink ref="F396" r:id="rId50" display="https://podminky.urs.cz/item/CS_URS_2025_01/963012510"/>
    <hyperlink ref="F402" r:id="rId51" display="https://podminky.urs.cz/item/CS_URS_2025_01/963051113"/>
    <hyperlink ref="F408" r:id="rId52" display="https://podminky.urs.cz/item/CS_URS_2025_01/964051111"/>
    <hyperlink ref="F414" r:id="rId53" display="https://podminky.urs.cz/item/CS_URS_2025_01/964061321"/>
    <hyperlink ref="F420" r:id="rId54" display="https://podminky.urs.cz/item/CS_URS_2025_01/965045113"/>
    <hyperlink ref="F426" r:id="rId55" display="https://podminky.urs.cz/item/CS_URS_2025_01/968072455"/>
    <hyperlink ref="F432" r:id="rId56" display="https://podminky.urs.cz/item/CS_URS_2025_01/972054491"/>
    <hyperlink ref="F438" r:id="rId57" display="https://podminky.urs.cz/item/CS_URS_2025_01/973042241"/>
    <hyperlink ref="F444" r:id="rId58" display="https://podminky.urs.cz/item/CS_URS_2025_01/976085311"/>
    <hyperlink ref="F449" r:id="rId59" display="https://podminky.urs.cz/item/CS_URS_2025_01/977151116"/>
    <hyperlink ref="F456" r:id="rId60" display="https://podminky.urs.cz/item/CS_URS_2025_01/977151122"/>
    <hyperlink ref="F463" r:id="rId61" display="https://podminky.urs.cz/item/CS_URS_2025_01/977211111"/>
    <hyperlink ref="F474" r:id="rId62" display="https://podminky.urs.cz/item/CS_URS_2025_01/978022151"/>
    <hyperlink ref="F480" r:id="rId63" display="https://podminky.urs.cz/item/CS_URS_2025_01/985131311"/>
    <hyperlink ref="F486" r:id="rId64" display="https://podminky.urs.cz/item/CS_URS_2025_01/985311115"/>
    <hyperlink ref="F495" r:id="rId65" display="https://podminky.urs.cz/item/CS_URS_2025_01/985323111"/>
    <hyperlink ref="F506" r:id="rId66" display="https://podminky.urs.cz/item/CS_URS_2025_01/985331212"/>
    <hyperlink ref="F516" r:id="rId67" display="https://podminky.urs.cz/item/CS_URS_2025_01/985331217"/>
    <hyperlink ref="F521" r:id="rId68" display="https://podminky.urs.cz/item/CS_URS_2025_01/985331912"/>
    <hyperlink ref="F526" r:id="rId69" display="https://podminky.urs.cz/item/CS_URS_2025_01/997013151"/>
    <hyperlink ref="F528" r:id="rId70" display="https://podminky.urs.cz/item/CS_URS_2025_01/997013501"/>
    <hyperlink ref="F530" r:id="rId71" display="https://podminky.urs.cz/item/CS_URS_2025_01/997013509"/>
    <hyperlink ref="F534" r:id="rId72" display="https://podminky.urs.cz/item/CS_URS_2025_01/997013601"/>
    <hyperlink ref="F538" r:id="rId73" display="https://podminky.urs.cz/item/CS_URS_2025_01/997013602"/>
    <hyperlink ref="F542" r:id="rId74" display="https://podminky.urs.cz/item/CS_URS_2025_01/997013603"/>
    <hyperlink ref="F546" r:id="rId75" display="https://podminky.urs.cz/item/CS_URS_2025_01/997013631"/>
    <hyperlink ref="F550" r:id="rId76" display="https://podminky.urs.cz/item/CS_URS_2025_01/997013841"/>
    <hyperlink ref="F553" r:id="rId77" display="https://podminky.urs.cz/item/CS_URS_2025_01/998012041"/>
    <hyperlink ref="F555" r:id="rId78" display="https://podminky.urs.cz/item/CS_URS_2025_01/998012034"/>
    <hyperlink ref="F559" r:id="rId79" display="https://podminky.urs.cz/item/CS_URS_2025_01/721173401"/>
    <hyperlink ref="F565" r:id="rId80" display="https://podminky.urs.cz/item/CS_URS_2025_01/721174042"/>
    <hyperlink ref="F572" r:id="rId81" display="https://podminky.urs.cz/item/CS_URS_2025_01/998721101"/>
    <hyperlink ref="F575" r:id="rId82" display="https://podminky.urs.cz/item/CS_URS_2025_01/767831022"/>
    <hyperlink ref="F586" r:id="rId83" display="https://podminky.urs.cz/item/CS_URS_2025_01/767995112"/>
    <hyperlink ref="F592" r:id="rId84" display="https://podminky.urs.cz/item/CS_URS_2025_01/767995113"/>
    <hyperlink ref="F606" r:id="rId85" display="https://podminky.urs.cz/item/CS_URS_2025_01/767995114"/>
    <hyperlink ref="F614" r:id="rId86" display="https://podminky.urs.cz/item/CS_URS_2025_01/767995115"/>
    <hyperlink ref="F679" r:id="rId87" display="https://podminky.urs.cz/item/CS_URS_2025_01/767996701"/>
    <hyperlink ref="F687" r:id="rId88" display="https://podminky.urs.cz/item/CS_URS_2025_01/998767111"/>
    <hyperlink ref="F690" r:id="rId89" display="https://podminky.urs.cz/item/CS_URS_2025_01/789221522"/>
    <hyperlink ref="F696" r:id="rId90" display="https://podminky.urs.cz/item/CS_URS_2025_01/789325310"/>
    <hyperlink ref="F702" r:id="rId91" display="https://podminky.urs.cz/item/CS_URS_2025_01/789325315"/>
    <hyperlink ref="F704" r:id="rId92" display="https://podminky.urs.cz/item/CS_URS_2025_01/78932532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93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84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81</v>
      </c>
    </row>
    <row r="4" s="1" customFormat="1" ht="24.96" customHeight="1">
      <c r="B4" s="22"/>
      <c r="D4" s="132" t="s">
        <v>94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Areál tramvaje Poruba - Sanace podlahy mezi 12. a 13.kolejí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95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824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6. 3. 2025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825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35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37</v>
      </c>
      <c r="E30" s="40"/>
      <c r="F30" s="40"/>
      <c r="G30" s="40"/>
      <c r="H30" s="40"/>
      <c r="I30" s="40"/>
      <c r="J30" s="146">
        <f>ROUND(J86,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39</v>
      </c>
      <c r="G32" s="40"/>
      <c r="H32" s="40"/>
      <c r="I32" s="147" t="s">
        <v>38</v>
      </c>
      <c r="J32" s="147" t="s">
        <v>40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41</v>
      </c>
      <c r="E33" s="134" t="s">
        <v>42</v>
      </c>
      <c r="F33" s="149">
        <f>ROUND((SUM(BE86:BE147)),  2)</f>
        <v>0</v>
      </c>
      <c r="G33" s="40"/>
      <c r="H33" s="40"/>
      <c r="I33" s="150">
        <v>0.20999999999999999</v>
      </c>
      <c r="J33" s="149">
        <f>ROUND(((SUM(BE86:BE147))*I33),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43</v>
      </c>
      <c r="F34" s="149">
        <f>ROUND((SUM(BF86:BF147)),  2)</f>
        <v>0</v>
      </c>
      <c r="G34" s="40"/>
      <c r="H34" s="40"/>
      <c r="I34" s="150">
        <v>0.12</v>
      </c>
      <c r="J34" s="149">
        <f>ROUND(((SUM(BF86:BF147))*I34),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44</v>
      </c>
      <c r="F35" s="149">
        <f>ROUND((SUM(BG86:BG147)),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45</v>
      </c>
      <c r="F36" s="149">
        <f>ROUND((SUM(BH86:BH147)),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46</v>
      </c>
      <c r="F37" s="149">
        <f>ROUND((SUM(BI86:BI147)),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47</v>
      </c>
      <c r="E39" s="153"/>
      <c r="F39" s="153"/>
      <c r="G39" s="154" t="s">
        <v>48</v>
      </c>
      <c r="H39" s="155" t="s">
        <v>49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Areál tramvaje Poruba - Sanace podlahy mezi 12. a 13.kolejí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95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20 - Elektroinstalace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Ostrava</v>
      </c>
      <c r="G52" s="42"/>
      <c r="H52" s="42"/>
      <c r="I52" s="34" t="s">
        <v>23</v>
      </c>
      <c r="J52" s="74" t="str">
        <f>IF(J12="","",J12)</f>
        <v>6. 3. 2025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Dopravní podnik Ostrava a.s.</v>
      </c>
      <c r="G54" s="42"/>
      <c r="H54" s="42"/>
      <c r="I54" s="34" t="s">
        <v>31</v>
      </c>
      <c r="J54" s="38" t="str">
        <f>E21</f>
        <v>Projekt HTL,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Prospect spol. s r.o.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99</v>
      </c>
      <c r="D57" s="164"/>
      <c r="E57" s="164"/>
      <c r="F57" s="164"/>
      <c r="G57" s="164"/>
      <c r="H57" s="164"/>
      <c r="I57" s="164"/>
      <c r="J57" s="165" t="s">
        <v>100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69</v>
      </c>
      <c r="D59" s="42"/>
      <c r="E59" s="42"/>
      <c r="F59" s="42"/>
      <c r="G59" s="42"/>
      <c r="H59" s="42"/>
      <c r="I59" s="42"/>
      <c r="J59" s="104">
        <f>J86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101</v>
      </c>
    </row>
    <row r="60" s="9" customFormat="1" ht="24.96" customHeight="1">
      <c r="A60" s="9"/>
      <c r="B60" s="167"/>
      <c r="C60" s="168"/>
      <c r="D60" s="169" t="s">
        <v>826</v>
      </c>
      <c r="E60" s="170"/>
      <c r="F60" s="170"/>
      <c r="G60" s="170"/>
      <c r="H60" s="170"/>
      <c r="I60" s="170"/>
      <c r="J60" s="171">
        <f>J87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827</v>
      </c>
      <c r="E61" s="176"/>
      <c r="F61" s="176"/>
      <c r="G61" s="176"/>
      <c r="H61" s="176"/>
      <c r="I61" s="176"/>
      <c r="J61" s="177">
        <f>J88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828</v>
      </c>
      <c r="E62" s="176"/>
      <c r="F62" s="176"/>
      <c r="G62" s="176"/>
      <c r="H62" s="176"/>
      <c r="I62" s="176"/>
      <c r="J62" s="177">
        <f>J101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829</v>
      </c>
      <c r="E63" s="176"/>
      <c r="F63" s="176"/>
      <c r="G63" s="176"/>
      <c r="H63" s="176"/>
      <c r="I63" s="176"/>
      <c r="J63" s="177">
        <f>J108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830</v>
      </c>
      <c r="E64" s="176"/>
      <c r="F64" s="176"/>
      <c r="G64" s="176"/>
      <c r="H64" s="176"/>
      <c r="I64" s="176"/>
      <c r="J64" s="177">
        <f>J117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831</v>
      </c>
      <c r="E65" s="176"/>
      <c r="F65" s="176"/>
      <c r="G65" s="176"/>
      <c r="H65" s="176"/>
      <c r="I65" s="176"/>
      <c r="J65" s="177">
        <f>J133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7"/>
      <c r="C66" s="168"/>
      <c r="D66" s="169" t="s">
        <v>832</v>
      </c>
      <c r="E66" s="170"/>
      <c r="F66" s="170"/>
      <c r="G66" s="170"/>
      <c r="H66" s="170"/>
      <c r="I66" s="170"/>
      <c r="J66" s="171">
        <f>J140</f>
        <v>0</v>
      </c>
      <c r="K66" s="168"/>
      <c r="L66" s="17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116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16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162" t="str">
        <f>E7</f>
        <v>Areál tramvaje Poruba - Sanace podlahy mezi 12. a 13.kolejí</v>
      </c>
      <c r="F76" s="34"/>
      <c r="G76" s="34"/>
      <c r="H76" s="34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95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E9</f>
        <v>SO 20 - Elektroinstalace</v>
      </c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21</v>
      </c>
      <c r="D80" s="42"/>
      <c r="E80" s="42"/>
      <c r="F80" s="29" t="str">
        <f>F12</f>
        <v>Ostrava</v>
      </c>
      <c r="G80" s="42"/>
      <c r="H80" s="42"/>
      <c r="I80" s="34" t="s">
        <v>23</v>
      </c>
      <c r="J80" s="74" t="str">
        <f>IF(J12="","",J12)</f>
        <v>6. 3. 2025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25</v>
      </c>
      <c r="D82" s="42"/>
      <c r="E82" s="42"/>
      <c r="F82" s="29" t="str">
        <f>E15</f>
        <v>Dopravní podnik Ostrava a.s.</v>
      </c>
      <c r="G82" s="42"/>
      <c r="H82" s="42"/>
      <c r="I82" s="34" t="s">
        <v>31</v>
      </c>
      <c r="J82" s="38" t="str">
        <f>E21</f>
        <v>Projekt HTL, s.r.o.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29</v>
      </c>
      <c r="D83" s="42"/>
      <c r="E83" s="42"/>
      <c r="F83" s="29" t="str">
        <f>IF(E18="","",E18)</f>
        <v>Vyplň údaj</v>
      </c>
      <c r="G83" s="42"/>
      <c r="H83" s="42"/>
      <c r="I83" s="34" t="s">
        <v>34</v>
      </c>
      <c r="J83" s="38" t="str">
        <f>E24</f>
        <v>Prospect spol. s r.o.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79"/>
      <c r="B85" s="180"/>
      <c r="C85" s="181" t="s">
        <v>117</v>
      </c>
      <c r="D85" s="182" t="s">
        <v>56</v>
      </c>
      <c r="E85" s="182" t="s">
        <v>52</v>
      </c>
      <c r="F85" s="182" t="s">
        <v>53</v>
      </c>
      <c r="G85" s="182" t="s">
        <v>118</v>
      </c>
      <c r="H85" s="182" t="s">
        <v>119</v>
      </c>
      <c r="I85" s="182" t="s">
        <v>120</v>
      </c>
      <c r="J85" s="182" t="s">
        <v>100</v>
      </c>
      <c r="K85" s="183" t="s">
        <v>121</v>
      </c>
      <c r="L85" s="184"/>
      <c r="M85" s="94" t="s">
        <v>19</v>
      </c>
      <c r="N85" s="95" t="s">
        <v>41</v>
      </c>
      <c r="O85" s="95" t="s">
        <v>122</v>
      </c>
      <c r="P85" s="95" t="s">
        <v>123</v>
      </c>
      <c r="Q85" s="95" t="s">
        <v>124</v>
      </c>
      <c r="R85" s="95" t="s">
        <v>125</v>
      </c>
      <c r="S85" s="95" t="s">
        <v>126</v>
      </c>
      <c r="T85" s="96" t="s">
        <v>127</v>
      </c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</row>
    <row r="86" s="2" customFormat="1" ht="22.8" customHeight="1">
      <c r="A86" s="40"/>
      <c r="B86" s="41"/>
      <c r="C86" s="101" t="s">
        <v>128</v>
      </c>
      <c r="D86" s="42"/>
      <c r="E86" s="42"/>
      <c r="F86" s="42"/>
      <c r="G86" s="42"/>
      <c r="H86" s="42"/>
      <c r="I86" s="42"/>
      <c r="J86" s="185">
        <f>BK86</f>
        <v>0</v>
      </c>
      <c r="K86" s="42"/>
      <c r="L86" s="46"/>
      <c r="M86" s="97"/>
      <c r="N86" s="186"/>
      <c r="O86" s="98"/>
      <c r="P86" s="187">
        <f>P87+P140</f>
        <v>0</v>
      </c>
      <c r="Q86" s="98"/>
      <c r="R86" s="187">
        <f>R87+R140</f>
        <v>0.14526</v>
      </c>
      <c r="S86" s="98"/>
      <c r="T86" s="188">
        <f>T87+T140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70</v>
      </c>
      <c r="AU86" s="19" t="s">
        <v>101</v>
      </c>
      <c r="BK86" s="189">
        <f>BK87+BK140</f>
        <v>0</v>
      </c>
    </row>
    <row r="87" s="12" customFormat="1" ht="25.92" customHeight="1">
      <c r="A87" s="12"/>
      <c r="B87" s="190"/>
      <c r="C87" s="191"/>
      <c r="D87" s="192" t="s">
        <v>70</v>
      </c>
      <c r="E87" s="193" t="s">
        <v>673</v>
      </c>
      <c r="F87" s="193" t="s">
        <v>673</v>
      </c>
      <c r="G87" s="191"/>
      <c r="H87" s="191"/>
      <c r="I87" s="194"/>
      <c r="J87" s="195">
        <f>BK87</f>
        <v>0</v>
      </c>
      <c r="K87" s="191"/>
      <c r="L87" s="196"/>
      <c r="M87" s="197"/>
      <c r="N87" s="198"/>
      <c r="O87" s="198"/>
      <c r="P87" s="199">
        <f>P88+P101+P108+P117+P133</f>
        <v>0</v>
      </c>
      <c r="Q87" s="198"/>
      <c r="R87" s="199">
        <f>R88+R101+R108+R117+R133</f>
        <v>0.14526</v>
      </c>
      <c r="S87" s="198"/>
      <c r="T87" s="200">
        <f>T88+T101+T108+T117+T133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81</v>
      </c>
      <c r="AT87" s="202" t="s">
        <v>70</v>
      </c>
      <c r="AU87" s="202" t="s">
        <v>71</v>
      </c>
      <c r="AY87" s="201" t="s">
        <v>131</v>
      </c>
      <c r="BK87" s="203">
        <f>BK88+BK101+BK108+BK117+BK133</f>
        <v>0</v>
      </c>
    </row>
    <row r="88" s="12" customFormat="1" ht="22.8" customHeight="1">
      <c r="A88" s="12"/>
      <c r="B88" s="190"/>
      <c r="C88" s="191"/>
      <c r="D88" s="192" t="s">
        <v>70</v>
      </c>
      <c r="E88" s="204" t="s">
        <v>833</v>
      </c>
      <c r="F88" s="204" t="s">
        <v>834</v>
      </c>
      <c r="G88" s="191"/>
      <c r="H88" s="191"/>
      <c r="I88" s="194"/>
      <c r="J88" s="205">
        <f>BK88</f>
        <v>0</v>
      </c>
      <c r="K88" s="191"/>
      <c r="L88" s="196"/>
      <c r="M88" s="197"/>
      <c r="N88" s="198"/>
      <c r="O88" s="198"/>
      <c r="P88" s="199">
        <f>SUM(P89:P100)</f>
        <v>0</v>
      </c>
      <c r="Q88" s="198"/>
      <c r="R88" s="199">
        <f>SUM(R89:R100)</f>
        <v>0</v>
      </c>
      <c r="S88" s="198"/>
      <c r="T88" s="200">
        <f>SUM(T89:T100)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81</v>
      </c>
      <c r="AT88" s="202" t="s">
        <v>70</v>
      </c>
      <c r="AU88" s="202" t="s">
        <v>79</v>
      </c>
      <c r="AY88" s="201" t="s">
        <v>131</v>
      </c>
      <c r="BK88" s="203">
        <f>SUM(BK89:BK100)</f>
        <v>0</v>
      </c>
    </row>
    <row r="89" s="2" customFormat="1" ht="16.5" customHeight="1">
      <c r="A89" s="40"/>
      <c r="B89" s="41"/>
      <c r="C89" s="257" t="s">
        <v>79</v>
      </c>
      <c r="D89" s="257" t="s">
        <v>154</v>
      </c>
      <c r="E89" s="258" t="s">
        <v>835</v>
      </c>
      <c r="F89" s="259" t="s">
        <v>836</v>
      </c>
      <c r="G89" s="260" t="s">
        <v>837</v>
      </c>
      <c r="H89" s="261">
        <v>1</v>
      </c>
      <c r="I89" s="262"/>
      <c r="J89" s="263">
        <f>ROUND(I89*H89,2)</f>
        <v>0</v>
      </c>
      <c r="K89" s="259" t="s">
        <v>301</v>
      </c>
      <c r="L89" s="264"/>
      <c r="M89" s="265" t="s">
        <v>19</v>
      </c>
      <c r="N89" s="266" t="s">
        <v>42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243</v>
      </c>
      <c r="AT89" s="217" t="s">
        <v>154</v>
      </c>
      <c r="AU89" s="217" t="s">
        <v>81</v>
      </c>
      <c r="AY89" s="19" t="s">
        <v>131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79</v>
      </c>
      <c r="BK89" s="218">
        <f>ROUND(I89*H89,2)</f>
        <v>0</v>
      </c>
      <c r="BL89" s="19" t="s">
        <v>182</v>
      </c>
      <c r="BM89" s="217" t="s">
        <v>838</v>
      </c>
    </row>
    <row r="90" s="2" customFormat="1" ht="16.5" customHeight="1">
      <c r="A90" s="40"/>
      <c r="B90" s="41"/>
      <c r="C90" s="206" t="s">
        <v>81</v>
      </c>
      <c r="D90" s="206" t="s">
        <v>133</v>
      </c>
      <c r="E90" s="207" t="s">
        <v>839</v>
      </c>
      <c r="F90" s="208" t="s">
        <v>840</v>
      </c>
      <c r="G90" s="209" t="s">
        <v>837</v>
      </c>
      <c r="H90" s="210">
        <v>1</v>
      </c>
      <c r="I90" s="211"/>
      <c r="J90" s="212">
        <f>ROUND(I90*H90,2)</f>
        <v>0</v>
      </c>
      <c r="K90" s="208" t="s">
        <v>301</v>
      </c>
      <c r="L90" s="46"/>
      <c r="M90" s="213" t="s">
        <v>19</v>
      </c>
      <c r="N90" s="214" t="s">
        <v>42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182</v>
      </c>
      <c r="AT90" s="217" t="s">
        <v>133</v>
      </c>
      <c r="AU90" s="217" t="s">
        <v>81</v>
      </c>
      <c r="AY90" s="19" t="s">
        <v>131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79</v>
      </c>
      <c r="BK90" s="218">
        <f>ROUND(I90*H90,2)</f>
        <v>0</v>
      </c>
      <c r="BL90" s="19" t="s">
        <v>182</v>
      </c>
      <c r="BM90" s="217" t="s">
        <v>841</v>
      </c>
    </row>
    <row r="91" s="2" customFormat="1" ht="24.15" customHeight="1">
      <c r="A91" s="40"/>
      <c r="B91" s="41"/>
      <c r="C91" s="257" t="s">
        <v>153</v>
      </c>
      <c r="D91" s="257" t="s">
        <v>154</v>
      </c>
      <c r="E91" s="258" t="s">
        <v>842</v>
      </c>
      <c r="F91" s="259" t="s">
        <v>843</v>
      </c>
      <c r="G91" s="260" t="s">
        <v>837</v>
      </c>
      <c r="H91" s="261">
        <v>3</v>
      </c>
      <c r="I91" s="262"/>
      <c r="J91" s="263">
        <f>ROUND(I91*H91,2)</f>
        <v>0</v>
      </c>
      <c r="K91" s="259" t="s">
        <v>301</v>
      </c>
      <c r="L91" s="264"/>
      <c r="M91" s="265" t="s">
        <v>19</v>
      </c>
      <c r="N91" s="266" t="s">
        <v>42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243</v>
      </c>
      <c r="AT91" s="217" t="s">
        <v>154</v>
      </c>
      <c r="AU91" s="217" t="s">
        <v>81</v>
      </c>
      <c r="AY91" s="19" t="s">
        <v>131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79</v>
      </c>
      <c r="BK91" s="218">
        <f>ROUND(I91*H91,2)</f>
        <v>0</v>
      </c>
      <c r="BL91" s="19" t="s">
        <v>182</v>
      </c>
      <c r="BM91" s="217" t="s">
        <v>844</v>
      </c>
    </row>
    <row r="92" s="2" customFormat="1" ht="16.5" customHeight="1">
      <c r="A92" s="40"/>
      <c r="B92" s="41"/>
      <c r="C92" s="206" t="s">
        <v>138</v>
      </c>
      <c r="D92" s="206" t="s">
        <v>133</v>
      </c>
      <c r="E92" s="207" t="s">
        <v>845</v>
      </c>
      <c r="F92" s="208" t="s">
        <v>846</v>
      </c>
      <c r="G92" s="209" t="s">
        <v>837</v>
      </c>
      <c r="H92" s="210">
        <v>3</v>
      </c>
      <c r="I92" s="211"/>
      <c r="J92" s="212">
        <f>ROUND(I92*H92,2)</f>
        <v>0</v>
      </c>
      <c r="K92" s="208" t="s">
        <v>301</v>
      </c>
      <c r="L92" s="46"/>
      <c r="M92" s="213" t="s">
        <v>19</v>
      </c>
      <c r="N92" s="214" t="s">
        <v>42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182</v>
      </c>
      <c r="AT92" s="217" t="s">
        <v>133</v>
      </c>
      <c r="AU92" s="217" t="s">
        <v>81</v>
      </c>
      <c r="AY92" s="19" t="s">
        <v>131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79</v>
      </c>
      <c r="BK92" s="218">
        <f>ROUND(I92*H92,2)</f>
        <v>0</v>
      </c>
      <c r="BL92" s="19" t="s">
        <v>182</v>
      </c>
      <c r="BM92" s="217" t="s">
        <v>847</v>
      </c>
    </row>
    <row r="93" s="2" customFormat="1" ht="24.15" customHeight="1">
      <c r="A93" s="40"/>
      <c r="B93" s="41"/>
      <c r="C93" s="257" t="s">
        <v>165</v>
      </c>
      <c r="D93" s="257" t="s">
        <v>154</v>
      </c>
      <c r="E93" s="258" t="s">
        <v>848</v>
      </c>
      <c r="F93" s="259" t="s">
        <v>849</v>
      </c>
      <c r="G93" s="260" t="s">
        <v>837</v>
      </c>
      <c r="H93" s="261">
        <v>1</v>
      </c>
      <c r="I93" s="262"/>
      <c r="J93" s="263">
        <f>ROUND(I93*H93,2)</f>
        <v>0</v>
      </c>
      <c r="K93" s="259" t="s">
        <v>301</v>
      </c>
      <c r="L93" s="264"/>
      <c r="M93" s="265" t="s">
        <v>19</v>
      </c>
      <c r="N93" s="266" t="s">
        <v>42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243</v>
      </c>
      <c r="AT93" s="217" t="s">
        <v>154</v>
      </c>
      <c r="AU93" s="217" t="s">
        <v>81</v>
      </c>
      <c r="AY93" s="19" t="s">
        <v>131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79</v>
      </c>
      <c r="BK93" s="218">
        <f>ROUND(I93*H93,2)</f>
        <v>0</v>
      </c>
      <c r="BL93" s="19" t="s">
        <v>182</v>
      </c>
      <c r="BM93" s="217" t="s">
        <v>850</v>
      </c>
    </row>
    <row r="94" s="2" customFormat="1" ht="16.5" customHeight="1">
      <c r="A94" s="40"/>
      <c r="B94" s="41"/>
      <c r="C94" s="206" t="s">
        <v>158</v>
      </c>
      <c r="D94" s="206" t="s">
        <v>133</v>
      </c>
      <c r="E94" s="207" t="s">
        <v>851</v>
      </c>
      <c r="F94" s="208" t="s">
        <v>852</v>
      </c>
      <c r="G94" s="209" t="s">
        <v>837</v>
      </c>
      <c r="H94" s="210">
        <v>1</v>
      </c>
      <c r="I94" s="211"/>
      <c r="J94" s="212">
        <f>ROUND(I94*H94,2)</f>
        <v>0</v>
      </c>
      <c r="K94" s="208" t="s">
        <v>301</v>
      </c>
      <c r="L94" s="46"/>
      <c r="M94" s="213" t="s">
        <v>19</v>
      </c>
      <c r="N94" s="214" t="s">
        <v>42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182</v>
      </c>
      <c r="AT94" s="217" t="s">
        <v>133</v>
      </c>
      <c r="AU94" s="217" t="s">
        <v>81</v>
      </c>
      <c r="AY94" s="19" t="s">
        <v>131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79</v>
      </c>
      <c r="BK94" s="218">
        <f>ROUND(I94*H94,2)</f>
        <v>0</v>
      </c>
      <c r="BL94" s="19" t="s">
        <v>182</v>
      </c>
      <c r="BM94" s="217" t="s">
        <v>853</v>
      </c>
    </row>
    <row r="95" s="2" customFormat="1" ht="24.15" customHeight="1">
      <c r="A95" s="40"/>
      <c r="B95" s="41"/>
      <c r="C95" s="257" t="s">
        <v>174</v>
      </c>
      <c r="D95" s="257" t="s">
        <v>154</v>
      </c>
      <c r="E95" s="258" t="s">
        <v>854</v>
      </c>
      <c r="F95" s="259" t="s">
        <v>855</v>
      </c>
      <c r="G95" s="260" t="s">
        <v>837</v>
      </c>
      <c r="H95" s="261">
        <v>1</v>
      </c>
      <c r="I95" s="262"/>
      <c r="J95" s="263">
        <f>ROUND(I95*H95,2)</f>
        <v>0</v>
      </c>
      <c r="K95" s="259" t="s">
        <v>301</v>
      </c>
      <c r="L95" s="264"/>
      <c r="M95" s="265" t="s">
        <v>19</v>
      </c>
      <c r="N95" s="266" t="s">
        <v>42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243</v>
      </c>
      <c r="AT95" s="217" t="s">
        <v>154</v>
      </c>
      <c r="AU95" s="217" t="s">
        <v>81</v>
      </c>
      <c r="AY95" s="19" t="s">
        <v>131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79</v>
      </c>
      <c r="BK95" s="218">
        <f>ROUND(I95*H95,2)</f>
        <v>0</v>
      </c>
      <c r="BL95" s="19" t="s">
        <v>182</v>
      </c>
      <c r="BM95" s="217" t="s">
        <v>856</v>
      </c>
    </row>
    <row r="96" s="2" customFormat="1" ht="16.5" customHeight="1">
      <c r="A96" s="40"/>
      <c r="B96" s="41"/>
      <c r="C96" s="206" t="s">
        <v>157</v>
      </c>
      <c r="D96" s="206" t="s">
        <v>133</v>
      </c>
      <c r="E96" s="207" t="s">
        <v>857</v>
      </c>
      <c r="F96" s="208" t="s">
        <v>858</v>
      </c>
      <c r="G96" s="209" t="s">
        <v>837</v>
      </c>
      <c r="H96" s="210">
        <v>1</v>
      </c>
      <c r="I96" s="211"/>
      <c r="J96" s="212">
        <f>ROUND(I96*H96,2)</f>
        <v>0</v>
      </c>
      <c r="K96" s="208" t="s">
        <v>301</v>
      </c>
      <c r="L96" s="46"/>
      <c r="M96" s="213" t="s">
        <v>19</v>
      </c>
      <c r="N96" s="214" t="s">
        <v>42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182</v>
      </c>
      <c r="AT96" s="217" t="s">
        <v>133</v>
      </c>
      <c r="AU96" s="217" t="s">
        <v>81</v>
      </c>
      <c r="AY96" s="19" t="s">
        <v>131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79</v>
      </c>
      <c r="BK96" s="218">
        <f>ROUND(I96*H96,2)</f>
        <v>0</v>
      </c>
      <c r="BL96" s="19" t="s">
        <v>182</v>
      </c>
      <c r="BM96" s="217" t="s">
        <v>859</v>
      </c>
    </row>
    <row r="97" s="2" customFormat="1" ht="16.5" customHeight="1">
      <c r="A97" s="40"/>
      <c r="B97" s="41"/>
      <c r="C97" s="257" t="s">
        <v>187</v>
      </c>
      <c r="D97" s="257" t="s">
        <v>154</v>
      </c>
      <c r="E97" s="258" t="s">
        <v>860</v>
      </c>
      <c r="F97" s="259" t="s">
        <v>861</v>
      </c>
      <c r="G97" s="260" t="s">
        <v>837</v>
      </c>
      <c r="H97" s="261">
        <v>3</v>
      </c>
      <c r="I97" s="262"/>
      <c r="J97" s="263">
        <f>ROUND(I97*H97,2)</f>
        <v>0</v>
      </c>
      <c r="K97" s="259" t="s">
        <v>301</v>
      </c>
      <c r="L97" s="264"/>
      <c r="M97" s="265" t="s">
        <v>19</v>
      </c>
      <c r="N97" s="266" t="s">
        <v>42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243</v>
      </c>
      <c r="AT97" s="217" t="s">
        <v>154</v>
      </c>
      <c r="AU97" s="217" t="s">
        <v>81</v>
      </c>
      <c r="AY97" s="19" t="s">
        <v>131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79</v>
      </c>
      <c r="BK97" s="218">
        <f>ROUND(I97*H97,2)</f>
        <v>0</v>
      </c>
      <c r="BL97" s="19" t="s">
        <v>182</v>
      </c>
      <c r="BM97" s="217" t="s">
        <v>862</v>
      </c>
    </row>
    <row r="98" s="2" customFormat="1" ht="16.5" customHeight="1">
      <c r="A98" s="40"/>
      <c r="B98" s="41"/>
      <c r="C98" s="257" t="s">
        <v>168</v>
      </c>
      <c r="D98" s="257" t="s">
        <v>154</v>
      </c>
      <c r="E98" s="258" t="s">
        <v>863</v>
      </c>
      <c r="F98" s="259" t="s">
        <v>864</v>
      </c>
      <c r="G98" s="260" t="s">
        <v>837</v>
      </c>
      <c r="H98" s="261">
        <v>6</v>
      </c>
      <c r="I98" s="262"/>
      <c r="J98" s="263">
        <f>ROUND(I98*H98,2)</f>
        <v>0</v>
      </c>
      <c r="K98" s="259" t="s">
        <v>301</v>
      </c>
      <c r="L98" s="264"/>
      <c r="M98" s="265" t="s">
        <v>19</v>
      </c>
      <c r="N98" s="266" t="s">
        <v>42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243</v>
      </c>
      <c r="AT98" s="217" t="s">
        <v>154</v>
      </c>
      <c r="AU98" s="217" t="s">
        <v>81</v>
      </c>
      <c r="AY98" s="19" t="s">
        <v>131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79</v>
      </c>
      <c r="BK98" s="218">
        <f>ROUND(I98*H98,2)</f>
        <v>0</v>
      </c>
      <c r="BL98" s="19" t="s">
        <v>182</v>
      </c>
      <c r="BM98" s="217" t="s">
        <v>865</v>
      </c>
    </row>
    <row r="99" s="2" customFormat="1" ht="16.5" customHeight="1">
      <c r="A99" s="40"/>
      <c r="B99" s="41"/>
      <c r="C99" s="257" t="s">
        <v>203</v>
      </c>
      <c r="D99" s="257" t="s">
        <v>154</v>
      </c>
      <c r="E99" s="258" t="s">
        <v>866</v>
      </c>
      <c r="F99" s="259" t="s">
        <v>867</v>
      </c>
      <c r="G99" s="260" t="s">
        <v>837</v>
      </c>
      <c r="H99" s="261">
        <v>4</v>
      </c>
      <c r="I99" s="262"/>
      <c r="J99" s="263">
        <f>ROUND(I99*H99,2)</f>
        <v>0</v>
      </c>
      <c r="K99" s="259" t="s">
        <v>301</v>
      </c>
      <c r="L99" s="264"/>
      <c r="M99" s="265" t="s">
        <v>19</v>
      </c>
      <c r="N99" s="266" t="s">
        <v>42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243</v>
      </c>
      <c r="AT99" s="217" t="s">
        <v>154</v>
      </c>
      <c r="AU99" s="217" t="s">
        <v>81</v>
      </c>
      <c r="AY99" s="19" t="s">
        <v>131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79</v>
      </c>
      <c r="BK99" s="218">
        <f>ROUND(I99*H99,2)</f>
        <v>0</v>
      </c>
      <c r="BL99" s="19" t="s">
        <v>182</v>
      </c>
      <c r="BM99" s="217" t="s">
        <v>868</v>
      </c>
    </row>
    <row r="100" s="2" customFormat="1" ht="16.5" customHeight="1">
      <c r="A100" s="40"/>
      <c r="B100" s="41"/>
      <c r="C100" s="206" t="s">
        <v>8</v>
      </c>
      <c r="D100" s="206" t="s">
        <v>133</v>
      </c>
      <c r="E100" s="207" t="s">
        <v>869</v>
      </c>
      <c r="F100" s="208" t="s">
        <v>870</v>
      </c>
      <c r="G100" s="209" t="s">
        <v>837</v>
      </c>
      <c r="H100" s="210">
        <v>13</v>
      </c>
      <c r="I100" s="211"/>
      <c r="J100" s="212">
        <f>ROUND(I100*H100,2)</f>
        <v>0</v>
      </c>
      <c r="K100" s="208" t="s">
        <v>301</v>
      </c>
      <c r="L100" s="46"/>
      <c r="M100" s="213" t="s">
        <v>19</v>
      </c>
      <c r="N100" s="214" t="s">
        <v>42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182</v>
      </c>
      <c r="AT100" s="217" t="s">
        <v>133</v>
      </c>
      <c r="AU100" s="217" t="s">
        <v>81</v>
      </c>
      <c r="AY100" s="19" t="s">
        <v>131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79</v>
      </c>
      <c r="BK100" s="218">
        <f>ROUND(I100*H100,2)</f>
        <v>0</v>
      </c>
      <c r="BL100" s="19" t="s">
        <v>182</v>
      </c>
      <c r="BM100" s="217" t="s">
        <v>871</v>
      </c>
    </row>
    <row r="101" s="12" customFormat="1" ht="22.8" customHeight="1">
      <c r="A101" s="12"/>
      <c r="B101" s="190"/>
      <c r="C101" s="191"/>
      <c r="D101" s="192" t="s">
        <v>70</v>
      </c>
      <c r="E101" s="204" t="s">
        <v>872</v>
      </c>
      <c r="F101" s="204" t="s">
        <v>873</v>
      </c>
      <c r="G101" s="191"/>
      <c r="H101" s="191"/>
      <c r="I101" s="194"/>
      <c r="J101" s="205">
        <f>BK101</f>
        <v>0</v>
      </c>
      <c r="K101" s="191"/>
      <c r="L101" s="196"/>
      <c r="M101" s="197"/>
      <c r="N101" s="198"/>
      <c r="O101" s="198"/>
      <c r="P101" s="199">
        <f>SUM(P102:P107)</f>
        <v>0</v>
      </c>
      <c r="Q101" s="198"/>
      <c r="R101" s="199">
        <f>SUM(R102:R107)</f>
        <v>0.083640000000000006</v>
      </c>
      <c r="S101" s="198"/>
      <c r="T101" s="200">
        <f>SUM(T102:T107)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1" t="s">
        <v>81</v>
      </c>
      <c r="AT101" s="202" t="s">
        <v>70</v>
      </c>
      <c r="AU101" s="202" t="s">
        <v>79</v>
      </c>
      <c r="AY101" s="201" t="s">
        <v>131</v>
      </c>
      <c r="BK101" s="203">
        <f>SUM(BK102:BK107)</f>
        <v>0</v>
      </c>
    </row>
    <row r="102" s="2" customFormat="1" ht="16.5" customHeight="1">
      <c r="A102" s="40"/>
      <c r="B102" s="41"/>
      <c r="C102" s="257" t="s">
        <v>218</v>
      </c>
      <c r="D102" s="257" t="s">
        <v>154</v>
      </c>
      <c r="E102" s="258" t="s">
        <v>874</v>
      </c>
      <c r="F102" s="259" t="s">
        <v>875</v>
      </c>
      <c r="G102" s="260" t="s">
        <v>709</v>
      </c>
      <c r="H102" s="261">
        <v>80</v>
      </c>
      <c r="I102" s="262"/>
      <c r="J102" s="263">
        <f>ROUND(I102*H102,2)</f>
        <v>0</v>
      </c>
      <c r="K102" s="259" t="s">
        <v>137</v>
      </c>
      <c r="L102" s="264"/>
      <c r="M102" s="265" t="s">
        <v>19</v>
      </c>
      <c r="N102" s="266" t="s">
        <v>42</v>
      </c>
      <c r="O102" s="86"/>
      <c r="P102" s="215">
        <f>O102*H102</f>
        <v>0</v>
      </c>
      <c r="Q102" s="215">
        <v>0.001</v>
      </c>
      <c r="R102" s="215">
        <f>Q102*H102</f>
        <v>0.080000000000000002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243</v>
      </c>
      <c r="AT102" s="217" t="s">
        <v>154</v>
      </c>
      <c r="AU102" s="217" t="s">
        <v>81</v>
      </c>
      <c r="AY102" s="19" t="s">
        <v>131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79</v>
      </c>
      <c r="BK102" s="218">
        <f>ROUND(I102*H102,2)</f>
        <v>0</v>
      </c>
      <c r="BL102" s="19" t="s">
        <v>182</v>
      </c>
      <c r="BM102" s="217" t="s">
        <v>876</v>
      </c>
    </row>
    <row r="103" s="2" customFormat="1" ht="44.25" customHeight="1">
      <c r="A103" s="40"/>
      <c r="B103" s="41"/>
      <c r="C103" s="206" t="s">
        <v>177</v>
      </c>
      <c r="D103" s="206" t="s">
        <v>133</v>
      </c>
      <c r="E103" s="207" t="s">
        <v>877</v>
      </c>
      <c r="F103" s="208" t="s">
        <v>878</v>
      </c>
      <c r="G103" s="209" t="s">
        <v>148</v>
      </c>
      <c r="H103" s="210">
        <v>84</v>
      </c>
      <c r="I103" s="211"/>
      <c r="J103" s="212">
        <f>ROUND(I103*H103,2)</f>
        <v>0</v>
      </c>
      <c r="K103" s="208" t="s">
        <v>137</v>
      </c>
      <c r="L103" s="46"/>
      <c r="M103" s="213" t="s">
        <v>19</v>
      </c>
      <c r="N103" s="214" t="s">
        <v>42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182</v>
      </c>
      <c r="AT103" s="217" t="s">
        <v>133</v>
      </c>
      <c r="AU103" s="217" t="s">
        <v>81</v>
      </c>
      <c r="AY103" s="19" t="s">
        <v>131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79</v>
      </c>
      <c r="BK103" s="218">
        <f>ROUND(I103*H103,2)</f>
        <v>0</v>
      </c>
      <c r="BL103" s="19" t="s">
        <v>182</v>
      </c>
      <c r="BM103" s="217" t="s">
        <v>879</v>
      </c>
    </row>
    <row r="104" s="2" customFormat="1">
      <c r="A104" s="40"/>
      <c r="B104" s="41"/>
      <c r="C104" s="42"/>
      <c r="D104" s="219" t="s">
        <v>139</v>
      </c>
      <c r="E104" s="42"/>
      <c r="F104" s="220" t="s">
        <v>880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139</v>
      </c>
      <c r="AU104" s="19" t="s">
        <v>81</v>
      </c>
    </row>
    <row r="105" s="2" customFormat="1" ht="24.15" customHeight="1">
      <c r="A105" s="40"/>
      <c r="B105" s="41"/>
      <c r="C105" s="257" t="s">
        <v>234</v>
      </c>
      <c r="D105" s="257" t="s">
        <v>154</v>
      </c>
      <c r="E105" s="258" t="s">
        <v>881</v>
      </c>
      <c r="F105" s="259" t="s">
        <v>882</v>
      </c>
      <c r="G105" s="260" t="s">
        <v>837</v>
      </c>
      <c r="H105" s="261">
        <v>14</v>
      </c>
      <c r="I105" s="262"/>
      <c r="J105" s="263">
        <f>ROUND(I105*H105,2)</f>
        <v>0</v>
      </c>
      <c r="K105" s="259" t="s">
        <v>137</v>
      </c>
      <c r="L105" s="264"/>
      <c r="M105" s="265" t="s">
        <v>19</v>
      </c>
      <c r="N105" s="266" t="s">
        <v>42</v>
      </c>
      <c r="O105" s="86"/>
      <c r="P105" s="215">
        <f>O105*H105</f>
        <v>0</v>
      </c>
      <c r="Q105" s="215">
        <v>0.00025999999999999998</v>
      </c>
      <c r="R105" s="215">
        <f>Q105*H105</f>
        <v>0.0036399999999999996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243</v>
      </c>
      <c r="AT105" s="217" t="s">
        <v>154</v>
      </c>
      <c r="AU105" s="217" t="s">
        <v>81</v>
      </c>
      <c r="AY105" s="19" t="s">
        <v>131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79</v>
      </c>
      <c r="BK105" s="218">
        <f>ROUND(I105*H105,2)</f>
        <v>0</v>
      </c>
      <c r="BL105" s="19" t="s">
        <v>182</v>
      </c>
      <c r="BM105" s="217" t="s">
        <v>883</v>
      </c>
    </row>
    <row r="106" s="2" customFormat="1" ht="16.5" customHeight="1">
      <c r="A106" s="40"/>
      <c r="B106" s="41"/>
      <c r="C106" s="206" t="s">
        <v>182</v>
      </c>
      <c r="D106" s="206" t="s">
        <v>133</v>
      </c>
      <c r="E106" s="207" t="s">
        <v>884</v>
      </c>
      <c r="F106" s="208" t="s">
        <v>858</v>
      </c>
      <c r="G106" s="209" t="s">
        <v>837</v>
      </c>
      <c r="H106" s="210">
        <v>14</v>
      </c>
      <c r="I106" s="211"/>
      <c r="J106" s="212">
        <f>ROUND(I106*H106,2)</f>
        <v>0</v>
      </c>
      <c r="K106" s="208" t="s">
        <v>301</v>
      </c>
      <c r="L106" s="46"/>
      <c r="M106" s="213" t="s">
        <v>19</v>
      </c>
      <c r="N106" s="214" t="s">
        <v>42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182</v>
      </c>
      <c r="AT106" s="217" t="s">
        <v>133</v>
      </c>
      <c r="AU106" s="217" t="s">
        <v>81</v>
      </c>
      <c r="AY106" s="19" t="s">
        <v>131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79</v>
      </c>
      <c r="BK106" s="218">
        <f>ROUND(I106*H106,2)</f>
        <v>0</v>
      </c>
      <c r="BL106" s="19" t="s">
        <v>182</v>
      </c>
      <c r="BM106" s="217" t="s">
        <v>885</v>
      </c>
    </row>
    <row r="107" s="2" customFormat="1" ht="16.5" customHeight="1">
      <c r="A107" s="40"/>
      <c r="B107" s="41"/>
      <c r="C107" s="206" t="s">
        <v>250</v>
      </c>
      <c r="D107" s="206" t="s">
        <v>133</v>
      </c>
      <c r="E107" s="207" t="s">
        <v>886</v>
      </c>
      <c r="F107" s="208" t="s">
        <v>887</v>
      </c>
      <c r="G107" s="209" t="s">
        <v>837</v>
      </c>
      <c r="H107" s="210">
        <v>1.3999999999999999</v>
      </c>
      <c r="I107" s="211"/>
      <c r="J107" s="212">
        <f>ROUND(I107*H107,2)</f>
        <v>0</v>
      </c>
      <c r="K107" s="208" t="s">
        <v>301</v>
      </c>
      <c r="L107" s="46"/>
      <c r="M107" s="213" t="s">
        <v>19</v>
      </c>
      <c r="N107" s="214" t="s">
        <v>42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182</v>
      </c>
      <c r="AT107" s="217" t="s">
        <v>133</v>
      </c>
      <c r="AU107" s="217" t="s">
        <v>81</v>
      </c>
      <c r="AY107" s="19" t="s">
        <v>131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79</v>
      </c>
      <c r="BK107" s="218">
        <f>ROUND(I107*H107,2)</f>
        <v>0</v>
      </c>
      <c r="BL107" s="19" t="s">
        <v>182</v>
      </c>
      <c r="BM107" s="217" t="s">
        <v>888</v>
      </c>
    </row>
    <row r="108" s="12" customFormat="1" ht="22.8" customHeight="1">
      <c r="A108" s="12"/>
      <c r="B108" s="190"/>
      <c r="C108" s="191"/>
      <c r="D108" s="192" t="s">
        <v>70</v>
      </c>
      <c r="E108" s="204" t="s">
        <v>889</v>
      </c>
      <c r="F108" s="204" t="s">
        <v>890</v>
      </c>
      <c r="G108" s="191"/>
      <c r="H108" s="191"/>
      <c r="I108" s="194"/>
      <c r="J108" s="205">
        <f>BK108</f>
        <v>0</v>
      </c>
      <c r="K108" s="191"/>
      <c r="L108" s="196"/>
      <c r="M108" s="197"/>
      <c r="N108" s="198"/>
      <c r="O108" s="198"/>
      <c r="P108" s="199">
        <f>SUM(P109:P116)</f>
        <v>0</v>
      </c>
      <c r="Q108" s="198"/>
      <c r="R108" s="199">
        <f>SUM(R109:R116)</f>
        <v>0</v>
      </c>
      <c r="S108" s="198"/>
      <c r="T108" s="200">
        <f>SUM(T109:T116)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01" t="s">
        <v>81</v>
      </c>
      <c r="AT108" s="202" t="s">
        <v>70</v>
      </c>
      <c r="AU108" s="202" t="s">
        <v>79</v>
      </c>
      <c r="AY108" s="201" t="s">
        <v>131</v>
      </c>
      <c r="BK108" s="203">
        <f>SUM(BK109:BK116)</f>
        <v>0</v>
      </c>
    </row>
    <row r="109" s="2" customFormat="1" ht="21.75" customHeight="1">
      <c r="A109" s="40"/>
      <c r="B109" s="41"/>
      <c r="C109" s="257" t="s">
        <v>190</v>
      </c>
      <c r="D109" s="257" t="s">
        <v>154</v>
      </c>
      <c r="E109" s="258" t="s">
        <v>891</v>
      </c>
      <c r="F109" s="259" t="s">
        <v>892</v>
      </c>
      <c r="G109" s="260" t="s">
        <v>148</v>
      </c>
      <c r="H109" s="261">
        <v>140</v>
      </c>
      <c r="I109" s="262"/>
      <c r="J109" s="263">
        <f>ROUND(I109*H109,2)</f>
        <v>0</v>
      </c>
      <c r="K109" s="259" t="s">
        <v>301</v>
      </c>
      <c r="L109" s="264"/>
      <c r="M109" s="265" t="s">
        <v>19</v>
      </c>
      <c r="N109" s="266" t="s">
        <v>42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243</v>
      </c>
      <c r="AT109" s="217" t="s">
        <v>154</v>
      </c>
      <c r="AU109" s="217" t="s">
        <v>81</v>
      </c>
      <c r="AY109" s="19" t="s">
        <v>131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79</v>
      </c>
      <c r="BK109" s="218">
        <f>ROUND(I109*H109,2)</f>
        <v>0</v>
      </c>
      <c r="BL109" s="19" t="s">
        <v>182</v>
      </c>
      <c r="BM109" s="217" t="s">
        <v>893</v>
      </c>
    </row>
    <row r="110" s="2" customFormat="1" ht="16.5" customHeight="1">
      <c r="A110" s="40"/>
      <c r="B110" s="41"/>
      <c r="C110" s="206" t="s">
        <v>263</v>
      </c>
      <c r="D110" s="206" t="s">
        <v>133</v>
      </c>
      <c r="E110" s="207" t="s">
        <v>894</v>
      </c>
      <c r="F110" s="208" t="s">
        <v>895</v>
      </c>
      <c r="G110" s="209" t="s">
        <v>148</v>
      </c>
      <c r="H110" s="210">
        <v>140</v>
      </c>
      <c r="I110" s="211"/>
      <c r="J110" s="212">
        <f>ROUND(I110*H110,2)</f>
        <v>0</v>
      </c>
      <c r="K110" s="208" t="s">
        <v>301</v>
      </c>
      <c r="L110" s="46"/>
      <c r="M110" s="213" t="s">
        <v>19</v>
      </c>
      <c r="N110" s="214" t="s">
        <v>42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182</v>
      </c>
      <c r="AT110" s="217" t="s">
        <v>133</v>
      </c>
      <c r="AU110" s="217" t="s">
        <v>81</v>
      </c>
      <c r="AY110" s="19" t="s">
        <v>131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79</v>
      </c>
      <c r="BK110" s="218">
        <f>ROUND(I110*H110,2)</f>
        <v>0</v>
      </c>
      <c r="BL110" s="19" t="s">
        <v>182</v>
      </c>
      <c r="BM110" s="217" t="s">
        <v>896</v>
      </c>
    </row>
    <row r="111" s="2" customFormat="1" ht="21.75" customHeight="1">
      <c r="A111" s="40"/>
      <c r="B111" s="41"/>
      <c r="C111" s="257" t="s">
        <v>197</v>
      </c>
      <c r="D111" s="257" t="s">
        <v>154</v>
      </c>
      <c r="E111" s="258" t="s">
        <v>897</v>
      </c>
      <c r="F111" s="259" t="s">
        <v>898</v>
      </c>
      <c r="G111" s="260" t="s">
        <v>148</v>
      </c>
      <c r="H111" s="261">
        <v>10</v>
      </c>
      <c r="I111" s="262"/>
      <c r="J111" s="263">
        <f>ROUND(I111*H111,2)</f>
        <v>0</v>
      </c>
      <c r="K111" s="259" t="s">
        <v>301</v>
      </c>
      <c r="L111" s="264"/>
      <c r="M111" s="265" t="s">
        <v>19</v>
      </c>
      <c r="N111" s="266" t="s">
        <v>42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243</v>
      </c>
      <c r="AT111" s="217" t="s">
        <v>154</v>
      </c>
      <c r="AU111" s="217" t="s">
        <v>81</v>
      </c>
      <c r="AY111" s="19" t="s">
        <v>131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79</v>
      </c>
      <c r="BK111" s="218">
        <f>ROUND(I111*H111,2)</f>
        <v>0</v>
      </c>
      <c r="BL111" s="19" t="s">
        <v>182</v>
      </c>
      <c r="BM111" s="217" t="s">
        <v>899</v>
      </c>
    </row>
    <row r="112" s="2" customFormat="1" ht="16.5" customHeight="1">
      <c r="A112" s="40"/>
      <c r="B112" s="41"/>
      <c r="C112" s="206" t="s">
        <v>7</v>
      </c>
      <c r="D112" s="206" t="s">
        <v>133</v>
      </c>
      <c r="E112" s="207" t="s">
        <v>900</v>
      </c>
      <c r="F112" s="208" t="s">
        <v>901</v>
      </c>
      <c r="G112" s="209" t="s">
        <v>148</v>
      </c>
      <c r="H112" s="210">
        <v>10</v>
      </c>
      <c r="I112" s="211"/>
      <c r="J112" s="212">
        <f>ROUND(I112*H112,2)</f>
        <v>0</v>
      </c>
      <c r="K112" s="208" t="s">
        <v>301</v>
      </c>
      <c r="L112" s="46"/>
      <c r="M112" s="213" t="s">
        <v>19</v>
      </c>
      <c r="N112" s="214" t="s">
        <v>42</v>
      </c>
      <c r="O112" s="86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182</v>
      </c>
      <c r="AT112" s="217" t="s">
        <v>133</v>
      </c>
      <c r="AU112" s="217" t="s">
        <v>81</v>
      </c>
      <c r="AY112" s="19" t="s">
        <v>131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79</v>
      </c>
      <c r="BK112" s="218">
        <f>ROUND(I112*H112,2)</f>
        <v>0</v>
      </c>
      <c r="BL112" s="19" t="s">
        <v>182</v>
      </c>
      <c r="BM112" s="217" t="s">
        <v>902</v>
      </c>
    </row>
    <row r="113" s="2" customFormat="1" ht="16.5" customHeight="1">
      <c r="A113" s="40"/>
      <c r="B113" s="41"/>
      <c r="C113" s="257" t="s">
        <v>206</v>
      </c>
      <c r="D113" s="257" t="s">
        <v>154</v>
      </c>
      <c r="E113" s="258" t="s">
        <v>903</v>
      </c>
      <c r="F113" s="259" t="s">
        <v>904</v>
      </c>
      <c r="G113" s="260" t="s">
        <v>148</v>
      </c>
      <c r="H113" s="261">
        <v>5</v>
      </c>
      <c r="I113" s="262"/>
      <c r="J113" s="263">
        <f>ROUND(I113*H113,2)</f>
        <v>0</v>
      </c>
      <c r="K113" s="259" t="s">
        <v>301</v>
      </c>
      <c r="L113" s="264"/>
      <c r="M113" s="265" t="s">
        <v>19</v>
      </c>
      <c r="N113" s="266" t="s">
        <v>42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243</v>
      </c>
      <c r="AT113" s="217" t="s">
        <v>154</v>
      </c>
      <c r="AU113" s="217" t="s">
        <v>81</v>
      </c>
      <c r="AY113" s="19" t="s">
        <v>131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79</v>
      </c>
      <c r="BK113" s="218">
        <f>ROUND(I113*H113,2)</f>
        <v>0</v>
      </c>
      <c r="BL113" s="19" t="s">
        <v>182</v>
      </c>
      <c r="BM113" s="217" t="s">
        <v>905</v>
      </c>
    </row>
    <row r="114" s="2" customFormat="1" ht="16.5" customHeight="1">
      <c r="A114" s="40"/>
      <c r="B114" s="41"/>
      <c r="C114" s="206" t="s">
        <v>282</v>
      </c>
      <c r="D114" s="206" t="s">
        <v>133</v>
      </c>
      <c r="E114" s="207" t="s">
        <v>906</v>
      </c>
      <c r="F114" s="208" t="s">
        <v>907</v>
      </c>
      <c r="G114" s="209" t="s">
        <v>148</v>
      </c>
      <c r="H114" s="210">
        <v>5</v>
      </c>
      <c r="I114" s="211"/>
      <c r="J114" s="212">
        <f>ROUND(I114*H114,2)</f>
        <v>0</v>
      </c>
      <c r="K114" s="208" t="s">
        <v>301</v>
      </c>
      <c r="L114" s="46"/>
      <c r="M114" s="213" t="s">
        <v>19</v>
      </c>
      <c r="N114" s="214" t="s">
        <v>42</v>
      </c>
      <c r="O114" s="86"/>
      <c r="P114" s="215">
        <f>O114*H114</f>
        <v>0</v>
      </c>
      <c r="Q114" s="215">
        <v>0</v>
      </c>
      <c r="R114" s="215">
        <f>Q114*H114</f>
        <v>0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182</v>
      </c>
      <c r="AT114" s="217" t="s">
        <v>133</v>
      </c>
      <c r="AU114" s="217" t="s">
        <v>81</v>
      </c>
      <c r="AY114" s="19" t="s">
        <v>131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79</v>
      </c>
      <c r="BK114" s="218">
        <f>ROUND(I114*H114,2)</f>
        <v>0</v>
      </c>
      <c r="BL114" s="19" t="s">
        <v>182</v>
      </c>
      <c r="BM114" s="217" t="s">
        <v>908</v>
      </c>
    </row>
    <row r="115" s="2" customFormat="1" ht="16.5" customHeight="1">
      <c r="A115" s="40"/>
      <c r="B115" s="41"/>
      <c r="C115" s="257" t="s">
        <v>212</v>
      </c>
      <c r="D115" s="257" t="s">
        <v>154</v>
      </c>
      <c r="E115" s="258" t="s">
        <v>909</v>
      </c>
      <c r="F115" s="259" t="s">
        <v>910</v>
      </c>
      <c r="G115" s="260" t="s">
        <v>148</v>
      </c>
      <c r="H115" s="261">
        <v>15</v>
      </c>
      <c r="I115" s="262"/>
      <c r="J115" s="263">
        <f>ROUND(I115*H115,2)</f>
        <v>0</v>
      </c>
      <c r="K115" s="259" t="s">
        <v>301</v>
      </c>
      <c r="L115" s="264"/>
      <c r="M115" s="265" t="s">
        <v>19</v>
      </c>
      <c r="N115" s="266" t="s">
        <v>42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243</v>
      </c>
      <c r="AT115" s="217" t="s">
        <v>154</v>
      </c>
      <c r="AU115" s="217" t="s">
        <v>81</v>
      </c>
      <c r="AY115" s="19" t="s">
        <v>131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79</v>
      </c>
      <c r="BK115" s="218">
        <f>ROUND(I115*H115,2)</f>
        <v>0</v>
      </c>
      <c r="BL115" s="19" t="s">
        <v>182</v>
      </c>
      <c r="BM115" s="217" t="s">
        <v>911</v>
      </c>
    </row>
    <row r="116" s="2" customFormat="1" ht="16.5" customHeight="1">
      <c r="A116" s="40"/>
      <c r="B116" s="41"/>
      <c r="C116" s="206" t="s">
        <v>292</v>
      </c>
      <c r="D116" s="206" t="s">
        <v>133</v>
      </c>
      <c r="E116" s="207" t="s">
        <v>912</v>
      </c>
      <c r="F116" s="208" t="s">
        <v>913</v>
      </c>
      <c r="G116" s="209" t="s">
        <v>148</v>
      </c>
      <c r="H116" s="210">
        <v>15</v>
      </c>
      <c r="I116" s="211"/>
      <c r="J116" s="212">
        <f>ROUND(I116*H116,2)</f>
        <v>0</v>
      </c>
      <c r="K116" s="208" t="s">
        <v>301</v>
      </c>
      <c r="L116" s="46"/>
      <c r="M116" s="213" t="s">
        <v>19</v>
      </c>
      <c r="N116" s="214" t="s">
        <v>42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182</v>
      </c>
      <c r="AT116" s="217" t="s">
        <v>133</v>
      </c>
      <c r="AU116" s="217" t="s">
        <v>81</v>
      </c>
      <c r="AY116" s="19" t="s">
        <v>131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79</v>
      </c>
      <c r="BK116" s="218">
        <f>ROUND(I116*H116,2)</f>
        <v>0</v>
      </c>
      <c r="BL116" s="19" t="s">
        <v>182</v>
      </c>
      <c r="BM116" s="217" t="s">
        <v>914</v>
      </c>
    </row>
    <row r="117" s="12" customFormat="1" ht="22.8" customHeight="1">
      <c r="A117" s="12"/>
      <c r="B117" s="190"/>
      <c r="C117" s="191"/>
      <c r="D117" s="192" t="s">
        <v>70</v>
      </c>
      <c r="E117" s="204" t="s">
        <v>915</v>
      </c>
      <c r="F117" s="204" t="s">
        <v>916</v>
      </c>
      <c r="G117" s="191"/>
      <c r="H117" s="191"/>
      <c r="I117" s="194"/>
      <c r="J117" s="205">
        <f>BK117</f>
        <v>0</v>
      </c>
      <c r="K117" s="191"/>
      <c r="L117" s="196"/>
      <c r="M117" s="197"/>
      <c r="N117" s="198"/>
      <c r="O117" s="198"/>
      <c r="P117" s="199">
        <f>SUM(P118:P132)</f>
        <v>0</v>
      </c>
      <c r="Q117" s="198"/>
      <c r="R117" s="199">
        <f>SUM(R118:R132)</f>
        <v>0.061620000000000001</v>
      </c>
      <c r="S117" s="198"/>
      <c r="T117" s="200">
        <f>SUM(T118:T132)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01" t="s">
        <v>81</v>
      </c>
      <c r="AT117" s="202" t="s">
        <v>70</v>
      </c>
      <c r="AU117" s="202" t="s">
        <v>79</v>
      </c>
      <c r="AY117" s="201" t="s">
        <v>131</v>
      </c>
      <c r="BK117" s="203">
        <f>SUM(BK118:BK132)</f>
        <v>0</v>
      </c>
    </row>
    <row r="118" s="2" customFormat="1" ht="24.15" customHeight="1">
      <c r="A118" s="40"/>
      <c r="B118" s="41"/>
      <c r="C118" s="257" t="s">
        <v>222</v>
      </c>
      <c r="D118" s="257" t="s">
        <v>154</v>
      </c>
      <c r="E118" s="258" t="s">
        <v>917</v>
      </c>
      <c r="F118" s="259" t="s">
        <v>918</v>
      </c>
      <c r="G118" s="260" t="s">
        <v>148</v>
      </c>
      <c r="H118" s="261">
        <v>120</v>
      </c>
      <c r="I118" s="262"/>
      <c r="J118" s="263">
        <f>ROUND(I118*H118,2)</f>
        <v>0</v>
      </c>
      <c r="K118" s="259" t="s">
        <v>137</v>
      </c>
      <c r="L118" s="264"/>
      <c r="M118" s="265" t="s">
        <v>19</v>
      </c>
      <c r="N118" s="266" t="s">
        <v>42</v>
      </c>
      <c r="O118" s="86"/>
      <c r="P118" s="215">
        <f>O118*H118</f>
        <v>0</v>
      </c>
      <c r="Q118" s="215">
        <v>0.00017000000000000001</v>
      </c>
      <c r="R118" s="215">
        <f>Q118*H118</f>
        <v>0.020400000000000001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243</v>
      </c>
      <c r="AT118" s="217" t="s">
        <v>154</v>
      </c>
      <c r="AU118" s="217" t="s">
        <v>81</v>
      </c>
      <c r="AY118" s="19" t="s">
        <v>131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79</v>
      </c>
      <c r="BK118" s="218">
        <f>ROUND(I118*H118,2)</f>
        <v>0</v>
      </c>
      <c r="BL118" s="19" t="s">
        <v>182</v>
      </c>
      <c r="BM118" s="217" t="s">
        <v>919</v>
      </c>
    </row>
    <row r="119" s="2" customFormat="1" ht="44.25" customHeight="1">
      <c r="A119" s="40"/>
      <c r="B119" s="41"/>
      <c r="C119" s="206" t="s">
        <v>306</v>
      </c>
      <c r="D119" s="206" t="s">
        <v>133</v>
      </c>
      <c r="E119" s="207" t="s">
        <v>920</v>
      </c>
      <c r="F119" s="208" t="s">
        <v>921</v>
      </c>
      <c r="G119" s="209" t="s">
        <v>148</v>
      </c>
      <c r="H119" s="210">
        <v>120</v>
      </c>
      <c r="I119" s="211"/>
      <c r="J119" s="212">
        <f>ROUND(I119*H119,2)</f>
        <v>0</v>
      </c>
      <c r="K119" s="208" t="s">
        <v>137</v>
      </c>
      <c r="L119" s="46"/>
      <c r="M119" s="213" t="s">
        <v>19</v>
      </c>
      <c r="N119" s="214" t="s">
        <v>42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182</v>
      </c>
      <c r="AT119" s="217" t="s">
        <v>133</v>
      </c>
      <c r="AU119" s="217" t="s">
        <v>81</v>
      </c>
      <c r="AY119" s="19" t="s">
        <v>131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79</v>
      </c>
      <c r="BK119" s="218">
        <f>ROUND(I119*H119,2)</f>
        <v>0</v>
      </c>
      <c r="BL119" s="19" t="s">
        <v>182</v>
      </c>
      <c r="BM119" s="217" t="s">
        <v>922</v>
      </c>
    </row>
    <row r="120" s="2" customFormat="1">
      <c r="A120" s="40"/>
      <c r="B120" s="41"/>
      <c r="C120" s="42"/>
      <c r="D120" s="219" t="s">
        <v>139</v>
      </c>
      <c r="E120" s="42"/>
      <c r="F120" s="220" t="s">
        <v>923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139</v>
      </c>
      <c r="AU120" s="19" t="s">
        <v>81</v>
      </c>
    </row>
    <row r="121" s="2" customFormat="1" ht="24.15" customHeight="1">
      <c r="A121" s="40"/>
      <c r="B121" s="41"/>
      <c r="C121" s="206" t="s">
        <v>230</v>
      </c>
      <c r="D121" s="206" t="s">
        <v>133</v>
      </c>
      <c r="E121" s="207" t="s">
        <v>924</v>
      </c>
      <c r="F121" s="208" t="s">
        <v>925</v>
      </c>
      <c r="G121" s="209" t="s">
        <v>837</v>
      </c>
      <c r="H121" s="210">
        <v>4</v>
      </c>
      <c r="I121" s="211"/>
      <c r="J121" s="212">
        <f>ROUND(I121*H121,2)</f>
        <v>0</v>
      </c>
      <c r="K121" s="208" t="s">
        <v>137</v>
      </c>
      <c r="L121" s="46"/>
      <c r="M121" s="213" t="s">
        <v>19</v>
      </c>
      <c r="N121" s="214" t="s">
        <v>42</v>
      </c>
      <c r="O121" s="86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182</v>
      </c>
      <c r="AT121" s="217" t="s">
        <v>133</v>
      </c>
      <c r="AU121" s="217" t="s">
        <v>81</v>
      </c>
      <c r="AY121" s="19" t="s">
        <v>131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79</v>
      </c>
      <c r="BK121" s="218">
        <f>ROUND(I121*H121,2)</f>
        <v>0</v>
      </c>
      <c r="BL121" s="19" t="s">
        <v>182</v>
      </c>
      <c r="BM121" s="217" t="s">
        <v>926</v>
      </c>
    </row>
    <row r="122" s="2" customFormat="1">
      <c r="A122" s="40"/>
      <c r="B122" s="41"/>
      <c r="C122" s="42"/>
      <c r="D122" s="219" t="s">
        <v>139</v>
      </c>
      <c r="E122" s="42"/>
      <c r="F122" s="220" t="s">
        <v>927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139</v>
      </c>
      <c r="AU122" s="19" t="s">
        <v>81</v>
      </c>
    </row>
    <row r="123" s="2" customFormat="1" ht="24.15" customHeight="1">
      <c r="A123" s="40"/>
      <c r="B123" s="41"/>
      <c r="C123" s="257" t="s">
        <v>314</v>
      </c>
      <c r="D123" s="257" t="s">
        <v>154</v>
      </c>
      <c r="E123" s="258" t="s">
        <v>928</v>
      </c>
      <c r="F123" s="259" t="s">
        <v>929</v>
      </c>
      <c r="G123" s="260" t="s">
        <v>148</v>
      </c>
      <c r="H123" s="261">
        <v>6</v>
      </c>
      <c r="I123" s="262"/>
      <c r="J123" s="263">
        <f>ROUND(I123*H123,2)</f>
        <v>0</v>
      </c>
      <c r="K123" s="259" t="s">
        <v>137</v>
      </c>
      <c r="L123" s="264"/>
      <c r="M123" s="265" t="s">
        <v>19</v>
      </c>
      <c r="N123" s="266" t="s">
        <v>42</v>
      </c>
      <c r="O123" s="86"/>
      <c r="P123" s="215">
        <f>O123*H123</f>
        <v>0</v>
      </c>
      <c r="Q123" s="215">
        <v>0.00076999999999999996</v>
      </c>
      <c r="R123" s="215">
        <f>Q123*H123</f>
        <v>0.00462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243</v>
      </c>
      <c r="AT123" s="217" t="s">
        <v>154</v>
      </c>
      <c r="AU123" s="217" t="s">
        <v>81</v>
      </c>
      <c r="AY123" s="19" t="s">
        <v>131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79</v>
      </c>
      <c r="BK123" s="218">
        <f>ROUND(I123*H123,2)</f>
        <v>0</v>
      </c>
      <c r="BL123" s="19" t="s">
        <v>182</v>
      </c>
      <c r="BM123" s="217" t="s">
        <v>930</v>
      </c>
    </row>
    <row r="124" s="2" customFormat="1" ht="37.8" customHeight="1">
      <c r="A124" s="40"/>
      <c r="B124" s="41"/>
      <c r="C124" s="206" t="s">
        <v>238</v>
      </c>
      <c r="D124" s="206" t="s">
        <v>133</v>
      </c>
      <c r="E124" s="207" t="s">
        <v>931</v>
      </c>
      <c r="F124" s="208" t="s">
        <v>932</v>
      </c>
      <c r="G124" s="209" t="s">
        <v>148</v>
      </c>
      <c r="H124" s="210">
        <v>6</v>
      </c>
      <c r="I124" s="211"/>
      <c r="J124" s="212">
        <f>ROUND(I124*H124,2)</f>
        <v>0</v>
      </c>
      <c r="K124" s="208" t="s">
        <v>137</v>
      </c>
      <c r="L124" s="46"/>
      <c r="M124" s="213" t="s">
        <v>19</v>
      </c>
      <c r="N124" s="214" t="s">
        <v>42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182</v>
      </c>
      <c r="AT124" s="217" t="s">
        <v>133</v>
      </c>
      <c r="AU124" s="217" t="s">
        <v>81</v>
      </c>
      <c r="AY124" s="19" t="s">
        <v>131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79</v>
      </c>
      <c r="BK124" s="218">
        <f>ROUND(I124*H124,2)</f>
        <v>0</v>
      </c>
      <c r="BL124" s="19" t="s">
        <v>182</v>
      </c>
      <c r="BM124" s="217" t="s">
        <v>933</v>
      </c>
    </row>
    <row r="125" s="2" customFormat="1">
      <c r="A125" s="40"/>
      <c r="B125" s="41"/>
      <c r="C125" s="42"/>
      <c r="D125" s="219" t="s">
        <v>139</v>
      </c>
      <c r="E125" s="42"/>
      <c r="F125" s="220" t="s">
        <v>934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139</v>
      </c>
      <c r="AU125" s="19" t="s">
        <v>81</v>
      </c>
    </row>
    <row r="126" s="2" customFormat="1" ht="24.15" customHeight="1">
      <c r="A126" s="40"/>
      <c r="B126" s="41"/>
      <c r="C126" s="206" t="s">
        <v>324</v>
      </c>
      <c r="D126" s="206" t="s">
        <v>133</v>
      </c>
      <c r="E126" s="207" t="s">
        <v>935</v>
      </c>
      <c r="F126" s="208" t="s">
        <v>936</v>
      </c>
      <c r="G126" s="209" t="s">
        <v>837</v>
      </c>
      <c r="H126" s="210">
        <v>6</v>
      </c>
      <c r="I126" s="211"/>
      <c r="J126" s="212">
        <f>ROUND(I126*H126,2)</f>
        <v>0</v>
      </c>
      <c r="K126" s="208" t="s">
        <v>137</v>
      </c>
      <c r="L126" s="46"/>
      <c r="M126" s="213" t="s">
        <v>19</v>
      </c>
      <c r="N126" s="214" t="s">
        <v>42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182</v>
      </c>
      <c r="AT126" s="217" t="s">
        <v>133</v>
      </c>
      <c r="AU126" s="217" t="s">
        <v>81</v>
      </c>
      <c r="AY126" s="19" t="s">
        <v>131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79</v>
      </c>
      <c r="BK126" s="218">
        <f>ROUND(I126*H126,2)</f>
        <v>0</v>
      </c>
      <c r="BL126" s="19" t="s">
        <v>182</v>
      </c>
      <c r="BM126" s="217" t="s">
        <v>937</v>
      </c>
    </row>
    <row r="127" s="2" customFormat="1">
      <c r="A127" s="40"/>
      <c r="B127" s="41"/>
      <c r="C127" s="42"/>
      <c r="D127" s="219" t="s">
        <v>139</v>
      </c>
      <c r="E127" s="42"/>
      <c r="F127" s="220" t="s">
        <v>938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139</v>
      </c>
      <c r="AU127" s="19" t="s">
        <v>81</v>
      </c>
    </row>
    <row r="128" s="2" customFormat="1" ht="24.15" customHeight="1">
      <c r="A128" s="40"/>
      <c r="B128" s="41"/>
      <c r="C128" s="257" t="s">
        <v>243</v>
      </c>
      <c r="D128" s="257" t="s">
        <v>154</v>
      </c>
      <c r="E128" s="258" t="s">
        <v>939</v>
      </c>
      <c r="F128" s="259" t="s">
        <v>940</v>
      </c>
      <c r="G128" s="260" t="s">
        <v>148</v>
      </c>
      <c r="H128" s="261">
        <v>20</v>
      </c>
      <c r="I128" s="262"/>
      <c r="J128" s="263">
        <f>ROUND(I128*H128,2)</f>
        <v>0</v>
      </c>
      <c r="K128" s="259" t="s">
        <v>137</v>
      </c>
      <c r="L128" s="264"/>
      <c r="M128" s="265" t="s">
        <v>19</v>
      </c>
      <c r="N128" s="266" t="s">
        <v>42</v>
      </c>
      <c r="O128" s="86"/>
      <c r="P128" s="215">
        <f>O128*H128</f>
        <v>0</v>
      </c>
      <c r="Q128" s="215">
        <v>0.00183</v>
      </c>
      <c r="R128" s="215">
        <f>Q128*H128</f>
        <v>0.036600000000000001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243</v>
      </c>
      <c r="AT128" s="217" t="s">
        <v>154</v>
      </c>
      <c r="AU128" s="217" t="s">
        <v>81</v>
      </c>
      <c r="AY128" s="19" t="s">
        <v>131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79</v>
      </c>
      <c r="BK128" s="218">
        <f>ROUND(I128*H128,2)</f>
        <v>0</v>
      </c>
      <c r="BL128" s="19" t="s">
        <v>182</v>
      </c>
      <c r="BM128" s="217" t="s">
        <v>941</v>
      </c>
    </row>
    <row r="129" s="2" customFormat="1" ht="44.25" customHeight="1">
      <c r="A129" s="40"/>
      <c r="B129" s="41"/>
      <c r="C129" s="206" t="s">
        <v>332</v>
      </c>
      <c r="D129" s="206" t="s">
        <v>133</v>
      </c>
      <c r="E129" s="207" t="s">
        <v>942</v>
      </c>
      <c r="F129" s="208" t="s">
        <v>943</v>
      </c>
      <c r="G129" s="209" t="s">
        <v>148</v>
      </c>
      <c r="H129" s="210">
        <v>20</v>
      </c>
      <c r="I129" s="211"/>
      <c r="J129" s="212">
        <f>ROUND(I129*H129,2)</f>
        <v>0</v>
      </c>
      <c r="K129" s="208" t="s">
        <v>137</v>
      </c>
      <c r="L129" s="46"/>
      <c r="M129" s="213" t="s">
        <v>19</v>
      </c>
      <c r="N129" s="214" t="s">
        <v>42</v>
      </c>
      <c r="O129" s="86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182</v>
      </c>
      <c r="AT129" s="217" t="s">
        <v>133</v>
      </c>
      <c r="AU129" s="217" t="s">
        <v>81</v>
      </c>
      <c r="AY129" s="19" t="s">
        <v>131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79</v>
      </c>
      <c r="BK129" s="218">
        <f>ROUND(I129*H129,2)</f>
        <v>0</v>
      </c>
      <c r="BL129" s="19" t="s">
        <v>182</v>
      </c>
      <c r="BM129" s="217" t="s">
        <v>944</v>
      </c>
    </row>
    <row r="130" s="2" customFormat="1">
      <c r="A130" s="40"/>
      <c r="B130" s="41"/>
      <c r="C130" s="42"/>
      <c r="D130" s="219" t="s">
        <v>139</v>
      </c>
      <c r="E130" s="42"/>
      <c r="F130" s="220" t="s">
        <v>945</v>
      </c>
      <c r="G130" s="42"/>
      <c r="H130" s="42"/>
      <c r="I130" s="221"/>
      <c r="J130" s="42"/>
      <c r="K130" s="42"/>
      <c r="L130" s="46"/>
      <c r="M130" s="222"/>
      <c r="N130" s="223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139</v>
      </c>
      <c r="AU130" s="19" t="s">
        <v>81</v>
      </c>
    </row>
    <row r="131" s="2" customFormat="1" ht="24.15" customHeight="1">
      <c r="A131" s="40"/>
      <c r="B131" s="41"/>
      <c r="C131" s="206" t="s">
        <v>253</v>
      </c>
      <c r="D131" s="206" t="s">
        <v>133</v>
      </c>
      <c r="E131" s="207" t="s">
        <v>946</v>
      </c>
      <c r="F131" s="208" t="s">
        <v>947</v>
      </c>
      <c r="G131" s="209" t="s">
        <v>837</v>
      </c>
      <c r="H131" s="210">
        <v>3</v>
      </c>
      <c r="I131" s="211"/>
      <c r="J131" s="212">
        <f>ROUND(I131*H131,2)</f>
        <v>0</v>
      </c>
      <c r="K131" s="208" t="s">
        <v>137</v>
      </c>
      <c r="L131" s="46"/>
      <c r="M131" s="213" t="s">
        <v>19</v>
      </c>
      <c r="N131" s="214" t="s">
        <v>42</v>
      </c>
      <c r="O131" s="86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182</v>
      </c>
      <c r="AT131" s="217" t="s">
        <v>133</v>
      </c>
      <c r="AU131" s="217" t="s">
        <v>81</v>
      </c>
      <c r="AY131" s="19" t="s">
        <v>131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79</v>
      </c>
      <c r="BK131" s="218">
        <f>ROUND(I131*H131,2)</f>
        <v>0</v>
      </c>
      <c r="BL131" s="19" t="s">
        <v>182</v>
      </c>
      <c r="BM131" s="217" t="s">
        <v>948</v>
      </c>
    </row>
    <row r="132" s="2" customFormat="1">
      <c r="A132" s="40"/>
      <c r="B132" s="41"/>
      <c r="C132" s="42"/>
      <c r="D132" s="219" t="s">
        <v>139</v>
      </c>
      <c r="E132" s="42"/>
      <c r="F132" s="220" t="s">
        <v>949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139</v>
      </c>
      <c r="AU132" s="19" t="s">
        <v>81</v>
      </c>
    </row>
    <row r="133" s="12" customFormat="1" ht="22.8" customHeight="1">
      <c r="A133" s="12"/>
      <c r="B133" s="190"/>
      <c r="C133" s="191"/>
      <c r="D133" s="192" t="s">
        <v>70</v>
      </c>
      <c r="E133" s="204" t="s">
        <v>950</v>
      </c>
      <c r="F133" s="204" t="s">
        <v>951</v>
      </c>
      <c r="G133" s="191"/>
      <c r="H133" s="191"/>
      <c r="I133" s="194"/>
      <c r="J133" s="205">
        <f>BK133</f>
        <v>0</v>
      </c>
      <c r="K133" s="191"/>
      <c r="L133" s="196"/>
      <c r="M133" s="197"/>
      <c r="N133" s="198"/>
      <c r="O133" s="198"/>
      <c r="P133" s="199">
        <f>SUM(P134:P139)</f>
        <v>0</v>
      </c>
      <c r="Q133" s="198"/>
      <c r="R133" s="199">
        <f>SUM(R134:R139)</f>
        <v>0</v>
      </c>
      <c r="S133" s="198"/>
      <c r="T133" s="200">
        <f>SUM(T134:T139)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01" t="s">
        <v>79</v>
      </c>
      <c r="AT133" s="202" t="s">
        <v>70</v>
      </c>
      <c r="AU133" s="202" t="s">
        <v>79</v>
      </c>
      <c r="AY133" s="201" t="s">
        <v>131</v>
      </c>
      <c r="BK133" s="203">
        <f>SUM(BK134:BK139)</f>
        <v>0</v>
      </c>
    </row>
    <row r="134" s="2" customFormat="1" ht="16.5" customHeight="1">
      <c r="A134" s="40"/>
      <c r="B134" s="41"/>
      <c r="C134" s="206" t="s">
        <v>346</v>
      </c>
      <c r="D134" s="206" t="s">
        <v>133</v>
      </c>
      <c r="E134" s="207" t="s">
        <v>952</v>
      </c>
      <c r="F134" s="208" t="s">
        <v>953</v>
      </c>
      <c r="G134" s="209" t="s">
        <v>954</v>
      </c>
      <c r="H134" s="210">
        <v>1</v>
      </c>
      <c r="I134" s="211"/>
      <c r="J134" s="212">
        <f>ROUND(I134*H134,2)</f>
        <v>0</v>
      </c>
      <c r="K134" s="208" t="s">
        <v>301</v>
      </c>
      <c r="L134" s="46"/>
      <c r="M134" s="213" t="s">
        <v>19</v>
      </c>
      <c r="N134" s="214" t="s">
        <v>42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138</v>
      </c>
      <c r="AT134" s="217" t="s">
        <v>133</v>
      </c>
      <c r="AU134" s="217" t="s">
        <v>81</v>
      </c>
      <c r="AY134" s="19" t="s">
        <v>131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79</v>
      </c>
      <c r="BK134" s="218">
        <f>ROUND(I134*H134,2)</f>
        <v>0</v>
      </c>
      <c r="BL134" s="19" t="s">
        <v>138</v>
      </c>
      <c r="BM134" s="217" t="s">
        <v>955</v>
      </c>
    </row>
    <row r="135" s="2" customFormat="1" ht="16.5" customHeight="1">
      <c r="A135" s="40"/>
      <c r="B135" s="41"/>
      <c r="C135" s="206" t="s">
        <v>259</v>
      </c>
      <c r="D135" s="206" t="s">
        <v>133</v>
      </c>
      <c r="E135" s="207" t="s">
        <v>956</v>
      </c>
      <c r="F135" s="208" t="s">
        <v>957</v>
      </c>
      <c r="G135" s="209" t="s">
        <v>954</v>
      </c>
      <c r="H135" s="210">
        <v>1</v>
      </c>
      <c r="I135" s="211"/>
      <c r="J135" s="212">
        <f>ROUND(I135*H135,2)</f>
        <v>0</v>
      </c>
      <c r="K135" s="208" t="s">
        <v>301</v>
      </c>
      <c r="L135" s="46"/>
      <c r="M135" s="213" t="s">
        <v>19</v>
      </c>
      <c r="N135" s="214" t="s">
        <v>42</v>
      </c>
      <c r="O135" s="86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138</v>
      </c>
      <c r="AT135" s="217" t="s">
        <v>133</v>
      </c>
      <c r="AU135" s="217" t="s">
        <v>81</v>
      </c>
      <c r="AY135" s="19" t="s">
        <v>131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79</v>
      </c>
      <c r="BK135" s="218">
        <f>ROUND(I135*H135,2)</f>
        <v>0</v>
      </c>
      <c r="BL135" s="19" t="s">
        <v>138</v>
      </c>
      <c r="BM135" s="217" t="s">
        <v>958</v>
      </c>
    </row>
    <row r="136" s="2" customFormat="1" ht="16.5" customHeight="1">
      <c r="A136" s="40"/>
      <c r="B136" s="41"/>
      <c r="C136" s="206" t="s">
        <v>360</v>
      </c>
      <c r="D136" s="206" t="s">
        <v>133</v>
      </c>
      <c r="E136" s="207" t="s">
        <v>959</v>
      </c>
      <c r="F136" s="208" t="s">
        <v>960</v>
      </c>
      <c r="G136" s="209" t="s">
        <v>954</v>
      </c>
      <c r="H136" s="210">
        <v>1</v>
      </c>
      <c r="I136" s="211"/>
      <c r="J136" s="212">
        <f>ROUND(I136*H136,2)</f>
        <v>0</v>
      </c>
      <c r="K136" s="208" t="s">
        <v>301</v>
      </c>
      <c r="L136" s="46"/>
      <c r="M136" s="213" t="s">
        <v>19</v>
      </c>
      <c r="N136" s="214" t="s">
        <v>42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138</v>
      </c>
      <c r="AT136" s="217" t="s">
        <v>133</v>
      </c>
      <c r="AU136" s="217" t="s">
        <v>81</v>
      </c>
      <c r="AY136" s="19" t="s">
        <v>131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79</v>
      </c>
      <c r="BK136" s="218">
        <f>ROUND(I136*H136,2)</f>
        <v>0</v>
      </c>
      <c r="BL136" s="19" t="s">
        <v>138</v>
      </c>
      <c r="BM136" s="217" t="s">
        <v>961</v>
      </c>
    </row>
    <row r="137" s="2" customFormat="1" ht="16.5" customHeight="1">
      <c r="A137" s="40"/>
      <c r="B137" s="41"/>
      <c r="C137" s="206" t="s">
        <v>266</v>
      </c>
      <c r="D137" s="206" t="s">
        <v>133</v>
      </c>
      <c r="E137" s="207" t="s">
        <v>962</v>
      </c>
      <c r="F137" s="208" t="s">
        <v>963</v>
      </c>
      <c r="G137" s="209" t="s">
        <v>954</v>
      </c>
      <c r="H137" s="210">
        <v>1</v>
      </c>
      <c r="I137" s="211"/>
      <c r="J137" s="212">
        <f>ROUND(I137*H137,2)</f>
        <v>0</v>
      </c>
      <c r="K137" s="208" t="s">
        <v>301</v>
      </c>
      <c r="L137" s="46"/>
      <c r="M137" s="213" t="s">
        <v>19</v>
      </c>
      <c r="N137" s="214" t="s">
        <v>42</v>
      </c>
      <c r="O137" s="86"/>
      <c r="P137" s="215">
        <f>O137*H137</f>
        <v>0</v>
      </c>
      <c r="Q137" s="215">
        <v>0</v>
      </c>
      <c r="R137" s="215">
        <f>Q137*H137</f>
        <v>0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138</v>
      </c>
      <c r="AT137" s="217" t="s">
        <v>133</v>
      </c>
      <c r="AU137" s="217" t="s">
        <v>81</v>
      </c>
      <c r="AY137" s="19" t="s">
        <v>131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79</v>
      </c>
      <c r="BK137" s="218">
        <f>ROUND(I137*H137,2)</f>
        <v>0</v>
      </c>
      <c r="BL137" s="19" t="s">
        <v>138</v>
      </c>
      <c r="BM137" s="217" t="s">
        <v>964</v>
      </c>
    </row>
    <row r="138" s="2" customFormat="1" ht="24.15" customHeight="1">
      <c r="A138" s="40"/>
      <c r="B138" s="41"/>
      <c r="C138" s="206" t="s">
        <v>369</v>
      </c>
      <c r="D138" s="206" t="s">
        <v>133</v>
      </c>
      <c r="E138" s="207" t="s">
        <v>965</v>
      </c>
      <c r="F138" s="208" t="s">
        <v>966</v>
      </c>
      <c r="G138" s="209" t="s">
        <v>954</v>
      </c>
      <c r="H138" s="210">
        <v>1</v>
      </c>
      <c r="I138" s="211"/>
      <c r="J138" s="212">
        <f>ROUND(I138*H138,2)</f>
        <v>0</v>
      </c>
      <c r="K138" s="208" t="s">
        <v>301</v>
      </c>
      <c r="L138" s="46"/>
      <c r="M138" s="213" t="s">
        <v>19</v>
      </c>
      <c r="N138" s="214" t="s">
        <v>42</v>
      </c>
      <c r="O138" s="86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138</v>
      </c>
      <c r="AT138" s="217" t="s">
        <v>133</v>
      </c>
      <c r="AU138" s="217" t="s">
        <v>81</v>
      </c>
      <c r="AY138" s="19" t="s">
        <v>131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79</v>
      </c>
      <c r="BK138" s="218">
        <f>ROUND(I138*H138,2)</f>
        <v>0</v>
      </c>
      <c r="BL138" s="19" t="s">
        <v>138</v>
      </c>
      <c r="BM138" s="217" t="s">
        <v>967</v>
      </c>
    </row>
    <row r="139" s="2" customFormat="1" ht="24.15" customHeight="1">
      <c r="A139" s="40"/>
      <c r="B139" s="41"/>
      <c r="C139" s="206" t="s">
        <v>270</v>
      </c>
      <c r="D139" s="206" t="s">
        <v>133</v>
      </c>
      <c r="E139" s="207" t="s">
        <v>968</v>
      </c>
      <c r="F139" s="208" t="s">
        <v>969</v>
      </c>
      <c r="G139" s="209" t="s">
        <v>954</v>
      </c>
      <c r="H139" s="210">
        <v>1</v>
      </c>
      <c r="I139" s="211"/>
      <c r="J139" s="212">
        <f>ROUND(I139*H139,2)</f>
        <v>0</v>
      </c>
      <c r="K139" s="208" t="s">
        <v>301</v>
      </c>
      <c r="L139" s="46"/>
      <c r="M139" s="213" t="s">
        <v>19</v>
      </c>
      <c r="N139" s="214" t="s">
        <v>42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138</v>
      </c>
      <c r="AT139" s="217" t="s">
        <v>133</v>
      </c>
      <c r="AU139" s="217" t="s">
        <v>81</v>
      </c>
      <c r="AY139" s="19" t="s">
        <v>131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79</v>
      </c>
      <c r="BK139" s="218">
        <f>ROUND(I139*H139,2)</f>
        <v>0</v>
      </c>
      <c r="BL139" s="19" t="s">
        <v>138</v>
      </c>
      <c r="BM139" s="217" t="s">
        <v>970</v>
      </c>
    </row>
    <row r="140" s="12" customFormat="1" ht="25.92" customHeight="1">
      <c r="A140" s="12"/>
      <c r="B140" s="190"/>
      <c r="C140" s="191"/>
      <c r="D140" s="192" t="s">
        <v>70</v>
      </c>
      <c r="E140" s="193" t="s">
        <v>971</v>
      </c>
      <c r="F140" s="193" t="s">
        <v>972</v>
      </c>
      <c r="G140" s="191"/>
      <c r="H140" s="191"/>
      <c r="I140" s="194"/>
      <c r="J140" s="195">
        <f>BK140</f>
        <v>0</v>
      </c>
      <c r="K140" s="191"/>
      <c r="L140" s="196"/>
      <c r="M140" s="197"/>
      <c r="N140" s="198"/>
      <c r="O140" s="198"/>
      <c r="P140" s="199">
        <f>SUM(P141:P147)</f>
        <v>0</v>
      </c>
      <c r="Q140" s="198"/>
      <c r="R140" s="199">
        <f>SUM(R141:R147)</f>
        <v>0</v>
      </c>
      <c r="S140" s="198"/>
      <c r="T140" s="200">
        <f>SUM(T141:T147)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01" t="s">
        <v>138</v>
      </c>
      <c r="AT140" s="202" t="s">
        <v>70</v>
      </c>
      <c r="AU140" s="202" t="s">
        <v>71</v>
      </c>
      <c r="AY140" s="201" t="s">
        <v>131</v>
      </c>
      <c r="BK140" s="203">
        <f>SUM(BK141:BK147)</f>
        <v>0</v>
      </c>
    </row>
    <row r="141" s="2" customFormat="1" ht="16.5" customHeight="1">
      <c r="A141" s="40"/>
      <c r="B141" s="41"/>
      <c r="C141" s="206" t="s">
        <v>380</v>
      </c>
      <c r="D141" s="206" t="s">
        <v>133</v>
      </c>
      <c r="E141" s="207" t="s">
        <v>973</v>
      </c>
      <c r="F141" s="208" t="s">
        <v>974</v>
      </c>
      <c r="G141" s="209" t="s">
        <v>975</v>
      </c>
      <c r="H141" s="210">
        <v>1</v>
      </c>
      <c r="I141" s="211"/>
      <c r="J141" s="212">
        <f>ROUND(I141*H141,2)</f>
        <v>0</v>
      </c>
      <c r="K141" s="208" t="s">
        <v>301</v>
      </c>
      <c r="L141" s="46"/>
      <c r="M141" s="213" t="s">
        <v>19</v>
      </c>
      <c r="N141" s="214" t="s">
        <v>42</v>
      </c>
      <c r="O141" s="86"/>
      <c r="P141" s="215">
        <f>O141*H141</f>
        <v>0</v>
      </c>
      <c r="Q141" s="215">
        <v>0</v>
      </c>
      <c r="R141" s="215">
        <f>Q141*H141</f>
        <v>0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976</v>
      </c>
      <c r="AT141" s="217" t="s">
        <v>133</v>
      </c>
      <c r="AU141" s="217" t="s">
        <v>79</v>
      </c>
      <c r="AY141" s="19" t="s">
        <v>131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79</v>
      </c>
      <c r="BK141" s="218">
        <f>ROUND(I141*H141,2)</f>
        <v>0</v>
      </c>
      <c r="BL141" s="19" t="s">
        <v>976</v>
      </c>
      <c r="BM141" s="217" t="s">
        <v>977</v>
      </c>
    </row>
    <row r="142" s="2" customFormat="1" ht="16.5" customHeight="1">
      <c r="A142" s="40"/>
      <c r="B142" s="41"/>
      <c r="C142" s="206" t="s">
        <v>274</v>
      </c>
      <c r="D142" s="206" t="s">
        <v>133</v>
      </c>
      <c r="E142" s="207" t="s">
        <v>978</v>
      </c>
      <c r="F142" s="208" t="s">
        <v>979</v>
      </c>
      <c r="G142" s="209" t="s">
        <v>975</v>
      </c>
      <c r="H142" s="210">
        <v>1</v>
      </c>
      <c r="I142" s="211"/>
      <c r="J142" s="212">
        <f>ROUND(I142*H142,2)</f>
        <v>0</v>
      </c>
      <c r="K142" s="208" t="s">
        <v>301</v>
      </c>
      <c r="L142" s="46"/>
      <c r="M142" s="213" t="s">
        <v>19</v>
      </c>
      <c r="N142" s="214" t="s">
        <v>42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976</v>
      </c>
      <c r="AT142" s="217" t="s">
        <v>133</v>
      </c>
      <c r="AU142" s="217" t="s">
        <v>79</v>
      </c>
      <c r="AY142" s="19" t="s">
        <v>131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79</v>
      </c>
      <c r="BK142" s="218">
        <f>ROUND(I142*H142,2)</f>
        <v>0</v>
      </c>
      <c r="BL142" s="19" t="s">
        <v>976</v>
      </c>
      <c r="BM142" s="217" t="s">
        <v>980</v>
      </c>
    </row>
    <row r="143" s="2" customFormat="1" ht="16.5" customHeight="1">
      <c r="A143" s="40"/>
      <c r="B143" s="41"/>
      <c r="C143" s="206" t="s">
        <v>391</v>
      </c>
      <c r="D143" s="206" t="s">
        <v>133</v>
      </c>
      <c r="E143" s="207" t="s">
        <v>981</v>
      </c>
      <c r="F143" s="208" t="s">
        <v>982</v>
      </c>
      <c r="G143" s="209" t="s">
        <v>975</v>
      </c>
      <c r="H143" s="210">
        <v>1</v>
      </c>
      <c r="I143" s="211"/>
      <c r="J143" s="212">
        <f>ROUND(I143*H143,2)</f>
        <v>0</v>
      </c>
      <c r="K143" s="208" t="s">
        <v>301</v>
      </c>
      <c r="L143" s="46"/>
      <c r="M143" s="213" t="s">
        <v>19</v>
      </c>
      <c r="N143" s="214" t="s">
        <v>42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976</v>
      </c>
      <c r="AT143" s="217" t="s">
        <v>133</v>
      </c>
      <c r="AU143" s="217" t="s">
        <v>79</v>
      </c>
      <c r="AY143" s="19" t="s">
        <v>131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79</v>
      </c>
      <c r="BK143" s="218">
        <f>ROUND(I143*H143,2)</f>
        <v>0</v>
      </c>
      <c r="BL143" s="19" t="s">
        <v>976</v>
      </c>
      <c r="BM143" s="217" t="s">
        <v>983</v>
      </c>
    </row>
    <row r="144" s="2" customFormat="1" ht="16.5" customHeight="1">
      <c r="A144" s="40"/>
      <c r="B144" s="41"/>
      <c r="C144" s="206" t="s">
        <v>278</v>
      </c>
      <c r="D144" s="206" t="s">
        <v>133</v>
      </c>
      <c r="E144" s="207" t="s">
        <v>984</v>
      </c>
      <c r="F144" s="208" t="s">
        <v>985</v>
      </c>
      <c r="G144" s="209" t="s">
        <v>975</v>
      </c>
      <c r="H144" s="210">
        <v>1</v>
      </c>
      <c r="I144" s="211"/>
      <c r="J144" s="212">
        <f>ROUND(I144*H144,2)</f>
        <v>0</v>
      </c>
      <c r="K144" s="208" t="s">
        <v>301</v>
      </c>
      <c r="L144" s="46"/>
      <c r="M144" s="213" t="s">
        <v>19</v>
      </c>
      <c r="N144" s="214" t="s">
        <v>42</v>
      </c>
      <c r="O144" s="86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976</v>
      </c>
      <c r="AT144" s="217" t="s">
        <v>133</v>
      </c>
      <c r="AU144" s="217" t="s">
        <v>79</v>
      </c>
      <c r="AY144" s="19" t="s">
        <v>131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79</v>
      </c>
      <c r="BK144" s="218">
        <f>ROUND(I144*H144,2)</f>
        <v>0</v>
      </c>
      <c r="BL144" s="19" t="s">
        <v>976</v>
      </c>
      <c r="BM144" s="217" t="s">
        <v>986</v>
      </c>
    </row>
    <row r="145" s="2" customFormat="1" ht="16.5" customHeight="1">
      <c r="A145" s="40"/>
      <c r="B145" s="41"/>
      <c r="C145" s="206" t="s">
        <v>404</v>
      </c>
      <c r="D145" s="206" t="s">
        <v>133</v>
      </c>
      <c r="E145" s="207" t="s">
        <v>987</v>
      </c>
      <c r="F145" s="208" t="s">
        <v>988</v>
      </c>
      <c r="G145" s="209" t="s">
        <v>975</v>
      </c>
      <c r="H145" s="210">
        <v>1</v>
      </c>
      <c r="I145" s="211"/>
      <c r="J145" s="212">
        <f>ROUND(I145*H145,2)</f>
        <v>0</v>
      </c>
      <c r="K145" s="208" t="s">
        <v>301</v>
      </c>
      <c r="L145" s="46"/>
      <c r="M145" s="213" t="s">
        <v>19</v>
      </c>
      <c r="N145" s="214" t="s">
        <v>42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976</v>
      </c>
      <c r="AT145" s="217" t="s">
        <v>133</v>
      </c>
      <c r="AU145" s="217" t="s">
        <v>79</v>
      </c>
      <c r="AY145" s="19" t="s">
        <v>131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79</v>
      </c>
      <c r="BK145" s="218">
        <f>ROUND(I145*H145,2)</f>
        <v>0</v>
      </c>
      <c r="BL145" s="19" t="s">
        <v>976</v>
      </c>
      <c r="BM145" s="217" t="s">
        <v>989</v>
      </c>
    </row>
    <row r="146" s="2" customFormat="1" ht="21.75" customHeight="1">
      <c r="A146" s="40"/>
      <c r="B146" s="41"/>
      <c r="C146" s="206" t="s">
        <v>285</v>
      </c>
      <c r="D146" s="206" t="s">
        <v>133</v>
      </c>
      <c r="E146" s="207" t="s">
        <v>990</v>
      </c>
      <c r="F146" s="208" t="s">
        <v>991</v>
      </c>
      <c r="G146" s="209" t="s">
        <v>975</v>
      </c>
      <c r="H146" s="210">
        <v>1</v>
      </c>
      <c r="I146" s="211"/>
      <c r="J146" s="212">
        <f>ROUND(I146*H146,2)</f>
        <v>0</v>
      </c>
      <c r="K146" s="208" t="s">
        <v>301</v>
      </c>
      <c r="L146" s="46"/>
      <c r="M146" s="213" t="s">
        <v>19</v>
      </c>
      <c r="N146" s="214" t="s">
        <v>42</v>
      </c>
      <c r="O146" s="86"/>
      <c r="P146" s="215">
        <f>O146*H146</f>
        <v>0</v>
      </c>
      <c r="Q146" s="215">
        <v>0</v>
      </c>
      <c r="R146" s="215">
        <f>Q146*H146</f>
        <v>0</v>
      </c>
      <c r="S146" s="215">
        <v>0</v>
      </c>
      <c r="T146" s="216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7" t="s">
        <v>976</v>
      </c>
      <c r="AT146" s="217" t="s">
        <v>133</v>
      </c>
      <c r="AU146" s="217" t="s">
        <v>79</v>
      </c>
      <c r="AY146" s="19" t="s">
        <v>131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9" t="s">
        <v>79</v>
      </c>
      <c r="BK146" s="218">
        <f>ROUND(I146*H146,2)</f>
        <v>0</v>
      </c>
      <c r="BL146" s="19" t="s">
        <v>976</v>
      </c>
      <c r="BM146" s="217" t="s">
        <v>992</v>
      </c>
    </row>
    <row r="147" s="2" customFormat="1" ht="16.5" customHeight="1">
      <c r="A147" s="40"/>
      <c r="B147" s="41"/>
      <c r="C147" s="206" t="s">
        <v>416</v>
      </c>
      <c r="D147" s="206" t="s">
        <v>133</v>
      </c>
      <c r="E147" s="207" t="s">
        <v>993</v>
      </c>
      <c r="F147" s="208" t="s">
        <v>994</v>
      </c>
      <c r="G147" s="209" t="s">
        <v>975</v>
      </c>
      <c r="H147" s="210">
        <v>1</v>
      </c>
      <c r="I147" s="211"/>
      <c r="J147" s="212">
        <f>ROUND(I147*H147,2)</f>
        <v>0</v>
      </c>
      <c r="K147" s="208" t="s">
        <v>301</v>
      </c>
      <c r="L147" s="46"/>
      <c r="M147" s="271" t="s">
        <v>19</v>
      </c>
      <c r="N147" s="272" t="s">
        <v>42</v>
      </c>
      <c r="O147" s="269"/>
      <c r="P147" s="273">
        <f>O147*H147</f>
        <v>0</v>
      </c>
      <c r="Q147" s="273">
        <v>0</v>
      </c>
      <c r="R147" s="273">
        <f>Q147*H147</f>
        <v>0</v>
      </c>
      <c r="S147" s="273">
        <v>0</v>
      </c>
      <c r="T147" s="274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976</v>
      </c>
      <c r="AT147" s="217" t="s">
        <v>133</v>
      </c>
      <c r="AU147" s="217" t="s">
        <v>79</v>
      </c>
      <c r="AY147" s="19" t="s">
        <v>131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79</v>
      </c>
      <c r="BK147" s="218">
        <f>ROUND(I147*H147,2)</f>
        <v>0</v>
      </c>
      <c r="BL147" s="19" t="s">
        <v>976</v>
      </c>
      <c r="BM147" s="217" t="s">
        <v>995</v>
      </c>
    </row>
    <row r="148" s="2" customFormat="1" ht="6.96" customHeight="1">
      <c r="A148" s="40"/>
      <c r="B148" s="61"/>
      <c r="C148" s="62"/>
      <c r="D148" s="62"/>
      <c r="E148" s="62"/>
      <c r="F148" s="62"/>
      <c r="G148" s="62"/>
      <c r="H148" s="62"/>
      <c r="I148" s="62"/>
      <c r="J148" s="62"/>
      <c r="K148" s="62"/>
      <c r="L148" s="46"/>
      <c r="M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</row>
  </sheetData>
  <sheetProtection sheet="1" autoFilter="0" formatColumns="0" formatRows="0" objects="1" scenarios="1" spinCount="100000" saltValue="Rr0cPWDwdlpZTQI0Kxxr2Db6Hz32HjAZGoSpugvQgLBrROq4krBUQpSn5RPlBCgDFa6vc7idRS/AQ2NQ2Mc8PA==" hashValue="URK9lq71W/q15eYN8BFzr9NhYQTEioTkruyCisKhQDjS93oMi9oHU4eTNGG+gw1MpODRnAP91B+asVk9loqyqg==" algorithmName="SHA-512" password="CC35"/>
  <autoFilter ref="C85:K147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104" r:id="rId1" display="https://podminky.urs.cz/item/CS_URS_2025_01/210220001"/>
    <hyperlink ref="F120" r:id="rId2" display="https://podminky.urs.cz/item/CS_URS_2025_01/741122211"/>
    <hyperlink ref="F122" r:id="rId3" display="https://podminky.urs.cz/item/CS_URS_2025_01/741130115"/>
    <hyperlink ref="F125" r:id="rId4" display="https://podminky.urs.cz/item/CS_URS_2025_01/741122233"/>
    <hyperlink ref="F127" r:id="rId5" display="https://podminky.urs.cz/item/CS_URS_2025_01/741130146"/>
    <hyperlink ref="F130" r:id="rId6" display="https://podminky.urs.cz/item/CS_URS_2025_01/741122235"/>
    <hyperlink ref="F132" r:id="rId7" display="https://podminky.urs.cz/item/CS_URS_2025_01/741130148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8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87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81</v>
      </c>
    </row>
    <row r="4" s="1" customFormat="1" ht="24.96" customHeight="1">
      <c r="B4" s="22"/>
      <c r="D4" s="132" t="s">
        <v>94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Areál tramvaje Poruba - Sanace podlahy mezi 12. a 13.kolejí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95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996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6. 3. 2025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32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35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37</v>
      </c>
      <c r="E30" s="40"/>
      <c r="F30" s="40"/>
      <c r="G30" s="40"/>
      <c r="H30" s="40"/>
      <c r="I30" s="40"/>
      <c r="J30" s="146">
        <f>ROUND(J84,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39</v>
      </c>
      <c r="G32" s="40"/>
      <c r="H32" s="40"/>
      <c r="I32" s="147" t="s">
        <v>38</v>
      </c>
      <c r="J32" s="147" t="s">
        <v>40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41</v>
      </c>
      <c r="E33" s="134" t="s">
        <v>42</v>
      </c>
      <c r="F33" s="149">
        <f>ROUND((SUM(BE84:BE135)),  2)</f>
        <v>0</v>
      </c>
      <c r="G33" s="40"/>
      <c r="H33" s="40"/>
      <c r="I33" s="150">
        <v>0.20999999999999999</v>
      </c>
      <c r="J33" s="149">
        <f>ROUND(((SUM(BE84:BE135))*I33),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43</v>
      </c>
      <c r="F34" s="149">
        <f>ROUND((SUM(BF84:BF135)),  2)</f>
        <v>0</v>
      </c>
      <c r="G34" s="40"/>
      <c r="H34" s="40"/>
      <c r="I34" s="150">
        <v>0.12</v>
      </c>
      <c r="J34" s="149">
        <f>ROUND(((SUM(BF84:BF135))*I34),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44</v>
      </c>
      <c r="F35" s="149">
        <f>ROUND((SUM(BG84:BG135)),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45</v>
      </c>
      <c r="F36" s="149">
        <f>ROUND((SUM(BH84:BH135)),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46</v>
      </c>
      <c r="F37" s="149">
        <f>ROUND((SUM(BI84:BI135)),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47</v>
      </c>
      <c r="E39" s="153"/>
      <c r="F39" s="153"/>
      <c r="G39" s="154" t="s">
        <v>48</v>
      </c>
      <c r="H39" s="155" t="s">
        <v>49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Areál tramvaje Poruba - Sanace podlahy mezi 12. a 13.kolejí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95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30 - Potrubní rozvody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Ostrava</v>
      </c>
      <c r="G52" s="42"/>
      <c r="H52" s="42"/>
      <c r="I52" s="34" t="s">
        <v>23</v>
      </c>
      <c r="J52" s="74" t="str">
        <f>IF(J12="","",J12)</f>
        <v>6. 3. 2025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Dopravní podnik Ostrava a.s.</v>
      </c>
      <c r="G54" s="42"/>
      <c r="H54" s="42"/>
      <c r="I54" s="34" t="s">
        <v>31</v>
      </c>
      <c r="J54" s="38" t="str">
        <f>E21</f>
        <v>Projekt HTL,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Projekt HTL, s.r.o.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99</v>
      </c>
      <c r="D57" s="164"/>
      <c r="E57" s="164"/>
      <c r="F57" s="164"/>
      <c r="G57" s="164"/>
      <c r="H57" s="164"/>
      <c r="I57" s="164"/>
      <c r="J57" s="165" t="s">
        <v>100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69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101</v>
      </c>
    </row>
    <row r="60" s="9" customFormat="1" ht="24.96" customHeight="1">
      <c r="A60" s="9"/>
      <c r="B60" s="167"/>
      <c r="C60" s="168"/>
      <c r="D60" s="169" t="s">
        <v>997</v>
      </c>
      <c r="E60" s="170"/>
      <c r="F60" s="170"/>
      <c r="G60" s="170"/>
      <c r="H60" s="170"/>
      <c r="I60" s="170"/>
      <c r="J60" s="171">
        <f>J85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998</v>
      </c>
      <c r="E61" s="176"/>
      <c r="F61" s="176"/>
      <c r="G61" s="176"/>
      <c r="H61" s="176"/>
      <c r="I61" s="176"/>
      <c r="J61" s="177">
        <f>J86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999</v>
      </c>
      <c r="E62" s="176"/>
      <c r="F62" s="176"/>
      <c r="G62" s="176"/>
      <c r="H62" s="176"/>
      <c r="I62" s="176"/>
      <c r="J62" s="177">
        <f>J99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1000</v>
      </c>
      <c r="E63" s="176"/>
      <c r="F63" s="176"/>
      <c r="G63" s="176"/>
      <c r="H63" s="176"/>
      <c r="I63" s="176"/>
      <c r="J63" s="177">
        <f>J112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67"/>
      <c r="C64" s="168"/>
      <c r="D64" s="169" t="s">
        <v>832</v>
      </c>
      <c r="E64" s="170"/>
      <c r="F64" s="170"/>
      <c r="G64" s="170"/>
      <c r="H64" s="170"/>
      <c r="I64" s="170"/>
      <c r="J64" s="171">
        <f>J132</f>
        <v>0</v>
      </c>
      <c r="K64" s="168"/>
      <c r="L64" s="17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116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162" t="str">
        <f>E7</f>
        <v>Areál tramvaje Poruba - Sanace podlahy mezi 12. a 13.kolejí</v>
      </c>
      <c r="F74" s="34"/>
      <c r="G74" s="34"/>
      <c r="H74" s="34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95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71" t="str">
        <f>E9</f>
        <v>SO 30 - Potrubní rozvody</v>
      </c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21</v>
      </c>
      <c r="D78" s="42"/>
      <c r="E78" s="42"/>
      <c r="F78" s="29" t="str">
        <f>F12</f>
        <v>Ostrava</v>
      </c>
      <c r="G78" s="42"/>
      <c r="H78" s="42"/>
      <c r="I78" s="34" t="s">
        <v>23</v>
      </c>
      <c r="J78" s="74" t="str">
        <f>IF(J12="","",J12)</f>
        <v>6. 3. 2025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25</v>
      </c>
      <c r="D80" s="42"/>
      <c r="E80" s="42"/>
      <c r="F80" s="29" t="str">
        <f>E15</f>
        <v>Dopravní podnik Ostrava a.s.</v>
      </c>
      <c r="G80" s="42"/>
      <c r="H80" s="42"/>
      <c r="I80" s="34" t="s">
        <v>31</v>
      </c>
      <c r="J80" s="38" t="str">
        <f>E21</f>
        <v>Projekt HTL, s.r.o.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29</v>
      </c>
      <c r="D81" s="42"/>
      <c r="E81" s="42"/>
      <c r="F81" s="29" t="str">
        <f>IF(E18="","",E18)</f>
        <v>Vyplň údaj</v>
      </c>
      <c r="G81" s="42"/>
      <c r="H81" s="42"/>
      <c r="I81" s="34" t="s">
        <v>34</v>
      </c>
      <c r="J81" s="38" t="str">
        <f>E24</f>
        <v>Projekt HTL, s.r.o.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79"/>
      <c r="B83" s="180"/>
      <c r="C83" s="181" t="s">
        <v>117</v>
      </c>
      <c r="D83" s="182" t="s">
        <v>56</v>
      </c>
      <c r="E83" s="182" t="s">
        <v>52</v>
      </c>
      <c r="F83" s="182" t="s">
        <v>53</v>
      </c>
      <c r="G83" s="182" t="s">
        <v>118</v>
      </c>
      <c r="H83" s="182" t="s">
        <v>119</v>
      </c>
      <c r="I83" s="182" t="s">
        <v>120</v>
      </c>
      <c r="J83" s="182" t="s">
        <v>100</v>
      </c>
      <c r="K83" s="183" t="s">
        <v>121</v>
      </c>
      <c r="L83" s="184"/>
      <c r="M83" s="94" t="s">
        <v>19</v>
      </c>
      <c r="N83" s="95" t="s">
        <v>41</v>
      </c>
      <c r="O83" s="95" t="s">
        <v>122</v>
      </c>
      <c r="P83" s="95" t="s">
        <v>123</v>
      </c>
      <c r="Q83" s="95" t="s">
        <v>124</v>
      </c>
      <c r="R83" s="95" t="s">
        <v>125</v>
      </c>
      <c r="S83" s="95" t="s">
        <v>126</v>
      </c>
      <c r="T83" s="96" t="s">
        <v>127</v>
      </c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</row>
    <row r="84" s="2" customFormat="1" ht="22.8" customHeight="1">
      <c r="A84" s="40"/>
      <c r="B84" s="41"/>
      <c r="C84" s="101" t="s">
        <v>128</v>
      </c>
      <c r="D84" s="42"/>
      <c r="E84" s="42"/>
      <c r="F84" s="42"/>
      <c r="G84" s="42"/>
      <c r="H84" s="42"/>
      <c r="I84" s="42"/>
      <c r="J84" s="185">
        <f>BK84</f>
        <v>0</v>
      </c>
      <c r="K84" s="42"/>
      <c r="L84" s="46"/>
      <c r="M84" s="97"/>
      <c r="N84" s="186"/>
      <c r="O84" s="98"/>
      <c r="P84" s="187">
        <f>P85+P132</f>
        <v>0</v>
      </c>
      <c r="Q84" s="98"/>
      <c r="R84" s="187">
        <f>R85+R132</f>
        <v>0.85365499999999994</v>
      </c>
      <c r="S84" s="98"/>
      <c r="T84" s="188">
        <f>T85+T132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70</v>
      </c>
      <c r="AU84" s="19" t="s">
        <v>101</v>
      </c>
      <c r="BK84" s="189">
        <f>BK85+BK132</f>
        <v>0</v>
      </c>
    </row>
    <row r="85" s="12" customFormat="1" ht="25.92" customHeight="1">
      <c r="A85" s="12"/>
      <c r="B85" s="190"/>
      <c r="C85" s="191"/>
      <c r="D85" s="192" t="s">
        <v>70</v>
      </c>
      <c r="E85" s="193" t="s">
        <v>154</v>
      </c>
      <c r="F85" s="193" t="s">
        <v>86</v>
      </c>
      <c r="G85" s="191"/>
      <c r="H85" s="191"/>
      <c r="I85" s="194"/>
      <c r="J85" s="195">
        <f>BK85</f>
        <v>0</v>
      </c>
      <c r="K85" s="191"/>
      <c r="L85" s="196"/>
      <c r="M85" s="197"/>
      <c r="N85" s="198"/>
      <c r="O85" s="198"/>
      <c r="P85" s="199">
        <f>P86+P99+P112</f>
        <v>0</v>
      </c>
      <c r="Q85" s="198"/>
      <c r="R85" s="199">
        <f>R86+R99+R112</f>
        <v>0.85365499999999994</v>
      </c>
      <c r="S85" s="198"/>
      <c r="T85" s="200">
        <f>T86+T99+T112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153</v>
      </c>
      <c r="AT85" s="202" t="s">
        <v>70</v>
      </c>
      <c r="AU85" s="202" t="s">
        <v>71</v>
      </c>
      <c r="AY85" s="201" t="s">
        <v>131</v>
      </c>
      <c r="BK85" s="203">
        <f>BK86+BK99+BK112</f>
        <v>0</v>
      </c>
    </row>
    <row r="86" s="12" customFormat="1" ht="22.8" customHeight="1">
      <c r="A86" s="12"/>
      <c r="B86" s="190"/>
      <c r="C86" s="191"/>
      <c r="D86" s="192" t="s">
        <v>70</v>
      </c>
      <c r="E86" s="204" t="s">
        <v>1001</v>
      </c>
      <c r="F86" s="204" t="s">
        <v>1002</v>
      </c>
      <c r="G86" s="191"/>
      <c r="H86" s="191"/>
      <c r="I86" s="194"/>
      <c r="J86" s="205">
        <f>BK86</f>
        <v>0</v>
      </c>
      <c r="K86" s="191"/>
      <c r="L86" s="196"/>
      <c r="M86" s="197"/>
      <c r="N86" s="198"/>
      <c r="O86" s="198"/>
      <c r="P86" s="199">
        <f>SUM(P87:P98)</f>
        <v>0</v>
      </c>
      <c r="Q86" s="198"/>
      <c r="R86" s="199">
        <f>SUM(R87:R98)</f>
        <v>0.72777499999999995</v>
      </c>
      <c r="S86" s="198"/>
      <c r="T86" s="200">
        <f>SUM(T87:T98)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153</v>
      </c>
      <c r="AT86" s="202" t="s">
        <v>70</v>
      </c>
      <c r="AU86" s="202" t="s">
        <v>79</v>
      </c>
      <c r="AY86" s="201" t="s">
        <v>131</v>
      </c>
      <c r="BK86" s="203">
        <f>SUM(BK87:BK98)</f>
        <v>0</v>
      </c>
    </row>
    <row r="87" s="2" customFormat="1" ht="24.15" customHeight="1">
      <c r="A87" s="40"/>
      <c r="B87" s="41"/>
      <c r="C87" s="257" t="s">
        <v>79</v>
      </c>
      <c r="D87" s="257" t="s">
        <v>154</v>
      </c>
      <c r="E87" s="258" t="s">
        <v>1003</v>
      </c>
      <c r="F87" s="259" t="s">
        <v>1004</v>
      </c>
      <c r="G87" s="260" t="s">
        <v>148</v>
      </c>
      <c r="H87" s="261">
        <v>135</v>
      </c>
      <c r="I87" s="262"/>
      <c r="J87" s="263">
        <f>ROUND(I87*H87,2)</f>
        <v>0</v>
      </c>
      <c r="K87" s="259" t="s">
        <v>137</v>
      </c>
      <c r="L87" s="264"/>
      <c r="M87" s="265" t="s">
        <v>19</v>
      </c>
      <c r="N87" s="266" t="s">
        <v>42</v>
      </c>
      <c r="O87" s="86"/>
      <c r="P87" s="215">
        <f>O87*H87</f>
        <v>0</v>
      </c>
      <c r="Q87" s="215">
        <v>0.0052700000000000004</v>
      </c>
      <c r="R87" s="215">
        <f>Q87*H87</f>
        <v>0.71145000000000003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1005</v>
      </c>
      <c r="AT87" s="217" t="s">
        <v>154</v>
      </c>
      <c r="AU87" s="217" t="s">
        <v>81</v>
      </c>
      <c r="AY87" s="19" t="s">
        <v>131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79</v>
      </c>
      <c r="BK87" s="218">
        <f>ROUND(I87*H87,2)</f>
        <v>0</v>
      </c>
      <c r="BL87" s="19" t="s">
        <v>330</v>
      </c>
      <c r="BM87" s="217" t="s">
        <v>1006</v>
      </c>
    </row>
    <row r="88" s="2" customFormat="1" ht="24.15" customHeight="1">
      <c r="A88" s="40"/>
      <c r="B88" s="41"/>
      <c r="C88" s="257" t="s">
        <v>81</v>
      </c>
      <c r="D88" s="257" t="s">
        <v>154</v>
      </c>
      <c r="E88" s="258" t="s">
        <v>1007</v>
      </c>
      <c r="F88" s="259" t="s">
        <v>1008</v>
      </c>
      <c r="G88" s="260" t="s">
        <v>148</v>
      </c>
      <c r="H88" s="261">
        <v>0.5</v>
      </c>
      <c r="I88" s="262"/>
      <c r="J88" s="263">
        <f>ROUND(I88*H88,2)</f>
        <v>0</v>
      </c>
      <c r="K88" s="259" t="s">
        <v>137</v>
      </c>
      <c r="L88" s="264"/>
      <c r="M88" s="265" t="s">
        <v>19</v>
      </c>
      <c r="N88" s="266" t="s">
        <v>42</v>
      </c>
      <c r="O88" s="86"/>
      <c r="P88" s="215">
        <f>O88*H88</f>
        <v>0</v>
      </c>
      <c r="Q88" s="215">
        <v>0.0024599999999999999</v>
      </c>
      <c r="R88" s="215">
        <f>Q88*H88</f>
        <v>0.00123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1005</v>
      </c>
      <c r="AT88" s="217" t="s">
        <v>154</v>
      </c>
      <c r="AU88" s="217" t="s">
        <v>81</v>
      </c>
      <c r="AY88" s="19" t="s">
        <v>131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79</v>
      </c>
      <c r="BK88" s="218">
        <f>ROUND(I88*H88,2)</f>
        <v>0</v>
      </c>
      <c r="BL88" s="19" t="s">
        <v>330</v>
      </c>
      <c r="BM88" s="217" t="s">
        <v>1009</v>
      </c>
    </row>
    <row r="89" s="2" customFormat="1" ht="21.75" customHeight="1">
      <c r="A89" s="40"/>
      <c r="B89" s="41"/>
      <c r="C89" s="257" t="s">
        <v>153</v>
      </c>
      <c r="D89" s="257" t="s">
        <v>154</v>
      </c>
      <c r="E89" s="258" t="s">
        <v>1010</v>
      </c>
      <c r="F89" s="259" t="s">
        <v>1011</v>
      </c>
      <c r="G89" s="260" t="s">
        <v>837</v>
      </c>
      <c r="H89" s="261">
        <v>14</v>
      </c>
      <c r="I89" s="262"/>
      <c r="J89" s="263">
        <f>ROUND(I89*H89,2)</f>
        <v>0</v>
      </c>
      <c r="K89" s="259" t="s">
        <v>137</v>
      </c>
      <c r="L89" s="264"/>
      <c r="M89" s="265" t="s">
        <v>19</v>
      </c>
      <c r="N89" s="266" t="s">
        <v>42</v>
      </c>
      <c r="O89" s="86"/>
      <c r="P89" s="215">
        <f>O89*H89</f>
        <v>0</v>
      </c>
      <c r="Q89" s="215">
        <v>0.00077999999999999999</v>
      </c>
      <c r="R89" s="215">
        <f>Q89*H89</f>
        <v>0.010919999999999999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1005</v>
      </c>
      <c r="AT89" s="217" t="s">
        <v>154</v>
      </c>
      <c r="AU89" s="217" t="s">
        <v>81</v>
      </c>
      <c r="AY89" s="19" t="s">
        <v>131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79</v>
      </c>
      <c r="BK89" s="218">
        <f>ROUND(I89*H89,2)</f>
        <v>0</v>
      </c>
      <c r="BL89" s="19" t="s">
        <v>330</v>
      </c>
      <c r="BM89" s="217" t="s">
        <v>1012</v>
      </c>
    </row>
    <row r="90" s="2" customFormat="1" ht="24.15" customHeight="1">
      <c r="A90" s="40"/>
      <c r="B90" s="41"/>
      <c r="C90" s="257" t="s">
        <v>138</v>
      </c>
      <c r="D90" s="257" t="s">
        <v>154</v>
      </c>
      <c r="E90" s="258" t="s">
        <v>1013</v>
      </c>
      <c r="F90" s="259" t="s">
        <v>1014</v>
      </c>
      <c r="G90" s="260" t="s">
        <v>837</v>
      </c>
      <c r="H90" s="261">
        <v>1</v>
      </c>
      <c r="I90" s="262"/>
      <c r="J90" s="263">
        <f>ROUND(I90*H90,2)</f>
        <v>0</v>
      </c>
      <c r="K90" s="259" t="s">
        <v>137</v>
      </c>
      <c r="L90" s="264"/>
      <c r="M90" s="265" t="s">
        <v>19</v>
      </c>
      <c r="N90" s="266" t="s">
        <v>42</v>
      </c>
      <c r="O90" s="86"/>
      <c r="P90" s="215">
        <f>O90*H90</f>
        <v>0</v>
      </c>
      <c r="Q90" s="215">
        <v>0.00012</v>
      </c>
      <c r="R90" s="215">
        <f>Q90*H90</f>
        <v>0.00012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1005</v>
      </c>
      <c r="AT90" s="217" t="s">
        <v>154</v>
      </c>
      <c r="AU90" s="217" t="s">
        <v>81</v>
      </c>
      <c r="AY90" s="19" t="s">
        <v>131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79</v>
      </c>
      <c r="BK90" s="218">
        <f>ROUND(I90*H90,2)</f>
        <v>0</v>
      </c>
      <c r="BL90" s="19" t="s">
        <v>330</v>
      </c>
      <c r="BM90" s="217" t="s">
        <v>1015</v>
      </c>
    </row>
    <row r="91" s="2" customFormat="1" ht="24.15" customHeight="1">
      <c r="A91" s="40"/>
      <c r="B91" s="41"/>
      <c r="C91" s="206" t="s">
        <v>165</v>
      </c>
      <c r="D91" s="206" t="s">
        <v>133</v>
      </c>
      <c r="E91" s="207" t="s">
        <v>1016</v>
      </c>
      <c r="F91" s="208" t="s">
        <v>1017</v>
      </c>
      <c r="G91" s="209" t="s">
        <v>148</v>
      </c>
      <c r="H91" s="210">
        <v>135</v>
      </c>
      <c r="I91" s="211"/>
      <c r="J91" s="212">
        <f>ROUND(I91*H91,2)</f>
        <v>0</v>
      </c>
      <c r="K91" s="208" t="s">
        <v>137</v>
      </c>
      <c r="L91" s="46"/>
      <c r="M91" s="213" t="s">
        <v>19</v>
      </c>
      <c r="N91" s="214" t="s">
        <v>42</v>
      </c>
      <c r="O91" s="86"/>
      <c r="P91" s="215">
        <f>O91*H91</f>
        <v>0</v>
      </c>
      <c r="Q91" s="215">
        <v>3.0000000000000001E-05</v>
      </c>
      <c r="R91" s="215">
        <f>Q91*H91</f>
        <v>0.0040499999999999998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330</v>
      </c>
      <c r="AT91" s="217" t="s">
        <v>133</v>
      </c>
      <c r="AU91" s="217" t="s">
        <v>81</v>
      </c>
      <c r="AY91" s="19" t="s">
        <v>131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79</v>
      </c>
      <c r="BK91" s="218">
        <f>ROUND(I91*H91,2)</f>
        <v>0</v>
      </c>
      <c r="BL91" s="19" t="s">
        <v>330</v>
      </c>
      <c r="BM91" s="217" t="s">
        <v>1018</v>
      </c>
    </row>
    <row r="92" s="2" customFormat="1">
      <c r="A92" s="40"/>
      <c r="B92" s="41"/>
      <c r="C92" s="42"/>
      <c r="D92" s="219" t="s">
        <v>139</v>
      </c>
      <c r="E92" s="42"/>
      <c r="F92" s="220" t="s">
        <v>1019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139</v>
      </c>
      <c r="AU92" s="19" t="s">
        <v>81</v>
      </c>
    </row>
    <row r="93" s="2" customFormat="1" ht="24.15" customHeight="1">
      <c r="A93" s="40"/>
      <c r="B93" s="41"/>
      <c r="C93" s="206" t="s">
        <v>158</v>
      </c>
      <c r="D93" s="206" t="s">
        <v>133</v>
      </c>
      <c r="E93" s="207" t="s">
        <v>1020</v>
      </c>
      <c r="F93" s="208" t="s">
        <v>1021</v>
      </c>
      <c r="G93" s="209" t="s">
        <v>148</v>
      </c>
      <c r="H93" s="210">
        <v>0.5</v>
      </c>
      <c r="I93" s="211"/>
      <c r="J93" s="212">
        <f>ROUND(I93*H93,2)</f>
        <v>0</v>
      </c>
      <c r="K93" s="208" t="s">
        <v>137</v>
      </c>
      <c r="L93" s="46"/>
      <c r="M93" s="213" t="s">
        <v>19</v>
      </c>
      <c r="N93" s="214" t="s">
        <v>42</v>
      </c>
      <c r="O93" s="86"/>
      <c r="P93" s="215">
        <f>O93*H93</f>
        <v>0</v>
      </c>
      <c r="Q93" s="215">
        <v>1.0000000000000001E-05</v>
      </c>
      <c r="R93" s="215">
        <f>Q93*H93</f>
        <v>5.0000000000000004E-06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330</v>
      </c>
      <c r="AT93" s="217" t="s">
        <v>133</v>
      </c>
      <c r="AU93" s="217" t="s">
        <v>81</v>
      </c>
      <c r="AY93" s="19" t="s">
        <v>131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79</v>
      </c>
      <c r="BK93" s="218">
        <f>ROUND(I93*H93,2)</f>
        <v>0</v>
      </c>
      <c r="BL93" s="19" t="s">
        <v>330</v>
      </c>
      <c r="BM93" s="217" t="s">
        <v>1022</v>
      </c>
    </row>
    <row r="94" s="2" customFormat="1">
      <c r="A94" s="40"/>
      <c r="B94" s="41"/>
      <c r="C94" s="42"/>
      <c r="D94" s="219" t="s">
        <v>139</v>
      </c>
      <c r="E94" s="42"/>
      <c r="F94" s="220" t="s">
        <v>1023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139</v>
      </c>
      <c r="AU94" s="19" t="s">
        <v>81</v>
      </c>
    </row>
    <row r="95" s="2" customFormat="1" ht="16.5" customHeight="1">
      <c r="A95" s="40"/>
      <c r="B95" s="41"/>
      <c r="C95" s="206" t="s">
        <v>174</v>
      </c>
      <c r="D95" s="206" t="s">
        <v>133</v>
      </c>
      <c r="E95" s="207" t="s">
        <v>1024</v>
      </c>
      <c r="F95" s="208" t="s">
        <v>1025</v>
      </c>
      <c r="G95" s="209" t="s">
        <v>148</v>
      </c>
      <c r="H95" s="210">
        <v>0.5</v>
      </c>
      <c r="I95" s="211"/>
      <c r="J95" s="212">
        <f>ROUND(I95*H95,2)</f>
        <v>0</v>
      </c>
      <c r="K95" s="208" t="s">
        <v>137</v>
      </c>
      <c r="L95" s="46"/>
      <c r="M95" s="213" t="s">
        <v>19</v>
      </c>
      <c r="N95" s="214" t="s">
        <v>42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330</v>
      </c>
      <c r="AT95" s="217" t="s">
        <v>133</v>
      </c>
      <c r="AU95" s="217" t="s">
        <v>81</v>
      </c>
      <c r="AY95" s="19" t="s">
        <v>131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79</v>
      </c>
      <c r="BK95" s="218">
        <f>ROUND(I95*H95,2)</f>
        <v>0</v>
      </c>
      <c r="BL95" s="19" t="s">
        <v>330</v>
      </c>
      <c r="BM95" s="217" t="s">
        <v>1026</v>
      </c>
    </row>
    <row r="96" s="2" customFormat="1">
      <c r="A96" s="40"/>
      <c r="B96" s="41"/>
      <c r="C96" s="42"/>
      <c r="D96" s="219" t="s">
        <v>139</v>
      </c>
      <c r="E96" s="42"/>
      <c r="F96" s="220" t="s">
        <v>1027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139</v>
      </c>
      <c r="AU96" s="19" t="s">
        <v>81</v>
      </c>
    </row>
    <row r="97" s="2" customFormat="1" ht="16.5" customHeight="1">
      <c r="A97" s="40"/>
      <c r="B97" s="41"/>
      <c r="C97" s="206" t="s">
        <v>157</v>
      </c>
      <c r="D97" s="206" t="s">
        <v>133</v>
      </c>
      <c r="E97" s="207" t="s">
        <v>1028</v>
      </c>
      <c r="F97" s="208" t="s">
        <v>1029</v>
      </c>
      <c r="G97" s="209" t="s">
        <v>148</v>
      </c>
      <c r="H97" s="210">
        <v>135.5</v>
      </c>
      <c r="I97" s="211"/>
      <c r="J97" s="212">
        <f>ROUND(I97*H97,2)</f>
        <v>0</v>
      </c>
      <c r="K97" s="208" t="s">
        <v>137</v>
      </c>
      <c r="L97" s="46"/>
      <c r="M97" s="213" t="s">
        <v>19</v>
      </c>
      <c r="N97" s="214" t="s">
        <v>42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330</v>
      </c>
      <c r="AT97" s="217" t="s">
        <v>133</v>
      </c>
      <c r="AU97" s="217" t="s">
        <v>81</v>
      </c>
      <c r="AY97" s="19" t="s">
        <v>131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79</v>
      </c>
      <c r="BK97" s="218">
        <f>ROUND(I97*H97,2)</f>
        <v>0</v>
      </c>
      <c r="BL97" s="19" t="s">
        <v>330</v>
      </c>
      <c r="BM97" s="217" t="s">
        <v>1030</v>
      </c>
    </row>
    <row r="98" s="2" customFormat="1">
      <c r="A98" s="40"/>
      <c r="B98" s="41"/>
      <c r="C98" s="42"/>
      <c r="D98" s="219" t="s">
        <v>139</v>
      </c>
      <c r="E98" s="42"/>
      <c r="F98" s="220" t="s">
        <v>1031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139</v>
      </c>
      <c r="AU98" s="19" t="s">
        <v>81</v>
      </c>
    </row>
    <row r="99" s="12" customFormat="1" ht="22.8" customHeight="1">
      <c r="A99" s="12"/>
      <c r="B99" s="190"/>
      <c r="C99" s="191"/>
      <c r="D99" s="192" t="s">
        <v>70</v>
      </c>
      <c r="E99" s="204" t="s">
        <v>1032</v>
      </c>
      <c r="F99" s="204" t="s">
        <v>1033</v>
      </c>
      <c r="G99" s="191"/>
      <c r="H99" s="191"/>
      <c r="I99" s="194"/>
      <c r="J99" s="205">
        <f>BK99</f>
        <v>0</v>
      </c>
      <c r="K99" s="191"/>
      <c r="L99" s="196"/>
      <c r="M99" s="197"/>
      <c r="N99" s="198"/>
      <c r="O99" s="198"/>
      <c r="P99" s="199">
        <f>SUM(P100:P111)</f>
        <v>0</v>
      </c>
      <c r="Q99" s="198"/>
      <c r="R99" s="199">
        <f>SUM(R100:R111)</f>
        <v>0.032099999999999997</v>
      </c>
      <c r="S99" s="198"/>
      <c r="T99" s="200">
        <f>SUM(T100:T111)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1" t="s">
        <v>153</v>
      </c>
      <c r="AT99" s="202" t="s">
        <v>70</v>
      </c>
      <c r="AU99" s="202" t="s">
        <v>79</v>
      </c>
      <c r="AY99" s="201" t="s">
        <v>131</v>
      </c>
      <c r="BK99" s="203">
        <f>SUM(BK100:BK111)</f>
        <v>0</v>
      </c>
    </row>
    <row r="100" s="2" customFormat="1" ht="21.75" customHeight="1">
      <c r="A100" s="40"/>
      <c r="B100" s="41"/>
      <c r="C100" s="257" t="s">
        <v>187</v>
      </c>
      <c r="D100" s="257" t="s">
        <v>154</v>
      </c>
      <c r="E100" s="258" t="s">
        <v>1034</v>
      </c>
      <c r="F100" s="259" t="s">
        <v>1035</v>
      </c>
      <c r="G100" s="260" t="s">
        <v>148</v>
      </c>
      <c r="H100" s="261">
        <v>62</v>
      </c>
      <c r="I100" s="262"/>
      <c r="J100" s="263">
        <f>ROUND(I100*H100,2)</f>
        <v>0</v>
      </c>
      <c r="K100" s="259" t="s">
        <v>137</v>
      </c>
      <c r="L100" s="264"/>
      <c r="M100" s="265" t="s">
        <v>19</v>
      </c>
      <c r="N100" s="266" t="s">
        <v>42</v>
      </c>
      <c r="O100" s="86"/>
      <c r="P100" s="215">
        <f>O100*H100</f>
        <v>0</v>
      </c>
      <c r="Q100" s="215">
        <v>0.00046999999999999999</v>
      </c>
      <c r="R100" s="215">
        <f>Q100*H100</f>
        <v>0.029139999999999999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1005</v>
      </c>
      <c r="AT100" s="217" t="s">
        <v>154</v>
      </c>
      <c r="AU100" s="217" t="s">
        <v>81</v>
      </c>
      <c r="AY100" s="19" t="s">
        <v>131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79</v>
      </c>
      <c r="BK100" s="218">
        <f>ROUND(I100*H100,2)</f>
        <v>0</v>
      </c>
      <c r="BL100" s="19" t="s">
        <v>330</v>
      </c>
      <c r="BM100" s="217" t="s">
        <v>1036</v>
      </c>
    </row>
    <row r="101" s="2" customFormat="1" ht="21.75" customHeight="1">
      <c r="A101" s="40"/>
      <c r="B101" s="41"/>
      <c r="C101" s="257" t="s">
        <v>168</v>
      </c>
      <c r="D101" s="257" t="s">
        <v>154</v>
      </c>
      <c r="E101" s="258" t="s">
        <v>1037</v>
      </c>
      <c r="F101" s="259" t="s">
        <v>1038</v>
      </c>
      <c r="G101" s="260" t="s">
        <v>148</v>
      </c>
      <c r="H101" s="261">
        <v>3</v>
      </c>
      <c r="I101" s="262"/>
      <c r="J101" s="263">
        <f>ROUND(I101*H101,2)</f>
        <v>0</v>
      </c>
      <c r="K101" s="259" t="s">
        <v>137</v>
      </c>
      <c r="L101" s="264"/>
      <c r="M101" s="265" t="s">
        <v>19</v>
      </c>
      <c r="N101" s="266" t="s">
        <v>42</v>
      </c>
      <c r="O101" s="86"/>
      <c r="P101" s="215">
        <f>O101*H101</f>
        <v>0</v>
      </c>
      <c r="Q101" s="215">
        <v>0.00032000000000000003</v>
      </c>
      <c r="R101" s="215">
        <f>Q101*H101</f>
        <v>0.00096000000000000013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1005</v>
      </c>
      <c r="AT101" s="217" t="s">
        <v>154</v>
      </c>
      <c r="AU101" s="217" t="s">
        <v>81</v>
      </c>
      <c r="AY101" s="19" t="s">
        <v>131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79</v>
      </c>
      <c r="BK101" s="218">
        <f>ROUND(I101*H101,2)</f>
        <v>0</v>
      </c>
      <c r="BL101" s="19" t="s">
        <v>330</v>
      </c>
      <c r="BM101" s="217" t="s">
        <v>1039</v>
      </c>
    </row>
    <row r="102" s="2" customFormat="1" ht="24.15" customHeight="1">
      <c r="A102" s="40"/>
      <c r="B102" s="41"/>
      <c r="C102" s="257" t="s">
        <v>203</v>
      </c>
      <c r="D102" s="257" t="s">
        <v>154</v>
      </c>
      <c r="E102" s="258" t="s">
        <v>1040</v>
      </c>
      <c r="F102" s="259" t="s">
        <v>1041</v>
      </c>
      <c r="G102" s="260" t="s">
        <v>837</v>
      </c>
      <c r="H102" s="261">
        <v>12</v>
      </c>
      <c r="I102" s="262"/>
      <c r="J102" s="263">
        <f>ROUND(I102*H102,2)</f>
        <v>0</v>
      </c>
      <c r="K102" s="259" t="s">
        <v>137</v>
      </c>
      <c r="L102" s="264"/>
      <c r="M102" s="265" t="s">
        <v>19</v>
      </c>
      <c r="N102" s="266" t="s">
        <v>42</v>
      </c>
      <c r="O102" s="86"/>
      <c r="P102" s="215">
        <f>O102*H102</f>
        <v>0</v>
      </c>
      <c r="Q102" s="215">
        <v>3.0000000000000001E-05</v>
      </c>
      <c r="R102" s="215">
        <f>Q102*H102</f>
        <v>0.00036000000000000002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1005</v>
      </c>
      <c r="AT102" s="217" t="s">
        <v>154</v>
      </c>
      <c r="AU102" s="217" t="s">
        <v>81</v>
      </c>
      <c r="AY102" s="19" t="s">
        <v>131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79</v>
      </c>
      <c r="BK102" s="218">
        <f>ROUND(I102*H102,2)</f>
        <v>0</v>
      </c>
      <c r="BL102" s="19" t="s">
        <v>330</v>
      </c>
      <c r="BM102" s="217" t="s">
        <v>1042</v>
      </c>
    </row>
    <row r="103" s="2" customFormat="1" ht="24.15" customHeight="1">
      <c r="A103" s="40"/>
      <c r="B103" s="41"/>
      <c r="C103" s="257" t="s">
        <v>8</v>
      </c>
      <c r="D103" s="257" t="s">
        <v>154</v>
      </c>
      <c r="E103" s="258" t="s">
        <v>1043</v>
      </c>
      <c r="F103" s="259" t="s">
        <v>1044</v>
      </c>
      <c r="G103" s="260" t="s">
        <v>837</v>
      </c>
      <c r="H103" s="261">
        <v>2</v>
      </c>
      <c r="I103" s="262"/>
      <c r="J103" s="263">
        <f>ROUND(I103*H103,2)</f>
        <v>0</v>
      </c>
      <c r="K103" s="259" t="s">
        <v>137</v>
      </c>
      <c r="L103" s="264"/>
      <c r="M103" s="265" t="s">
        <v>19</v>
      </c>
      <c r="N103" s="266" t="s">
        <v>42</v>
      </c>
      <c r="O103" s="86"/>
      <c r="P103" s="215">
        <f>O103*H103</f>
        <v>0</v>
      </c>
      <c r="Q103" s="215">
        <v>2.0000000000000002E-05</v>
      </c>
      <c r="R103" s="215">
        <f>Q103*H103</f>
        <v>4.0000000000000003E-05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1005</v>
      </c>
      <c r="AT103" s="217" t="s">
        <v>154</v>
      </c>
      <c r="AU103" s="217" t="s">
        <v>81</v>
      </c>
      <c r="AY103" s="19" t="s">
        <v>131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79</v>
      </c>
      <c r="BK103" s="218">
        <f>ROUND(I103*H103,2)</f>
        <v>0</v>
      </c>
      <c r="BL103" s="19" t="s">
        <v>330</v>
      </c>
      <c r="BM103" s="217" t="s">
        <v>1045</v>
      </c>
    </row>
    <row r="104" s="2" customFormat="1" ht="16.5" customHeight="1">
      <c r="A104" s="40"/>
      <c r="B104" s="41"/>
      <c r="C104" s="257" t="s">
        <v>218</v>
      </c>
      <c r="D104" s="257" t="s">
        <v>154</v>
      </c>
      <c r="E104" s="258" t="s">
        <v>1046</v>
      </c>
      <c r="F104" s="259" t="s">
        <v>1047</v>
      </c>
      <c r="G104" s="260" t="s">
        <v>837</v>
      </c>
      <c r="H104" s="261">
        <v>1</v>
      </c>
      <c r="I104" s="262"/>
      <c r="J104" s="263">
        <f>ROUND(I104*H104,2)</f>
        <v>0</v>
      </c>
      <c r="K104" s="259" t="s">
        <v>137</v>
      </c>
      <c r="L104" s="264"/>
      <c r="M104" s="265" t="s">
        <v>19</v>
      </c>
      <c r="N104" s="266" t="s">
        <v>42</v>
      </c>
      <c r="O104" s="86"/>
      <c r="P104" s="215">
        <f>O104*H104</f>
        <v>0</v>
      </c>
      <c r="Q104" s="215">
        <v>2.0000000000000002E-05</v>
      </c>
      <c r="R104" s="215">
        <f>Q104*H104</f>
        <v>2.0000000000000002E-05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1005</v>
      </c>
      <c r="AT104" s="217" t="s">
        <v>154</v>
      </c>
      <c r="AU104" s="217" t="s">
        <v>81</v>
      </c>
      <c r="AY104" s="19" t="s">
        <v>131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79</v>
      </c>
      <c r="BK104" s="218">
        <f>ROUND(I104*H104,2)</f>
        <v>0</v>
      </c>
      <c r="BL104" s="19" t="s">
        <v>330</v>
      </c>
      <c r="BM104" s="217" t="s">
        <v>1048</v>
      </c>
    </row>
    <row r="105" s="2" customFormat="1" ht="24.15" customHeight="1">
      <c r="A105" s="40"/>
      <c r="B105" s="41"/>
      <c r="C105" s="257" t="s">
        <v>177</v>
      </c>
      <c r="D105" s="257" t="s">
        <v>154</v>
      </c>
      <c r="E105" s="258" t="s">
        <v>1049</v>
      </c>
      <c r="F105" s="259" t="s">
        <v>1050</v>
      </c>
      <c r="G105" s="260" t="s">
        <v>148</v>
      </c>
      <c r="H105" s="261">
        <v>62</v>
      </c>
      <c r="I105" s="262"/>
      <c r="J105" s="263">
        <f>ROUND(I105*H105,2)</f>
        <v>0</v>
      </c>
      <c r="K105" s="259" t="s">
        <v>137</v>
      </c>
      <c r="L105" s="264"/>
      <c r="M105" s="265" t="s">
        <v>19</v>
      </c>
      <c r="N105" s="266" t="s">
        <v>42</v>
      </c>
      <c r="O105" s="86"/>
      <c r="P105" s="215">
        <f>O105*H105</f>
        <v>0</v>
      </c>
      <c r="Q105" s="215">
        <v>2.0000000000000002E-05</v>
      </c>
      <c r="R105" s="215">
        <f>Q105*H105</f>
        <v>0.00124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1005</v>
      </c>
      <c r="AT105" s="217" t="s">
        <v>154</v>
      </c>
      <c r="AU105" s="217" t="s">
        <v>81</v>
      </c>
      <c r="AY105" s="19" t="s">
        <v>131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79</v>
      </c>
      <c r="BK105" s="218">
        <f>ROUND(I105*H105,2)</f>
        <v>0</v>
      </c>
      <c r="BL105" s="19" t="s">
        <v>330</v>
      </c>
      <c r="BM105" s="217" t="s">
        <v>1051</v>
      </c>
    </row>
    <row r="106" s="2" customFormat="1" ht="24.15" customHeight="1">
      <c r="A106" s="40"/>
      <c r="B106" s="41"/>
      <c r="C106" s="257" t="s">
        <v>234</v>
      </c>
      <c r="D106" s="257" t="s">
        <v>154</v>
      </c>
      <c r="E106" s="258" t="s">
        <v>1052</v>
      </c>
      <c r="F106" s="259" t="s">
        <v>1053</v>
      </c>
      <c r="G106" s="260" t="s">
        <v>148</v>
      </c>
      <c r="H106" s="261">
        <v>3</v>
      </c>
      <c r="I106" s="262"/>
      <c r="J106" s="263">
        <f>ROUND(I106*H106,2)</f>
        <v>0</v>
      </c>
      <c r="K106" s="259" t="s">
        <v>137</v>
      </c>
      <c r="L106" s="264"/>
      <c r="M106" s="265" t="s">
        <v>19</v>
      </c>
      <c r="N106" s="266" t="s">
        <v>42</v>
      </c>
      <c r="O106" s="86"/>
      <c r="P106" s="215">
        <f>O106*H106</f>
        <v>0</v>
      </c>
      <c r="Q106" s="215">
        <v>2.0000000000000002E-05</v>
      </c>
      <c r="R106" s="215">
        <f>Q106*H106</f>
        <v>6.0000000000000008E-05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1005</v>
      </c>
      <c r="AT106" s="217" t="s">
        <v>154</v>
      </c>
      <c r="AU106" s="217" t="s">
        <v>81</v>
      </c>
      <c r="AY106" s="19" t="s">
        <v>131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79</v>
      </c>
      <c r="BK106" s="218">
        <f>ROUND(I106*H106,2)</f>
        <v>0</v>
      </c>
      <c r="BL106" s="19" t="s">
        <v>330</v>
      </c>
      <c r="BM106" s="217" t="s">
        <v>1054</v>
      </c>
    </row>
    <row r="107" s="2" customFormat="1" ht="16.5" customHeight="1">
      <c r="A107" s="40"/>
      <c r="B107" s="41"/>
      <c r="C107" s="257" t="s">
        <v>182</v>
      </c>
      <c r="D107" s="257" t="s">
        <v>154</v>
      </c>
      <c r="E107" s="258" t="s">
        <v>1055</v>
      </c>
      <c r="F107" s="259" t="s">
        <v>1056</v>
      </c>
      <c r="G107" s="260" t="s">
        <v>837</v>
      </c>
      <c r="H107" s="261">
        <v>2</v>
      </c>
      <c r="I107" s="262"/>
      <c r="J107" s="263">
        <f>ROUND(I107*H107,2)</f>
        <v>0</v>
      </c>
      <c r="K107" s="259" t="s">
        <v>137</v>
      </c>
      <c r="L107" s="264"/>
      <c r="M107" s="265" t="s">
        <v>19</v>
      </c>
      <c r="N107" s="266" t="s">
        <v>42</v>
      </c>
      <c r="O107" s="86"/>
      <c r="P107" s="215">
        <f>O107*H107</f>
        <v>0</v>
      </c>
      <c r="Q107" s="215">
        <v>0.00013999999999999999</v>
      </c>
      <c r="R107" s="215">
        <f>Q107*H107</f>
        <v>0.00027999999999999998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1005</v>
      </c>
      <c r="AT107" s="217" t="s">
        <v>154</v>
      </c>
      <c r="AU107" s="217" t="s">
        <v>81</v>
      </c>
      <c r="AY107" s="19" t="s">
        <v>131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79</v>
      </c>
      <c r="BK107" s="218">
        <f>ROUND(I107*H107,2)</f>
        <v>0</v>
      </c>
      <c r="BL107" s="19" t="s">
        <v>330</v>
      </c>
      <c r="BM107" s="217" t="s">
        <v>1057</v>
      </c>
    </row>
    <row r="108" s="2" customFormat="1" ht="16.5" customHeight="1">
      <c r="A108" s="40"/>
      <c r="B108" s="41"/>
      <c r="C108" s="206" t="s">
        <v>250</v>
      </c>
      <c r="D108" s="206" t="s">
        <v>133</v>
      </c>
      <c r="E108" s="207" t="s">
        <v>1024</v>
      </c>
      <c r="F108" s="208" t="s">
        <v>1025</v>
      </c>
      <c r="G108" s="209" t="s">
        <v>148</v>
      </c>
      <c r="H108" s="210">
        <v>65</v>
      </c>
      <c r="I108" s="211"/>
      <c r="J108" s="212">
        <f>ROUND(I108*H108,2)</f>
        <v>0</v>
      </c>
      <c r="K108" s="208" t="s">
        <v>137</v>
      </c>
      <c r="L108" s="46"/>
      <c r="M108" s="213" t="s">
        <v>19</v>
      </c>
      <c r="N108" s="214" t="s">
        <v>42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330</v>
      </c>
      <c r="AT108" s="217" t="s">
        <v>133</v>
      </c>
      <c r="AU108" s="217" t="s">
        <v>81</v>
      </c>
      <c r="AY108" s="19" t="s">
        <v>131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79</v>
      </c>
      <c r="BK108" s="218">
        <f>ROUND(I108*H108,2)</f>
        <v>0</v>
      </c>
      <c r="BL108" s="19" t="s">
        <v>330</v>
      </c>
      <c r="BM108" s="217" t="s">
        <v>1058</v>
      </c>
    </row>
    <row r="109" s="2" customFormat="1">
      <c r="A109" s="40"/>
      <c r="B109" s="41"/>
      <c r="C109" s="42"/>
      <c r="D109" s="219" t="s">
        <v>139</v>
      </c>
      <c r="E109" s="42"/>
      <c r="F109" s="220" t="s">
        <v>1027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139</v>
      </c>
      <c r="AU109" s="19" t="s">
        <v>81</v>
      </c>
    </row>
    <row r="110" s="2" customFormat="1" ht="24.15" customHeight="1">
      <c r="A110" s="40"/>
      <c r="B110" s="41"/>
      <c r="C110" s="206" t="s">
        <v>190</v>
      </c>
      <c r="D110" s="206" t="s">
        <v>133</v>
      </c>
      <c r="E110" s="207" t="s">
        <v>1059</v>
      </c>
      <c r="F110" s="208" t="s">
        <v>1060</v>
      </c>
      <c r="G110" s="209" t="s">
        <v>1061</v>
      </c>
      <c r="H110" s="210">
        <v>4</v>
      </c>
      <c r="I110" s="211"/>
      <c r="J110" s="212">
        <f>ROUND(I110*H110,2)</f>
        <v>0</v>
      </c>
      <c r="K110" s="208" t="s">
        <v>137</v>
      </c>
      <c r="L110" s="46"/>
      <c r="M110" s="213" t="s">
        <v>19</v>
      </c>
      <c r="N110" s="214" t="s">
        <v>42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330</v>
      </c>
      <c r="AT110" s="217" t="s">
        <v>133</v>
      </c>
      <c r="AU110" s="217" t="s">
        <v>81</v>
      </c>
      <c r="AY110" s="19" t="s">
        <v>131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79</v>
      </c>
      <c r="BK110" s="218">
        <f>ROUND(I110*H110,2)</f>
        <v>0</v>
      </c>
      <c r="BL110" s="19" t="s">
        <v>330</v>
      </c>
      <c r="BM110" s="217" t="s">
        <v>1062</v>
      </c>
    </row>
    <row r="111" s="2" customFormat="1">
      <c r="A111" s="40"/>
      <c r="B111" s="41"/>
      <c r="C111" s="42"/>
      <c r="D111" s="219" t="s">
        <v>139</v>
      </c>
      <c r="E111" s="42"/>
      <c r="F111" s="220" t="s">
        <v>1063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139</v>
      </c>
      <c r="AU111" s="19" t="s">
        <v>81</v>
      </c>
    </row>
    <row r="112" s="12" customFormat="1" ht="22.8" customHeight="1">
      <c r="A112" s="12"/>
      <c r="B112" s="190"/>
      <c r="C112" s="191"/>
      <c r="D112" s="192" t="s">
        <v>70</v>
      </c>
      <c r="E112" s="204" t="s">
        <v>1064</v>
      </c>
      <c r="F112" s="204" t="s">
        <v>1065</v>
      </c>
      <c r="G112" s="191"/>
      <c r="H112" s="191"/>
      <c r="I112" s="194"/>
      <c r="J112" s="205">
        <f>BK112</f>
        <v>0</v>
      </c>
      <c r="K112" s="191"/>
      <c r="L112" s="196"/>
      <c r="M112" s="197"/>
      <c r="N112" s="198"/>
      <c r="O112" s="198"/>
      <c r="P112" s="199">
        <f>SUM(P113:P131)</f>
        <v>0</v>
      </c>
      <c r="Q112" s="198"/>
      <c r="R112" s="199">
        <f>SUM(R113:R131)</f>
        <v>0.093780000000000002</v>
      </c>
      <c r="S112" s="198"/>
      <c r="T112" s="200">
        <f>SUM(T113:T131)</f>
        <v>0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R112" s="201" t="s">
        <v>153</v>
      </c>
      <c r="AT112" s="202" t="s">
        <v>70</v>
      </c>
      <c r="AU112" s="202" t="s">
        <v>79</v>
      </c>
      <c r="AY112" s="201" t="s">
        <v>131</v>
      </c>
      <c r="BK112" s="203">
        <f>SUM(BK113:BK131)</f>
        <v>0</v>
      </c>
    </row>
    <row r="113" s="2" customFormat="1" ht="16.5" customHeight="1">
      <c r="A113" s="40"/>
      <c r="B113" s="41"/>
      <c r="C113" s="257" t="s">
        <v>263</v>
      </c>
      <c r="D113" s="257" t="s">
        <v>154</v>
      </c>
      <c r="E113" s="258" t="s">
        <v>1066</v>
      </c>
      <c r="F113" s="259" t="s">
        <v>1067</v>
      </c>
      <c r="G113" s="260" t="s">
        <v>837</v>
      </c>
      <c r="H113" s="261">
        <v>44</v>
      </c>
      <c r="I113" s="262"/>
      <c r="J113" s="263">
        <f>ROUND(I113*H113,2)</f>
        <v>0</v>
      </c>
      <c r="K113" s="259" t="s">
        <v>137</v>
      </c>
      <c r="L113" s="264"/>
      <c r="M113" s="265" t="s">
        <v>19</v>
      </c>
      <c r="N113" s="266" t="s">
        <v>42</v>
      </c>
      <c r="O113" s="86"/>
      <c r="P113" s="215">
        <f>O113*H113</f>
        <v>0</v>
      </c>
      <c r="Q113" s="215">
        <v>0.00080000000000000004</v>
      </c>
      <c r="R113" s="215">
        <f>Q113*H113</f>
        <v>0.035200000000000002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1005</v>
      </c>
      <c r="AT113" s="217" t="s">
        <v>154</v>
      </c>
      <c r="AU113" s="217" t="s">
        <v>81</v>
      </c>
      <c r="AY113" s="19" t="s">
        <v>131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79</v>
      </c>
      <c r="BK113" s="218">
        <f>ROUND(I113*H113,2)</f>
        <v>0</v>
      </c>
      <c r="BL113" s="19" t="s">
        <v>330</v>
      </c>
      <c r="BM113" s="217" t="s">
        <v>1068</v>
      </c>
    </row>
    <row r="114" s="2" customFormat="1" ht="16.5" customHeight="1">
      <c r="A114" s="40"/>
      <c r="B114" s="41"/>
      <c r="C114" s="257" t="s">
        <v>197</v>
      </c>
      <c r="D114" s="257" t="s">
        <v>154</v>
      </c>
      <c r="E114" s="258" t="s">
        <v>1069</v>
      </c>
      <c r="F114" s="259" t="s">
        <v>1070</v>
      </c>
      <c r="G114" s="260" t="s">
        <v>837</v>
      </c>
      <c r="H114" s="261">
        <v>40</v>
      </c>
      <c r="I114" s="262"/>
      <c r="J114" s="263">
        <f>ROUND(I114*H114,2)</f>
        <v>0</v>
      </c>
      <c r="K114" s="259" t="s">
        <v>301</v>
      </c>
      <c r="L114" s="264"/>
      <c r="M114" s="265" t="s">
        <v>19</v>
      </c>
      <c r="N114" s="266" t="s">
        <v>42</v>
      </c>
      <c r="O114" s="86"/>
      <c r="P114" s="215">
        <f>O114*H114</f>
        <v>0</v>
      </c>
      <c r="Q114" s="215">
        <v>0</v>
      </c>
      <c r="R114" s="215">
        <f>Q114*H114</f>
        <v>0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1005</v>
      </c>
      <c r="AT114" s="217" t="s">
        <v>154</v>
      </c>
      <c r="AU114" s="217" t="s">
        <v>81</v>
      </c>
      <c r="AY114" s="19" t="s">
        <v>131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79</v>
      </c>
      <c r="BK114" s="218">
        <f>ROUND(I114*H114,2)</f>
        <v>0</v>
      </c>
      <c r="BL114" s="19" t="s">
        <v>330</v>
      </c>
      <c r="BM114" s="217" t="s">
        <v>1071</v>
      </c>
    </row>
    <row r="115" s="2" customFormat="1" ht="16.5" customHeight="1">
      <c r="A115" s="40"/>
      <c r="B115" s="41"/>
      <c r="C115" s="257" t="s">
        <v>7</v>
      </c>
      <c r="D115" s="257" t="s">
        <v>154</v>
      </c>
      <c r="E115" s="258" t="s">
        <v>1072</v>
      </c>
      <c r="F115" s="259" t="s">
        <v>1073</v>
      </c>
      <c r="G115" s="260" t="s">
        <v>837</v>
      </c>
      <c r="H115" s="261">
        <v>10</v>
      </c>
      <c r="I115" s="262"/>
      <c r="J115" s="263">
        <f>ROUND(I115*H115,2)</f>
        <v>0</v>
      </c>
      <c r="K115" s="259" t="s">
        <v>301</v>
      </c>
      <c r="L115" s="264"/>
      <c r="M115" s="265" t="s">
        <v>19</v>
      </c>
      <c r="N115" s="266" t="s">
        <v>42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1005</v>
      </c>
      <c r="AT115" s="217" t="s">
        <v>154</v>
      </c>
      <c r="AU115" s="217" t="s">
        <v>81</v>
      </c>
      <c r="AY115" s="19" t="s">
        <v>131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79</v>
      </c>
      <c r="BK115" s="218">
        <f>ROUND(I115*H115,2)</f>
        <v>0</v>
      </c>
      <c r="BL115" s="19" t="s">
        <v>330</v>
      </c>
      <c r="BM115" s="217" t="s">
        <v>1074</v>
      </c>
    </row>
    <row r="116" s="2" customFormat="1" ht="16.5" customHeight="1">
      <c r="A116" s="40"/>
      <c r="B116" s="41"/>
      <c r="C116" s="257" t="s">
        <v>206</v>
      </c>
      <c r="D116" s="257" t="s">
        <v>154</v>
      </c>
      <c r="E116" s="258" t="s">
        <v>1075</v>
      </c>
      <c r="F116" s="259" t="s">
        <v>1076</v>
      </c>
      <c r="G116" s="260" t="s">
        <v>837</v>
      </c>
      <c r="H116" s="261">
        <v>4</v>
      </c>
      <c r="I116" s="262"/>
      <c r="J116" s="263">
        <f>ROUND(I116*H116,2)</f>
        <v>0</v>
      </c>
      <c r="K116" s="259" t="s">
        <v>301</v>
      </c>
      <c r="L116" s="264"/>
      <c r="M116" s="265" t="s">
        <v>19</v>
      </c>
      <c r="N116" s="266" t="s">
        <v>42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1005</v>
      </c>
      <c r="AT116" s="217" t="s">
        <v>154</v>
      </c>
      <c r="AU116" s="217" t="s">
        <v>81</v>
      </c>
      <c r="AY116" s="19" t="s">
        <v>131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79</v>
      </c>
      <c r="BK116" s="218">
        <f>ROUND(I116*H116,2)</f>
        <v>0</v>
      </c>
      <c r="BL116" s="19" t="s">
        <v>330</v>
      </c>
      <c r="BM116" s="217" t="s">
        <v>1077</v>
      </c>
    </row>
    <row r="117" s="2" customFormat="1" ht="16.5" customHeight="1">
      <c r="A117" s="40"/>
      <c r="B117" s="41"/>
      <c r="C117" s="257" t="s">
        <v>282</v>
      </c>
      <c r="D117" s="257" t="s">
        <v>154</v>
      </c>
      <c r="E117" s="258" t="s">
        <v>1078</v>
      </c>
      <c r="F117" s="259" t="s">
        <v>1079</v>
      </c>
      <c r="G117" s="260" t="s">
        <v>148</v>
      </c>
      <c r="H117" s="261">
        <v>12</v>
      </c>
      <c r="I117" s="262"/>
      <c r="J117" s="263">
        <f>ROUND(I117*H117,2)</f>
        <v>0</v>
      </c>
      <c r="K117" s="259" t="s">
        <v>137</v>
      </c>
      <c r="L117" s="264"/>
      <c r="M117" s="265" t="s">
        <v>19</v>
      </c>
      <c r="N117" s="266" t="s">
        <v>42</v>
      </c>
      <c r="O117" s="86"/>
      <c r="P117" s="215">
        <f>O117*H117</f>
        <v>0</v>
      </c>
      <c r="Q117" s="215">
        <v>0.00046000000000000001</v>
      </c>
      <c r="R117" s="215">
        <f>Q117*H117</f>
        <v>0.0055200000000000006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1005</v>
      </c>
      <c r="AT117" s="217" t="s">
        <v>154</v>
      </c>
      <c r="AU117" s="217" t="s">
        <v>81</v>
      </c>
      <c r="AY117" s="19" t="s">
        <v>131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79</v>
      </c>
      <c r="BK117" s="218">
        <f>ROUND(I117*H117,2)</f>
        <v>0</v>
      </c>
      <c r="BL117" s="19" t="s">
        <v>330</v>
      </c>
      <c r="BM117" s="217" t="s">
        <v>1080</v>
      </c>
    </row>
    <row r="118" s="2" customFormat="1" ht="16.5" customHeight="1">
      <c r="A118" s="40"/>
      <c r="B118" s="41"/>
      <c r="C118" s="257" t="s">
        <v>212</v>
      </c>
      <c r="D118" s="257" t="s">
        <v>154</v>
      </c>
      <c r="E118" s="258" t="s">
        <v>1081</v>
      </c>
      <c r="F118" s="259" t="s">
        <v>1082</v>
      </c>
      <c r="G118" s="260" t="s">
        <v>148</v>
      </c>
      <c r="H118" s="261">
        <v>2</v>
      </c>
      <c r="I118" s="262"/>
      <c r="J118" s="263">
        <f>ROUND(I118*H118,2)</f>
        <v>0</v>
      </c>
      <c r="K118" s="259" t="s">
        <v>137</v>
      </c>
      <c r="L118" s="264"/>
      <c r="M118" s="265" t="s">
        <v>19</v>
      </c>
      <c r="N118" s="266" t="s">
        <v>42</v>
      </c>
      <c r="O118" s="86"/>
      <c r="P118" s="215">
        <f>O118*H118</f>
        <v>0</v>
      </c>
      <c r="Q118" s="215">
        <v>0.00029</v>
      </c>
      <c r="R118" s="215">
        <f>Q118*H118</f>
        <v>0.00058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1005</v>
      </c>
      <c r="AT118" s="217" t="s">
        <v>154</v>
      </c>
      <c r="AU118" s="217" t="s">
        <v>81</v>
      </c>
      <c r="AY118" s="19" t="s">
        <v>131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79</v>
      </c>
      <c r="BK118" s="218">
        <f>ROUND(I118*H118,2)</f>
        <v>0</v>
      </c>
      <c r="BL118" s="19" t="s">
        <v>330</v>
      </c>
      <c r="BM118" s="217" t="s">
        <v>1083</v>
      </c>
    </row>
    <row r="119" s="2" customFormat="1" ht="21.75" customHeight="1">
      <c r="A119" s="40"/>
      <c r="B119" s="41"/>
      <c r="C119" s="257" t="s">
        <v>292</v>
      </c>
      <c r="D119" s="257" t="s">
        <v>154</v>
      </c>
      <c r="E119" s="258" t="s">
        <v>1084</v>
      </c>
      <c r="F119" s="259" t="s">
        <v>1085</v>
      </c>
      <c r="G119" s="260" t="s">
        <v>837</v>
      </c>
      <c r="H119" s="261">
        <v>4</v>
      </c>
      <c r="I119" s="262"/>
      <c r="J119" s="263">
        <f>ROUND(I119*H119,2)</f>
        <v>0</v>
      </c>
      <c r="K119" s="259" t="s">
        <v>137</v>
      </c>
      <c r="L119" s="264"/>
      <c r="M119" s="265" t="s">
        <v>19</v>
      </c>
      <c r="N119" s="266" t="s">
        <v>42</v>
      </c>
      <c r="O119" s="86"/>
      <c r="P119" s="215">
        <f>O119*H119</f>
        <v>0</v>
      </c>
      <c r="Q119" s="215">
        <v>0.00072999999999999996</v>
      </c>
      <c r="R119" s="215">
        <f>Q119*H119</f>
        <v>0.0029199999999999999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1005</v>
      </c>
      <c r="AT119" s="217" t="s">
        <v>154</v>
      </c>
      <c r="AU119" s="217" t="s">
        <v>81</v>
      </c>
      <c r="AY119" s="19" t="s">
        <v>131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79</v>
      </c>
      <c r="BK119" s="218">
        <f>ROUND(I119*H119,2)</f>
        <v>0</v>
      </c>
      <c r="BL119" s="19" t="s">
        <v>330</v>
      </c>
      <c r="BM119" s="217" t="s">
        <v>1086</v>
      </c>
    </row>
    <row r="120" s="2" customFormat="1" ht="16.5" customHeight="1">
      <c r="A120" s="40"/>
      <c r="B120" s="41"/>
      <c r="C120" s="257" t="s">
        <v>222</v>
      </c>
      <c r="D120" s="257" t="s">
        <v>154</v>
      </c>
      <c r="E120" s="258" t="s">
        <v>1087</v>
      </c>
      <c r="F120" s="259" t="s">
        <v>1088</v>
      </c>
      <c r="G120" s="260" t="s">
        <v>837</v>
      </c>
      <c r="H120" s="261">
        <v>50</v>
      </c>
      <c r="I120" s="262"/>
      <c r="J120" s="263">
        <f>ROUND(I120*H120,2)</f>
        <v>0</v>
      </c>
      <c r="K120" s="259" t="s">
        <v>137</v>
      </c>
      <c r="L120" s="264"/>
      <c r="M120" s="265" t="s">
        <v>19</v>
      </c>
      <c r="N120" s="266" t="s">
        <v>42</v>
      </c>
      <c r="O120" s="86"/>
      <c r="P120" s="215">
        <f>O120*H120</f>
        <v>0</v>
      </c>
      <c r="Q120" s="215">
        <v>0.00040999999999999999</v>
      </c>
      <c r="R120" s="215">
        <f>Q120*H120</f>
        <v>0.020500000000000001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1005</v>
      </c>
      <c r="AT120" s="217" t="s">
        <v>154</v>
      </c>
      <c r="AU120" s="217" t="s">
        <v>81</v>
      </c>
      <c r="AY120" s="19" t="s">
        <v>131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79</v>
      </c>
      <c r="BK120" s="218">
        <f>ROUND(I120*H120,2)</f>
        <v>0</v>
      </c>
      <c r="BL120" s="19" t="s">
        <v>330</v>
      </c>
      <c r="BM120" s="217" t="s">
        <v>1089</v>
      </c>
    </row>
    <row r="121" s="2" customFormat="1" ht="16.5" customHeight="1">
      <c r="A121" s="40"/>
      <c r="B121" s="41"/>
      <c r="C121" s="257" t="s">
        <v>306</v>
      </c>
      <c r="D121" s="257" t="s">
        <v>154</v>
      </c>
      <c r="E121" s="258" t="s">
        <v>1090</v>
      </c>
      <c r="F121" s="259" t="s">
        <v>1091</v>
      </c>
      <c r="G121" s="260" t="s">
        <v>837</v>
      </c>
      <c r="H121" s="261">
        <v>20</v>
      </c>
      <c r="I121" s="262"/>
      <c r="J121" s="263">
        <f>ROUND(I121*H121,2)</f>
        <v>0</v>
      </c>
      <c r="K121" s="259" t="s">
        <v>137</v>
      </c>
      <c r="L121" s="264"/>
      <c r="M121" s="265" t="s">
        <v>19</v>
      </c>
      <c r="N121" s="266" t="s">
        <v>42</v>
      </c>
      <c r="O121" s="86"/>
      <c r="P121" s="215">
        <f>O121*H121</f>
        <v>0</v>
      </c>
      <c r="Q121" s="215">
        <v>0.00021000000000000001</v>
      </c>
      <c r="R121" s="215">
        <f>Q121*H121</f>
        <v>0.0042000000000000006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1005</v>
      </c>
      <c r="AT121" s="217" t="s">
        <v>154</v>
      </c>
      <c r="AU121" s="217" t="s">
        <v>81</v>
      </c>
      <c r="AY121" s="19" t="s">
        <v>131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79</v>
      </c>
      <c r="BK121" s="218">
        <f>ROUND(I121*H121,2)</f>
        <v>0</v>
      </c>
      <c r="BL121" s="19" t="s">
        <v>330</v>
      </c>
      <c r="BM121" s="217" t="s">
        <v>1092</v>
      </c>
    </row>
    <row r="122" s="2" customFormat="1" ht="16.5" customHeight="1">
      <c r="A122" s="40"/>
      <c r="B122" s="41"/>
      <c r="C122" s="257" t="s">
        <v>230</v>
      </c>
      <c r="D122" s="257" t="s">
        <v>154</v>
      </c>
      <c r="E122" s="258" t="s">
        <v>1093</v>
      </c>
      <c r="F122" s="259" t="s">
        <v>1094</v>
      </c>
      <c r="G122" s="260" t="s">
        <v>837</v>
      </c>
      <c r="H122" s="261">
        <v>6</v>
      </c>
      <c r="I122" s="262"/>
      <c r="J122" s="263">
        <f>ROUND(I122*H122,2)</f>
        <v>0</v>
      </c>
      <c r="K122" s="259" t="s">
        <v>137</v>
      </c>
      <c r="L122" s="264"/>
      <c r="M122" s="265" t="s">
        <v>19</v>
      </c>
      <c r="N122" s="266" t="s">
        <v>42</v>
      </c>
      <c r="O122" s="86"/>
      <c r="P122" s="215">
        <f>O122*H122</f>
        <v>0</v>
      </c>
      <c r="Q122" s="215">
        <v>0.00011</v>
      </c>
      <c r="R122" s="215">
        <f>Q122*H122</f>
        <v>0.00066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1005</v>
      </c>
      <c r="AT122" s="217" t="s">
        <v>154</v>
      </c>
      <c r="AU122" s="217" t="s">
        <v>81</v>
      </c>
      <c r="AY122" s="19" t="s">
        <v>131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79</v>
      </c>
      <c r="BK122" s="218">
        <f>ROUND(I122*H122,2)</f>
        <v>0</v>
      </c>
      <c r="BL122" s="19" t="s">
        <v>330</v>
      </c>
      <c r="BM122" s="217" t="s">
        <v>1095</v>
      </c>
    </row>
    <row r="123" s="2" customFormat="1" ht="16.5" customHeight="1">
      <c r="A123" s="40"/>
      <c r="B123" s="41"/>
      <c r="C123" s="257" t="s">
        <v>314</v>
      </c>
      <c r="D123" s="257" t="s">
        <v>154</v>
      </c>
      <c r="E123" s="258" t="s">
        <v>1096</v>
      </c>
      <c r="F123" s="259" t="s">
        <v>1097</v>
      </c>
      <c r="G123" s="260" t="s">
        <v>837</v>
      </c>
      <c r="H123" s="261">
        <v>44</v>
      </c>
      <c r="I123" s="262"/>
      <c r="J123" s="263">
        <f>ROUND(I123*H123,2)</f>
        <v>0</v>
      </c>
      <c r="K123" s="259" t="s">
        <v>137</v>
      </c>
      <c r="L123" s="264"/>
      <c r="M123" s="265" t="s">
        <v>19</v>
      </c>
      <c r="N123" s="266" t="s">
        <v>42</v>
      </c>
      <c r="O123" s="86"/>
      <c r="P123" s="215">
        <f>O123*H123</f>
        <v>0</v>
      </c>
      <c r="Q123" s="215">
        <v>0.00040999999999999999</v>
      </c>
      <c r="R123" s="215">
        <f>Q123*H123</f>
        <v>0.01804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1005</v>
      </c>
      <c r="AT123" s="217" t="s">
        <v>154</v>
      </c>
      <c r="AU123" s="217" t="s">
        <v>81</v>
      </c>
      <c r="AY123" s="19" t="s">
        <v>131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79</v>
      </c>
      <c r="BK123" s="218">
        <f>ROUND(I123*H123,2)</f>
        <v>0</v>
      </c>
      <c r="BL123" s="19" t="s">
        <v>330</v>
      </c>
      <c r="BM123" s="217" t="s">
        <v>1098</v>
      </c>
    </row>
    <row r="124" s="2" customFormat="1" ht="16.5" customHeight="1">
      <c r="A124" s="40"/>
      <c r="B124" s="41"/>
      <c r="C124" s="257" t="s">
        <v>238</v>
      </c>
      <c r="D124" s="257" t="s">
        <v>154</v>
      </c>
      <c r="E124" s="258" t="s">
        <v>1099</v>
      </c>
      <c r="F124" s="259" t="s">
        <v>1100</v>
      </c>
      <c r="G124" s="260" t="s">
        <v>837</v>
      </c>
      <c r="H124" s="261">
        <v>24</v>
      </c>
      <c r="I124" s="262"/>
      <c r="J124" s="263">
        <f>ROUND(I124*H124,2)</f>
        <v>0</v>
      </c>
      <c r="K124" s="259" t="s">
        <v>137</v>
      </c>
      <c r="L124" s="264"/>
      <c r="M124" s="265" t="s">
        <v>19</v>
      </c>
      <c r="N124" s="266" t="s">
        <v>42</v>
      </c>
      <c r="O124" s="86"/>
      <c r="P124" s="215">
        <f>O124*H124</f>
        <v>0</v>
      </c>
      <c r="Q124" s="215">
        <v>0.00022000000000000001</v>
      </c>
      <c r="R124" s="215">
        <f>Q124*H124</f>
        <v>0.00528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1005</v>
      </c>
      <c r="AT124" s="217" t="s">
        <v>154</v>
      </c>
      <c r="AU124" s="217" t="s">
        <v>81</v>
      </c>
      <c r="AY124" s="19" t="s">
        <v>131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79</v>
      </c>
      <c r="BK124" s="218">
        <f>ROUND(I124*H124,2)</f>
        <v>0</v>
      </c>
      <c r="BL124" s="19" t="s">
        <v>330</v>
      </c>
      <c r="BM124" s="217" t="s">
        <v>1101</v>
      </c>
    </row>
    <row r="125" s="2" customFormat="1" ht="16.5" customHeight="1">
      <c r="A125" s="40"/>
      <c r="B125" s="41"/>
      <c r="C125" s="257" t="s">
        <v>324</v>
      </c>
      <c r="D125" s="257" t="s">
        <v>154</v>
      </c>
      <c r="E125" s="258" t="s">
        <v>1102</v>
      </c>
      <c r="F125" s="259" t="s">
        <v>1103</v>
      </c>
      <c r="G125" s="260" t="s">
        <v>837</v>
      </c>
      <c r="H125" s="261">
        <v>8</v>
      </c>
      <c r="I125" s="262"/>
      <c r="J125" s="263">
        <f>ROUND(I125*H125,2)</f>
        <v>0</v>
      </c>
      <c r="K125" s="259" t="s">
        <v>137</v>
      </c>
      <c r="L125" s="264"/>
      <c r="M125" s="265" t="s">
        <v>19</v>
      </c>
      <c r="N125" s="266" t="s">
        <v>42</v>
      </c>
      <c r="O125" s="86"/>
      <c r="P125" s="215">
        <f>O125*H125</f>
        <v>0</v>
      </c>
      <c r="Q125" s="215">
        <v>0.00011</v>
      </c>
      <c r="R125" s="215">
        <f>Q125*H125</f>
        <v>0.00088000000000000003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1005</v>
      </c>
      <c r="AT125" s="217" t="s">
        <v>154</v>
      </c>
      <c r="AU125" s="217" t="s">
        <v>81</v>
      </c>
      <c r="AY125" s="19" t="s">
        <v>131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79</v>
      </c>
      <c r="BK125" s="218">
        <f>ROUND(I125*H125,2)</f>
        <v>0</v>
      </c>
      <c r="BL125" s="19" t="s">
        <v>330</v>
      </c>
      <c r="BM125" s="217" t="s">
        <v>1104</v>
      </c>
    </row>
    <row r="126" s="2" customFormat="1" ht="21.75" customHeight="1">
      <c r="A126" s="40"/>
      <c r="B126" s="41"/>
      <c r="C126" s="257" t="s">
        <v>243</v>
      </c>
      <c r="D126" s="257" t="s">
        <v>154</v>
      </c>
      <c r="E126" s="258" t="s">
        <v>1105</v>
      </c>
      <c r="F126" s="259" t="s">
        <v>1106</v>
      </c>
      <c r="G126" s="260" t="s">
        <v>837</v>
      </c>
      <c r="H126" s="261">
        <v>2</v>
      </c>
      <c r="I126" s="262"/>
      <c r="J126" s="263">
        <f>ROUND(I126*H126,2)</f>
        <v>0</v>
      </c>
      <c r="K126" s="259" t="s">
        <v>301</v>
      </c>
      <c r="L126" s="264"/>
      <c r="M126" s="265" t="s">
        <v>19</v>
      </c>
      <c r="N126" s="266" t="s">
        <v>42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1005</v>
      </c>
      <c r="AT126" s="217" t="s">
        <v>154</v>
      </c>
      <c r="AU126" s="217" t="s">
        <v>81</v>
      </c>
      <c r="AY126" s="19" t="s">
        <v>131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79</v>
      </c>
      <c r="BK126" s="218">
        <f>ROUND(I126*H126,2)</f>
        <v>0</v>
      </c>
      <c r="BL126" s="19" t="s">
        <v>330</v>
      </c>
      <c r="BM126" s="217" t="s">
        <v>1107</v>
      </c>
    </row>
    <row r="127" s="2" customFormat="1" ht="21.75" customHeight="1">
      <c r="A127" s="40"/>
      <c r="B127" s="41"/>
      <c r="C127" s="257" t="s">
        <v>332</v>
      </c>
      <c r="D127" s="257" t="s">
        <v>154</v>
      </c>
      <c r="E127" s="258" t="s">
        <v>1108</v>
      </c>
      <c r="F127" s="259" t="s">
        <v>1109</v>
      </c>
      <c r="G127" s="260" t="s">
        <v>837</v>
      </c>
      <c r="H127" s="261">
        <v>5</v>
      </c>
      <c r="I127" s="262"/>
      <c r="J127" s="263">
        <f>ROUND(I127*H127,2)</f>
        <v>0</v>
      </c>
      <c r="K127" s="259" t="s">
        <v>301</v>
      </c>
      <c r="L127" s="264"/>
      <c r="M127" s="265" t="s">
        <v>19</v>
      </c>
      <c r="N127" s="266" t="s">
        <v>42</v>
      </c>
      <c r="O127" s="86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1005</v>
      </c>
      <c r="AT127" s="217" t="s">
        <v>154</v>
      </c>
      <c r="AU127" s="217" t="s">
        <v>81</v>
      </c>
      <c r="AY127" s="19" t="s">
        <v>131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79</v>
      </c>
      <c r="BK127" s="218">
        <f>ROUND(I127*H127,2)</f>
        <v>0</v>
      </c>
      <c r="BL127" s="19" t="s">
        <v>330</v>
      </c>
      <c r="BM127" s="217" t="s">
        <v>1110</v>
      </c>
    </row>
    <row r="128" s="2" customFormat="1" ht="16.5" customHeight="1">
      <c r="A128" s="40"/>
      <c r="B128" s="41"/>
      <c r="C128" s="257" t="s">
        <v>253</v>
      </c>
      <c r="D128" s="257" t="s">
        <v>154</v>
      </c>
      <c r="E128" s="258" t="s">
        <v>1111</v>
      </c>
      <c r="F128" s="259" t="s">
        <v>1112</v>
      </c>
      <c r="G128" s="260" t="s">
        <v>148</v>
      </c>
      <c r="H128" s="261">
        <v>6</v>
      </c>
      <c r="I128" s="262"/>
      <c r="J128" s="263">
        <f>ROUND(I128*H128,2)</f>
        <v>0</v>
      </c>
      <c r="K128" s="259" t="s">
        <v>301</v>
      </c>
      <c r="L128" s="264"/>
      <c r="M128" s="265" t="s">
        <v>19</v>
      </c>
      <c r="N128" s="266" t="s">
        <v>42</v>
      </c>
      <c r="O128" s="86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1005</v>
      </c>
      <c r="AT128" s="217" t="s">
        <v>154</v>
      </c>
      <c r="AU128" s="217" t="s">
        <v>81</v>
      </c>
      <c r="AY128" s="19" t="s">
        <v>131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79</v>
      </c>
      <c r="BK128" s="218">
        <f>ROUND(I128*H128,2)</f>
        <v>0</v>
      </c>
      <c r="BL128" s="19" t="s">
        <v>330</v>
      </c>
      <c r="BM128" s="217" t="s">
        <v>1113</v>
      </c>
    </row>
    <row r="129" s="2" customFormat="1" ht="16.5" customHeight="1">
      <c r="A129" s="40"/>
      <c r="B129" s="41"/>
      <c r="C129" s="257" t="s">
        <v>346</v>
      </c>
      <c r="D129" s="257" t="s">
        <v>154</v>
      </c>
      <c r="E129" s="258" t="s">
        <v>1114</v>
      </c>
      <c r="F129" s="259" t="s">
        <v>1115</v>
      </c>
      <c r="G129" s="260" t="s">
        <v>837</v>
      </c>
      <c r="H129" s="261">
        <v>4</v>
      </c>
      <c r="I129" s="262"/>
      <c r="J129" s="263">
        <f>ROUND(I129*H129,2)</f>
        <v>0</v>
      </c>
      <c r="K129" s="259" t="s">
        <v>301</v>
      </c>
      <c r="L129" s="264"/>
      <c r="M129" s="265" t="s">
        <v>19</v>
      </c>
      <c r="N129" s="266" t="s">
        <v>42</v>
      </c>
      <c r="O129" s="86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1005</v>
      </c>
      <c r="AT129" s="217" t="s">
        <v>154</v>
      </c>
      <c r="AU129" s="217" t="s">
        <v>81</v>
      </c>
      <c r="AY129" s="19" t="s">
        <v>131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79</v>
      </c>
      <c r="BK129" s="218">
        <f>ROUND(I129*H129,2)</f>
        <v>0</v>
      </c>
      <c r="BL129" s="19" t="s">
        <v>330</v>
      </c>
      <c r="BM129" s="217" t="s">
        <v>1116</v>
      </c>
    </row>
    <row r="130" s="2" customFormat="1" ht="24.15" customHeight="1">
      <c r="A130" s="40"/>
      <c r="B130" s="41"/>
      <c r="C130" s="206" t="s">
        <v>259</v>
      </c>
      <c r="D130" s="206" t="s">
        <v>133</v>
      </c>
      <c r="E130" s="207" t="s">
        <v>1117</v>
      </c>
      <c r="F130" s="208" t="s">
        <v>1118</v>
      </c>
      <c r="G130" s="209" t="s">
        <v>1061</v>
      </c>
      <c r="H130" s="210">
        <v>8</v>
      </c>
      <c r="I130" s="211"/>
      <c r="J130" s="212">
        <f>ROUND(I130*H130,2)</f>
        <v>0</v>
      </c>
      <c r="K130" s="208" t="s">
        <v>137</v>
      </c>
      <c r="L130" s="46"/>
      <c r="M130" s="213" t="s">
        <v>19</v>
      </c>
      <c r="N130" s="214" t="s">
        <v>42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330</v>
      </c>
      <c r="AT130" s="217" t="s">
        <v>133</v>
      </c>
      <c r="AU130" s="217" t="s">
        <v>81</v>
      </c>
      <c r="AY130" s="19" t="s">
        <v>131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79</v>
      </c>
      <c r="BK130" s="218">
        <f>ROUND(I130*H130,2)</f>
        <v>0</v>
      </c>
      <c r="BL130" s="19" t="s">
        <v>330</v>
      </c>
      <c r="BM130" s="217" t="s">
        <v>1119</v>
      </c>
    </row>
    <row r="131" s="2" customFormat="1">
      <c r="A131" s="40"/>
      <c r="B131" s="41"/>
      <c r="C131" s="42"/>
      <c r="D131" s="219" t="s">
        <v>139</v>
      </c>
      <c r="E131" s="42"/>
      <c r="F131" s="220" t="s">
        <v>1120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139</v>
      </c>
      <c r="AU131" s="19" t="s">
        <v>81</v>
      </c>
    </row>
    <row r="132" s="12" customFormat="1" ht="25.92" customHeight="1">
      <c r="A132" s="12"/>
      <c r="B132" s="190"/>
      <c r="C132" s="191"/>
      <c r="D132" s="192" t="s">
        <v>70</v>
      </c>
      <c r="E132" s="193" t="s">
        <v>971</v>
      </c>
      <c r="F132" s="193" t="s">
        <v>972</v>
      </c>
      <c r="G132" s="191"/>
      <c r="H132" s="191"/>
      <c r="I132" s="194"/>
      <c r="J132" s="195">
        <f>BK132</f>
        <v>0</v>
      </c>
      <c r="K132" s="191"/>
      <c r="L132" s="196"/>
      <c r="M132" s="197"/>
      <c r="N132" s="198"/>
      <c r="O132" s="198"/>
      <c r="P132" s="199">
        <f>SUM(P133:P135)</f>
        <v>0</v>
      </c>
      <c r="Q132" s="198"/>
      <c r="R132" s="199">
        <f>SUM(R133:R135)</f>
        <v>0</v>
      </c>
      <c r="S132" s="198"/>
      <c r="T132" s="200">
        <f>SUM(T133:T135)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01" t="s">
        <v>138</v>
      </c>
      <c r="AT132" s="202" t="s">
        <v>70</v>
      </c>
      <c r="AU132" s="202" t="s">
        <v>71</v>
      </c>
      <c r="AY132" s="201" t="s">
        <v>131</v>
      </c>
      <c r="BK132" s="203">
        <f>SUM(BK133:BK135)</f>
        <v>0</v>
      </c>
    </row>
    <row r="133" s="2" customFormat="1" ht="16.5" customHeight="1">
      <c r="A133" s="40"/>
      <c r="B133" s="41"/>
      <c r="C133" s="206" t="s">
        <v>360</v>
      </c>
      <c r="D133" s="206" t="s">
        <v>133</v>
      </c>
      <c r="E133" s="207" t="s">
        <v>1121</v>
      </c>
      <c r="F133" s="208" t="s">
        <v>1122</v>
      </c>
      <c r="G133" s="209" t="s">
        <v>709</v>
      </c>
      <c r="H133" s="210">
        <v>15</v>
      </c>
      <c r="I133" s="211"/>
      <c r="J133" s="212">
        <f>ROUND(I133*H133,2)</f>
        <v>0</v>
      </c>
      <c r="K133" s="208" t="s">
        <v>301</v>
      </c>
      <c r="L133" s="46"/>
      <c r="M133" s="213" t="s">
        <v>19</v>
      </c>
      <c r="N133" s="214" t="s">
        <v>42</v>
      </c>
      <c r="O133" s="86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976</v>
      </c>
      <c r="AT133" s="217" t="s">
        <v>133</v>
      </c>
      <c r="AU133" s="217" t="s">
        <v>79</v>
      </c>
      <c r="AY133" s="19" t="s">
        <v>131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79</v>
      </c>
      <c r="BK133" s="218">
        <f>ROUND(I133*H133,2)</f>
        <v>0</v>
      </c>
      <c r="BL133" s="19" t="s">
        <v>976</v>
      </c>
      <c r="BM133" s="217" t="s">
        <v>1123</v>
      </c>
    </row>
    <row r="134" s="2" customFormat="1" ht="24.15" customHeight="1">
      <c r="A134" s="40"/>
      <c r="B134" s="41"/>
      <c r="C134" s="206" t="s">
        <v>266</v>
      </c>
      <c r="D134" s="206" t="s">
        <v>133</v>
      </c>
      <c r="E134" s="207" t="s">
        <v>1124</v>
      </c>
      <c r="F134" s="208" t="s">
        <v>1125</v>
      </c>
      <c r="G134" s="209" t="s">
        <v>196</v>
      </c>
      <c r="H134" s="210">
        <v>35</v>
      </c>
      <c r="I134" s="211"/>
      <c r="J134" s="212">
        <f>ROUND(I134*H134,2)</f>
        <v>0</v>
      </c>
      <c r="K134" s="208" t="s">
        <v>301</v>
      </c>
      <c r="L134" s="46"/>
      <c r="M134" s="213" t="s">
        <v>19</v>
      </c>
      <c r="N134" s="214" t="s">
        <v>42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976</v>
      </c>
      <c r="AT134" s="217" t="s">
        <v>133</v>
      </c>
      <c r="AU134" s="217" t="s">
        <v>79</v>
      </c>
      <c r="AY134" s="19" t="s">
        <v>131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79</v>
      </c>
      <c r="BK134" s="218">
        <f>ROUND(I134*H134,2)</f>
        <v>0</v>
      </c>
      <c r="BL134" s="19" t="s">
        <v>976</v>
      </c>
      <c r="BM134" s="217" t="s">
        <v>1126</v>
      </c>
    </row>
    <row r="135" s="2" customFormat="1" ht="24.15" customHeight="1">
      <c r="A135" s="40"/>
      <c r="B135" s="41"/>
      <c r="C135" s="206" t="s">
        <v>369</v>
      </c>
      <c r="D135" s="206" t="s">
        <v>133</v>
      </c>
      <c r="E135" s="207" t="s">
        <v>1127</v>
      </c>
      <c r="F135" s="208" t="s">
        <v>1128</v>
      </c>
      <c r="G135" s="209" t="s">
        <v>837</v>
      </c>
      <c r="H135" s="210">
        <v>2</v>
      </c>
      <c r="I135" s="211"/>
      <c r="J135" s="212">
        <f>ROUND(I135*H135,2)</f>
        <v>0</v>
      </c>
      <c r="K135" s="208" t="s">
        <v>301</v>
      </c>
      <c r="L135" s="46"/>
      <c r="M135" s="271" t="s">
        <v>19</v>
      </c>
      <c r="N135" s="272" t="s">
        <v>42</v>
      </c>
      <c r="O135" s="269"/>
      <c r="P135" s="273">
        <f>O135*H135</f>
        <v>0</v>
      </c>
      <c r="Q135" s="273">
        <v>0</v>
      </c>
      <c r="R135" s="273">
        <f>Q135*H135</f>
        <v>0</v>
      </c>
      <c r="S135" s="273">
        <v>0</v>
      </c>
      <c r="T135" s="274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976</v>
      </c>
      <c r="AT135" s="217" t="s">
        <v>133</v>
      </c>
      <c r="AU135" s="217" t="s">
        <v>79</v>
      </c>
      <c r="AY135" s="19" t="s">
        <v>131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79</v>
      </c>
      <c r="BK135" s="218">
        <f>ROUND(I135*H135,2)</f>
        <v>0</v>
      </c>
      <c r="BL135" s="19" t="s">
        <v>976</v>
      </c>
      <c r="BM135" s="217" t="s">
        <v>1129</v>
      </c>
    </row>
    <row r="136" s="2" customFormat="1" ht="6.96" customHeight="1">
      <c r="A136" s="40"/>
      <c r="B136" s="61"/>
      <c r="C136" s="62"/>
      <c r="D136" s="62"/>
      <c r="E136" s="62"/>
      <c r="F136" s="62"/>
      <c r="G136" s="62"/>
      <c r="H136" s="62"/>
      <c r="I136" s="62"/>
      <c r="J136" s="62"/>
      <c r="K136" s="62"/>
      <c r="L136" s="46"/>
      <c r="M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</row>
  </sheetData>
  <sheetProtection sheet="1" autoFilter="0" formatColumns="0" formatRows="0" objects="1" scenarios="1" spinCount="100000" saltValue="GQN6n+QNUSpDFLev65QaqQp2TUSzo2ZFaujyJBUqbquMZp8lK2mqFYTxi2n/2FsWOPASR/LeW+M2UcyuXBAmiQ==" hashValue="wAxugGD+H9mw4bSzR7KEOuJVzaVfnI5/CiYnjpYRFl1UPLSbPdF4fyvzdt1uuS+z0bPsDKwDAlxTu36A+HY/0A==" algorithmName="SHA-512" password="CC35"/>
  <autoFilter ref="C83:K135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92" r:id="rId1" display="https://podminky.urs.cz/item/CS_URS_2025_01/230011046"/>
    <hyperlink ref="F94" r:id="rId2" display="https://podminky.urs.cz/item/CS_URS_2025_01/230011028"/>
    <hyperlink ref="F96" r:id="rId3" display="https://podminky.urs.cz/item/CS_URS_2025_01/230170011"/>
    <hyperlink ref="F98" r:id="rId4" display="https://podminky.urs.cz/item/CS_URS_2025_01/230170012"/>
    <hyperlink ref="F109" r:id="rId5" display="https://podminky.urs.cz/item/CS_URS_2025_01/230170011"/>
    <hyperlink ref="F111" r:id="rId6" display="https://podminky.urs.cz/item/CS_URS_2025_01/HZS2211"/>
    <hyperlink ref="F131" r:id="rId7" display="https://podminky.urs.cz/item/CS_URS_2025_01/HZS133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8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90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81</v>
      </c>
    </row>
    <row r="4" s="1" customFormat="1" ht="24.96" customHeight="1">
      <c r="B4" s="22"/>
      <c r="D4" s="132" t="s">
        <v>94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Areál tramvaje Poruba - Sanace podlahy mezi 12. a 13.kolejí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95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1130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6. 3. 2025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32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35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37</v>
      </c>
      <c r="E30" s="40"/>
      <c r="F30" s="40"/>
      <c r="G30" s="40"/>
      <c r="H30" s="40"/>
      <c r="I30" s="40"/>
      <c r="J30" s="146">
        <f>ROUND(J82,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39</v>
      </c>
      <c r="G32" s="40"/>
      <c r="H32" s="40"/>
      <c r="I32" s="147" t="s">
        <v>38</v>
      </c>
      <c r="J32" s="147" t="s">
        <v>40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41</v>
      </c>
      <c r="E33" s="134" t="s">
        <v>42</v>
      </c>
      <c r="F33" s="149">
        <f>ROUND((SUM(BE82:BE126)),  2)</f>
        <v>0</v>
      </c>
      <c r="G33" s="40"/>
      <c r="H33" s="40"/>
      <c r="I33" s="150">
        <v>0.20999999999999999</v>
      </c>
      <c r="J33" s="149">
        <f>ROUND(((SUM(BE82:BE126))*I33),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43</v>
      </c>
      <c r="F34" s="149">
        <f>ROUND((SUM(BF82:BF126)),  2)</f>
        <v>0</v>
      </c>
      <c r="G34" s="40"/>
      <c r="H34" s="40"/>
      <c r="I34" s="150">
        <v>0.12</v>
      </c>
      <c r="J34" s="149">
        <f>ROUND(((SUM(BF82:BF126))*I34),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44</v>
      </c>
      <c r="F35" s="149">
        <f>ROUND((SUM(BG82:BG126)),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45</v>
      </c>
      <c r="F36" s="149">
        <f>ROUND((SUM(BH82:BH126)),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46</v>
      </c>
      <c r="F37" s="149">
        <f>ROUND((SUM(BI82:BI126)),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47</v>
      </c>
      <c r="E39" s="153"/>
      <c r="F39" s="153"/>
      <c r="G39" s="154" t="s">
        <v>48</v>
      </c>
      <c r="H39" s="155" t="s">
        <v>49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Areál tramvaje Poruba - Sanace podlahy mezi 12. a 13.kolejí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95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40 - Demontáže a zpětné montáže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Ostrava</v>
      </c>
      <c r="G52" s="42"/>
      <c r="H52" s="42"/>
      <c r="I52" s="34" t="s">
        <v>23</v>
      </c>
      <c r="J52" s="74" t="str">
        <f>IF(J12="","",J12)</f>
        <v>6. 3. 2025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Dopravní podnik Ostrava a.s.</v>
      </c>
      <c r="G54" s="42"/>
      <c r="H54" s="42"/>
      <c r="I54" s="34" t="s">
        <v>31</v>
      </c>
      <c r="J54" s="38" t="str">
        <f>E21</f>
        <v>Projekt HTL,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Projekt HTL, s.r.o.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99</v>
      </c>
      <c r="D57" s="164"/>
      <c r="E57" s="164"/>
      <c r="F57" s="164"/>
      <c r="G57" s="164"/>
      <c r="H57" s="164"/>
      <c r="I57" s="164"/>
      <c r="J57" s="165" t="s">
        <v>100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69</v>
      </c>
      <c r="D59" s="42"/>
      <c r="E59" s="42"/>
      <c r="F59" s="42"/>
      <c r="G59" s="42"/>
      <c r="H59" s="42"/>
      <c r="I59" s="42"/>
      <c r="J59" s="104">
        <f>J82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101</v>
      </c>
    </row>
    <row r="60" s="9" customFormat="1" ht="24.96" customHeight="1">
      <c r="A60" s="9"/>
      <c r="B60" s="167"/>
      <c r="C60" s="168"/>
      <c r="D60" s="169" t="s">
        <v>1131</v>
      </c>
      <c r="E60" s="170"/>
      <c r="F60" s="170"/>
      <c r="G60" s="170"/>
      <c r="H60" s="170"/>
      <c r="I60" s="170"/>
      <c r="J60" s="171">
        <f>J83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1132</v>
      </c>
      <c r="E61" s="176"/>
      <c r="F61" s="176"/>
      <c r="G61" s="176"/>
      <c r="H61" s="176"/>
      <c r="I61" s="176"/>
      <c r="J61" s="177">
        <f>J84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1133</v>
      </c>
      <c r="E62" s="176"/>
      <c r="F62" s="176"/>
      <c r="G62" s="176"/>
      <c r="H62" s="176"/>
      <c r="I62" s="176"/>
      <c r="J62" s="177">
        <f>J107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2" customFormat="1" ht="21.84" customHeight="1">
      <c r="A63" s="40"/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13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="2" customFormat="1" ht="6.96" customHeight="1">
      <c r="A64" s="40"/>
      <c r="B64" s="61"/>
      <c r="C64" s="62"/>
      <c r="D64" s="62"/>
      <c r="E64" s="62"/>
      <c r="F64" s="62"/>
      <c r="G64" s="62"/>
      <c r="H64" s="62"/>
      <c r="I64" s="62"/>
      <c r="J64" s="62"/>
      <c r="K64" s="6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8" s="2" customFormat="1" ht="6.96" customHeight="1">
      <c r="A68" s="40"/>
      <c r="B68" s="63"/>
      <c r="C68" s="64"/>
      <c r="D68" s="64"/>
      <c r="E68" s="64"/>
      <c r="F68" s="64"/>
      <c r="G68" s="64"/>
      <c r="H68" s="64"/>
      <c r="I68" s="64"/>
      <c r="J68" s="64"/>
      <c r="K68" s="64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24.96" customHeight="1">
      <c r="A69" s="40"/>
      <c r="B69" s="41"/>
      <c r="C69" s="25" t="s">
        <v>116</v>
      </c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2" customHeight="1">
      <c r="A71" s="40"/>
      <c r="B71" s="41"/>
      <c r="C71" s="34" t="s">
        <v>16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6.5" customHeight="1">
      <c r="A72" s="40"/>
      <c r="B72" s="41"/>
      <c r="C72" s="42"/>
      <c r="D72" s="42"/>
      <c r="E72" s="162" t="str">
        <f>E7</f>
        <v>Areál tramvaje Poruba - Sanace podlahy mezi 12. a 13.kolejí</v>
      </c>
      <c r="F72" s="34"/>
      <c r="G72" s="34"/>
      <c r="H72" s="34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95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71" t="str">
        <f>E9</f>
        <v>SO 40 - Demontáže a zpětné montáže</v>
      </c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21</v>
      </c>
      <c r="D76" s="42"/>
      <c r="E76" s="42"/>
      <c r="F76" s="29" t="str">
        <f>F12</f>
        <v>Ostrava</v>
      </c>
      <c r="G76" s="42"/>
      <c r="H76" s="42"/>
      <c r="I76" s="34" t="s">
        <v>23</v>
      </c>
      <c r="J76" s="74" t="str">
        <f>IF(J12="","",J12)</f>
        <v>6. 3. 2025</v>
      </c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5.15" customHeight="1">
      <c r="A78" s="40"/>
      <c r="B78" s="41"/>
      <c r="C78" s="34" t="s">
        <v>25</v>
      </c>
      <c r="D78" s="42"/>
      <c r="E78" s="42"/>
      <c r="F78" s="29" t="str">
        <f>E15</f>
        <v>Dopravní podnik Ostrava a.s.</v>
      </c>
      <c r="G78" s="42"/>
      <c r="H78" s="42"/>
      <c r="I78" s="34" t="s">
        <v>31</v>
      </c>
      <c r="J78" s="38" t="str">
        <f>E21</f>
        <v>Projekt HTL, s.r.o.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29</v>
      </c>
      <c r="D79" s="42"/>
      <c r="E79" s="42"/>
      <c r="F79" s="29" t="str">
        <f>IF(E18="","",E18)</f>
        <v>Vyplň údaj</v>
      </c>
      <c r="G79" s="42"/>
      <c r="H79" s="42"/>
      <c r="I79" s="34" t="s">
        <v>34</v>
      </c>
      <c r="J79" s="38" t="str">
        <f>E24</f>
        <v>Projekt HTL, s.r.o.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0.32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1" customFormat="1" ht="29.28" customHeight="1">
      <c r="A81" s="179"/>
      <c r="B81" s="180"/>
      <c r="C81" s="181" t="s">
        <v>117</v>
      </c>
      <c r="D81" s="182" t="s">
        <v>56</v>
      </c>
      <c r="E81" s="182" t="s">
        <v>52</v>
      </c>
      <c r="F81" s="182" t="s">
        <v>53</v>
      </c>
      <c r="G81" s="182" t="s">
        <v>118</v>
      </c>
      <c r="H81" s="182" t="s">
        <v>119</v>
      </c>
      <c r="I81" s="182" t="s">
        <v>120</v>
      </c>
      <c r="J81" s="182" t="s">
        <v>100</v>
      </c>
      <c r="K81" s="183" t="s">
        <v>121</v>
      </c>
      <c r="L81" s="184"/>
      <c r="M81" s="94" t="s">
        <v>19</v>
      </c>
      <c r="N81" s="95" t="s">
        <v>41</v>
      </c>
      <c r="O81" s="95" t="s">
        <v>122</v>
      </c>
      <c r="P81" s="95" t="s">
        <v>123</v>
      </c>
      <c r="Q81" s="95" t="s">
        <v>124</v>
      </c>
      <c r="R81" s="95" t="s">
        <v>125</v>
      </c>
      <c r="S81" s="95" t="s">
        <v>126</v>
      </c>
      <c r="T81" s="96" t="s">
        <v>127</v>
      </c>
      <c r="U81" s="179"/>
      <c r="V81" s="179"/>
      <c r="W81" s="179"/>
      <c r="X81" s="179"/>
      <c r="Y81" s="179"/>
      <c r="Z81" s="179"/>
      <c r="AA81" s="179"/>
      <c r="AB81" s="179"/>
      <c r="AC81" s="179"/>
      <c r="AD81" s="179"/>
      <c r="AE81" s="179"/>
    </row>
    <row r="82" s="2" customFormat="1" ht="22.8" customHeight="1">
      <c r="A82" s="40"/>
      <c r="B82" s="41"/>
      <c r="C82" s="101" t="s">
        <v>128</v>
      </c>
      <c r="D82" s="42"/>
      <c r="E82" s="42"/>
      <c r="F82" s="42"/>
      <c r="G82" s="42"/>
      <c r="H82" s="42"/>
      <c r="I82" s="42"/>
      <c r="J82" s="185">
        <f>BK82</f>
        <v>0</v>
      </c>
      <c r="K82" s="42"/>
      <c r="L82" s="46"/>
      <c r="M82" s="97"/>
      <c r="N82" s="186"/>
      <c r="O82" s="98"/>
      <c r="P82" s="187">
        <f>P83</f>
        <v>0</v>
      </c>
      <c r="Q82" s="98"/>
      <c r="R82" s="187">
        <f>R83</f>
        <v>0</v>
      </c>
      <c r="S82" s="98"/>
      <c r="T82" s="188">
        <f>T83</f>
        <v>0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T82" s="19" t="s">
        <v>70</v>
      </c>
      <c r="AU82" s="19" t="s">
        <v>101</v>
      </c>
      <c r="BK82" s="189">
        <f>BK83</f>
        <v>0</v>
      </c>
    </row>
    <row r="83" s="12" customFormat="1" ht="25.92" customHeight="1">
      <c r="A83" s="12"/>
      <c r="B83" s="190"/>
      <c r="C83" s="191"/>
      <c r="D83" s="192" t="s">
        <v>70</v>
      </c>
      <c r="E83" s="193" t="s">
        <v>154</v>
      </c>
      <c r="F83" s="193" t="s">
        <v>89</v>
      </c>
      <c r="G83" s="191"/>
      <c r="H83" s="191"/>
      <c r="I83" s="194"/>
      <c r="J83" s="195">
        <f>BK83</f>
        <v>0</v>
      </c>
      <c r="K83" s="191"/>
      <c r="L83" s="196"/>
      <c r="M83" s="197"/>
      <c r="N83" s="198"/>
      <c r="O83" s="198"/>
      <c r="P83" s="199">
        <f>P84+P107</f>
        <v>0</v>
      </c>
      <c r="Q83" s="198"/>
      <c r="R83" s="199">
        <f>R84+R107</f>
        <v>0</v>
      </c>
      <c r="S83" s="198"/>
      <c r="T83" s="200">
        <f>T84+T107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1" t="s">
        <v>153</v>
      </c>
      <c r="AT83" s="202" t="s">
        <v>70</v>
      </c>
      <c r="AU83" s="202" t="s">
        <v>71</v>
      </c>
      <c r="AY83" s="201" t="s">
        <v>131</v>
      </c>
      <c r="BK83" s="203">
        <f>BK84+BK107</f>
        <v>0</v>
      </c>
    </row>
    <row r="84" s="12" customFormat="1" ht="22.8" customHeight="1">
      <c r="A84" s="12"/>
      <c r="B84" s="190"/>
      <c r="C84" s="191"/>
      <c r="D84" s="192" t="s">
        <v>70</v>
      </c>
      <c r="E84" s="204" t="s">
        <v>1001</v>
      </c>
      <c r="F84" s="204" t="s">
        <v>951</v>
      </c>
      <c r="G84" s="191"/>
      <c r="H84" s="191"/>
      <c r="I84" s="194"/>
      <c r="J84" s="205">
        <f>BK84</f>
        <v>0</v>
      </c>
      <c r="K84" s="191"/>
      <c r="L84" s="196"/>
      <c r="M84" s="197"/>
      <c r="N84" s="198"/>
      <c r="O84" s="198"/>
      <c r="P84" s="199">
        <f>SUM(P85:P106)</f>
        <v>0</v>
      </c>
      <c r="Q84" s="198"/>
      <c r="R84" s="199">
        <f>SUM(R85:R106)</f>
        <v>0</v>
      </c>
      <c r="S84" s="198"/>
      <c r="T84" s="200">
        <f>SUM(T85:T106)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1" t="s">
        <v>153</v>
      </c>
      <c r="AT84" s="202" t="s">
        <v>70</v>
      </c>
      <c r="AU84" s="202" t="s">
        <v>79</v>
      </c>
      <c r="AY84" s="201" t="s">
        <v>131</v>
      </c>
      <c r="BK84" s="203">
        <f>SUM(BK85:BK106)</f>
        <v>0</v>
      </c>
    </row>
    <row r="85" s="2" customFormat="1" ht="16.5" customHeight="1">
      <c r="A85" s="40"/>
      <c r="B85" s="41"/>
      <c r="C85" s="206" t="s">
        <v>79</v>
      </c>
      <c r="D85" s="206" t="s">
        <v>133</v>
      </c>
      <c r="E85" s="207" t="s">
        <v>1134</v>
      </c>
      <c r="F85" s="208" t="s">
        <v>1135</v>
      </c>
      <c r="G85" s="209" t="s">
        <v>975</v>
      </c>
      <c r="H85" s="210">
        <v>1</v>
      </c>
      <c r="I85" s="211"/>
      <c r="J85" s="212">
        <f>ROUND(I85*H85,2)</f>
        <v>0</v>
      </c>
      <c r="K85" s="208" t="s">
        <v>137</v>
      </c>
      <c r="L85" s="46"/>
      <c r="M85" s="213" t="s">
        <v>19</v>
      </c>
      <c r="N85" s="214" t="s">
        <v>42</v>
      </c>
      <c r="O85" s="86"/>
      <c r="P85" s="215">
        <f>O85*H85</f>
        <v>0</v>
      </c>
      <c r="Q85" s="215">
        <v>0</v>
      </c>
      <c r="R85" s="215">
        <f>Q85*H85</f>
        <v>0</v>
      </c>
      <c r="S85" s="215">
        <v>0</v>
      </c>
      <c r="T85" s="216">
        <f>S85*H85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R85" s="217" t="s">
        <v>1136</v>
      </c>
      <c r="AT85" s="217" t="s">
        <v>133</v>
      </c>
      <c r="AU85" s="217" t="s">
        <v>81</v>
      </c>
      <c r="AY85" s="19" t="s">
        <v>131</v>
      </c>
      <c r="BE85" s="218">
        <f>IF(N85="základní",J85,0)</f>
        <v>0</v>
      </c>
      <c r="BF85" s="218">
        <f>IF(N85="snížená",J85,0)</f>
        <v>0</v>
      </c>
      <c r="BG85" s="218">
        <f>IF(N85="zákl. přenesená",J85,0)</f>
        <v>0</v>
      </c>
      <c r="BH85" s="218">
        <f>IF(N85="sníž. přenesená",J85,0)</f>
        <v>0</v>
      </c>
      <c r="BI85" s="218">
        <f>IF(N85="nulová",J85,0)</f>
        <v>0</v>
      </c>
      <c r="BJ85" s="19" t="s">
        <v>79</v>
      </c>
      <c r="BK85" s="218">
        <f>ROUND(I85*H85,2)</f>
        <v>0</v>
      </c>
      <c r="BL85" s="19" t="s">
        <v>1136</v>
      </c>
      <c r="BM85" s="217" t="s">
        <v>1137</v>
      </c>
    </row>
    <row r="86" s="2" customFormat="1">
      <c r="A86" s="40"/>
      <c r="B86" s="41"/>
      <c r="C86" s="42"/>
      <c r="D86" s="219" t="s">
        <v>139</v>
      </c>
      <c r="E86" s="42"/>
      <c r="F86" s="220" t="s">
        <v>1138</v>
      </c>
      <c r="G86" s="42"/>
      <c r="H86" s="42"/>
      <c r="I86" s="221"/>
      <c r="J86" s="42"/>
      <c r="K86" s="42"/>
      <c r="L86" s="46"/>
      <c r="M86" s="222"/>
      <c r="N86" s="223"/>
      <c r="O86" s="86"/>
      <c r="P86" s="86"/>
      <c r="Q86" s="86"/>
      <c r="R86" s="86"/>
      <c r="S86" s="86"/>
      <c r="T86" s="87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139</v>
      </c>
      <c r="AU86" s="19" t="s">
        <v>81</v>
      </c>
    </row>
    <row r="87" s="14" customFormat="1">
      <c r="A87" s="14"/>
      <c r="B87" s="235"/>
      <c r="C87" s="236"/>
      <c r="D87" s="226" t="s">
        <v>141</v>
      </c>
      <c r="E87" s="237" t="s">
        <v>19</v>
      </c>
      <c r="F87" s="238" t="s">
        <v>1139</v>
      </c>
      <c r="G87" s="236"/>
      <c r="H87" s="239">
        <v>1</v>
      </c>
      <c r="I87" s="240"/>
      <c r="J87" s="236"/>
      <c r="K87" s="236"/>
      <c r="L87" s="241"/>
      <c r="M87" s="242"/>
      <c r="N87" s="243"/>
      <c r="O87" s="243"/>
      <c r="P87" s="243"/>
      <c r="Q87" s="243"/>
      <c r="R87" s="243"/>
      <c r="S87" s="243"/>
      <c r="T87" s="24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T87" s="245" t="s">
        <v>141</v>
      </c>
      <c r="AU87" s="245" t="s">
        <v>81</v>
      </c>
      <c r="AV87" s="14" t="s">
        <v>81</v>
      </c>
      <c r="AW87" s="14" t="s">
        <v>33</v>
      </c>
      <c r="AX87" s="14" t="s">
        <v>71</v>
      </c>
      <c r="AY87" s="245" t="s">
        <v>131</v>
      </c>
    </row>
    <row r="88" s="15" customFormat="1">
      <c r="A88" s="15"/>
      <c r="B88" s="246"/>
      <c r="C88" s="247"/>
      <c r="D88" s="226" t="s">
        <v>141</v>
      </c>
      <c r="E88" s="248" t="s">
        <v>19</v>
      </c>
      <c r="F88" s="249" t="s">
        <v>145</v>
      </c>
      <c r="G88" s="247"/>
      <c r="H88" s="250">
        <v>1</v>
      </c>
      <c r="I88" s="251"/>
      <c r="J88" s="247"/>
      <c r="K88" s="247"/>
      <c r="L88" s="252"/>
      <c r="M88" s="253"/>
      <c r="N88" s="254"/>
      <c r="O88" s="254"/>
      <c r="P88" s="254"/>
      <c r="Q88" s="254"/>
      <c r="R88" s="254"/>
      <c r="S88" s="254"/>
      <c r="T88" s="25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T88" s="256" t="s">
        <v>141</v>
      </c>
      <c r="AU88" s="256" t="s">
        <v>81</v>
      </c>
      <c r="AV88" s="15" t="s">
        <v>138</v>
      </c>
      <c r="AW88" s="15" t="s">
        <v>33</v>
      </c>
      <c r="AX88" s="15" t="s">
        <v>79</v>
      </c>
      <c r="AY88" s="256" t="s">
        <v>131</v>
      </c>
    </row>
    <row r="89" s="2" customFormat="1" ht="33" customHeight="1">
      <c r="A89" s="40"/>
      <c r="B89" s="41"/>
      <c r="C89" s="206" t="s">
        <v>81</v>
      </c>
      <c r="D89" s="206" t="s">
        <v>133</v>
      </c>
      <c r="E89" s="207" t="s">
        <v>1140</v>
      </c>
      <c r="F89" s="208" t="s">
        <v>1141</v>
      </c>
      <c r="G89" s="209" t="s">
        <v>1061</v>
      </c>
      <c r="H89" s="210">
        <v>47</v>
      </c>
      <c r="I89" s="211"/>
      <c r="J89" s="212">
        <f>ROUND(I89*H89,2)</f>
        <v>0</v>
      </c>
      <c r="K89" s="208" t="s">
        <v>137</v>
      </c>
      <c r="L89" s="46"/>
      <c r="M89" s="213" t="s">
        <v>19</v>
      </c>
      <c r="N89" s="214" t="s">
        <v>42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1136</v>
      </c>
      <c r="AT89" s="217" t="s">
        <v>133</v>
      </c>
      <c r="AU89" s="217" t="s">
        <v>81</v>
      </c>
      <c r="AY89" s="19" t="s">
        <v>131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79</v>
      </c>
      <c r="BK89" s="218">
        <f>ROUND(I89*H89,2)</f>
        <v>0</v>
      </c>
      <c r="BL89" s="19" t="s">
        <v>1136</v>
      </c>
      <c r="BM89" s="217" t="s">
        <v>1142</v>
      </c>
    </row>
    <row r="90" s="2" customFormat="1">
      <c r="A90" s="40"/>
      <c r="B90" s="41"/>
      <c r="C90" s="42"/>
      <c r="D90" s="219" t="s">
        <v>139</v>
      </c>
      <c r="E90" s="42"/>
      <c r="F90" s="220" t="s">
        <v>1143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139</v>
      </c>
      <c r="AU90" s="19" t="s">
        <v>81</v>
      </c>
    </row>
    <row r="91" s="14" customFormat="1">
      <c r="A91" s="14"/>
      <c r="B91" s="235"/>
      <c r="C91" s="236"/>
      <c r="D91" s="226" t="s">
        <v>141</v>
      </c>
      <c r="E91" s="237" t="s">
        <v>19</v>
      </c>
      <c r="F91" s="238" t="s">
        <v>1144</v>
      </c>
      <c r="G91" s="236"/>
      <c r="H91" s="239">
        <v>8</v>
      </c>
      <c r="I91" s="240"/>
      <c r="J91" s="236"/>
      <c r="K91" s="236"/>
      <c r="L91" s="241"/>
      <c r="M91" s="242"/>
      <c r="N91" s="243"/>
      <c r="O91" s="243"/>
      <c r="P91" s="243"/>
      <c r="Q91" s="243"/>
      <c r="R91" s="243"/>
      <c r="S91" s="243"/>
      <c r="T91" s="24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T91" s="245" t="s">
        <v>141</v>
      </c>
      <c r="AU91" s="245" t="s">
        <v>81</v>
      </c>
      <c r="AV91" s="14" t="s">
        <v>81</v>
      </c>
      <c r="AW91" s="14" t="s">
        <v>33</v>
      </c>
      <c r="AX91" s="14" t="s">
        <v>71</v>
      </c>
      <c r="AY91" s="245" t="s">
        <v>131</v>
      </c>
    </row>
    <row r="92" s="14" customFormat="1">
      <c r="A92" s="14"/>
      <c r="B92" s="235"/>
      <c r="C92" s="236"/>
      <c r="D92" s="226" t="s">
        <v>141</v>
      </c>
      <c r="E92" s="237" t="s">
        <v>19</v>
      </c>
      <c r="F92" s="238" t="s">
        <v>1145</v>
      </c>
      <c r="G92" s="236"/>
      <c r="H92" s="239">
        <v>1</v>
      </c>
      <c r="I92" s="240"/>
      <c r="J92" s="236"/>
      <c r="K92" s="236"/>
      <c r="L92" s="241"/>
      <c r="M92" s="242"/>
      <c r="N92" s="243"/>
      <c r="O92" s="243"/>
      <c r="P92" s="243"/>
      <c r="Q92" s="243"/>
      <c r="R92" s="243"/>
      <c r="S92" s="243"/>
      <c r="T92" s="24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45" t="s">
        <v>141</v>
      </c>
      <c r="AU92" s="245" t="s">
        <v>81</v>
      </c>
      <c r="AV92" s="14" t="s">
        <v>81</v>
      </c>
      <c r="AW92" s="14" t="s">
        <v>33</v>
      </c>
      <c r="AX92" s="14" t="s">
        <v>71</v>
      </c>
      <c r="AY92" s="245" t="s">
        <v>131</v>
      </c>
    </row>
    <row r="93" s="14" customFormat="1">
      <c r="A93" s="14"/>
      <c r="B93" s="235"/>
      <c r="C93" s="236"/>
      <c r="D93" s="226" t="s">
        <v>141</v>
      </c>
      <c r="E93" s="237" t="s">
        <v>19</v>
      </c>
      <c r="F93" s="238" t="s">
        <v>1146</v>
      </c>
      <c r="G93" s="236"/>
      <c r="H93" s="239">
        <v>1</v>
      </c>
      <c r="I93" s="240"/>
      <c r="J93" s="236"/>
      <c r="K93" s="236"/>
      <c r="L93" s="241"/>
      <c r="M93" s="242"/>
      <c r="N93" s="243"/>
      <c r="O93" s="243"/>
      <c r="P93" s="243"/>
      <c r="Q93" s="243"/>
      <c r="R93" s="243"/>
      <c r="S93" s="243"/>
      <c r="T93" s="24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45" t="s">
        <v>141</v>
      </c>
      <c r="AU93" s="245" t="s">
        <v>81</v>
      </c>
      <c r="AV93" s="14" t="s">
        <v>81</v>
      </c>
      <c r="AW93" s="14" t="s">
        <v>33</v>
      </c>
      <c r="AX93" s="14" t="s">
        <v>71</v>
      </c>
      <c r="AY93" s="245" t="s">
        <v>131</v>
      </c>
    </row>
    <row r="94" s="14" customFormat="1">
      <c r="A94" s="14"/>
      <c r="B94" s="235"/>
      <c r="C94" s="236"/>
      <c r="D94" s="226" t="s">
        <v>141</v>
      </c>
      <c r="E94" s="237" t="s">
        <v>19</v>
      </c>
      <c r="F94" s="238" t="s">
        <v>1147</v>
      </c>
      <c r="G94" s="236"/>
      <c r="H94" s="239">
        <v>1</v>
      </c>
      <c r="I94" s="240"/>
      <c r="J94" s="236"/>
      <c r="K94" s="236"/>
      <c r="L94" s="241"/>
      <c r="M94" s="242"/>
      <c r="N94" s="243"/>
      <c r="O94" s="243"/>
      <c r="P94" s="243"/>
      <c r="Q94" s="243"/>
      <c r="R94" s="243"/>
      <c r="S94" s="243"/>
      <c r="T94" s="24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45" t="s">
        <v>141</v>
      </c>
      <c r="AU94" s="245" t="s">
        <v>81</v>
      </c>
      <c r="AV94" s="14" t="s">
        <v>81</v>
      </c>
      <c r="AW94" s="14" t="s">
        <v>33</v>
      </c>
      <c r="AX94" s="14" t="s">
        <v>71</v>
      </c>
      <c r="AY94" s="245" t="s">
        <v>131</v>
      </c>
    </row>
    <row r="95" s="14" customFormat="1">
      <c r="A95" s="14"/>
      <c r="B95" s="235"/>
      <c r="C95" s="236"/>
      <c r="D95" s="226" t="s">
        <v>141</v>
      </c>
      <c r="E95" s="237" t="s">
        <v>19</v>
      </c>
      <c r="F95" s="238" t="s">
        <v>1148</v>
      </c>
      <c r="G95" s="236"/>
      <c r="H95" s="239">
        <v>1</v>
      </c>
      <c r="I95" s="240"/>
      <c r="J95" s="236"/>
      <c r="K95" s="236"/>
      <c r="L95" s="241"/>
      <c r="M95" s="242"/>
      <c r="N95" s="243"/>
      <c r="O95" s="243"/>
      <c r="P95" s="243"/>
      <c r="Q95" s="243"/>
      <c r="R95" s="243"/>
      <c r="S95" s="243"/>
      <c r="T95" s="24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45" t="s">
        <v>141</v>
      </c>
      <c r="AU95" s="245" t="s">
        <v>81</v>
      </c>
      <c r="AV95" s="14" t="s">
        <v>81</v>
      </c>
      <c r="AW95" s="14" t="s">
        <v>33</v>
      </c>
      <c r="AX95" s="14" t="s">
        <v>71</v>
      </c>
      <c r="AY95" s="245" t="s">
        <v>131</v>
      </c>
    </row>
    <row r="96" s="14" customFormat="1">
      <c r="A96" s="14"/>
      <c r="B96" s="235"/>
      <c r="C96" s="236"/>
      <c r="D96" s="226" t="s">
        <v>141</v>
      </c>
      <c r="E96" s="237" t="s">
        <v>19</v>
      </c>
      <c r="F96" s="238" t="s">
        <v>1149</v>
      </c>
      <c r="G96" s="236"/>
      <c r="H96" s="239">
        <v>16</v>
      </c>
      <c r="I96" s="240"/>
      <c r="J96" s="236"/>
      <c r="K96" s="236"/>
      <c r="L96" s="241"/>
      <c r="M96" s="242"/>
      <c r="N96" s="243"/>
      <c r="O96" s="243"/>
      <c r="P96" s="243"/>
      <c r="Q96" s="243"/>
      <c r="R96" s="243"/>
      <c r="S96" s="243"/>
      <c r="T96" s="24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5" t="s">
        <v>141</v>
      </c>
      <c r="AU96" s="245" t="s">
        <v>81</v>
      </c>
      <c r="AV96" s="14" t="s">
        <v>81</v>
      </c>
      <c r="AW96" s="14" t="s">
        <v>33</v>
      </c>
      <c r="AX96" s="14" t="s">
        <v>71</v>
      </c>
      <c r="AY96" s="245" t="s">
        <v>131</v>
      </c>
    </row>
    <row r="97" s="14" customFormat="1">
      <c r="A97" s="14"/>
      <c r="B97" s="235"/>
      <c r="C97" s="236"/>
      <c r="D97" s="226" t="s">
        <v>141</v>
      </c>
      <c r="E97" s="237" t="s">
        <v>19</v>
      </c>
      <c r="F97" s="238" t="s">
        <v>1150</v>
      </c>
      <c r="G97" s="236"/>
      <c r="H97" s="239">
        <v>8</v>
      </c>
      <c r="I97" s="240"/>
      <c r="J97" s="236"/>
      <c r="K97" s="236"/>
      <c r="L97" s="241"/>
      <c r="M97" s="242"/>
      <c r="N97" s="243"/>
      <c r="O97" s="243"/>
      <c r="P97" s="243"/>
      <c r="Q97" s="243"/>
      <c r="R97" s="243"/>
      <c r="S97" s="243"/>
      <c r="T97" s="24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5" t="s">
        <v>141</v>
      </c>
      <c r="AU97" s="245" t="s">
        <v>81</v>
      </c>
      <c r="AV97" s="14" t="s">
        <v>81</v>
      </c>
      <c r="AW97" s="14" t="s">
        <v>33</v>
      </c>
      <c r="AX97" s="14" t="s">
        <v>71</v>
      </c>
      <c r="AY97" s="245" t="s">
        <v>131</v>
      </c>
    </row>
    <row r="98" s="14" customFormat="1">
      <c r="A98" s="14"/>
      <c r="B98" s="235"/>
      <c r="C98" s="236"/>
      <c r="D98" s="226" t="s">
        <v>141</v>
      </c>
      <c r="E98" s="237" t="s">
        <v>19</v>
      </c>
      <c r="F98" s="238" t="s">
        <v>1151</v>
      </c>
      <c r="G98" s="236"/>
      <c r="H98" s="239">
        <v>2</v>
      </c>
      <c r="I98" s="240"/>
      <c r="J98" s="236"/>
      <c r="K98" s="236"/>
      <c r="L98" s="241"/>
      <c r="M98" s="242"/>
      <c r="N98" s="243"/>
      <c r="O98" s="243"/>
      <c r="P98" s="243"/>
      <c r="Q98" s="243"/>
      <c r="R98" s="243"/>
      <c r="S98" s="243"/>
      <c r="T98" s="24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5" t="s">
        <v>141</v>
      </c>
      <c r="AU98" s="245" t="s">
        <v>81</v>
      </c>
      <c r="AV98" s="14" t="s">
        <v>81</v>
      </c>
      <c r="AW98" s="14" t="s">
        <v>33</v>
      </c>
      <c r="AX98" s="14" t="s">
        <v>71</v>
      </c>
      <c r="AY98" s="245" t="s">
        <v>131</v>
      </c>
    </row>
    <row r="99" s="14" customFormat="1">
      <c r="A99" s="14"/>
      <c r="B99" s="235"/>
      <c r="C99" s="236"/>
      <c r="D99" s="226" t="s">
        <v>141</v>
      </c>
      <c r="E99" s="237" t="s">
        <v>19</v>
      </c>
      <c r="F99" s="238" t="s">
        <v>1152</v>
      </c>
      <c r="G99" s="236"/>
      <c r="H99" s="239">
        <v>8</v>
      </c>
      <c r="I99" s="240"/>
      <c r="J99" s="236"/>
      <c r="K99" s="236"/>
      <c r="L99" s="241"/>
      <c r="M99" s="242"/>
      <c r="N99" s="243"/>
      <c r="O99" s="243"/>
      <c r="P99" s="243"/>
      <c r="Q99" s="243"/>
      <c r="R99" s="243"/>
      <c r="S99" s="243"/>
      <c r="T99" s="24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5" t="s">
        <v>141</v>
      </c>
      <c r="AU99" s="245" t="s">
        <v>81</v>
      </c>
      <c r="AV99" s="14" t="s">
        <v>81</v>
      </c>
      <c r="AW99" s="14" t="s">
        <v>33</v>
      </c>
      <c r="AX99" s="14" t="s">
        <v>71</v>
      </c>
      <c r="AY99" s="245" t="s">
        <v>131</v>
      </c>
    </row>
    <row r="100" s="14" customFormat="1">
      <c r="A100" s="14"/>
      <c r="B100" s="235"/>
      <c r="C100" s="236"/>
      <c r="D100" s="226" t="s">
        <v>141</v>
      </c>
      <c r="E100" s="237" t="s">
        <v>19</v>
      </c>
      <c r="F100" s="238" t="s">
        <v>1153</v>
      </c>
      <c r="G100" s="236"/>
      <c r="H100" s="239">
        <v>1</v>
      </c>
      <c r="I100" s="240"/>
      <c r="J100" s="236"/>
      <c r="K100" s="236"/>
      <c r="L100" s="241"/>
      <c r="M100" s="242"/>
      <c r="N100" s="243"/>
      <c r="O100" s="243"/>
      <c r="P100" s="243"/>
      <c r="Q100" s="243"/>
      <c r="R100" s="243"/>
      <c r="S100" s="243"/>
      <c r="T100" s="24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5" t="s">
        <v>141</v>
      </c>
      <c r="AU100" s="245" t="s">
        <v>81</v>
      </c>
      <c r="AV100" s="14" t="s">
        <v>81</v>
      </c>
      <c r="AW100" s="14" t="s">
        <v>33</v>
      </c>
      <c r="AX100" s="14" t="s">
        <v>71</v>
      </c>
      <c r="AY100" s="245" t="s">
        <v>131</v>
      </c>
    </row>
    <row r="101" s="15" customFormat="1">
      <c r="A101" s="15"/>
      <c r="B101" s="246"/>
      <c r="C101" s="247"/>
      <c r="D101" s="226" t="s">
        <v>141</v>
      </c>
      <c r="E101" s="248" t="s">
        <v>19</v>
      </c>
      <c r="F101" s="249" t="s">
        <v>145</v>
      </c>
      <c r="G101" s="247"/>
      <c r="H101" s="250">
        <v>47</v>
      </c>
      <c r="I101" s="251"/>
      <c r="J101" s="247"/>
      <c r="K101" s="247"/>
      <c r="L101" s="252"/>
      <c r="M101" s="253"/>
      <c r="N101" s="254"/>
      <c r="O101" s="254"/>
      <c r="P101" s="254"/>
      <c r="Q101" s="254"/>
      <c r="R101" s="254"/>
      <c r="S101" s="254"/>
      <c r="T101" s="25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T101" s="256" t="s">
        <v>141</v>
      </c>
      <c r="AU101" s="256" t="s">
        <v>81</v>
      </c>
      <c r="AV101" s="15" t="s">
        <v>138</v>
      </c>
      <c r="AW101" s="15" t="s">
        <v>33</v>
      </c>
      <c r="AX101" s="15" t="s">
        <v>79</v>
      </c>
      <c r="AY101" s="256" t="s">
        <v>131</v>
      </c>
    </row>
    <row r="102" s="2" customFormat="1" ht="24.15" customHeight="1">
      <c r="A102" s="40"/>
      <c r="B102" s="41"/>
      <c r="C102" s="206" t="s">
        <v>153</v>
      </c>
      <c r="D102" s="206" t="s">
        <v>133</v>
      </c>
      <c r="E102" s="207" t="s">
        <v>1154</v>
      </c>
      <c r="F102" s="208" t="s">
        <v>1155</v>
      </c>
      <c r="G102" s="209" t="s">
        <v>1061</v>
      </c>
      <c r="H102" s="210">
        <v>3</v>
      </c>
      <c r="I102" s="211"/>
      <c r="J102" s="212">
        <f>ROUND(I102*H102,2)</f>
        <v>0</v>
      </c>
      <c r="K102" s="208" t="s">
        <v>137</v>
      </c>
      <c r="L102" s="46"/>
      <c r="M102" s="213" t="s">
        <v>19</v>
      </c>
      <c r="N102" s="214" t="s">
        <v>42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1136</v>
      </c>
      <c r="AT102" s="217" t="s">
        <v>133</v>
      </c>
      <c r="AU102" s="217" t="s">
        <v>81</v>
      </c>
      <c r="AY102" s="19" t="s">
        <v>131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79</v>
      </c>
      <c r="BK102" s="218">
        <f>ROUND(I102*H102,2)</f>
        <v>0</v>
      </c>
      <c r="BL102" s="19" t="s">
        <v>1136</v>
      </c>
      <c r="BM102" s="217" t="s">
        <v>1156</v>
      </c>
    </row>
    <row r="103" s="2" customFormat="1">
      <c r="A103" s="40"/>
      <c r="B103" s="41"/>
      <c r="C103" s="42"/>
      <c r="D103" s="219" t="s">
        <v>139</v>
      </c>
      <c r="E103" s="42"/>
      <c r="F103" s="220" t="s">
        <v>1157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139</v>
      </c>
      <c r="AU103" s="19" t="s">
        <v>81</v>
      </c>
    </row>
    <row r="104" s="14" customFormat="1">
      <c r="A104" s="14"/>
      <c r="B104" s="235"/>
      <c r="C104" s="236"/>
      <c r="D104" s="226" t="s">
        <v>141</v>
      </c>
      <c r="E104" s="237" t="s">
        <v>19</v>
      </c>
      <c r="F104" s="238" t="s">
        <v>1158</v>
      </c>
      <c r="G104" s="236"/>
      <c r="H104" s="239">
        <v>1</v>
      </c>
      <c r="I104" s="240"/>
      <c r="J104" s="236"/>
      <c r="K104" s="236"/>
      <c r="L104" s="241"/>
      <c r="M104" s="242"/>
      <c r="N104" s="243"/>
      <c r="O104" s="243"/>
      <c r="P104" s="243"/>
      <c r="Q104" s="243"/>
      <c r="R104" s="243"/>
      <c r="S104" s="243"/>
      <c r="T104" s="24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5" t="s">
        <v>141</v>
      </c>
      <c r="AU104" s="245" t="s">
        <v>81</v>
      </c>
      <c r="AV104" s="14" t="s">
        <v>81</v>
      </c>
      <c r="AW104" s="14" t="s">
        <v>33</v>
      </c>
      <c r="AX104" s="14" t="s">
        <v>71</v>
      </c>
      <c r="AY104" s="245" t="s">
        <v>131</v>
      </c>
    </row>
    <row r="105" s="14" customFormat="1">
      <c r="A105" s="14"/>
      <c r="B105" s="235"/>
      <c r="C105" s="236"/>
      <c r="D105" s="226" t="s">
        <v>141</v>
      </c>
      <c r="E105" s="237" t="s">
        <v>19</v>
      </c>
      <c r="F105" s="238" t="s">
        <v>1159</v>
      </c>
      <c r="G105" s="236"/>
      <c r="H105" s="239">
        <v>2</v>
      </c>
      <c r="I105" s="240"/>
      <c r="J105" s="236"/>
      <c r="K105" s="236"/>
      <c r="L105" s="241"/>
      <c r="M105" s="242"/>
      <c r="N105" s="243"/>
      <c r="O105" s="243"/>
      <c r="P105" s="243"/>
      <c r="Q105" s="243"/>
      <c r="R105" s="243"/>
      <c r="S105" s="243"/>
      <c r="T105" s="24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5" t="s">
        <v>141</v>
      </c>
      <c r="AU105" s="245" t="s">
        <v>81</v>
      </c>
      <c r="AV105" s="14" t="s">
        <v>81</v>
      </c>
      <c r="AW105" s="14" t="s">
        <v>33</v>
      </c>
      <c r="AX105" s="14" t="s">
        <v>71</v>
      </c>
      <c r="AY105" s="245" t="s">
        <v>131</v>
      </c>
    </row>
    <row r="106" s="15" customFormat="1">
      <c r="A106" s="15"/>
      <c r="B106" s="246"/>
      <c r="C106" s="247"/>
      <c r="D106" s="226" t="s">
        <v>141</v>
      </c>
      <c r="E106" s="248" t="s">
        <v>19</v>
      </c>
      <c r="F106" s="249" t="s">
        <v>145</v>
      </c>
      <c r="G106" s="247"/>
      <c r="H106" s="250">
        <v>3</v>
      </c>
      <c r="I106" s="251"/>
      <c r="J106" s="247"/>
      <c r="K106" s="247"/>
      <c r="L106" s="252"/>
      <c r="M106" s="253"/>
      <c r="N106" s="254"/>
      <c r="O106" s="254"/>
      <c r="P106" s="254"/>
      <c r="Q106" s="254"/>
      <c r="R106" s="254"/>
      <c r="S106" s="254"/>
      <c r="T106" s="25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T106" s="256" t="s">
        <v>141</v>
      </c>
      <c r="AU106" s="256" t="s">
        <v>81</v>
      </c>
      <c r="AV106" s="15" t="s">
        <v>138</v>
      </c>
      <c r="AW106" s="15" t="s">
        <v>33</v>
      </c>
      <c r="AX106" s="15" t="s">
        <v>79</v>
      </c>
      <c r="AY106" s="256" t="s">
        <v>131</v>
      </c>
    </row>
    <row r="107" s="12" customFormat="1" ht="22.8" customHeight="1">
      <c r="A107" s="12"/>
      <c r="B107" s="190"/>
      <c r="C107" s="191"/>
      <c r="D107" s="192" t="s">
        <v>70</v>
      </c>
      <c r="E107" s="204" t="s">
        <v>1032</v>
      </c>
      <c r="F107" s="204" t="s">
        <v>1160</v>
      </c>
      <c r="G107" s="191"/>
      <c r="H107" s="191"/>
      <c r="I107" s="194"/>
      <c r="J107" s="205">
        <f>BK107</f>
        <v>0</v>
      </c>
      <c r="K107" s="191"/>
      <c r="L107" s="196"/>
      <c r="M107" s="197"/>
      <c r="N107" s="198"/>
      <c r="O107" s="198"/>
      <c r="P107" s="199">
        <f>SUM(P108:P126)</f>
        <v>0</v>
      </c>
      <c r="Q107" s="198"/>
      <c r="R107" s="199">
        <f>SUM(R108:R126)</f>
        <v>0</v>
      </c>
      <c r="S107" s="198"/>
      <c r="T107" s="200">
        <f>SUM(T108:T126)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01" t="s">
        <v>153</v>
      </c>
      <c r="AT107" s="202" t="s">
        <v>70</v>
      </c>
      <c r="AU107" s="202" t="s">
        <v>79</v>
      </c>
      <c r="AY107" s="201" t="s">
        <v>131</v>
      </c>
      <c r="BK107" s="203">
        <f>SUM(BK108:BK126)</f>
        <v>0</v>
      </c>
    </row>
    <row r="108" s="2" customFormat="1" ht="16.5" customHeight="1">
      <c r="A108" s="40"/>
      <c r="B108" s="41"/>
      <c r="C108" s="206" t="s">
        <v>138</v>
      </c>
      <c r="D108" s="206" t="s">
        <v>133</v>
      </c>
      <c r="E108" s="207" t="s">
        <v>1134</v>
      </c>
      <c r="F108" s="208" t="s">
        <v>1135</v>
      </c>
      <c r="G108" s="209" t="s">
        <v>975</v>
      </c>
      <c r="H108" s="210">
        <v>1</v>
      </c>
      <c r="I108" s="211"/>
      <c r="J108" s="212">
        <f>ROUND(I108*H108,2)</f>
        <v>0</v>
      </c>
      <c r="K108" s="208" t="s">
        <v>137</v>
      </c>
      <c r="L108" s="46"/>
      <c r="M108" s="213" t="s">
        <v>19</v>
      </c>
      <c r="N108" s="214" t="s">
        <v>42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1136</v>
      </c>
      <c r="AT108" s="217" t="s">
        <v>133</v>
      </c>
      <c r="AU108" s="217" t="s">
        <v>81</v>
      </c>
      <c r="AY108" s="19" t="s">
        <v>131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79</v>
      </c>
      <c r="BK108" s="218">
        <f>ROUND(I108*H108,2)</f>
        <v>0</v>
      </c>
      <c r="BL108" s="19" t="s">
        <v>1136</v>
      </c>
      <c r="BM108" s="217" t="s">
        <v>1161</v>
      </c>
    </row>
    <row r="109" s="2" customFormat="1">
      <c r="A109" s="40"/>
      <c r="B109" s="41"/>
      <c r="C109" s="42"/>
      <c r="D109" s="219" t="s">
        <v>139</v>
      </c>
      <c r="E109" s="42"/>
      <c r="F109" s="220" t="s">
        <v>1138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139</v>
      </c>
      <c r="AU109" s="19" t="s">
        <v>81</v>
      </c>
    </row>
    <row r="110" s="14" customFormat="1">
      <c r="A110" s="14"/>
      <c r="B110" s="235"/>
      <c r="C110" s="236"/>
      <c r="D110" s="226" t="s">
        <v>141</v>
      </c>
      <c r="E110" s="237" t="s">
        <v>19</v>
      </c>
      <c r="F110" s="238" t="s">
        <v>1162</v>
      </c>
      <c r="G110" s="236"/>
      <c r="H110" s="239">
        <v>1</v>
      </c>
      <c r="I110" s="240"/>
      <c r="J110" s="236"/>
      <c r="K110" s="236"/>
      <c r="L110" s="241"/>
      <c r="M110" s="242"/>
      <c r="N110" s="243"/>
      <c r="O110" s="243"/>
      <c r="P110" s="243"/>
      <c r="Q110" s="243"/>
      <c r="R110" s="243"/>
      <c r="S110" s="243"/>
      <c r="T110" s="24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5" t="s">
        <v>141</v>
      </c>
      <c r="AU110" s="245" t="s">
        <v>81</v>
      </c>
      <c r="AV110" s="14" t="s">
        <v>81</v>
      </c>
      <c r="AW110" s="14" t="s">
        <v>33</v>
      </c>
      <c r="AX110" s="14" t="s">
        <v>71</v>
      </c>
      <c r="AY110" s="245" t="s">
        <v>131</v>
      </c>
    </row>
    <row r="111" s="15" customFormat="1">
      <c r="A111" s="15"/>
      <c r="B111" s="246"/>
      <c r="C111" s="247"/>
      <c r="D111" s="226" t="s">
        <v>141</v>
      </c>
      <c r="E111" s="248" t="s">
        <v>19</v>
      </c>
      <c r="F111" s="249" t="s">
        <v>145</v>
      </c>
      <c r="G111" s="247"/>
      <c r="H111" s="250">
        <v>1</v>
      </c>
      <c r="I111" s="251"/>
      <c r="J111" s="247"/>
      <c r="K111" s="247"/>
      <c r="L111" s="252"/>
      <c r="M111" s="253"/>
      <c r="N111" s="254"/>
      <c r="O111" s="254"/>
      <c r="P111" s="254"/>
      <c r="Q111" s="254"/>
      <c r="R111" s="254"/>
      <c r="S111" s="254"/>
      <c r="T111" s="25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T111" s="256" t="s">
        <v>141</v>
      </c>
      <c r="AU111" s="256" t="s">
        <v>81</v>
      </c>
      <c r="AV111" s="15" t="s">
        <v>138</v>
      </c>
      <c r="AW111" s="15" t="s">
        <v>33</v>
      </c>
      <c r="AX111" s="15" t="s">
        <v>79</v>
      </c>
      <c r="AY111" s="256" t="s">
        <v>131</v>
      </c>
    </row>
    <row r="112" s="2" customFormat="1" ht="33" customHeight="1">
      <c r="A112" s="40"/>
      <c r="B112" s="41"/>
      <c r="C112" s="206" t="s">
        <v>165</v>
      </c>
      <c r="D112" s="206" t="s">
        <v>133</v>
      </c>
      <c r="E112" s="207" t="s">
        <v>1140</v>
      </c>
      <c r="F112" s="208" t="s">
        <v>1141</v>
      </c>
      <c r="G112" s="209" t="s">
        <v>1061</v>
      </c>
      <c r="H112" s="210">
        <v>36</v>
      </c>
      <c r="I112" s="211"/>
      <c r="J112" s="212">
        <f>ROUND(I112*H112,2)</f>
        <v>0</v>
      </c>
      <c r="K112" s="208" t="s">
        <v>137</v>
      </c>
      <c r="L112" s="46"/>
      <c r="M112" s="213" t="s">
        <v>19</v>
      </c>
      <c r="N112" s="214" t="s">
        <v>42</v>
      </c>
      <c r="O112" s="86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1136</v>
      </c>
      <c r="AT112" s="217" t="s">
        <v>133</v>
      </c>
      <c r="AU112" s="217" t="s">
        <v>81</v>
      </c>
      <c r="AY112" s="19" t="s">
        <v>131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79</v>
      </c>
      <c r="BK112" s="218">
        <f>ROUND(I112*H112,2)</f>
        <v>0</v>
      </c>
      <c r="BL112" s="19" t="s">
        <v>1136</v>
      </c>
      <c r="BM112" s="217" t="s">
        <v>1163</v>
      </c>
    </row>
    <row r="113" s="2" customFormat="1">
      <c r="A113" s="40"/>
      <c r="B113" s="41"/>
      <c r="C113" s="42"/>
      <c r="D113" s="219" t="s">
        <v>139</v>
      </c>
      <c r="E113" s="42"/>
      <c r="F113" s="220" t="s">
        <v>1143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139</v>
      </c>
      <c r="AU113" s="19" t="s">
        <v>81</v>
      </c>
    </row>
    <row r="114" s="14" customFormat="1">
      <c r="A114" s="14"/>
      <c r="B114" s="235"/>
      <c r="C114" s="236"/>
      <c r="D114" s="226" t="s">
        <v>141</v>
      </c>
      <c r="E114" s="237" t="s">
        <v>19</v>
      </c>
      <c r="F114" s="238" t="s">
        <v>1164</v>
      </c>
      <c r="G114" s="236"/>
      <c r="H114" s="239">
        <v>8</v>
      </c>
      <c r="I114" s="240"/>
      <c r="J114" s="236"/>
      <c r="K114" s="236"/>
      <c r="L114" s="241"/>
      <c r="M114" s="242"/>
      <c r="N114" s="243"/>
      <c r="O114" s="243"/>
      <c r="P114" s="243"/>
      <c r="Q114" s="243"/>
      <c r="R114" s="243"/>
      <c r="S114" s="243"/>
      <c r="T114" s="24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5" t="s">
        <v>141</v>
      </c>
      <c r="AU114" s="245" t="s">
        <v>81</v>
      </c>
      <c r="AV114" s="14" t="s">
        <v>81</v>
      </c>
      <c r="AW114" s="14" t="s">
        <v>33</v>
      </c>
      <c r="AX114" s="14" t="s">
        <v>71</v>
      </c>
      <c r="AY114" s="245" t="s">
        <v>131</v>
      </c>
    </row>
    <row r="115" s="14" customFormat="1">
      <c r="A115" s="14"/>
      <c r="B115" s="235"/>
      <c r="C115" s="236"/>
      <c r="D115" s="226" t="s">
        <v>141</v>
      </c>
      <c r="E115" s="237" t="s">
        <v>19</v>
      </c>
      <c r="F115" s="238" t="s">
        <v>1165</v>
      </c>
      <c r="G115" s="236"/>
      <c r="H115" s="239">
        <v>1</v>
      </c>
      <c r="I115" s="240"/>
      <c r="J115" s="236"/>
      <c r="K115" s="236"/>
      <c r="L115" s="241"/>
      <c r="M115" s="242"/>
      <c r="N115" s="243"/>
      <c r="O115" s="243"/>
      <c r="P115" s="243"/>
      <c r="Q115" s="243"/>
      <c r="R115" s="243"/>
      <c r="S115" s="243"/>
      <c r="T115" s="24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5" t="s">
        <v>141</v>
      </c>
      <c r="AU115" s="245" t="s">
        <v>81</v>
      </c>
      <c r="AV115" s="14" t="s">
        <v>81</v>
      </c>
      <c r="AW115" s="14" t="s">
        <v>33</v>
      </c>
      <c r="AX115" s="14" t="s">
        <v>71</v>
      </c>
      <c r="AY115" s="245" t="s">
        <v>131</v>
      </c>
    </row>
    <row r="116" s="14" customFormat="1">
      <c r="A116" s="14"/>
      <c r="B116" s="235"/>
      <c r="C116" s="236"/>
      <c r="D116" s="226" t="s">
        <v>141</v>
      </c>
      <c r="E116" s="237" t="s">
        <v>19</v>
      </c>
      <c r="F116" s="238" t="s">
        <v>1166</v>
      </c>
      <c r="G116" s="236"/>
      <c r="H116" s="239">
        <v>1</v>
      </c>
      <c r="I116" s="240"/>
      <c r="J116" s="236"/>
      <c r="K116" s="236"/>
      <c r="L116" s="241"/>
      <c r="M116" s="242"/>
      <c r="N116" s="243"/>
      <c r="O116" s="243"/>
      <c r="P116" s="243"/>
      <c r="Q116" s="243"/>
      <c r="R116" s="243"/>
      <c r="S116" s="243"/>
      <c r="T116" s="24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5" t="s">
        <v>141</v>
      </c>
      <c r="AU116" s="245" t="s">
        <v>81</v>
      </c>
      <c r="AV116" s="14" t="s">
        <v>81</v>
      </c>
      <c r="AW116" s="14" t="s">
        <v>33</v>
      </c>
      <c r="AX116" s="14" t="s">
        <v>71</v>
      </c>
      <c r="AY116" s="245" t="s">
        <v>131</v>
      </c>
    </row>
    <row r="117" s="14" customFormat="1">
      <c r="A117" s="14"/>
      <c r="B117" s="235"/>
      <c r="C117" s="236"/>
      <c r="D117" s="226" t="s">
        <v>141</v>
      </c>
      <c r="E117" s="237" t="s">
        <v>19</v>
      </c>
      <c r="F117" s="238" t="s">
        <v>1167</v>
      </c>
      <c r="G117" s="236"/>
      <c r="H117" s="239">
        <v>1</v>
      </c>
      <c r="I117" s="240"/>
      <c r="J117" s="236"/>
      <c r="K117" s="236"/>
      <c r="L117" s="241"/>
      <c r="M117" s="242"/>
      <c r="N117" s="243"/>
      <c r="O117" s="243"/>
      <c r="P117" s="243"/>
      <c r="Q117" s="243"/>
      <c r="R117" s="243"/>
      <c r="S117" s="243"/>
      <c r="T117" s="24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5" t="s">
        <v>141</v>
      </c>
      <c r="AU117" s="245" t="s">
        <v>81</v>
      </c>
      <c r="AV117" s="14" t="s">
        <v>81</v>
      </c>
      <c r="AW117" s="14" t="s">
        <v>33</v>
      </c>
      <c r="AX117" s="14" t="s">
        <v>71</v>
      </c>
      <c r="AY117" s="245" t="s">
        <v>131</v>
      </c>
    </row>
    <row r="118" s="14" customFormat="1">
      <c r="A118" s="14"/>
      <c r="B118" s="235"/>
      <c r="C118" s="236"/>
      <c r="D118" s="226" t="s">
        <v>141</v>
      </c>
      <c r="E118" s="237" t="s">
        <v>19</v>
      </c>
      <c r="F118" s="238" t="s">
        <v>1168</v>
      </c>
      <c r="G118" s="236"/>
      <c r="H118" s="239">
        <v>1</v>
      </c>
      <c r="I118" s="240"/>
      <c r="J118" s="236"/>
      <c r="K118" s="236"/>
      <c r="L118" s="241"/>
      <c r="M118" s="242"/>
      <c r="N118" s="243"/>
      <c r="O118" s="243"/>
      <c r="P118" s="243"/>
      <c r="Q118" s="243"/>
      <c r="R118" s="243"/>
      <c r="S118" s="243"/>
      <c r="T118" s="24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5" t="s">
        <v>141</v>
      </c>
      <c r="AU118" s="245" t="s">
        <v>81</v>
      </c>
      <c r="AV118" s="14" t="s">
        <v>81</v>
      </c>
      <c r="AW118" s="14" t="s">
        <v>33</v>
      </c>
      <c r="AX118" s="14" t="s">
        <v>71</v>
      </c>
      <c r="AY118" s="245" t="s">
        <v>131</v>
      </c>
    </row>
    <row r="119" s="14" customFormat="1">
      <c r="A119" s="14"/>
      <c r="B119" s="235"/>
      <c r="C119" s="236"/>
      <c r="D119" s="226" t="s">
        <v>141</v>
      </c>
      <c r="E119" s="237" t="s">
        <v>19</v>
      </c>
      <c r="F119" s="238" t="s">
        <v>1169</v>
      </c>
      <c r="G119" s="236"/>
      <c r="H119" s="239">
        <v>16</v>
      </c>
      <c r="I119" s="240"/>
      <c r="J119" s="236"/>
      <c r="K119" s="236"/>
      <c r="L119" s="241"/>
      <c r="M119" s="242"/>
      <c r="N119" s="243"/>
      <c r="O119" s="243"/>
      <c r="P119" s="243"/>
      <c r="Q119" s="243"/>
      <c r="R119" s="243"/>
      <c r="S119" s="243"/>
      <c r="T119" s="24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5" t="s">
        <v>141</v>
      </c>
      <c r="AU119" s="245" t="s">
        <v>81</v>
      </c>
      <c r="AV119" s="14" t="s">
        <v>81</v>
      </c>
      <c r="AW119" s="14" t="s">
        <v>33</v>
      </c>
      <c r="AX119" s="14" t="s">
        <v>71</v>
      </c>
      <c r="AY119" s="245" t="s">
        <v>131</v>
      </c>
    </row>
    <row r="120" s="14" customFormat="1">
      <c r="A120" s="14"/>
      <c r="B120" s="235"/>
      <c r="C120" s="236"/>
      <c r="D120" s="226" t="s">
        <v>141</v>
      </c>
      <c r="E120" s="237" t="s">
        <v>19</v>
      </c>
      <c r="F120" s="238" t="s">
        <v>1170</v>
      </c>
      <c r="G120" s="236"/>
      <c r="H120" s="239">
        <v>8</v>
      </c>
      <c r="I120" s="240"/>
      <c r="J120" s="236"/>
      <c r="K120" s="236"/>
      <c r="L120" s="241"/>
      <c r="M120" s="242"/>
      <c r="N120" s="243"/>
      <c r="O120" s="243"/>
      <c r="P120" s="243"/>
      <c r="Q120" s="243"/>
      <c r="R120" s="243"/>
      <c r="S120" s="243"/>
      <c r="T120" s="24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5" t="s">
        <v>141</v>
      </c>
      <c r="AU120" s="245" t="s">
        <v>81</v>
      </c>
      <c r="AV120" s="14" t="s">
        <v>81</v>
      </c>
      <c r="AW120" s="14" t="s">
        <v>33</v>
      </c>
      <c r="AX120" s="14" t="s">
        <v>71</v>
      </c>
      <c r="AY120" s="245" t="s">
        <v>131</v>
      </c>
    </row>
    <row r="121" s="15" customFormat="1">
      <c r="A121" s="15"/>
      <c r="B121" s="246"/>
      <c r="C121" s="247"/>
      <c r="D121" s="226" t="s">
        <v>141</v>
      </c>
      <c r="E121" s="248" t="s">
        <v>19</v>
      </c>
      <c r="F121" s="249" t="s">
        <v>145</v>
      </c>
      <c r="G121" s="247"/>
      <c r="H121" s="250">
        <v>36</v>
      </c>
      <c r="I121" s="251"/>
      <c r="J121" s="247"/>
      <c r="K121" s="247"/>
      <c r="L121" s="252"/>
      <c r="M121" s="253"/>
      <c r="N121" s="254"/>
      <c r="O121" s="254"/>
      <c r="P121" s="254"/>
      <c r="Q121" s="254"/>
      <c r="R121" s="254"/>
      <c r="S121" s="254"/>
      <c r="T121" s="25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56" t="s">
        <v>141</v>
      </c>
      <c r="AU121" s="256" t="s">
        <v>81</v>
      </c>
      <c r="AV121" s="15" t="s">
        <v>138</v>
      </c>
      <c r="AW121" s="15" t="s">
        <v>33</v>
      </c>
      <c r="AX121" s="15" t="s">
        <v>79</v>
      </c>
      <c r="AY121" s="256" t="s">
        <v>131</v>
      </c>
    </row>
    <row r="122" s="2" customFormat="1" ht="24.15" customHeight="1">
      <c r="A122" s="40"/>
      <c r="B122" s="41"/>
      <c r="C122" s="206" t="s">
        <v>158</v>
      </c>
      <c r="D122" s="206" t="s">
        <v>133</v>
      </c>
      <c r="E122" s="207" t="s">
        <v>1154</v>
      </c>
      <c r="F122" s="208" t="s">
        <v>1155</v>
      </c>
      <c r="G122" s="209" t="s">
        <v>1061</v>
      </c>
      <c r="H122" s="210">
        <v>3</v>
      </c>
      <c r="I122" s="211"/>
      <c r="J122" s="212">
        <f>ROUND(I122*H122,2)</f>
        <v>0</v>
      </c>
      <c r="K122" s="208" t="s">
        <v>137</v>
      </c>
      <c r="L122" s="46"/>
      <c r="M122" s="213" t="s">
        <v>19</v>
      </c>
      <c r="N122" s="214" t="s">
        <v>42</v>
      </c>
      <c r="O122" s="86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1136</v>
      </c>
      <c r="AT122" s="217" t="s">
        <v>133</v>
      </c>
      <c r="AU122" s="217" t="s">
        <v>81</v>
      </c>
      <c r="AY122" s="19" t="s">
        <v>131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79</v>
      </c>
      <c r="BK122" s="218">
        <f>ROUND(I122*H122,2)</f>
        <v>0</v>
      </c>
      <c r="BL122" s="19" t="s">
        <v>1136</v>
      </c>
      <c r="BM122" s="217" t="s">
        <v>1171</v>
      </c>
    </row>
    <row r="123" s="2" customFormat="1">
      <c r="A123" s="40"/>
      <c r="B123" s="41"/>
      <c r="C123" s="42"/>
      <c r="D123" s="219" t="s">
        <v>139</v>
      </c>
      <c r="E123" s="42"/>
      <c r="F123" s="220" t="s">
        <v>1157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139</v>
      </c>
      <c r="AU123" s="19" t="s">
        <v>81</v>
      </c>
    </row>
    <row r="124" s="14" customFormat="1">
      <c r="A124" s="14"/>
      <c r="B124" s="235"/>
      <c r="C124" s="236"/>
      <c r="D124" s="226" t="s">
        <v>141</v>
      </c>
      <c r="E124" s="237" t="s">
        <v>19</v>
      </c>
      <c r="F124" s="238" t="s">
        <v>1172</v>
      </c>
      <c r="G124" s="236"/>
      <c r="H124" s="239">
        <v>1</v>
      </c>
      <c r="I124" s="240"/>
      <c r="J124" s="236"/>
      <c r="K124" s="236"/>
      <c r="L124" s="241"/>
      <c r="M124" s="242"/>
      <c r="N124" s="243"/>
      <c r="O124" s="243"/>
      <c r="P124" s="243"/>
      <c r="Q124" s="243"/>
      <c r="R124" s="243"/>
      <c r="S124" s="243"/>
      <c r="T124" s="24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5" t="s">
        <v>141</v>
      </c>
      <c r="AU124" s="245" t="s">
        <v>81</v>
      </c>
      <c r="AV124" s="14" t="s">
        <v>81</v>
      </c>
      <c r="AW124" s="14" t="s">
        <v>33</v>
      </c>
      <c r="AX124" s="14" t="s">
        <v>71</v>
      </c>
      <c r="AY124" s="245" t="s">
        <v>131</v>
      </c>
    </row>
    <row r="125" s="14" customFormat="1">
      <c r="A125" s="14"/>
      <c r="B125" s="235"/>
      <c r="C125" s="236"/>
      <c r="D125" s="226" t="s">
        <v>141</v>
      </c>
      <c r="E125" s="237" t="s">
        <v>19</v>
      </c>
      <c r="F125" s="238" t="s">
        <v>1173</v>
      </c>
      <c r="G125" s="236"/>
      <c r="H125" s="239">
        <v>2</v>
      </c>
      <c r="I125" s="240"/>
      <c r="J125" s="236"/>
      <c r="K125" s="236"/>
      <c r="L125" s="241"/>
      <c r="M125" s="242"/>
      <c r="N125" s="243"/>
      <c r="O125" s="243"/>
      <c r="P125" s="243"/>
      <c r="Q125" s="243"/>
      <c r="R125" s="243"/>
      <c r="S125" s="243"/>
      <c r="T125" s="24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5" t="s">
        <v>141</v>
      </c>
      <c r="AU125" s="245" t="s">
        <v>81</v>
      </c>
      <c r="AV125" s="14" t="s">
        <v>81</v>
      </c>
      <c r="AW125" s="14" t="s">
        <v>33</v>
      </c>
      <c r="AX125" s="14" t="s">
        <v>71</v>
      </c>
      <c r="AY125" s="245" t="s">
        <v>131</v>
      </c>
    </row>
    <row r="126" s="15" customFormat="1">
      <c r="A126" s="15"/>
      <c r="B126" s="246"/>
      <c r="C126" s="247"/>
      <c r="D126" s="226" t="s">
        <v>141</v>
      </c>
      <c r="E126" s="248" t="s">
        <v>19</v>
      </c>
      <c r="F126" s="249" t="s">
        <v>145</v>
      </c>
      <c r="G126" s="247"/>
      <c r="H126" s="250">
        <v>3</v>
      </c>
      <c r="I126" s="251"/>
      <c r="J126" s="247"/>
      <c r="K126" s="247"/>
      <c r="L126" s="252"/>
      <c r="M126" s="275"/>
      <c r="N126" s="276"/>
      <c r="O126" s="276"/>
      <c r="P126" s="276"/>
      <c r="Q126" s="276"/>
      <c r="R126" s="276"/>
      <c r="S126" s="276"/>
      <c r="T126" s="277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56" t="s">
        <v>141</v>
      </c>
      <c r="AU126" s="256" t="s">
        <v>81</v>
      </c>
      <c r="AV126" s="15" t="s">
        <v>138</v>
      </c>
      <c r="AW126" s="15" t="s">
        <v>33</v>
      </c>
      <c r="AX126" s="15" t="s">
        <v>79</v>
      </c>
      <c r="AY126" s="256" t="s">
        <v>131</v>
      </c>
    </row>
    <row r="127" s="2" customFormat="1" ht="6.96" customHeight="1">
      <c r="A127" s="40"/>
      <c r="B127" s="61"/>
      <c r="C127" s="62"/>
      <c r="D127" s="62"/>
      <c r="E127" s="62"/>
      <c r="F127" s="62"/>
      <c r="G127" s="62"/>
      <c r="H127" s="62"/>
      <c r="I127" s="62"/>
      <c r="J127" s="62"/>
      <c r="K127" s="62"/>
      <c r="L127" s="46"/>
      <c r="M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</row>
  </sheetData>
  <sheetProtection sheet="1" autoFilter="0" formatColumns="0" formatRows="0" objects="1" scenarios="1" spinCount="100000" saltValue="htn3DPMsphktCk0HfQ+oE+Cqlc6OEwjlZwmQAZWZdCHwEdZvXwxT3+abxgJ655YKOChYkaVQx1AKytoIvAHkyQ==" hashValue="8RyDKcy+uTvkJFAfwWPQPsI2g0JFsKZZQvo94rfq95ytNjTvpYJ8HG3CAb28YsI9gG0XazXzI5PolLQqhY/eBQ==" algorithmName="SHA-512" password="CC35"/>
  <autoFilter ref="C81:K126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hyperlinks>
    <hyperlink ref="F86" r:id="rId1" display="https://podminky.urs.cz/item/CS_URS_2025_01/050001000"/>
    <hyperlink ref="F90" r:id="rId2" display="https://podminky.urs.cz/item/CS_URS_2025_01/HZS4152"/>
    <hyperlink ref="F103" r:id="rId3" display="https://podminky.urs.cz/item/CS_URS_2025_01/HZS2231"/>
    <hyperlink ref="F109" r:id="rId4" display="https://podminky.urs.cz/item/CS_URS_2025_01/050001000"/>
    <hyperlink ref="F113" r:id="rId5" display="https://podminky.urs.cz/item/CS_URS_2025_01/HZS4152"/>
    <hyperlink ref="F123" r:id="rId6" display="https://podminky.urs.cz/item/CS_URS_2025_01/HZS223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7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93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81</v>
      </c>
    </row>
    <row r="4" s="1" customFormat="1" ht="24.96" customHeight="1">
      <c r="B4" s="22"/>
      <c r="D4" s="132" t="s">
        <v>94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Areál tramvaje Poruba - Sanace podlahy mezi 12. a 13.kolejí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95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1174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6. 3. 2025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32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35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37</v>
      </c>
      <c r="E30" s="40"/>
      <c r="F30" s="40"/>
      <c r="G30" s="40"/>
      <c r="H30" s="40"/>
      <c r="I30" s="40"/>
      <c r="J30" s="146">
        <f>ROUND(J84,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39</v>
      </c>
      <c r="G32" s="40"/>
      <c r="H32" s="40"/>
      <c r="I32" s="147" t="s">
        <v>38</v>
      </c>
      <c r="J32" s="147" t="s">
        <v>40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41</v>
      </c>
      <c r="E33" s="134" t="s">
        <v>42</v>
      </c>
      <c r="F33" s="149">
        <f>ROUND((SUM(BE84:BE109)),  2)</f>
        <v>0</v>
      </c>
      <c r="G33" s="40"/>
      <c r="H33" s="40"/>
      <c r="I33" s="150">
        <v>0.20999999999999999</v>
      </c>
      <c r="J33" s="149">
        <f>ROUND(((SUM(BE84:BE109))*I33),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43</v>
      </c>
      <c r="F34" s="149">
        <f>ROUND((SUM(BF84:BF109)),  2)</f>
        <v>0</v>
      </c>
      <c r="G34" s="40"/>
      <c r="H34" s="40"/>
      <c r="I34" s="150">
        <v>0.12</v>
      </c>
      <c r="J34" s="149">
        <f>ROUND(((SUM(BF84:BF109))*I34),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44</v>
      </c>
      <c r="F35" s="149">
        <f>ROUND((SUM(BG84:BG109)),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45</v>
      </c>
      <c r="F36" s="149">
        <f>ROUND((SUM(BH84:BH109)),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46</v>
      </c>
      <c r="F37" s="149">
        <f>ROUND((SUM(BI84:BI109)),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47</v>
      </c>
      <c r="E39" s="153"/>
      <c r="F39" s="153"/>
      <c r="G39" s="154" t="s">
        <v>48</v>
      </c>
      <c r="H39" s="155" t="s">
        <v>49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Areál tramvaje Poruba - Sanace podlahy mezi 12. a 13.kolejí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95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VRN - Vedlejší rozpočtové náklady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Ostrava</v>
      </c>
      <c r="G52" s="42"/>
      <c r="H52" s="42"/>
      <c r="I52" s="34" t="s">
        <v>23</v>
      </c>
      <c r="J52" s="74" t="str">
        <f>IF(J12="","",J12)</f>
        <v>6. 3. 2025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Dopravní podnik Ostrava a.s.</v>
      </c>
      <c r="G54" s="42"/>
      <c r="H54" s="42"/>
      <c r="I54" s="34" t="s">
        <v>31</v>
      </c>
      <c r="J54" s="38" t="str">
        <f>E21</f>
        <v>Projekt HTL,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Projekt HTL, s.r.o.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99</v>
      </c>
      <c r="D57" s="164"/>
      <c r="E57" s="164"/>
      <c r="F57" s="164"/>
      <c r="G57" s="164"/>
      <c r="H57" s="164"/>
      <c r="I57" s="164"/>
      <c r="J57" s="165" t="s">
        <v>100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69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101</v>
      </c>
    </row>
    <row r="60" s="9" customFormat="1" ht="24.96" customHeight="1">
      <c r="A60" s="9"/>
      <c r="B60" s="167"/>
      <c r="C60" s="168"/>
      <c r="D60" s="169" t="s">
        <v>1174</v>
      </c>
      <c r="E60" s="170"/>
      <c r="F60" s="170"/>
      <c r="G60" s="170"/>
      <c r="H60" s="170"/>
      <c r="I60" s="170"/>
      <c r="J60" s="171">
        <f>J85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1175</v>
      </c>
      <c r="E61" s="176"/>
      <c r="F61" s="176"/>
      <c r="G61" s="176"/>
      <c r="H61" s="176"/>
      <c r="I61" s="176"/>
      <c r="J61" s="177">
        <f>J86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1176</v>
      </c>
      <c r="E62" s="176"/>
      <c r="F62" s="176"/>
      <c r="G62" s="176"/>
      <c r="H62" s="176"/>
      <c r="I62" s="176"/>
      <c r="J62" s="177">
        <f>J95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1177</v>
      </c>
      <c r="E63" s="176"/>
      <c r="F63" s="176"/>
      <c r="G63" s="176"/>
      <c r="H63" s="176"/>
      <c r="I63" s="176"/>
      <c r="J63" s="177">
        <f>J100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1178</v>
      </c>
      <c r="E64" s="176"/>
      <c r="F64" s="176"/>
      <c r="G64" s="176"/>
      <c r="H64" s="176"/>
      <c r="I64" s="176"/>
      <c r="J64" s="177">
        <f>J105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116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162" t="str">
        <f>E7</f>
        <v>Areál tramvaje Poruba - Sanace podlahy mezi 12. a 13.kolejí</v>
      </c>
      <c r="F74" s="34"/>
      <c r="G74" s="34"/>
      <c r="H74" s="34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95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71" t="str">
        <f>E9</f>
        <v>VRN - Vedlejší rozpočtové náklady</v>
      </c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21</v>
      </c>
      <c r="D78" s="42"/>
      <c r="E78" s="42"/>
      <c r="F78" s="29" t="str">
        <f>F12</f>
        <v>Ostrava</v>
      </c>
      <c r="G78" s="42"/>
      <c r="H78" s="42"/>
      <c r="I78" s="34" t="s">
        <v>23</v>
      </c>
      <c r="J78" s="74" t="str">
        <f>IF(J12="","",J12)</f>
        <v>6. 3. 2025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25</v>
      </c>
      <c r="D80" s="42"/>
      <c r="E80" s="42"/>
      <c r="F80" s="29" t="str">
        <f>E15</f>
        <v>Dopravní podnik Ostrava a.s.</v>
      </c>
      <c r="G80" s="42"/>
      <c r="H80" s="42"/>
      <c r="I80" s="34" t="s">
        <v>31</v>
      </c>
      <c r="J80" s="38" t="str">
        <f>E21</f>
        <v>Projekt HTL, s.r.o.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29</v>
      </c>
      <c r="D81" s="42"/>
      <c r="E81" s="42"/>
      <c r="F81" s="29" t="str">
        <f>IF(E18="","",E18)</f>
        <v>Vyplň údaj</v>
      </c>
      <c r="G81" s="42"/>
      <c r="H81" s="42"/>
      <c r="I81" s="34" t="s">
        <v>34</v>
      </c>
      <c r="J81" s="38" t="str">
        <f>E24</f>
        <v>Projekt HTL, s.r.o.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79"/>
      <c r="B83" s="180"/>
      <c r="C83" s="181" t="s">
        <v>117</v>
      </c>
      <c r="D83" s="182" t="s">
        <v>56</v>
      </c>
      <c r="E83" s="182" t="s">
        <v>52</v>
      </c>
      <c r="F83" s="182" t="s">
        <v>53</v>
      </c>
      <c r="G83" s="182" t="s">
        <v>118</v>
      </c>
      <c r="H83" s="182" t="s">
        <v>119</v>
      </c>
      <c r="I83" s="182" t="s">
        <v>120</v>
      </c>
      <c r="J83" s="182" t="s">
        <v>100</v>
      </c>
      <c r="K83" s="183" t="s">
        <v>121</v>
      </c>
      <c r="L83" s="184"/>
      <c r="M83" s="94" t="s">
        <v>19</v>
      </c>
      <c r="N83" s="95" t="s">
        <v>41</v>
      </c>
      <c r="O83" s="95" t="s">
        <v>122</v>
      </c>
      <c r="P83" s="95" t="s">
        <v>123</v>
      </c>
      <c r="Q83" s="95" t="s">
        <v>124</v>
      </c>
      <c r="R83" s="95" t="s">
        <v>125</v>
      </c>
      <c r="S83" s="95" t="s">
        <v>126</v>
      </c>
      <c r="T83" s="96" t="s">
        <v>127</v>
      </c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</row>
    <row r="84" s="2" customFormat="1" ht="22.8" customHeight="1">
      <c r="A84" s="40"/>
      <c r="B84" s="41"/>
      <c r="C84" s="101" t="s">
        <v>128</v>
      </c>
      <c r="D84" s="42"/>
      <c r="E84" s="42"/>
      <c r="F84" s="42"/>
      <c r="G84" s="42"/>
      <c r="H84" s="42"/>
      <c r="I84" s="42"/>
      <c r="J84" s="185">
        <f>BK84</f>
        <v>0</v>
      </c>
      <c r="K84" s="42"/>
      <c r="L84" s="46"/>
      <c r="M84" s="97"/>
      <c r="N84" s="186"/>
      <c r="O84" s="98"/>
      <c r="P84" s="187">
        <f>P85</f>
        <v>0</v>
      </c>
      <c r="Q84" s="98"/>
      <c r="R84" s="187">
        <f>R85</f>
        <v>0</v>
      </c>
      <c r="S84" s="98"/>
      <c r="T84" s="188">
        <f>T85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70</v>
      </c>
      <c r="AU84" s="19" t="s">
        <v>101</v>
      </c>
      <c r="BK84" s="189">
        <f>BK85</f>
        <v>0</v>
      </c>
    </row>
    <row r="85" s="12" customFormat="1" ht="25.92" customHeight="1">
      <c r="A85" s="12"/>
      <c r="B85" s="190"/>
      <c r="C85" s="191"/>
      <c r="D85" s="192" t="s">
        <v>70</v>
      </c>
      <c r="E85" s="193" t="s">
        <v>91</v>
      </c>
      <c r="F85" s="193" t="s">
        <v>92</v>
      </c>
      <c r="G85" s="191"/>
      <c r="H85" s="191"/>
      <c r="I85" s="194"/>
      <c r="J85" s="195">
        <f>BK85</f>
        <v>0</v>
      </c>
      <c r="K85" s="191"/>
      <c r="L85" s="196"/>
      <c r="M85" s="197"/>
      <c r="N85" s="198"/>
      <c r="O85" s="198"/>
      <c r="P85" s="199">
        <f>P86+P95+P100+P105</f>
        <v>0</v>
      </c>
      <c r="Q85" s="198"/>
      <c r="R85" s="199">
        <f>R86+R95+R100+R105</f>
        <v>0</v>
      </c>
      <c r="S85" s="198"/>
      <c r="T85" s="200">
        <f>T86+T95+T100+T105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165</v>
      </c>
      <c r="AT85" s="202" t="s">
        <v>70</v>
      </c>
      <c r="AU85" s="202" t="s">
        <v>71</v>
      </c>
      <c r="AY85" s="201" t="s">
        <v>131</v>
      </c>
      <c r="BK85" s="203">
        <f>BK86+BK95+BK100+BK105</f>
        <v>0</v>
      </c>
    </row>
    <row r="86" s="12" customFormat="1" ht="22.8" customHeight="1">
      <c r="A86" s="12"/>
      <c r="B86" s="190"/>
      <c r="C86" s="191"/>
      <c r="D86" s="192" t="s">
        <v>70</v>
      </c>
      <c r="E86" s="204" t="s">
        <v>1179</v>
      </c>
      <c r="F86" s="204" t="s">
        <v>1180</v>
      </c>
      <c r="G86" s="191"/>
      <c r="H86" s="191"/>
      <c r="I86" s="194"/>
      <c r="J86" s="205">
        <f>BK86</f>
        <v>0</v>
      </c>
      <c r="K86" s="191"/>
      <c r="L86" s="196"/>
      <c r="M86" s="197"/>
      <c r="N86" s="198"/>
      <c r="O86" s="198"/>
      <c r="P86" s="199">
        <f>SUM(P87:P94)</f>
        <v>0</v>
      </c>
      <c r="Q86" s="198"/>
      <c r="R86" s="199">
        <f>SUM(R87:R94)</f>
        <v>0</v>
      </c>
      <c r="S86" s="198"/>
      <c r="T86" s="200">
        <f>SUM(T87:T94)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165</v>
      </c>
      <c r="AT86" s="202" t="s">
        <v>70</v>
      </c>
      <c r="AU86" s="202" t="s">
        <v>79</v>
      </c>
      <c r="AY86" s="201" t="s">
        <v>131</v>
      </c>
      <c r="BK86" s="203">
        <f>SUM(BK87:BK94)</f>
        <v>0</v>
      </c>
    </row>
    <row r="87" s="2" customFormat="1" ht="16.5" customHeight="1">
      <c r="A87" s="40"/>
      <c r="B87" s="41"/>
      <c r="C87" s="206" t="s">
        <v>79</v>
      </c>
      <c r="D87" s="206" t="s">
        <v>133</v>
      </c>
      <c r="E87" s="207" t="s">
        <v>1181</v>
      </c>
      <c r="F87" s="208" t="s">
        <v>1182</v>
      </c>
      <c r="G87" s="209" t="s">
        <v>954</v>
      </c>
      <c r="H87" s="210">
        <v>1</v>
      </c>
      <c r="I87" s="211"/>
      <c r="J87" s="212">
        <f>ROUND(I87*H87,2)</f>
        <v>0</v>
      </c>
      <c r="K87" s="208" t="s">
        <v>137</v>
      </c>
      <c r="L87" s="46"/>
      <c r="M87" s="213" t="s">
        <v>19</v>
      </c>
      <c r="N87" s="214" t="s">
        <v>42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1136</v>
      </c>
      <c r="AT87" s="217" t="s">
        <v>133</v>
      </c>
      <c r="AU87" s="217" t="s">
        <v>81</v>
      </c>
      <c r="AY87" s="19" t="s">
        <v>131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79</v>
      </c>
      <c r="BK87" s="218">
        <f>ROUND(I87*H87,2)</f>
        <v>0</v>
      </c>
      <c r="BL87" s="19" t="s">
        <v>1136</v>
      </c>
      <c r="BM87" s="217" t="s">
        <v>1183</v>
      </c>
    </row>
    <row r="88" s="2" customFormat="1">
      <c r="A88" s="40"/>
      <c r="B88" s="41"/>
      <c r="C88" s="42"/>
      <c r="D88" s="219" t="s">
        <v>139</v>
      </c>
      <c r="E88" s="42"/>
      <c r="F88" s="220" t="s">
        <v>1184</v>
      </c>
      <c r="G88" s="42"/>
      <c r="H88" s="42"/>
      <c r="I88" s="221"/>
      <c r="J88" s="42"/>
      <c r="K88" s="42"/>
      <c r="L88" s="46"/>
      <c r="M88" s="222"/>
      <c r="N88" s="223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139</v>
      </c>
      <c r="AU88" s="19" t="s">
        <v>81</v>
      </c>
    </row>
    <row r="89" s="14" customFormat="1">
      <c r="A89" s="14"/>
      <c r="B89" s="235"/>
      <c r="C89" s="236"/>
      <c r="D89" s="226" t="s">
        <v>141</v>
      </c>
      <c r="E89" s="237" t="s">
        <v>19</v>
      </c>
      <c r="F89" s="238" t="s">
        <v>1185</v>
      </c>
      <c r="G89" s="236"/>
      <c r="H89" s="239">
        <v>1</v>
      </c>
      <c r="I89" s="240"/>
      <c r="J89" s="236"/>
      <c r="K89" s="236"/>
      <c r="L89" s="241"/>
      <c r="M89" s="242"/>
      <c r="N89" s="243"/>
      <c r="O89" s="243"/>
      <c r="P89" s="243"/>
      <c r="Q89" s="243"/>
      <c r="R89" s="243"/>
      <c r="S89" s="243"/>
      <c r="T89" s="24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T89" s="245" t="s">
        <v>141</v>
      </c>
      <c r="AU89" s="245" t="s">
        <v>81</v>
      </c>
      <c r="AV89" s="14" t="s">
        <v>81</v>
      </c>
      <c r="AW89" s="14" t="s">
        <v>33</v>
      </c>
      <c r="AX89" s="14" t="s">
        <v>71</v>
      </c>
      <c r="AY89" s="245" t="s">
        <v>131</v>
      </c>
    </row>
    <row r="90" s="15" customFormat="1">
      <c r="A90" s="15"/>
      <c r="B90" s="246"/>
      <c r="C90" s="247"/>
      <c r="D90" s="226" t="s">
        <v>141</v>
      </c>
      <c r="E90" s="248" t="s">
        <v>19</v>
      </c>
      <c r="F90" s="249" t="s">
        <v>145</v>
      </c>
      <c r="G90" s="247"/>
      <c r="H90" s="250">
        <v>1</v>
      </c>
      <c r="I90" s="251"/>
      <c r="J90" s="247"/>
      <c r="K90" s="247"/>
      <c r="L90" s="252"/>
      <c r="M90" s="253"/>
      <c r="N90" s="254"/>
      <c r="O90" s="254"/>
      <c r="P90" s="254"/>
      <c r="Q90" s="254"/>
      <c r="R90" s="254"/>
      <c r="S90" s="254"/>
      <c r="T90" s="25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T90" s="256" t="s">
        <v>141</v>
      </c>
      <c r="AU90" s="256" t="s">
        <v>81</v>
      </c>
      <c r="AV90" s="15" t="s">
        <v>138</v>
      </c>
      <c r="AW90" s="15" t="s">
        <v>33</v>
      </c>
      <c r="AX90" s="15" t="s">
        <v>79</v>
      </c>
      <c r="AY90" s="256" t="s">
        <v>131</v>
      </c>
    </row>
    <row r="91" s="2" customFormat="1" ht="16.5" customHeight="1">
      <c r="A91" s="40"/>
      <c r="B91" s="41"/>
      <c r="C91" s="206" t="s">
        <v>81</v>
      </c>
      <c r="D91" s="206" t="s">
        <v>133</v>
      </c>
      <c r="E91" s="207" t="s">
        <v>1186</v>
      </c>
      <c r="F91" s="208" t="s">
        <v>1187</v>
      </c>
      <c r="G91" s="209" t="s">
        <v>954</v>
      </c>
      <c r="H91" s="210">
        <v>1</v>
      </c>
      <c r="I91" s="211"/>
      <c r="J91" s="212">
        <f>ROUND(I91*H91,2)</f>
        <v>0</v>
      </c>
      <c r="K91" s="208" t="s">
        <v>137</v>
      </c>
      <c r="L91" s="46"/>
      <c r="M91" s="213" t="s">
        <v>19</v>
      </c>
      <c r="N91" s="214" t="s">
        <v>42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1136</v>
      </c>
      <c r="AT91" s="217" t="s">
        <v>133</v>
      </c>
      <c r="AU91" s="217" t="s">
        <v>81</v>
      </c>
      <c r="AY91" s="19" t="s">
        <v>131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79</v>
      </c>
      <c r="BK91" s="218">
        <f>ROUND(I91*H91,2)</f>
        <v>0</v>
      </c>
      <c r="BL91" s="19" t="s">
        <v>1136</v>
      </c>
      <c r="BM91" s="217" t="s">
        <v>1188</v>
      </c>
    </row>
    <row r="92" s="2" customFormat="1">
      <c r="A92" s="40"/>
      <c r="B92" s="41"/>
      <c r="C92" s="42"/>
      <c r="D92" s="219" t="s">
        <v>139</v>
      </c>
      <c r="E92" s="42"/>
      <c r="F92" s="220" t="s">
        <v>1189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139</v>
      </c>
      <c r="AU92" s="19" t="s">
        <v>81</v>
      </c>
    </row>
    <row r="93" s="14" customFormat="1">
      <c r="A93" s="14"/>
      <c r="B93" s="235"/>
      <c r="C93" s="236"/>
      <c r="D93" s="226" t="s">
        <v>141</v>
      </c>
      <c r="E93" s="237" t="s">
        <v>19</v>
      </c>
      <c r="F93" s="238" t="s">
        <v>1190</v>
      </c>
      <c r="G93" s="236"/>
      <c r="H93" s="239">
        <v>1</v>
      </c>
      <c r="I93" s="240"/>
      <c r="J93" s="236"/>
      <c r="K93" s="236"/>
      <c r="L93" s="241"/>
      <c r="M93" s="242"/>
      <c r="N93" s="243"/>
      <c r="O93" s="243"/>
      <c r="P93" s="243"/>
      <c r="Q93" s="243"/>
      <c r="R93" s="243"/>
      <c r="S93" s="243"/>
      <c r="T93" s="24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45" t="s">
        <v>141</v>
      </c>
      <c r="AU93" s="245" t="s">
        <v>81</v>
      </c>
      <c r="AV93" s="14" t="s">
        <v>81</v>
      </c>
      <c r="AW93" s="14" t="s">
        <v>33</v>
      </c>
      <c r="AX93" s="14" t="s">
        <v>71</v>
      </c>
      <c r="AY93" s="245" t="s">
        <v>131</v>
      </c>
    </row>
    <row r="94" s="15" customFormat="1">
      <c r="A94" s="15"/>
      <c r="B94" s="246"/>
      <c r="C94" s="247"/>
      <c r="D94" s="226" t="s">
        <v>141</v>
      </c>
      <c r="E94" s="248" t="s">
        <v>19</v>
      </c>
      <c r="F94" s="249" t="s">
        <v>145</v>
      </c>
      <c r="G94" s="247"/>
      <c r="H94" s="250">
        <v>1</v>
      </c>
      <c r="I94" s="251"/>
      <c r="J94" s="247"/>
      <c r="K94" s="247"/>
      <c r="L94" s="252"/>
      <c r="M94" s="253"/>
      <c r="N94" s="254"/>
      <c r="O94" s="254"/>
      <c r="P94" s="254"/>
      <c r="Q94" s="254"/>
      <c r="R94" s="254"/>
      <c r="S94" s="254"/>
      <c r="T94" s="25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T94" s="256" t="s">
        <v>141</v>
      </c>
      <c r="AU94" s="256" t="s">
        <v>81</v>
      </c>
      <c r="AV94" s="15" t="s">
        <v>138</v>
      </c>
      <c r="AW94" s="15" t="s">
        <v>33</v>
      </c>
      <c r="AX94" s="15" t="s">
        <v>79</v>
      </c>
      <c r="AY94" s="256" t="s">
        <v>131</v>
      </c>
    </row>
    <row r="95" s="12" customFormat="1" ht="22.8" customHeight="1">
      <c r="A95" s="12"/>
      <c r="B95" s="190"/>
      <c r="C95" s="191"/>
      <c r="D95" s="192" t="s">
        <v>70</v>
      </c>
      <c r="E95" s="204" t="s">
        <v>1191</v>
      </c>
      <c r="F95" s="204" t="s">
        <v>1192</v>
      </c>
      <c r="G95" s="191"/>
      <c r="H95" s="191"/>
      <c r="I95" s="194"/>
      <c r="J95" s="205">
        <f>BK95</f>
        <v>0</v>
      </c>
      <c r="K95" s="191"/>
      <c r="L95" s="196"/>
      <c r="M95" s="197"/>
      <c r="N95" s="198"/>
      <c r="O95" s="198"/>
      <c r="P95" s="199">
        <f>SUM(P96:P99)</f>
        <v>0</v>
      </c>
      <c r="Q95" s="198"/>
      <c r="R95" s="199">
        <f>SUM(R96:R99)</f>
        <v>0</v>
      </c>
      <c r="S95" s="198"/>
      <c r="T95" s="200">
        <f>SUM(T96:T99)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1" t="s">
        <v>165</v>
      </c>
      <c r="AT95" s="202" t="s">
        <v>70</v>
      </c>
      <c r="AU95" s="202" t="s">
        <v>79</v>
      </c>
      <c r="AY95" s="201" t="s">
        <v>131</v>
      </c>
      <c r="BK95" s="203">
        <f>SUM(BK96:BK99)</f>
        <v>0</v>
      </c>
    </row>
    <row r="96" s="2" customFormat="1" ht="16.5" customHeight="1">
      <c r="A96" s="40"/>
      <c r="B96" s="41"/>
      <c r="C96" s="206" t="s">
        <v>153</v>
      </c>
      <c r="D96" s="206" t="s">
        <v>133</v>
      </c>
      <c r="E96" s="207" t="s">
        <v>1193</v>
      </c>
      <c r="F96" s="208" t="s">
        <v>1192</v>
      </c>
      <c r="G96" s="209" t="s">
        <v>954</v>
      </c>
      <c r="H96" s="210">
        <v>1</v>
      </c>
      <c r="I96" s="211"/>
      <c r="J96" s="212">
        <f>ROUND(I96*H96,2)</f>
        <v>0</v>
      </c>
      <c r="K96" s="208" t="s">
        <v>137</v>
      </c>
      <c r="L96" s="46"/>
      <c r="M96" s="213" t="s">
        <v>19</v>
      </c>
      <c r="N96" s="214" t="s">
        <v>42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1136</v>
      </c>
      <c r="AT96" s="217" t="s">
        <v>133</v>
      </c>
      <c r="AU96" s="217" t="s">
        <v>81</v>
      </c>
      <c r="AY96" s="19" t="s">
        <v>131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79</v>
      </c>
      <c r="BK96" s="218">
        <f>ROUND(I96*H96,2)</f>
        <v>0</v>
      </c>
      <c r="BL96" s="19" t="s">
        <v>1136</v>
      </c>
      <c r="BM96" s="217" t="s">
        <v>1194</v>
      </c>
    </row>
    <row r="97" s="2" customFormat="1">
      <c r="A97" s="40"/>
      <c r="B97" s="41"/>
      <c r="C97" s="42"/>
      <c r="D97" s="219" t="s">
        <v>139</v>
      </c>
      <c r="E97" s="42"/>
      <c r="F97" s="220" t="s">
        <v>1195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139</v>
      </c>
      <c r="AU97" s="19" t="s">
        <v>81</v>
      </c>
    </row>
    <row r="98" s="14" customFormat="1">
      <c r="A98" s="14"/>
      <c r="B98" s="235"/>
      <c r="C98" s="236"/>
      <c r="D98" s="226" t="s">
        <v>141</v>
      </c>
      <c r="E98" s="237" t="s">
        <v>19</v>
      </c>
      <c r="F98" s="238" t="s">
        <v>1196</v>
      </c>
      <c r="G98" s="236"/>
      <c r="H98" s="239">
        <v>1</v>
      </c>
      <c r="I98" s="240"/>
      <c r="J98" s="236"/>
      <c r="K98" s="236"/>
      <c r="L98" s="241"/>
      <c r="M98" s="242"/>
      <c r="N98" s="243"/>
      <c r="O98" s="243"/>
      <c r="P98" s="243"/>
      <c r="Q98" s="243"/>
      <c r="R98" s="243"/>
      <c r="S98" s="243"/>
      <c r="T98" s="24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5" t="s">
        <v>141</v>
      </c>
      <c r="AU98" s="245" t="s">
        <v>81</v>
      </c>
      <c r="AV98" s="14" t="s">
        <v>81</v>
      </c>
      <c r="AW98" s="14" t="s">
        <v>33</v>
      </c>
      <c r="AX98" s="14" t="s">
        <v>71</v>
      </c>
      <c r="AY98" s="245" t="s">
        <v>131</v>
      </c>
    </row>
    <row r="99" s="15" customFormat="1">
      <c r="A99" s="15"/>
      <c r="B99" s="246"/>
      <c r="C99" s="247"/>
      <c r="D99" s="226" t="s">
        <v>141</v>
      </c>
      <c r="E99" s="248" t="s">
        <v>19</v>
      </c>
      <c r="F99" s="249" t="s">
        <v>145</v>
      </c>
      <c r="G99" s="247"/>
      <c r="H99" s="250">
        <v>1</v>
      </c>
      <c r="I99" s="251"/>
      <c r="J99" s="247"/>
      <c r="K99" s="247"/>
      <c r="L99" s="252"/>
      <c r="M99" s="253"/>
      <c r="N99" s="254"/>
      <c r="O99" s="254"/>
      <c r="P99" s="254"/>
      <c r="Q99" s="254"/>
      <c r="R99" s="254"/>
      <c r="S99" s="254"/>
      <c r="T99" s="25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T99" s="256" t="s">
        <v>141</v>
      </c>
      <c r="AU99" s="256" t="s">
        <v>81</v>
      </c>
      <c r="AV99" s="15" t="s">
        <v>138</v>
      </c>
      <c r="AW99" s="15" t="s">
        <v>33</v>
      </c>
      <c r="AX99" s="15" t="s">
        <v>79</v>
      </c>
      <c r="AY99" s="256" t="s">
        <v>131</v>
      </c>
    </row>
    <row r="100" s="12" customFormat="1" ht="22.8" customHeight="1">
      <c r="A100" s="12"/>
      <c r="B100" s="190"/>
      <c r="C100" s="191"/>
      <c r="D100" s="192" t="s">
        <v>70</v>
      </c>
      <c r="E100" s="204" t="s">
        <v>1197</v>
      </c>
      <c r="F100" s="204" t="s">
        <v>1198</v>
      </c>
      <c r="G100" s="191"/>
      <c r="H100" s="191"/>
      <c r="I100" s="194"/>
      <c r="J100" s="205">
        <f>BK100</f>
        <v>0</v>
      </c>
      <c r="K100" s="191"/>
      <c r="L100" s="196"/>
      <c r="M100" s="197"/>
      <c r="N100" s="198"/>
      <c r="O100" s="198"/>
      <c r="P100" s="199">
        <f>SUM(P101:P104)</f>
        <v>0</v>
      </c>
      <c r="Q100" s="198"/>
      <c r="R100" s="199">
        <f>SUM(R101:R104)</f>
        <v>0</v>
      </c>
      <c r="S100" s="198"/>
      <c r="T100" s="200">
        <f>SUM(T101:T104)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1" t="s">
        <v>165</v>
      </c>
      <c r="AT100" s="202" t="s">
        <v>70</v>
      </c>
      <c r="AU100" s="202" t="s">
        <v>79</v>
      </c>
      <c r="AY100" s="201" t="s">
        <v>131</v>
      </c>
      <c r="BK100" s="203">
        <f>SUM(BK101:BK104)</f>
        <v>0</v>
      </c>
    </row>
    <row r="101" s="2" customFormat="1" ht="16.5" customHeight="1">
      <c r="A101" s="40"/>
      <c r="B101" s="41"/>
      <c r="C101" s="206" t="s">
        <v>165</v>
      </c>
      <c r="D101" s="206" t="s">
        <v>133</v>
      </c>
      <c r="E101" s="207" t="s">
        <v>1199</v>
      </c>
      <c r="F101" s="208" t="s">
        <v>1200</v>
      </c>
      <c r="G101" s="209" t="s">
        <v>954</v>
      </c>
      <c r="H101" s="210">
        <v>1</v>
      </c>
      <c r="I101" s="211"/>
      <c r="J101" s="212">
        <f>ROUND(I101*H101,2)</f>
        <v>0</v>
      </c>
      <c r="K101" s="208" t="s">
        <v>137</v>
      </c>
      <c r="L101" s="46"/>
      <c r="M101" s="213" t="s">
        <v>19</v>
      </c>
      <c r="N101" s="214" t="s">
        <v>42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1136</v>
      </c>
      <c r="AT101" s="217" t="s">
        <v>133</v>
      </c>
      <c r="AU101" s="217" t="s">
        <v>81</v>
      </c>
      <c r="AY101" s="19" t="s">
        <v>131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79</v>
      </c>
      <c r="BK101" s="218">
        <f>ROUND(I101*H101,2)</f>
        <v>0</v>
      </c>
      <c r="BL101" s="19" t="s">
        <v>1136</v>
      </c>
      <c r="BM101" s="217" t="s">
        <v>1201</v>
      </c>
    </row>
    <row r="102" s="2" customFormat="1">
      <c r="A102" s="40"/>
      <c r="B102" s="41"/>
      <c r="C102" s="42"/>
      <c r="D102" s="219" t="s">
        <v>139</v>
      </c>
      <c r="E102" s="42"/>
      <c r="F102" s="220" t="s">
        <v>1202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139</v>
      </c>
      <c r="AU102" s="19" t="s">
        <v>81</v>
      </c>
    </row>
    <row r="103" s="14" customFormat="1">
      <c r="A103" s="14"/>
      <c r="B103" s="235"/>
      <c r="C103" s="236"/>
      <c r="D103" s="226" t="s">
        <v>141</v>
      </c>
      <c r="E103" s="237" t="s">
        <v>19</v>
      </c>
      <c r="F103" s="238" t="s">
        <v>1203</v>
      </c>
      <c r="G103" s="236"/>
      <c r="H103" s="239">
        <v>1</v>
      </c>
      <c r="I103" s="240"/>
      <c r="J103" s="236"/>
      <c r="K103" s="236"/>
      <c r="L103" s="241"/>
      <c r="M103" s="242"/>
      <c r="N103" s="243"/>
      <c r="O103" s="243"/>
      <c r="P103" s="243"/>
      <c r="Q103" s="243"/>
      <c r="R103" s="243"/>
      <c r="S103" s="243"/>
      <c r="T103" s="24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5" t="s">
        <v>141</v>
      </c>
      <c r="AU103" s="245" t="s">
        <v>81</v>
      </c>
      <c r="AV103" s="14" t="s">
        <v>81</v>
      </c>
      <c r="AW103" s="14" t="s">
        <v>33</v>
      </c>
      <c r="AX103" s="14" t="s">
        <v>71</v>
      </c>
      <c r="AY103" s="245" t="s">
        <v>131</v>
      </c>
    </row>
    <row r="104" s="15" customFormat="1">
      <c r="A104" s="15"/>
      <c r="B104" s="246"/>
      <c r="C104" s="247"/>
      <c r="D104" s="226" t="s">
        <v>141</v>
      </c>
      <c r="E104" s="248" t="s">
        <v>19</v>
      </c>
      <c r="F104" s="249" t="s">
        <v>145</v>
      </c>
      <c r="G104" s="247"/>
      <c r="H104" s="250">
        <v>1</v>
      </c>
      <c r="I104" s="251"/>
      <c r="J104" s="247"/>
      <c r="K104" s="247"/>
      <c r="L104" s="252"/>
      <c r="M104" s="253"/>
      <c r="N104" s="254"/>
      <c r="O104" s="254"/>
      <c r="P104" s="254"/>
      <c r="Q104" s="254"/>
      <c r="R104" s="254"/>
      <c r="S104" s="254"/>
      <c r="T104" s="25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T104" s="256" t="s">
        <v>141</v>
      </c>
      <c r="AU104" s="256" t="s">
        <v>81</v>
      </c>
      <c r="AV104" s="15" t="s">
        <v>138</v>
      </c>
      <c r="AW104" s="15" t="s">
        <v>33</v>
      </c>
      <c r="AX104" s="15" t="s">
        <v>79</v>
      </c>
      <c r="AY104" s="256" t="s">
        <v>131</v>
      </c>
    </row>
    <row r="105" s="12" customFormat="1" ht="22.8" customHeight="1">
      <c r="A105" s="12"/>
      <c r="B105" s="190"/>
      <c r="C105" s="191"/>
      <c r="D105" s="192" t="s">
        <v>70</v>
      </c>
      <c r="E105" s="204" t="s">
        <v>1204</v>
      </c>
      <c r="F105" s="204" t="s">
        <v>1205</v>
      </c>
      <c r="G105" s="191"/>
      <c r="H105" s="191"/>
      <c r="I105" s="194"/>
      <c r="J105" s="205">
        <f>BK105</f>
        <v>0</v>
      </c>
      <c r="K105" s="191"/>
      <c r="L105" s="196"/>
      <c r="M105" s="197"/>
      <c r="N105" s="198"/>
      <c r="O105" s="198"/>
      <c r="P105" s="199">
        <f>SUM(P106:P109)</f>
        <v>0</v>
      </c>
      <c r="Q105" s="198"/>
      <c r="R105" s="199">
        <f>SUM(R106:R109)</f>
        <v>0</v>
      </c>
      <c r="S105" s="198"/>
      <c r="T105" s="200">
        <f>SUM(T106:T109)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1" t="s">
        <v>165</v>
      </c>
      <c r="AT105" s="202" t="s">
        <v>70</v>
      </c>
      <c r="AU105" s="202" t="s">
        <v>79</v>
      </c>
      <c r="AY105" s="201" t="s">
        <v>131</v>
      </c>
      <c r="BK105" s="203">
        <f>SUM(BK106:BK109)</f>
        <v>0</v>
      </c>
    </row>
    <row r="106" s="2" customFormat="1" ht="16.5" customHeight="1">
      <c r="A106" s="40"/>
      <c r="B106" s="41"/>
      <c r="C106" s="206" t="s">
        <v>158</v>
      </c>
      <c r="D106" s="206" t="s">
        <v>133</v>
      </c>
      <c r="E106" s="207" t="s">
        <v>1206</v>
      </c>
      <c r="F106" s="208" t="s">
        <v>1205</v>
      </c>
      <c r="G106" s="209" t="s">
        <v>954</v>
      </c>
      <c r="H106" s="210">
        <v>1</v>
      </c>
      <c r="I106" s="211"/>
      <c r="J106" s="212">
        <f>ROUND(I106*H106,2)</f>
        <v>0</v>
      </c>
      <c r="K106" s="208" t="s">
        <v>137</v>
      </c>
      <c r="L106" s="46"/>
      <c r="M106" s="213" t="s">
        <v>19</v>
      </c>
      <c r="N106" s="214" t="s">
        <v>42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1136</v>
      </c>
      <c r="AT106" s="217" t="s">
        <v>133</v>
      </c>
      <c r="AU106" s="217" t="s">
        <v>81</v>
      </c>
      <c r="AY106" s="19" t="s">
        <v>131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79</v>
      </c>
      <c r="BK106" s="218">
        <f>ROUND(I106*H106,2)</f>
        <v>0</v>
      </c>
      <c r="BL106" s="19" t="s">
        <v>1136</v>
      </c>
      <c r="BM106" s="217" t="s">
        <v>1207</v>
      </c>
    </row>
    <row r="107" s="2" customFormat="1">
      <c r="A107" s="40"/>
      <c r="B107" s="41"/>
      <c r="C107" s="42"/>
      <c r="D107" s="219" t="s">
        <v>139</v>
      </c>
      <c r="E107" s="42"/>
      <c r="F107" s="220" t="s">
        <v>1208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139</v>
      </c>
      <c r="AU107" s="19" t="s">
        <v>81</v>
      </c>
    </row>
    <row r="108" s="14" customFormat="1">
      <c r="A108" s="14"/>
      <c r="B108" s="235"/>
      <c r="C108" s="236"/>
      <c r="D108" s="226" t="s">
        <v>141</v>
      </c>
      <c r="E108" s="237" t="s">
        <v>19</v>
      </c>
      <c r="F108" s="238" t="s">
        <v>1209</v>
      </c>
      <c r="G108" s="236"/>
      <c r="H108" s="239">
        <v>1</v>
      </c>
      <c r="I108" s="240"/>
      <c r="J108" s="236"/>
      <c r="K108" s="236"/>
      <c r="L108" s="241"/>
      <c r="M108" s="242"/>
      <c r="N108" s="243"/>
      <c r="O108" s="243"/>
      <c r="P108" s="243"/>
      <c r="Q108" s="243"/>
      <c r="R108" s="243"/>
      <c r="S108" s="243"/>
      <c r="T108" s="24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5" t="s">
        <v>141</v>
      </c>
      <c r="AU108" s="245" t="s">
        <v>81</v>
      </c>
      <c r="AV108" s="14" t="s">
        <v>81</v>
      </c>
      <c r="AW108" s="14" t="s">
        <v>33</v>
      </c>
      <c r="AX108" s="14" t="s">
        <v>71</v>
      </c>
      <c r="AY108" s="245" t="s">
        <v>131</v>
      </c>
    </row>
    <row r="109" s="15" customFormat="1">
      <c r="A109" s="15"/>
      <c r="B109" s="246"/>
      <c r="C109" s="247"/>
      <c r="D109" s="226" t="s">
        <v>141</v>
      </c>
      <c r="E109" s="248" t="s">
        <v>19</v>
      </c>
      <c r="F109" s="249" t="s">
        <v>145</v>
      </c>
      <c r="G109" s="247"/>
      <c r="H109" s="250">
        <v>1</v>
      </c>
      <c r="I109" s="251"/>
      <c r="J109" s="247"/>
      <c r="K109" s="247"/>
      <c r="L109" s="252"/>
      <c r="M109" s="275"/>
      <c r="N109" s="276"/>
      <c r="O109" s="276"/>
      <c r="P109" s="276"/>
      <c r="Q109" s="276"/>
      <c r="R109" s="276"/>
      <c r="S109" s="276"/>
      <c r="T109" s="277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56" t="s">
        <v>141</v>
      </c>
      <c r="AU109" s="256" t="s">
        <v>81</v>
      </c>
      <c r="AV109" s="15" t="s">
        <v>138</v>
      </c>
      <c r="AW109" s="15" t="s">
        <v>33</v>
      </c>
      <c r="AX109" s="15" t="s">
        <v>79</v>
      </c>
      <c r="AY109" s="256" t="s">
        <v>131</v>
      </c>
    </row>
    <row r="110" s="2" customFormat="1" ht="6.96" customHeight="1">
      <c r="A110" s="40"/>
      <c r="B110" s="61"/>
      <c r="C110" s="62"/>
      <c r="D110" s="62"/>
      <c r="E110" s="62"/>
      <c r="F110" s="62"/>
      <c r="G110" s="62"/>
      <c r="H110" s="62"/>
      <c r="I110" s="62"/>
      <c r="J110" s="62"/>
      <c r="K110" s="62"/>
      <c r="L110" s="46"/>
      <c r="M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</row>
  </sheetData>
  <sheetProtection sheet="1" autoFilter="0" formatColumns="0" formatRows="0" objects="1" scenarios="1" spinCount="100000" saltValue="/Oo/Gyz4YU21345HlKiIccoYPe6SbJ4rARJG2Vdb4XlizrIb9uXX5CJ8YFDo3pWDQdFlXnZapbg2PpFUY6tlhg==" hashValue="Tt3F6Pru6tW6jITlt1KGNcaJha14NmsofkgHQR0q3XpFxeCvTr7GOrwIrzNeQXu88CYYnDJ/i9+7V37NlzWHlA==" algorithmName="SHA-512" password="CC35"/>
  <autoFilter ref="C83:K109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5_01/013294000"/>
    <hyperlink ref="F92" r:id="rId2" display="https://podminky.urs.cz/item/CS_URS_2025_01/013254000"/>
    <hyperlink ref="F97" r:id="rId3" display="https://podminky.urs.cz/item/CS_URS_2025_01/030001000"/>
    <hyperlink ref="F102" r:id="rId4" display="https://podminky.urs.cz/item/CS_URS_2025_01/071103000"/>
    <hyperlink ref="F107" r:id="rId5" display="https://podminky.urs.cz/item/CS_URS_2025_01/090001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6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8" customWidth="1"/>
    <col min="2" max="2" width="1.667969" style="278" customWidth="1"/>
    <col min="3" max="4" width="5" style="278" customWidth="1"/>
    <col min="5" max="5" width="11.66016" style="278" customWidth="1"/>
    <col min="6" max="6" width="9.160156" style="278" customWidth="1"/>
    <col min="7" max="7" width="5" style="278" customWidth="1"/>
    <col min="8" max="8" width="77.83203" style="278" customWidth="1"/>
    <col min="9" max="10" width="20" style="278" customWidth="1"/>
    <col min="11" max="11" width="1.667969" style="278" customWidth="1"/>
  </cols>
  <sheetData>
    <row r="1" s="1" customFormat="1" ht="37.5" customHeight="1"/>
    <row r="2" s="1" customFormat="1" ht="7.5" customHeight="1">
      <c r="B2" s="279"/>
      <c r="C2" s="280"/>
      <c r="D2" s="280"/>
      <c r="E2" s="280"/>
      <c r="F2" s="280"/>
      <c r="G2" s="280"/>
      <c r="H2" s="280"/>
      <c r="I2" s="280"/>
      <c r="J2" s="280"/>
      <c r="K2" s="281"/>
    </row>
    <row r="3" s="16" customFormat="1" ht="45" customHeight="1">
      <c r="B3" s="282"/>
      <c r="C3" s="283" t="s">
        <v>1210</v>
      </c>
      <c r="D3" s="283"/>
      <c r="E3" s="283"/>
      <c r="F3" s="283"/>
      <c r="G3" s="283"/>
      <c r="H3" s="283"/>
      <c r="I3" s="283"/>
      <c r="J3" s="283"/>
      <c r="K3" s="284"/>
    </row>
    <row r="4" s="1" customFormat="1" ht="25.5" customHeight="1">
      <c r="B4" s="285"/>
      <c r="C4" s="286" t="s">
        <v>1211</v>
      </c>
      <c r="D4" s="286"/>
      <c r="E4" s="286"/>
      <c r="F4" s="286"/>
      <c r="G4" s="286"/>
      <c r="H4" s="286"/>
      <c r="I4" s="286"/>
      <c r="J4" s="286"/>
      <c r="K4" s="287"/>
    </row>
    <row r="5" s="1" customFormat="1" ht="5.25" customHeight="1">
      <c r="B5" s="285"/>
      <c r="C5" s="288"/>
      <c r="D5" s="288"/>
      <c r="E5" s="288"/>
      <c r="F5" s="288"/>
      <c r="G5" s="288"/>
      <c r="H5" s="288"/>
      <c r="I5" s="288"/>
      <c r="J5" s="288"/>
      <c r="K5" s="287"/>
    </row>
    <row r="6" s="1" customFormat="1" ht="15" customHeight="1">
      <c r="B6" s="285"/>
      <c r="C6" s="289" t="s">
        <v>1212</v>
      </c>
      <c r="D6" s="289"/>
      <c r="E6" s="289"/>
      <c r="F6" s="289"/>
      <c r="G6" s="289"/>
      <c r="H6" s="289"/>
      <c r="I6" s="289"/>
      <c r="J6" s="289"/>
      <c r="K6" s="287"/>
    </row>
    <row r="7" s="1" customFormat="1" ht="15" customHeight="1">
      <c r="B7" s="290"/>
      <c r="C7" s="289" t="s">
        <v>1213</v>
      </c>
      <c r="D7" s="289"/>
      <c r="E7" s="289"/>
      <c r="F7" s="289"/>
      <c r="G7" s="289"/>
      <c r="H7" s="289"/>
      <c r="I7" s="289"/>
      <c r="J7" s="289"/>
      <c r="K7" s="287"/>
    </row>
    <row r="8" s="1" customFormat="1" ht="12.75" customHeight="1">
      <c r="B8" s="290"/>
      <c r="C8" s="289"/>
      <c r="D8" s="289"/>
      <c r="E8" s="289"/>
      <c r="F8" s="289"/>
      <c r="G8" s="289"/>
      <c r="H8" s="289"/>
      <c r="I8" s="289"/>
      <c r="J8" s="289"/>
      <c r="K8" s="287"/>
    </row>
    <row r="9" s="1" customFormat="1" ht="15" customHeight="1">
      <c r="B9" s="290"/>
      <c r="C9" s="289" t="s">
        <v>1214</v>
      </c>
      <c r="D9" s="289"/>
      <c r="E9" s="289"/>
      <c r="F9" s="289"/>
      <c r="G9" s="289"/>
      <c r="H9" s="289"/>
      <c r="I9" s="289"/>
      <c r="J9" s="289"/>
      <c r="K9" s="287"/>
    </row>
    <row r="10" s="1" customFormat="1" ht="15" customHeight="1">
      <c r="B10" s="290"/>
      <c r="C10" s="289"/>
      <c r="D10" s="289" t="s">
        <v>1215</v>
      </c>
      <c r="E10" s="289"/>
      <c r="F10" s="289"/>
      <c r="G10" s="289"/>
      <c r="H10" s="289"/>
      <c r="I10" s="289"/>
      <c r="J10" s="289"/>
      <c r="K10" s="287"/>
    </row>
    <row r="11" s="1" customFormat="1" ht="15" customHeight="1">
      <c r="B11" s="290"/>
      <c r="C11" s="291"/>
      <c r="D11" s="289" t="s">
        <v>1216</v>
      </c>
      <c r="E11" s="289"/>
      <c r="F11" s="289"/>
      <c r="G11" s="289"/>
      <c r="H11" s="289"/>
      <c r="I11" s="289"/>
      <c r="J11" s="289"/>
      <c r="K11" s="287"/>
    </row>
    <row r="12" s="1" customFormat="1" ht="15" customHeight="1">
      <c r="B12" s="290"/>
      <c r="C12" s="291"/>
      <c r="D12" s="289"/>
      <c r="E12" s="289"/>
      <c r="F12" s="289"/>
      <c r="G12" s="289"/>
      <c r="H12" s="289"/>
      <c r="I12" s="289"/>
      <c r="J12" s="289"/>
      <c r="K12" s="287"/>
    </row>
    <row r="13" s="1" customFormat="1" ht="15" customHeight="1">
      <c r="B13" s="290"/>
      <c r="C13" s="291"/>
      <c r="D13" s="292" t="s">
        <v>1217</v>
      </c>
      <c r="E13" s="289"/>
      <c r="F13" s="289"/>
      <c r="G13" s="289"/>
      <c r="H13" s="289"/>
      <c r="I13" s="289"/>
      <c r="J13" s="289"/>
      <c r="K13" s="287"/>
    </row>
    <row r="14" s="1" customFormat="1" ht="12.75" customHeight="1">
      <c r="B14" s="290"/>
      <c r="C14" s="291"/>
      <c r="D14" s="291"/>
      <c r="E14" s="291"/>
      <c r="F14" s="291"/>
      <c r="G14" s="291"/>
      <c r="H14" s="291"/>
      <c r="I14" s="291"/>
      <c r="J14" s="291"/>
      <c r="K14" s="287"/>
    </row>
    <row r="15" s="1" customFormat="1" ht="15" customHeight="1">
      <c r="B15" s="290"/>
      <c r="C15" s="291"/>
      <c r="D15" s="289" t="s">
        <v>1218</v>
      </c>
      <c r="E15" s="289"/>
      <c r="F15" s="289"/>
      <c r="G15" s="289"/>
      <c r="H15" s="289"/>
      <c r="I15" s="289"/>
      <c r="J15" s="289"/>
      <c r="K15" s="287"/>
    </row>
    <row r="16" s="1" customFormat="1" ht="15" customHeight="1">
      <c r="B16" s="290"/>
      <c r="C16" s="291"/>
      <c r="D16" s="289" t="s">
        <v>1219</v>
      </c>
      <c r="E16" s="289"/>
      <c r="F16" s="289"/>
      <c r="G16" s="289"/>
      <c r="H16" s="289"/>
      <c r="I16" s="289"/>
      <c r="J16" s="289"/>
      <c r="K16" s="287"/>
    </row>
    <row r="17" s="1" customFormat="1" ht="15" customHeight="1">
      <c r="B17" s="290"/>
      <c r="C17" s="291"/>
      <c r="D17" s="289" t="s">
        <v>1220</v>
      </c>
      <c r="E17" s="289"/>
      <c r="F17" s="289"/>
      <c r="G17" s="289"/>
      <c r="H17" s="289"/>
      <c r="I17" s="289"/>
      <c r="J17" s="289"/>
      <c r="K17" s="287"/>
    </row>
    <row r="18" s="1" customFormat="1" ht="15" customHeight="1">
      <c r="B18" s="290"/>
      <c r="C18" s="291"/>
      <c r="D18" s="291"/>
      <c r="E18" s="293" t="s">
        <v>78</v>
      </c>
      <c r="F18" s="289" t="s">
        <v>1221</v>
      </c>
      <c r="G18" s="289"/>
      <c r="H18" s="289"/>
      <c r="I18" s="289"/>
      <c r="J18" s="289"/>
      <c r="K18" s="287"/>
    </row>
    <row r="19" s="1" customFormat="1" ht="15" customHeight="1">
      <c r="B19" s="290"/>
      <c r="C19" s="291"/>
      <c r="D19" s="291"/>
      <c r="E19" s="293" t="s">
        <v>1222</v>
      </c>
      <c r="F19" s="289" t="s">
        <v>1223</v>
      </c>
      <c r="G19" s="289"/>
      <c r="H19" s="289"/>
      <c r="I19" s="289"/>
      <c r="J19" s="289"/>
      <c r="K19" s="287"/>
    </row>
    <row r="20" s="1" customFormat="1" ht="15" customHeight="1">
      <c r="B20" s="290"/>
      <c r="C20" s="291"/>
      <c r="D20" s="291"/>
      <c r="E20" s="293" t="s">
        <v>1224</v>
      </c>
      <c r="F20" s="289" t="s">
        <v>1225</v>
      </c>
      <c r="G20" s="289"/>
      <c r="H20" s="289"/>
      <c r="I20" s="289"/>
      <c r="J20" s="289"/>
      <c r="K20" s="287"/>
    </row>
    <row r="21" s="1" customFormat="1" ht="15" customHeight="1">
      <c r="B21" s="290"/>
      <c r="C21" s="291"/>
      <c r="D21" s="291"/>
      <c r="E21" s="293" t="s">
        <v>1226</v>
      </c>
      <c r="F21" s="289" t="s">
        <v>1227</v>
      </c>
      <c r="G21" s="289"/>
      <c r="H21" s="289"/>
      <c r="I21" s="289"/>
      <c r="J21" s="289"/>
      <c r="K21" s="287"/>
    </row>
    <row r="22" s="1" customFormat="1" ht="15" customHeight="1">
      <c r="B22" s="290"/>
      <c r="C22" s="291"/>
      <c r="D22" s="291"/>
      <c r="E22" s="293" t="s">
        <v>971</v>
      </c>
      <c r="F22" s="289" t="s">
        <v>972</v>
      </c>
      <c r="G22" s="289"/>
      <c r="H22" s="289"/>
      <c r="I22" s="289"/>
      <c r="J22" s="289"/>
      <c r="K22" s="287"/>
    </row>
    <row r="23" s="1" customFormat="1" ht="15" customHeight="1">
      <c r="B23" s="290"/>
      <c r="C23" s="291"/>
      <c r="D23" s="291"/>
      <c r="E23" s="293" t="s">
        <v>1228</v>
      </c>
      <c r="F23" s="289" t="s">
        <v>1229</v>
      </c>
      <c r="G23" s="289"/>
      <c r="H23" s="289"/>
      <c r="I23" s="289"/>
      <c r="J23" s="289"/>
      <c r="K23" s="287"/>
    </row>
    <row r="24" s="1" customFormat="1" ht="12.75" customHeight="1">
      <c r="B24" s="290"/>
      <c r="C24" s="291"/>
      <c r="D24" s="291"/>
      <c r="E24" s="291"/>
      <c r="F24" s="291"/>
      <c r="G24" s="291"/>
      <c r="H24" s="291"/>
      <c r="I24" s="291"/>
      <c r="J24" s="291"/>
      <c r="K24" s="287"/>
    </row>
    <row r="25" s="1" customFormat="1" ht="15" customHeight="1">
      <c r="B25" s="290"/>
      <c r="C25" s="289" t="s">
        <v>1230</v>
      </c>
      <c r="D25" s="289"/>
      <c r="E25" s="289"/>
      <c r="F25" s="289"/>
      <c r="G25" s="289"/>
      <c r="H25" s="289"/>
      <c r="I25" s="289"/>
      <c r="J25" s="289"/>
      <c r="K25" s="287"/>
    </row>
    <row r="26" s="1" customFormat="1" ht="15" customHeight="1">
      <c r="B26" s="290"/>
      <c r="C26" s="289" t="s">
        <v>1231</v>
      </c>
      <c r="D26" s="289"/>
      <c r="E26" s="289"/>
      <c r="F26" s="289"/>
      <c r="G26" s="289"/>
      <c r="H26" s="289"/>
      <c r="I26" s="289"/>
      <c r="J26" s="289"/>
      <c r="K26" s="287"/>
    </row>
    <row r="27" s="1" customFormat="1" ht="15" customHeight="1">
      <c r="B27" s="290"/>
      <c r="C27" s="289"/>
      <c r="D27" s="289" t="s">
        <v>1232</v>
      </c>
      <c r="E27" s="289"/>
      <c r="F27" s="289"/>
      <c r="G27" s="289"/>
      <c r="H27" s="289"/>
      <c r="I27" s="289"/>
      <c r="J27" s="289"/>
      <c r="K27" s="287"/>
    </row>
    <row r="28" s="1" customFormat="1" ht="15" customHeight="1">
      <c r="B28" s="290"/>
      <c r="C28" s="291"/>
      <c r="D28" s="289" t="s">
        <v>1233</v>
      </c>
      <c r="E28" s="289"/>
      <c r="F28" s="289"/>
      <c r="G28" s="289"/>
      <c r="H28" s="289"/>
      <c r="I28" s="289"/>
      <c r="J28" s="289"/>
      <c r="K28" s="287"/>
    </row>
    <row r="29" s="1" customFormat="1" ht="12.75" customHeight="1">
      <c r="B29" s="290"/>
      <c r="C29" s="291"/>
      <c r="D29" s="291"/>
      <c r="E29" s="291"/>
      <c r="F29" s="291"/>
      <c r="G29" s="291"/>
      <c r="H29" s="291"/>
      <c r="I29" s="291"/>
      <c r="J29" s="291"/>
      <c r="K29" s="287"/>
    </row>
    <row r="30" s="1" customFormat="1" ht="15" customHeight="1">
      <c r="B30" s="290"/>
      <c r="C30" s="291"/>
      <c r="D30" s="289" t="s">
        <v>1234</v>
      </c>
      <c r="E30" s="289"/>
      <c r="F30" s="289"/>
      <c r="G30" s="289"/>
      <c r="H30" s="289"/>
      <c r="I30" s="289"/>
      <c r="J30" s="289"/>
      <c r="K30" s="287"/>
    </row>
    <row r="31" s="1" customFormat="1" ht="15" customHeight="1">
      <c r="B31" s="290"/>
      <c r="C31" s="291"/>
      <c r="D31" s="289" t="s">
        <v>1235</v>
      </c>
      <c r="E31" s="289"/>
      <c r="F31" s="289"/>
      <c r="G31" s="289"/>
      <c r="H31" s="289"/>
      <c r="I31" s="289"/>
      <c r="J31" s="289"/>
      <c r="K31" s="287"/>
    </row>
    <row r="32" s="1" customFormat="1" ht="12.75" customHeight="1">
      <c r="B32" s="290"/>
      <c r="C32" s="291"/>
      <c r="D32" s="291"/>
      <c r="E32" s="291"/>
      <c r="F32" s="291"/>
      <c r="G32" s="291"/>
      <c r="H32" s="291"/>
      <c r="I32" s="291"/>
      <c r="J32" s="291"/>
      <c r="K32" s="287"/>
    </row>
    <row r="33" s="1" customFormat="1" ht="15" customHeight="1">
      <c r="B33" s="290"/>
      <c r="C33" s="291"/>
      <c r="D33" s="289" t="s">
        <v>1236</v>
      </c>
      <c r="E33" s="289"/>
      <c r="F33" s="289"/>
      <c r="G33" s="289"/>
      <c r="H33" s="289"/>
      <c r="I33" s="289"/>
      <c r="J33" s="289"/>
      <c r="K33" s="287"/>
    </row>
    <row r="34" s="1" customFormat="1" ht="15" customHeight="1">
      <c r="B34" s="290"/>
      <c r="C34" s="291"/>
      <c r="D34" s="289" t="s">
        <v>1237</v>
      </c>
      <c r="E34" s="289"/>
      <c r="F34" s="289"/>
      <c r="G34" s="289"/>
      <c r="H34" s="289"/>
      <c r="I34" s="289"/>
      <c r="J34" s="289"/>
      <c r="K34" s="287"/>
    </row>
    <row r="35" s="1" customFormat="1" ht="15" customHeight="1">
      <c r="B35" s="290"/>
      <c r="C35" s="291"/>
      <c r="D35" s="289" t="s">
        <v>1238</v>
      </c>
      <c r="E35" s="289"/>
      <c r="F35" s="289"/>
      <c r="G35" s="289"/>
      <c r="H35" s="289"/>
      <c r="I35" s="289"/>
      <c r="J35" s="289"/>
      <c r="K35" s="287"/>
    </row>
    <row r="36" s="1" customFormat="1" ht="15" customHeight="1">
      <c r="B36" s="290"/>
      <c r="C36" s="291"/>
      <c r="D36" s="289"/>
      <c r="E36" s="292" t="s">
        <v>117</v>
      </c>
      <c r="F36" s="289"/>
      <c r="G36" s="289" t="s">
        <v>1239</v>
      </c>
      <c r="H36" s="289"/>
      <c r="I36" s="289"/>
      <c r="J36" s="289"/>
      <c r="K36" s="287"/>
    </row>
    <row r="37" s="1" customFormat="1" ht="30.75" customHeight="1">
      <c r="B37" s="290"/>
      <c r="C37" s="291"/>
      <c r="D37" s="289"/>
      <c r="E37" s="292" t="s">
        <v>1240</v>
      </c>
      <c r="F37" s="289"/>
      <c r="G37" s="289" t="s">
        <v>1241</v>
      </c>
      <c r="H37" s="289"/>
      <c r="I37" s="289"/>
      <c r="J37" s="289"/>
      <c r="K37" s="287"/>
    </row>
    <row r="38" s="1" customFormat="1" ht="15" customHeight="1">
      <c r="B38" s="290"/>
      <c r="C38" s="291"/>
      <c r="D38" s="289"/>
      <c r="E38" s="292" t="s">
        <v>52</v>
      </c>
      <c r="F38" s="289"/>
      <c r="G38" s="289" t="s">
        <v>1242</v>
      </c>
      <c r="H38" s="289"/>
      <c r="I38" s="289"/>
      <c r="J38" s="289"/>
      <c r="K38" s="287"/>
    </row>
    <row r="39" s="1" customFormat="1" ht="15" customHeight="1">
      <c r="B39" s="290"/>
      <c r="C39" s="291"/>
      <c r="D39" s="289"/>
      <c r="E39" s="292" t="s">
        <v>53</v>
      </c>
      <c r="F39" s="289"/>
      <c r="G39" s="289" t="s">
        <v>1243</v>
      </c>
      <c r="H39" s="289"/>
      <c r="I39" s="289"/>
      <c r="J39" s="289"/>
      <c r="K39" s="287"/>
    </row>
    <row r="40" s="1" customFormat="1" ht="15" customHeight="1">
      <c r="B40" s="290"/>
      <c r="C40" s="291"/>
      <c r="D40" s="289"/>
      <c r="E40" s="292" t="s">
        <v>118</v>
      </c>
      <c r="F40" s="289"/>
      <c r="G40" s="289" t="s">
        <v>1244</v>
      </c>
      <c r="H40" s="289"/>
      <c r="I40" s="289"/>
      <c r="J40" s="289"/>
      <c r="K40" s="287"/>
    </row>
    <row r="41" s="1" customFormat="1" ht="15" customHeight="1">
      <c r="B41" s="290"/>
      <c r="C41" s="291"/>
      <c r="D41" s="289"/>
      <c r="E41" s="292" t="s">
        <v>119</v>
      </c>
      <c r="F41" s="289"/>
      <c r="G41" s="289" t="s">
        <v>1245</v>
      </c>
      <c r="H41" s="289"/>
      <c r="I41" s="289"/>
      <c r="J41" s="289"/>
      <c r="K41" s="287"/>
    </row>
    <row r="42" s="1" customFormat="1" ht="15" customHeight="1">
      <c r="B42" s="290"/>
      <c r="C42" s="291"/>
      <c r="D42" s="289"/>
      <c r="E42" s="292" t="s">
        <v>1246</v>
      </c>
      <c r="F42" s="289"/>
      <c r="G42" s="289" t="s">
        <v>1247</v>
      </c>
      <c r="H42" s="289"/>
      <c r="I42" s="289"/>
      <c r="J42" s="289"/>
      <c r="K42" s="287"/>
    </row>
    <row r="43" s="1" customFormat="1" ht="15" customHeight="1">
      <c r="B43" s="290"/>
      <c r="C43" s="291"/>
      <c r="D43" s="289"/>
      <c r="E43" s="292"/>
      <c r="F43" s="289"/>
      <c r="G43" s="289" t="s">
        <v>1248</v>
      </c>
      <c r="H43" s="289"/>
      <c r="I43" s="289"/>
      <c r="J43" s="289"/>
      <c r="K43" s="287"/>
    </row>
    <row r="44" s="1" customFormat="1" ht="15" customHeight="1">
      <c r="B44" s="290"/>
      <c r="C44" s="291"/>
      <c r="D44" s="289"/>
      <c r="E44" s="292" t="s">
        <v>1249</v>
      </c>
      <c r="F44" s="289"/>
      <c r="G44" s="289" t="s">
        <v>1250</v>
      </c>
      <c r="H44" s="289"/>
      <c r="I44" s="289"/>
      <c r="J44" s="289"/>
      <c r="K44" s="287"/>
    </row>
    <row r="45" s="1" customFormat="1" ht="15" customHeight="1">
      <c r="B45" s="290"/>
      <c r="C45" s="291"/>
      <c r="D45" s="289"/>
      <c r="E45" s="292" t="s">
        <v>121</v>
      </c>
      <c r="F45" s="289"/>
      <c r="G45" s="289" t="s">
        <v>1251</v>
      </c>
      <c r="H45" s="289"/>
      <c r="I45" s="289"/>
      <c r="J45" s="289"/>
      <c r="K45" s="287"/>
    </row>
    <row r="46" s="1" customFormat="1" ht="12.75" customHeight="1">
      <c r="B46" s="290"/>
      <c r="C46" s="291"/>
      <c r="D46" s="289"/>
      <c r="E46" s="289"/>
      <c r="F46" s="289"/>
      <c r="G46" s="289"/>
      <c r="H46" s="289"/>
      <c r="I46" s="289"/>
      <c r="J46" s="289"/>
      <c r="K46" s="287"/>
    </row>
    <row r="47" s="1" customFormat="1" ht="15" customHeight="1">
      <c r="B47" s="290"/>
      <c r="C47" s="291"/>
      <c r="D47" s="289" t="s">
        <v>1252</v>
      </c>
      <c r="E47" s="289"/>
      <c r="F47" s="289"/>
      <c r="G47" s="289"/>
      <c r="H47" s="289"/>
      <c r="I47" s="289"/>
      <c r="J47" s="289"/>
      <c r="K47" s="287"/>
    </row>
    <row r="48" s="1" customFormat="1" ht="15" customHeight="1">
      <c r="B48" s="290"/>
      <c r="C48" s="291"/>
      <c r="D48" s="291"/>
      <c r="E48" s="289" t="s">
        <v>1253</v>
      </c>
      <c r="F48" s="289"/>
      <c r="G48" s="289"/>
      <c r="H48" s="289"/>
      <c r="I48" s="289"/>
      <c r="J48" s="289"/>
      <c r="K48" s="287"/>
    </row>
    <row r="49" s="1" customFormat="1" ht="15" customHeight="1">
      <c r="B49" s="290"/>
      <c r="C49" s="291"/>
      <c r="D49" s="291"/>
      <c r="E49" s="289" t="s">
        <v>1254</v>
      </c>
      <c r="F49" s="289"/>
      <c r="G49" s="289"/>
      <c r="H49" s="289"/>
      <c r="I49" s="289"/>
      <c r="J49" s="289"/>
      <c r="K49" s="287"/>
    </row>
    <row r="50" s="1" customFormat="1" ht="15" customHeight="1">
      <c r="B50" s="290"/>
      <c r="C50" s="291"/>
      <c r="D50" s="291"/>
      <c r="E50" s="289" t="s">
        <v>1255</v>
      </c>
      <c r="F50" s="289"/>
      <c r="G50" s="289"/>
      <c r="H50" s="289"/>
      <c r="I50" s="289"/>
      <c r="J50" s="289"/>
      <c r="K50" s="287"/>
    </row>
    <row r="51" s="1" customFormat="1" ht="15" customHeight="1">
      <c r="B51" s="290"/>
      <c r="C51" s="291"/>
      <c r="D51" s="289" t="s">
        <v>1256</v>
      </c>
      <c r="E51" s="289"/>
      <c r="F51" s="289"/>
      <c r="G51" s="289"/>
      <c r="H51" s="289"/>
      <c r="I51" s="289"/>
      <c r="J51" s="289"/>
      <c r="K51" s="287"/>
    </row>
    <row r="52" s="1" customFormat="1" ht="25.5" customHeight="1">
      <c r="B52" s="285"/>
      <c r="C52" s="286" t="s">
        <v>1257</v>
      </c>
      <c r="D52" s="286"/>
      <c r="E52" s="286"/>
      <c r="F52" s="286"/>
      <c r="G52" s="286"/>
      <c r="H52" s="286"/>
      <c r="I52" s="286"/>
      <c r="J52" s="286"/>
      <c r="K52" s="287"/>
    </row>
    <row r="53" s="1" customFormat="1" ht="5.25" customHeight="1">
      <c r="B53" s="285"/>
      <c r="C53" s="288"/>
      <c r="D53" s="288"/>
      <c r="E53" s="288"/>
      <c r="F53" s="288"/>
      <c r="G53" s="288"/>
      <c r="H53" s="288"/>
      <c r="I53" s="288"/>
      <c r="J53" s="288"/>
      <c r="K53" s="287"/>
    </row>
    <row r="54" s="1" customFormat="1" ht="15" customHeight="1">
      <c r="B54" s="285"/>
      <c r="C54" s="289" t="s">
        <v>1258</v>
      </c>
      <c r="D54" s="289"/>
      <c r="E54" s="289"/>
      <c r="F54" s="289"/>
      <c r="G54" s="289"/>
      <c r="H54" s="289"/>
      <c r="I54" s="289"/>
      <c r="J54" s="289"/>
      <c r="K54" s="287"/>
    </row>
    <row r="55" s="1" customFormat="1" ht="15" customHeight="1">
      <c r="B55" s="285"/>
      <c r="C55" s="289" t="s">
        <v>1259</v>
      </c>
      <c r="D55" s="289"/>
      <c r="E55" s="289"/>
      <c r="F55" s="289"/>
      <c r="G55" s="289"/>
      <c r="H55" s="289"/>
      <c r="I55" s="289"/>
      <c r="J55" s="289"/>
      <c r="K55" s="287"/>
    </row>
    <row r="56" s="1" customFormat="1" ht="12.75" customHeight="1">
      <c r="B56" s="285"/>
      <c r="C56" s="289"/>
      <c r="D56" s="289"/>
      <c r="E56" s="289"/>
      <c r="F56" s="289"/>
      <c r="G56" s="289"/>
      <c r="H56" s="289"/>
      <c r="I56" s="289"/>
      <c r="J56" s="289"/>
      <c r="K56" s="287"/>
    </row>
    <row r="57" s="1" customFormat="1" ht="15" customHeight="1">
      <c r="B57" s="285"/>
      <c r="C57" s="289" t="s">
        <v>1260</v>
      </c>
      <c r="D57" s="289"/>
      <c r="E57" s="289"/>
      <c r="F57" s="289"/>
      <c r="G57" s="289"/>
      <c r="H57" s="289"/>
      <c r="I57" s="289"/>
      <c r="J57" s="289"/>
      <c r="K57" s="287"/>
    </row>
    <row r="58" s="1" customFormat="1" ht="15" customHeight="1">
      <c r="B58" s="285"/>
      <c r="C58" s="291"/>
      <c r="D58" s="289" t="s">
        <v>1261</v>
      </c>
      <c r="E58" s="289"/>
      <c r="F58" s="289"/>
      <c r="G58" s="289"/>
      <c r="H58" s="289"/>
      <c r="I58" s="289"/>
      <c r="J58" s="289"/>
      <c r="K58" s="287"/>
    </row>
    <row r="59" s="1" customFormat="1" ht="15" customHeight="1">
      <c r="B59" s="285"/>
      <c r="C59" s="291"/>
      <c r="D59" s="289" t="s">
        <v>1262</v>
      </c>
      <c r="E59" s="289"/>
      <c r="F59" s="289"/>
      <c r="G59" s="289"/>
      <c r="H59" s="289"/>
      <c r="I59" s="289"/>
      <c r="J59" s="289"/>
      <c r="K59" s="287"/>
    </row>
    <row r="60" s="1" customFormat="1" ht="15" customHeight="1">
      <c r="B60" s="285"/>
      <c r="C60" s="291"/>
      <c r="D60" s="289" t="s">
        <v>1263</v>
      </c>
      <c r="E60" s="289"/>
      <c r="F60" s="289"/>
      <c r="G60" s="289"/>
      <c r="H60" s="289"/>
      <c r="I60" s="289"/>
      <c r="J60" s="289"/>
      <c r="K60" s="287"/>
    </row>
    <row r="61" s="1" customFormat="1" ht="15" customHeight="1">
      <c r="B61" s="285"/>
      <c r="C61" s="291"/>
      <c r="D61" s="289" t="s">
        <v>1264</v>
      </c>
      <c r="E61" s="289"/>
      <c r="F61" s="289"/>
      <c r="G61" s="289"/>
      <c r="H61" s="289"/>
      <c r="I61" s="289"/>
      <c r="J61" s="289"/>
      <c r="K61" s="287"/>
    </row>
    <row r="62" s="1" customFormat="1" ht="15" customHeight="1">
      <c r="B62" s="285"/>
      <c r="C62" s="291"/>
      <c r="D62" s="294" t="s">
        <v>1265</v>
      </c>
      <c r="E62" s="294"/>
      <c r="F62" s="294"/>
      <c r="G62" s="294"/>
      <c r="H62" s="294"/>
      <c r="I62" s="294"/>
      <c r="J62" s="294"/>
      <c r="K62" s="287"/>
    </row>
    <row r="63" s="1" customFormat="1" ht="15" customHeight="1">
      <c r="B63" s="285"/>
      <c r="C63" s="291"/>
      <c r="D63" s="289" t="s">
        <v>1266</v>
      </c>
      <c r="E63" s="289"/>
      <c r="F63" s="289"/>
      <c r="G63" s="289"/>
      <c r="H63" s="289"/>
      <c r="I63" s="289"/>
      <c r="J63" s="289"/>
      <c r="K63" s="287"/>
    </row>
    <row r="64" s="1" customFormat="1" ht="12.75" customHeight="1">
      <c r="B64" s="285"/>
      <c r="C64" s="291"/>
      <c r="D64" s="291"/>
      <c r="E64" s="295"/>
      <c r="F64" s="291"/>
      <c r="G64" s="291"/>
      <c r="H64" s="291"/>
      <c r="I64" s="291"/>
      <c r="J64" s="291"/>
      <c r="K64" s="287"/>
    </row>
    <row r="65" s="1" customFormat="1" ht="15" customHeight="1">
      <c r="B65" s="285"/>
      <c r="C65" s="291"/>
      <c r="D65" s="289" t="s">
        <v>1267</v>
      </c>
      <c r="E65" s="289"/>
      <c r="F65" s="289"/>
      <c r="G65" s="289"/>
      <c r="H65" s="289"/>
      <c r="I65" s="289"/>
      <c r="J65" s="289"/>
      <c r="K65" s="287"/>
    </row>
    <row r="66" s="1" customFormat="1" ht="15" customHeight="1">
      <c r="B66" s="285"/>
      <c r="C66" s="291"/>
      <c r="D66" s="294" t="s">
        <v>1268</v>
      </c>
      <c r="E66" s="294"/>
      <c r="F66" s="294"/>
      <c r="G66" s="294"/>
      <c r="H66" s="294"/>
      <c r="I66" s="294"/>
      <c r="J66" s="294"/>
      <c r="K66" s="287"/>
    </row>
    <row r="67" s="1" customFormat="1" ht="15" customHeight="1">
      <c r="B67" s="285"/>
      <c r="C67" s="291"/>
      <c r="D67" s="289" t="s">
        <v>1269</v>
      </c>
      <c r="E67" s="289"/>
      <c r="F67" s="289"/>
      <c r="G67" s="289"/>
      <c r="H67" s="289"/>
      <c r="I67" s="289"/>
      <c r="J67" s="289"/>
      <c r="K67" s="287"/>
    </row>
    <row r="68" s="1" customFormat="1" ht="15" customHeight="1">
      <c r="B68" s="285"/>
      <c r="C68" s="291"/>
      <c r="D68" s="289" t="s">
        <v>1270</v>
      </c>
      <c r="E68" s="289"/>
      <c r="F68" s="289"/>
      <c r="G68" s="289"/>
      <c r="H68" s="289"/>
      <c r="I68" s="289"/>
      <c r="J68" s="289"/>
      <c r="K68" s="287"/>
    </row>
    <row r="69" s="1" customFormat="1" ht="15" customHeight="1">
      <c r="B69" s="285"/>
      <c r="C69" s="291"/>
      <c r="D69" s="289" t="s">
        <v>1271</v>
      </c>
      <c r="E69" s="289"/>
      <c r="F69" s="289"/>
      <c r="G69" s="289"/>
      <c r="H69" s="289"/>
      <c r="I69" s="289"/>
      <c r="J69" s="289"/>
      <c r="K69" s="287"/>
    </row>
    <row r="70" s="1" customFormat="1" ht="15" customHeight="1">
      <c r="B70" s="285"/>
      <c r="C70" s="291"/>
      <c r="D70" s="289" t="s">
        <v>1272</v>
      </c>
      <c r="E70" s="289"/>
      <c r="F70" s="289"/>
      <c r="G70" s="289"/>
      <c r="H70" s="289"/>
      <c r="I70" s="289"/>
      <c r="J70" s="289"/>
      <c r="K70" s="287"/>
    </row>
    <row r="71" s="1" customFormat="1" ht="12.75" customHeight="1">
      <c r="B71" s="296"/>
      <c r="C71" s="297"/>
      <c r="D71" s="297"/>
      <c r="E71" s="297"/>
      <c r="F71" s="297"/>
      <c r="G71" s="297"/>
      <c r="H71" s="297"/>
      <c r="I71" s="297"/>
      <c r="J71" s="297"/>
      <c r="K71" s="298"/>
    </row>
    <row r="72" s="1" customFormat="1" ht="18.75" customHeight="1">
      <c r="B72" s="299"/>
      <c r="C72" s="299"/>
      <c r="D72" s="299"/>
      <c r="E72" s="299"/>
      <c r="F72" s="299"/>
      <c r="G72" s="299"/>
      <c r="H72" s="299"/>
      <c r="I72" s="299"/>
      <c r="J72" s="299"/>
      <c r="K72" s="300"/>
    </row>
    <row r="73" s="1" customFormat="1" ht="18.75" customHeight="1">
      <c r="B73" s="300"/>
      <c r="C73" s="300"/>
      <c r="D73" s="300"/>
      <c r="E73" s="300"/>
      <c r="F73" s="300"/>
      <c r="G73" s="300"/>
      <c r="H73" s="300"/>
      <c r="I73" s="300"/>
      <c r="J73" s="300"/>
      <c r="K73" s="300"/>
    </row>
    <row r="74" s="1" customFormat="1" ht="7.5" customHeight="1">
      <c r="B74" s="301"/>
      <c r="C74" s="302"/>
      <c r="D74" s="302"/>
      <c r="E74" s="302"/>
      <c r="F74" s="302"/>
      <c r="G74" s="302"/>
      <c r="H74" s="302"/>
      <c r="I74" s="302"/>
      <c r="J74" s="302"/>
      <c r="K74" s="303"/>
    </row>
    <row r="75" s="1" customFormat="1" ht="45" customHeight="1">
      <c r="B75" s="304"/>
      <c r="C75" s="305" t="s">
        <v>1273</v>
      </c>
      <c r="D75" s="305"/>
      <c r="E75" s="305"/>
      <c r="F75" s="305"/>
      <c r="G75" s="305"/>
      <c r="H75" s="305"/>
      <c r="I75" s="305"/>
      <c r="J75" s="305"/>
      <c r="K75" s="306"/>
    </row>
    <row r="76" s="1" customFormat="1" ht="17.25" customHeight="1">
      <c r="B76" s="304"/>
      <c r="C76" s="307" t="s">
        <v>1274</v>
      </c>
      <c r="D76" s="307"/>
      <c r="E76" s="307"/>
      <c r="F76" s="307" t="s">
        <v>1275</v>
      </c>
      <c r="G76" s="308"/>
      <c r="H76" s="307" t="s">
        <v>53</v>
      </c>
      <c r="I76" s="307" t="s">
        <v>56</v>
      </c>
      <c r="J76" s="307" t="s">
        <v>1276</v>
      </c>
      <c r="K76" s="306"/>
    </row>
    <row r="77" s="1" customFormat="1" ht="17.25" customHeight="1">
      <c r="B77" s="304"/>
      <c r="C77" s="309" t="s">
        <v>1277</v>
      </c>
      <c r="D77" s="309"/>
      <c r="E77" s="309"/>
      <c r="F77" s="310" t="s">
        <v>1278</v>
      </c>
      <c r="G77" s="311"/>
      <c r="H77" s="309"/>
      <c r="I77" s="309"/>
      <c r="J77" s="309" t="s">
        <v>1279</v>
      </c>
      <c r="K77" s="306"/>
    </row>
    <row r="78" s="1" customFormat="1" ht="5.25" customHeight="1">
      <c r="B78" s="304"/>
      <c r="C78" s="312"/>
      <c r="D78" s="312"/>
      <c r="E78" s="312"/>
      <c r="F78" s="312"/>
      <c r="G78" s="313"/>
      <c r="H78" s="312"/>
      <c r="I78" s="312"/>
      <c r="J78" s="312"/>
      <c r="K78" s="306"/>
    </row>
    <row r="79" s="1" customFormat="1" ht="15" customHeight="1">
      <c r="B79" s="304"/>
      <c r="C79" s="292" t="s">
        <v>52</v>
      </c>
      <c r="D79" s="314"/>
      <c r="E79" s="314"/>
      <c r="F79" s="315" t="s">
        <v>1280</v>
      </c>
      <c r="G79" s="316"/>
      <c r="H79" s="292" t="s">
        <v>1281</v>
      </c>
      <c r="I79" s="292" t="s">
        <v>1282</v>
      </c>
      <c r="J79" s="292">
        <v>20</v>
      </c>
      <c r="K79" s="306"/>
    </row>
    <row r="80" s="1" customFormat="1" ht="15" customHeight="1">
      <c r="B80" s="304"/>
      <c r="C80" s="292" t="s">
        <v>1283</v>
      </c>
      <c r="D80" s="292"/>
      <c r="E80" s="292"/>
      <c r="F80" s="315" t="s">
        <v>1280</v>
      </c>
      <c r="G80" s="316"/>
      <c r="H80" s="292" t="s">
        <v>1284</v>
      </c>
      <c r="I80" s="292" t="s">
        <v>1282</v>
      </c>
      <c r="J80" s="292">
        <v>120</v>
      </c>
      <c r="K80" s="306"/>
    </row>
    <row r="81" s="1" customFormat="1" ht="15" customHeight="1">
      <c r="B81" s="317"/>
      <c r="C81" s="292" t="s">
        <v>1285</v>
      </c>
      <c r="D81" s="292"/>
      <c r="E81" s="292"/>
      <c r="F81" s="315" t="s">
        <v>1286</v>
      </c>
      <c r="G81" s="316"/>
      <c r="H81" s="292" t="s">
        <v>1287</v>
      </c>
      <c r="I81" s="292" t="s">
        <v>1282</v>
      </c>
      <c r="J81" s="292">
        <v>50</v>
      </c>
      <c r="K81" s="306"/>
    </row>
    <row r="82" s="1" customFormat="1" ht="15" customHeight="1">
      <c r="B82" s="317"/>
      <c r="C82" s="292" t="s">
        <v>1288</v>
      </c>
      <c r="D82" s="292"/>
      <c r="E82" s="292"/>
      <c r="F82" s="315" t="s">
        <v>1280</v>
      </c>
      <c r="G82" s="316"/>
      <c r="H82" s="292" t="s">
        <v>1289</v>
      </c>
      <c r="I82" s="292" t="s">
        <v>1290</v>
      </c>
      <c r="J82" s="292"/>
      <c r="K82" s="306"/>
    </row>
    <row r="83" s="1" customFormat="1" ht="15" customHeight="1">
      <c r="B83" s="317"/>
      <c r="C83" s="318" t="s">
        <v>1291</v>
      </c>
      <c r="D83" s="318"/>
      <c r="E83" s="318"/>
      <c r="F83" s="319" t="s">
        <v>1286</v>
      </c>
      <c r="G83" s="318"/>
      <c r="H83" s="318" t="s">
        <v>1292</v>
      </c>
      <c r="I83" s="318" t="s">
        <v>1282</v>
      </c>
      <c r="J83" s="318">
        <v>15</v>
      </c>
      <c r="K83" s="306"/>
    </row>
    <row r="84" s="1" customFormat="1" ht="15" customHeight="1">
      <c r="B84" s="317"/>
      <c r="C84" s="318" t="s">
        <v>1293</v>
      </c>
      <c r="D84" s="318"/>
      <c r="E84" s="318"/>
      <c r="F84" s="319" t="s">
        <v>1286</v>
      </c>
      <c r="G84" s="318"/>
      <c r="H84" s="318" t="s">
        <v>1294</v>
      </c>
      <c r="I84" s="318" t="s">
        <v>1282</v>
      </c>
      <c r="J84" s="318">
        <v>15</v>
      </c>
      <c r="K84" s="306"/>
    </row>
    <row r="85" s="1" customFormat="1" ht="15" customHeight="1">
      <c r="B85" s="317"/>
      <c r="C85" s="318" t="s">
        <v>1295</v>
      </c>
      <c r="D85" s="318"/>
      <c r="E85" s="318"/>
      <c r="F85" s="319" t="s">
        <v>1286</v>
      </c>
      <c r="G85" s="318"/>
      <c r="H85" s="318" t="s">
        <v>1296</v>
      </c>
      <c r="I85" s="318" t="s">
        <v>1282</v>
      </c>
      <c r="J85" s="318">
        <v>20</v>
      </c>
      <c r="K85" s="306"/>
    </row>
    <row r="86" s="1" customFormat="1" ht="15" customHeight="1">
      <c r="B86" s="317"/>
      <c r="C86" s="318" t="s">
        <v>1297</v>
      </c>
      <c r="D86" s="318"/>
      <c r="E86" s="318"/>
      <c r="F86" s="319" t="s">
        <v>1286</v>
      </c>
      <c r="G86" s="318"/>
      <c r="H86" s="318" t="s">
        <v>1298</v>
      </c>
      <c r="I86" s="318" t="s">
        <v>1282</v>
      </c>
      <c r="J86" s="318">
        <v>20</v>
      </c>
      <c r="K86" s="306"/>
    </row>
    <row r="87" s="1" customFormat="1" ht="15" customHeight="1">
      <c r="B87" s="317"/>
      <c r="C87" s="292" t="s">
        <v>1299</v>
      </c>
      <c r="D87" s="292"/>
      <c r="E87" s="292"/>
      <c r="F87" s="315" t="s">
        <v>1286</v>
      </c>
      <c r="G87" s="316"/>
      <c r="H87" s="292" t="s">
        <v>1300</v>
      </c>
      <c r="I87" s="292" t="s">
        <v>1282</v>
      </c>
      <c r="J87" s="292">
        <v>50</v>
      </c>
      <c r="K87" s="306"/>
    </row>
    <row r="88" s="1" customFormat="1" ht="15" customHeight="1">
      <c r="B88" s="317"/>
      <c r="C88" s="292" t="s">
        <v>1301</v>
      </c>
      <c r="D88" s="292"/>
      <c r="E88" s="292"/>
      <c r="F88" s="315" t="s">
        <v>1286</v>
      </c>
      <c r="G88" s="316"/>
      <c r="H88" s="292" t="s">
        <v>1302</v>
      </c>
      <c r="I88" s="292" t="s">
        <v>1282</v>
      </c>
      <c r="J88" s="292">
        <v>20</v>
      </c>
      <c r="K88" s="306"/>
    </row>
    <row r="89" s="1" customFormat="1" ht="15" customHeight="1">
      <c r="B89" s="317"/>
      <c r="C89" s="292" t="s">
        <v>1303</v>
      </c>
      <c r="D89" s="292"/>
      <c r="E89" s="292"/>
      <c r="F89" s="315" t="s">
        <v>1286</v>
      </c>
      <c r="G89" s="316"/>
      <c r="H89" s="292" t="s">
        <v>1304</v>
      </c>
      <c r="I89" s="292" t="s">
        <v>1282</v>
      </c>
      <c r="J89" s="292">
        <v>20</v>
      </c>
      <c r="K89" s="306"/>
    </row>
    <row r="90" s="1" customFormat="1" ht="15" customHeight="1">
      <c r="B90" s="317"/>
      <c r="C90" s="292" t="s">
        <v>1305</v>
      </c>
      <c r="D90" s="292"/>
      <c r="E90" s="292"/>
      <c r="F90" s="315" t="s">
        <v>1286</v>
      </c>
      <c r="G90" s="316"/>
      <c r="H90" s="292" t="s">
        <v>1306</v>
      </c>
      <c r="I90" s="292" t="s">
        <v>1282</v>
      </c>
      <c r="J90" s="292">
        <v>50</v>
      </c>
      <c r="K90" s="306"/>
    </row>
    <row r="91" s="1" customFormat="1" ht="15" customHeight="1">
      <c r="B91" s="317"/>
      <c r="C91" s="292" t="s">
        <v>1307</v>
      </c>
      <c r="D91" s="292"/>
      <c r="E91" s="292"/>
      <c r="F91" s="315" t="s">
        <v>1286</v>
      </c>
      <c r="G91" s="316"/>
      <c r="H91" s="292" t="s">
        <v>1307</v>
      </c>
      <c r="I91" s="292" t="s">
        <v>1282</v>
      </c>
      <c r="J91" s="292">
        <v>50</v>
      </c>
      <c r="K91" s="306"/>
    </row>
    <row r="92" s="1" customFormat="1" ht="15" customHeight="1">
      <c r="B92" s="317"/>
      <c r="C92" s="292" t="s">
        <v>1308</v>
      </c>
      <c r="D92" s="292"/>
      <c r="E92" s="292"/>
      <c r="F92" s="315" t="s">
        <v>1286</v>
      </c>
      <c r="G92" s="316"/>
      <c r="H92" s="292" t="s">
        <v>1309</v>
      </c>
      <c r="I92" s="292" t="s">
        <v>1282</v>
      </c>
      <c r="J92" s="292">
        <v>255</v>
      </c>
      <c r="K92" s="306"/>
    </row>
    <row r="93" s="1" customFormat="1" ht="15" customHeight="1">
      <c r="B93" s="317"/>
      <c r="C93" s="292" t="s">
        <v>1310</v>
      </c>
      <c r="D93" s="292"/>
      <c r="E93" s="292"/>
      <c r="F93" s="315" t="s">
        <v>1280</v>
      </c>
      <c r="G93" s="316"/>
      <c r="H93" s="292" t="s">
        <v>1311</v>
      </c>
      <c r="I93" s="292" t="s">
        <v>1312</v>
      </c>
      <c r="J93" s="292"/>
      <c r="K93" s="306"/>
    </row>
    <row r="94" s="1" customFormat="1" ht="15" customHeight="1">
      <c r="B94" s="317"/>
      <c r="C94" s="292" t="s">
        <v>1313</v>
      </c>
      <c r="D94" s="292"/>
      <c r="E94" s="292"/>
      <c r="F94" s="315" t="s">
        <v>1280</v>
      </c>
      <c r="G94" s="316"/>
      <c r="H94" s="292" t="s">
        <v>1314</v>
      </c>
      <c r="I94" s="292" t="s">
        <v>1315</v>
      </c>
      <c r="J94" s="292"/>
      <c r="K94" s="306"/>
    </row>
    <row r="95" s="1" customFormat="1" ht="15" customHeight="1">
      <c r="B95" s="317"/>
      <c r="C95" s="292" t="s">
        <v>1316</v>
      </c>
      <c r="D95" s="292"/>
      <c r="E95" s="292"/>
      <c r="F95" s="315" t="s">
        <v>1280</v>
      </c>
      <c r="G95" s="316"/>
      <c r="H95" s="292" t="s">
        <v>1316</v>
      </c>
      <c r="I95" s="292" t="s">
        <v>1315</v>
      </c>
      <c r="J95" s="292"/>
      <c r="K95" s="306"/>
    </row>
    <row r="96" s="1" customFormat="1" ht="15" customHeight="1">
      <c r="B96" s="317"/>
      <c r="C96" s="292" t="s">
        <v>37</v>
      </c>
      <c r="D96" s="292"/>
      <c r="E96" s="292"/>
      <c r="F96" s="315" t="s">
        <v>1280</v>
      </c>
      <c r="G96" s="316"/>
      <c r="H96" s="292" t="s">
        <v>1317</v>
      </c>
      <c r="I96" s="292" t="s">
        <v>1315</v>
      </c>
      <c r="J96" s="292"/>
      <c r="K96" s="306"/>
    </row>
    <row r="97" s="1" customFormat="1" ht="15" customHeight="1">
      <c r="B97" s="317"/>
      <c r="C97" s="292" t="s">
        <v>47</v>
      </c>
      <c r="D97" s="292"/>
      <c r="E97" s="292"/>
      <c r="F97" s="315" t="s">
        <v>1280</v>
      </c>
      <c r="G97" s="316"/>
      <c r="H97" s="292" t="s">
        <v>1318</v>
      </c>
      <c r="I97" s="292" t="s">
        <v>1315</v>
      </c>
      <c r="J97" s="292"/>
      <c r="K97" s="306"/>
    </row>
    <row r="98" s="1" customFormat="1" ht="15" customHeight="1">
      <c r="B98" s="320"/>
      <c r="C98" s="321"/>
      <c r="D98" s="321"/>
      <c r="E98" s="321"/>
      <c r="F98" s="321"/>
      <c r="G98" s="321"/>
      <c r="H98" s="321"/>
      <c r="I98" s="321"/>
      <c r="J98" s="321"/>
      <c r="K98" s="322"/>
    </row>
    <row r="99" s="1" customFormat="1" ht="18.75" customHeight="1">
      <c r="B99" s="323"/>
      <c r="C99" s="324"/>
      <c r="D99" s="324"/>
      <c r="E99" s="324"/>
      <c r="F99" s="324"/>
      <c r="G99" s="324"/>
      <c r="H99" s="324"/>
      <c r="I99" s="324"/>
      <c r="J99" s="324"/>
      <c r="K99" s="323"/>
    </row>
    <row r="100" s="1" customFormat="1" ht="18.75" customHeight="1">
      <c r="B100" s="300"/>
      <c r="C100" s="300"/>
      <c r="D100" s="300"/>
      <c r="E100" s="300"/>
      <c r="F100" s="300"/>
      <c r="G100" s="300"/>
      <c r="H100" s="300"/>
      <c r="I100" s="300"/>
      <c r="J100" s="300"/>
      <c r="K100" s="300"/>
    </row>
    <row r="101" s="1" customFormat="1" ht="7.5" customHeight="1">
      <c r="B101" s="301"/>
      <c r="C101" s="302"/>
      <c r="D101" s="302"/>
      <c r="E101" s="302"/>
      <c r="F101" s="302"/>
      <c r="G101" s="302"/>
      <c r="H101" s="302"/>
      <c r="I101" s="302"/>
      <c r="J101" s="302"/>
      <c r="K101" s="303"/>
    </row>
    <row r="102" s="1" customFormat="1" ht="45" customHeight="1">
      <c r="B102" s="304"/>
      <c r="C102" s="305" t="s">
        <v>1319</v>
      </c>
      <c r="D102" s="305"/>
      <c r="E102" s="305"/>
      <c r="F102" s="305"/>
      <c r="G102" s="305"/>
      <c r="H102" s="305"/>
      <c r="I102" s="305"/>
      <c r="J102" s="305"/>
      <c r="K102" s="306"/>
    </row>
    <row r="103" s="1" customFormat="1" ht="17.25" customHeight="1">
      <c r="B103" s="304"/>
      <c r="C103" s="307" t="s">
        <v>1274</v>
      </c>
      <c r="D103" s="307"/>
      <c r="E103" s="307"/>
      <c r="F103" s="307" t="s">
        <v>1275</v>
      </c>
      <c r="G103" s="308"/>
      <c r="H103" s="307" t="s">
        <v>53</v>
      </c>
      <c r="I103" s="307" t="s">
        <v>56</v>
      </c>
      <c r="J103" s="307" t="s">
        <v>1276</v>
      </c>
      <c r="K103" s="306"/>
    </row>
    <row r="104" s="1" customFormat="1" ht="17.25" customHeight="1">
      <c r="B104" s="304"/>
      <c r="C104" s="309" t="s">
        <v>1277</v>
      </c>
      <c r="D104" s="309"/>
      <c r="E104" s="309"/>
      <c r="F104" s="310" t="s">
        <v>1278</v>
      </c>
      <c r="G104" s="311"/>
      <c r="H104" s="309"/>
      <c r="I104" s="309"/>
      <c r="J104" s="309" t="s">
        <v>1279</v>
      </c>
      <c r="K104" s="306"/>
    </row>
    <row r="105" s="1" customFormat="1" ht="5.25" customHeight="1">
      <c r="B105" s="304"/>
      <c r="C105" s="307"/>
      <c r="D105" s="307"/>
      <c r="E105" s="307"/>
      <c r="F105" s="307"/>
      <c r="G105" s="325"/>
      <c r="H105" s="307"/>
      <c r="I105" s="307"/>
      <c r="J105" s="307"/>
      <c r="K105" s="306"/>
    </row>
    <row r="106" s="1" customFormat="1" ht="15" customHeight="1">
      <c r="B106" s="304"/>
      <c r="C106" s="292" t="s">
        <v>52</v>
      </c>
      <c r="D106" s="314"/>
      <c r="E106" s="314"/>
      <c r="F106" s="315" t="s">
        <v>1280</v>
      </c>
      <c r="G106" s="292"/>
      <c r="H106" s="292" t="s">
        <v>1320</v>
      </c>
      <c r="I106" s="292" t="s">
        <v>1282</v>
      </c>
      <c r="J106" s="292">
        <v>20</v>
      </c>
      <c r="K106" s="306"/>
    </row>
    <row r="107" s="1" customFormat="1" ht="15" customHeight="1">
      <c r="B107" s="304"/>
      <c r="C107" s="292" t="s">
        <v>1283</v>
      </c>
      <c r="D107" s="292"/>
      <c r="E107" s="292"/>
      <c r="F107" s="315" t="s">
        <v>1280</v>
      </c>
      <c r="G107" s="292"/>
      <c r="H107" s="292" t="s">
        <v>1320</v>
      </c>
      <c r="I107" s="292" t="s">
        <v>1282</v>
      </c>
      <c r="J107" s="292">
        <v>120</v>
      </c>
      <c r="K107" s="306"/>
    </row>
    <row r="108" s="1" customFormat="1" ht="15" customHeight="1">
      <c r="B108" s="317"/>
      <c r="C108" s="292" t="s">
        <v>1285</v>
      </c>
      <c r="D108" s="292"/>
      <c r="E108" s="292"/>
      <c r="F108" s="315" t="s">
        <v>1286</v>
      </c>
      <c r="G108" s="292"/>
      <c r="H108" s="292" t="s">
        <v>1320</v>
      </c>
      <c r="I108" s="292" t="s">
        <v>1282</v>
      </c>
      <c r="J108" s="292">
        <v>50</v>
      </c>
      <c r="K108" s="306"/>
    </row>
    <row r="109" s="1" customFormat="1" ht="15" customHeight="1">
      <c r="B109" s="317"/>
      <c r="C109" s="292" t="s">
        <v>1288</v>
      </c>
      <c r="D109" s="292"/>
      <c r="E109" s="292"/>
      <c r="F109" s="315" t="s">
        <v>1280</v>
      </c>
      <c r="G109" s="292"/>
      <c r="H109" s="292" t="s">
        <v>1320</v>
      </c>
      <c r="I109" s="292" t="s">
        <v>1290</v>
      </c>
      <c r="J109" s="292"/>
      <c r="K109" s="306"/>
    </row>
    <row r="110" s="1" customFormat="1" ht="15" customHeight="1">
      <c r="B110" s="317"/>
      <c r="C110" s="292" t="s">
        <v>1299</v>
      </c>
      <c r="D110" s="292"/>
      <c r="E110" s="292"/>
      <c r="F110" s="315" t="s">
        <v>1286</v>
      </c>
      <c r="G110" s="292"/>
      <c r="H110" s="292" t="s">
        <v>1320</v>
      </c>
      <c r="I110" s="292" t="s">
        <v>1282</v>
      </c>
      <c r="J110" s="292">
        <v>50</v>
      </c>
      <c r="K110" s="306"/>
    </row>
    <row r="111" s="1" customFormat="1" ht="15" customHeight="1">
      <c r="B111" s="317"/>
      <c r="C111" s="292" t="s">
        <v>1307</v>
      </c>
      <c r="D111" s="292"/>
      <c r="E111" s="292"/>
      <c r="F111" s="315" t="s">
        <v>1286</v>
      </c>
      <c r="G111" s="292"/>
      <c r="H111" s="292" t="s">
        <v>1320</v>
      </c>
      <c r="I111" s="292" t="s">
        <v>1282</v>
      </c>
      <c r="J111" s="292">
        <v>50</v>
      </c>
      <c r="K111" s="306"/>
    </row>
    <row r="112" s="1" customFormat="1" ht="15" customHeight="1">
      <c r="B112" s="317"/>
      <c r="C112" s="292" t="s">
        <v>1305</v>
      </c>
      <c r="D112" s="292"/>
      <c r="E112" s="292"/>
      <c r="F112" s="315" t="s">
        <v>1286</v>
      </c>
      <c r="G112" s="292"/>
      <c r="H112" s="292" t="s">
        <v>1320</v>
      </c>
      <c r="I112" s="292" t="s">
        <v>1282</v>
      </c>
      <c r="J112" s="292">
        <v>50</v>
      </c>
      <c r="K112" s="306"/>
    </row>
    <row r="113" s="1" customFormat="1" ht="15" customHeight="1">
      <c r="B113" s="317"/>
      <c r="C113" s="292" t="s">
        <v>52</v>
      </c>
      <c r="D113" s="292"/>
      <c r="E113" s="292"/>
      <c r="F113" s="315" t="s">
        <v>1280</v>
      </c>
      <c r="G113" s="292"/>
      <c r="H113" s="292" t="s">
        <v>1321</v>
      </c>
      <c r="I113" s="292" t="s">
        <v>1282</v>
      </c>
      <c r="J113" s="292">
        <v>20</v>
      </c>
      <c r="K113" s="306"/>
    </row>
    <row r="114" s="1" customFormat="1" ht="15" customHeight="1">
      <c r="B114" s="317"/>
      <c r="C114" s="292" t="s">
        <v>1322</v>
      </c>
      <c r="D114" s="292"/>
      <c r="E114" s="292"/>
      <c r="F114" s="315" t="s">
        <v>1280</v>
      </c>
      <c r="G114" s="292"/>
      <c r="H114" s="292" t="s">
        <v>1323</v>
      </c>
      <c r="I114" s="292" t="s">
        <v>1282</v>
      </c>
      <c r="J114" s="292">
        <v>120</v>
      </c>
      <c r="K114" s="306"/>
    </row>
    <row r="115" s="1" customFormat="1" ht="15" customHeight="1">
      <c r="B115" s="317"/>
      <c r="C115" s="292" t="s">
        <v>37</v>
      </c>
      <c r="D115" s="292"/>
      <c r="E115" s="292"/>
      <c r="F115" s="315" t="s">
        <v>1280</v>
      </c>
      <c r="G115" s="292"/>
      <c r="H115" s="292" t="s">
        <v>1324</v>
      </c>
      <c r="I115" s="292" t="s">
        <v>1315</v>
      </c>
      <c r="J115" s="292"/>
      <c r="K115" s="306"/>
    </row>
    <row r="116" s="1" customFormat="1" ht="15" customHeight="1">
      <c r="B116" s="317"/>
      <c r="C116" s="292" t="s">
        <v>47</v>
      </c>
      <c r="D116" s="292"/>
      <c r="E116" s="292"/>
      <c r="F116" s="315" t="s">
        <v>1280</v>
      </c>
      <c r="G116" s="292"/>
      <c r="H116" s="292" t="s">
        <v>1325</v>
      </c>
      <c r="I116" s="292" t="s">
        <v>1315</v>
      </c>
      <c r="J116" s="292"/>
      <c r="K116" s="306"/>
    </row>
    <row r="117" s="1" customFormat="1" ht="15" customHeight="1">
      <c r="B117" s="317"/>
      <c r="C117" s="292" t="s">
        <v>56</v>
      </c>
      <c r="D117" s="292"/>
      <c r="E117" s="292"/>
      <c r="F117" s="315" t="s">
        <v>1280</v>
      </c>
      <c r="G117" s="292"/>
      <c r="H117" s="292" t="s">
        <v>1326</v>
      </c>
      <c r="I117" s="292" t="s">
        <v>1327</v>
      </c>
      <c r="J117" s="292"/>
      <c r="K117" s="306"/>
    </row>
    <row r="118" s="1" customFormat="1" ht="15" customHeight="1">
      <c r="B118" s="320"/>
      <c r="C118" s="326"/>
      <c r="D118" s="326"/>
      <c r="E118" s="326"/>
      <c r="F118" s="326"/>
      <c r="G118" s="326"/>
      <c r="H118" s="326"/>
      <c r="I118" s="326"/>
      <c r="J118" s="326"/>
      <c r="K118" s="322"/>
    </row>
    <row r="119" s="1" customFormat="1" ht="18.75" customHeight="1">
      <c r="B119" s="327"/>
      <c r="C119" s="328"/>
      <c r="D119" s="328"/>
      <c r="E119" s="328"/>
      <c r="F119" s="329"/>
      <c r="G119" s="328"/>
      <c r="H119" s="328"/>
      <c r="I119" s="328"/>
      <c r="J119" s="328"/>
      <c r="K119" s="327"/>
    </row>
    <row r="120" s="1" customFormat="1" ht="18.75" customHeight="1">
      <c r="B120" s="300"/>
      <c r="C120" s="300"/>
      <c r="D120" s="300"/>
      <c r="E120" s="300"/>
      <c r="F120" s="300"/>
      <c r="G120" s="300"/>
      <c r="H120" s="300"/>
      <c r="I120" s="300"/>
      <c r="J120" s="300"/>
      <c r="K120" s="300"/>
    </row>
    <row r="121" s="1" customFormat="1" ht="7.5" customHeight="1">
      <c r="B121" s="330"/>
      <c r="C121" s="331"/>
      <c r="D121" s="331"/>
      <c r="E121" s="331"/>
      <c r="F121" s="331"/>
      <c r="G121" s="331"/>
      <c r="H121" s="331"/>
      <c r="I121" s="331"/>
      <c r="J121" s="331"/>
      <c r="K121" s="332"/>
    </row>
    <row r="122" s="1" customFormat="1" ht="45" customHeight="1">
      <c r="B122" s="333"/>
      <c r="C122" s="283" t="s">
        <v>1328</v>
      </c>
      <c r="D122" s="283"/>
      <c r="E122" s="283"/>
      <c r="F122" s="283"/>
      <c r="G122" s="283"/>
      <c r="H122" s="283"/>
      <c r="I122" s="283"/>
      <c r="J122" s="283"/>
      <c r="K122" s="334"/>
    </row>
    <row r="123" s="1" customFormat="1" ht="17.25" customHeight="1">
      <c r="B123" s="335"/>
      <c r="C123" s="307" t="s">
        <v>1274</v>
      </c>
      <c r="D123" s="307"/>
      <c r="E123" s="307"/>
      <c r="F123" s="307" t="s">
        <v>1275</v>
      </c>
      <c r="G123" s="308"/>
      <c r="H123" s="307" t="s">
        <v>53</v>
      </c>
      <c r="I123" s="307" t="s">
        <v>56</v>
      </c>
      <c r="J123" s="307" t="s">
        <v>1276</v>
      </c>
      <c r="K123" s="336"/>
    </row>
    <row r="124" s="1" customFormat="1" ht="17.25" customHeight="1">
      <c r="B124" s="335"/>
      <c r="C124" s="309" t="s">
        <v>1277</v>
      </c>
      <c r="D124" s="309"/>
      <c r="E124" s="309"/>
      <c r="F124" s="310" t="s">
        <v>1278</v>
      </c>
      <c r="G124" s="311"/>
      <c r="H124" s="309"/>
      <c r="I124" s="309"/>
      <c r="J124" s="309" t="s">
        <v>1279</v>
      </c>
      <c r="K124" s="336"/>
    </row>
    <row r="125" s="1" customFormat="1" ht="5.25" customHeight="1">
      <c r="B125" s="337"/>
      <c r="C125" s="312"/>
      <c r="D125" s="312"/>
      <c r="E125" s="312"/>
      <c r="F125" s="312"/>
      <c r="G125" s="338"/>
      <c r="H125" s="312"/>
      <c r="I125" s="312"/>
      <c r="J125" s="312"/>
      <c r="K125" s="339"/>
    </row>
    <row r="126" s="1" customFormat="1" ht="15" customHeight="1">
      <c r="B126" s="337"/>
      <c r="C126" s="292" t="s">
        <v>1283</v>
      </c>
      <c r="D126" s="314"/>
      <c r="E126" s="314"/>
      <c r="F126" s="315" t="s">
        <v>1280</v>
      </c>
      <c r="G126" s="292"/>
      <c r="H126" s="292" t="s">
        <v>1320</v>
      </c>
      <c r="I126" s="292" t="s">
        <v>1282</v>
      </c>
      <c r="J126" s="292">
        <v>120</v>
      </c>
      <c r="K126" s="340"/>
    </row>
    <row r="127" s="1" customFormat="1" ht="15" customHeight="1">
      <c r="B127" s="337"/>
      <c r="C127" s="292" t="s">
        <v>1329</v>
      </c>
      <c r="D127" s="292"/>
      <c r="E127" s="292"/>
      <c r="F127" s="315" t="s">
        <v>1280</v>
      </c>
      <c r="G127" s="292"/>
      <c r="H127" s="292" t="s">
        <v>1330</v>
      </c>
      <c r="I127" s="292" t="s">
        <v>1282</v>
      </c>
      <c r="J127" s="292" t="s">
        <v>1331</v>
      </c>
      <c r="K127" s="340"/>
    </row>
    <row r="128" s="1" customFormat="1" ht="15" customHeight="1">
      <c r="B128" s="337"/>
      <c r="C128" s="292" t="s">
        <v>1228</v>
      </c>
      <c r="D128" s="292"/>
      <c r="E128" s="292"/>
      <c r="F128" s="315" t="s">
        <v>1280</v>
      </c>
      <c r="G128" s="292"/>
      <c r="H128" s="292" t="s">
        <v>1332</v>
      </c>
      <c r="I128" s="292" t="s">
        <v>1282</v>
      </c>
      <c r="J128" s="292" t="s">
        <v>1331</v>
      </c>
      <c r="K128" s="340"/>
    </row>
    <row r="129" s="1" customFormat="1" ht="15" customHeight="1">
      <c r="B129" s="337"/>
      <c r="C129" s="292" t="s">
        <v>1291</v>
      </c>
      <c r="D129" s="292"/>
      <c r="E129" s="292"/>
      <c r="F129" s="315" t="s">
        <v>1286</v>
      </c>
      <c r="G129" s="292"/>
      <c r="H129" s="292" t="s">
        <v>1292</v>
      </c>
      <c r="I129" s="292" t="s">
        <v>1282</v>
      </c>
      <c r="J129" s="292">
        <v>15</v>
      </c>
      <c r="K129" s="340"/>
    </row>
    <row r="130" s="1" customFormat="1" ht="15" customHeight="1">
      <c r="B130" s="337"/>
      <c r="C130" s="318" t="s">
        <v>1293</v>
      </c>
      <c r="D130" s="318"/>
      <c r="E130" s="318"/>
      <c r="F130" s="319" t="s">
        <v>1286</v>
      </c>
      <c r="G130" s="318"/>
      <c r="H130" s="318" t="s">
        <v>1294</v>
      </c>
      <c r="I130" s="318" t="s">
        <v>1282</v>
      </c>
      <c r="J130" s="318">
        <v>15</v>
      </c>
      <c r="K130" s="340"/>
    </row>
    <row r="131" s="1" customFormat="1" ht="15" customHeight="1">
      <c r="B131" s="337"/>
      <c r="C131" s="318" t="s">
        <v>1295</v>
      </c>
      <c r="D131" s="318"/>
      <c r="E131" s="318"/>
      <c r="F131" s="319" t="s">
        <v>1286</v>
      </c>
      <c r="G131" s="318"/>
      <c r="H131" s="318" t="s">
        <v>1296</v>
      </c>
      <c r="I131" s="318" t="s">
        <v>1282</v>
      </c>
      <c r="J131" s="318">
        <v>20</v>
      </c>
      <c r="K131" s="340"/>
    </row>
    <row r="132" s="1" customFormat="1" ht="15" customHeight="1">
      <c r="B132" s="337"/>
      <c r="C132" s="318" t="s">
        <v>1297</v>
      </c>
      <c r="D132" s="318"/>
      <c r="E132" s="318"/>
      <c r="F132" s="319" t="s">
        <v>1286</v>
      </c>
      <c r="G132" s="318"/>
      <c r="H132" s="318" t="s">
        <v>1298</v>
      </c>
      <c r="I132" s="318" t="s">
        <v>1282</v>
      </c>
      <c r="J132" s="318">
        <v>20</v>
      </c>
      <c r="K132" s="340"/>
    </row>
    <row r="133" s="1" customFormat="1" ht="15" customHeight="1">
      <c r="B133" s="337"/>
      <c r="C133" s="292" t="s">
        <v>1285</v>
      </c>
      <c r="D133" s="292"/>
      <c r="E133" s="292"/>
      <c r="F133" s="315" t="s">
        <v>1286</v>
      </c>
      <c r="G133" s="292"/>
      <c r="H133" s="292" t="s">
        <v>1320</v>
      </c>
      <c r="I133" s="292" t="s">
        <v>1282</v>
      </c>
      <c r="J133" s="292">
        <v>50</v>
      </c>
      <c r="K133" s="340"/>
    </row>
    <row r="134" s="1" customFormat="1" ht="15" customHeight="1">
      <c r="B134" s="337"/>
      <c r="C134" s="292" t="s">
        <v>1299</v>
      </c>
      <c r="D134" s="292"/>
      <c r="E134" s="292"/>
      <c r="F134" s="315" t="s">
        <v>1286</v>
      </c>
      <c r="G134" s="292"/>
      <c r="H134" s="292" t="s">
        <v>1320</v>
      </c>
      <c r="I134" s="292" t="s">
        <v>1282</v>
      </c>
      <c r="J134" s="292">
        <v>50</v>
      </c>
      <c r="K134" s="340"/>
    </row>
    <row r="135" s="1" customFormat="1" ht="15" customHeight="1">
      <c r="B135" s="337"/>
      <c r="C135" s="292" t="s">
        <v>1305</v>
      </c>
      <c r="D135" s="292"/>
      <c r="E135" s="292"/>
      <c r="F135" s="315" t="s">
        <v>1286</v>
      </c>
      <c r="G135" s="292"/>
      <c r="H135" s="292" t="s">
        <v>1320</v>
      </c>
      <c r="I135" s="292" t="s">
        <v>1282</v>
      </c>
      <c r="J135" s="292">
        <v>50</v>
      </c>
      <c r="K135" s="340"/>
    </row>
    <row r="136" s="1" customFormat="1" ht="15" customHeight="1">
      <c r="B136" s="337"/>
      <c r="C136" s="292" t="s">
        <v>1307</v>
      </c>
      <c r="D136" s="292"/>
      <c r="E136" s="292"/>
      <c r="F136" s="315" t="s">
        <v>1286</v>
      </c>
      <c r="G136" s="292"/>
      <c r="H136" s="292" t="s">
        <v>1320</v>
      </c>
      <c r="I136" s="292" t="s">
        <v>1282</v>
      </c>
      <c r="J136" s="292">
        <v>50</v>
      </c>
      <c r="K136" s="340"/>
    </row>
    <row r="137" s="1" customFormat="1" ht="15" customHeight="1">
      <c r="B137" s="337"/>
      <c r="C137" s="292" t="s">
        <v>1308</v>
      </c>
      <c r="D137" s="292"/>
      <c r="E137" s="292"/>
      <c r="F137" s="315" t="s">
        <v>1286</v>
      </c>
      <c r="G137" s="292"/>
      <c r="H137" s="292" t="s">
        <v>1333</v>
      </c>
      <c r="I137" s="292" t="s">
        <v>1282</v>
      </c>
      <c r="J137" s="292">
        <v>255</v>
      </c>
      <c r="K137" s="340"/>
    </row>
    <row r="138" s="1" customFormat="1" ht="15" customHeight="1">
      <c r="B138" s="337"/>
      <c r="C138" s="292" t="s">
        <v>1310</v>
      </c>
      <c r="D138" s="292"/>
      <c r="E138" s="292"/>
      <c r="F138" s="315" t="s">
        <v>1280</v>
      </c>
      <c r="G138" s="292"/>
      <c r="H138" s="292" t="s">
        <v>1334</v>
      </c>
      <c r="I138" s="292" t="s">
        <v>1312</v>
      </c>
      <c r="J138" s="292"/>
      <c r="K138" s="340"/>
    </row>
    <row r="139" s="1" customFormat="1" ht="15" customHeight="1">
      <c r="B139" s="337"/>
      <c r="C139" s="292" t="s">
        <v>1313</v>
      </c>
      <c r="D139" s="292"/>
      <c r="E139" s="292"/>
      <c r="F139" s="315" t="s">
        <v>1280</v>
      </c>
      <c r="G139" s="292"/>
      <c r="H139" s="292" t="s">
        <v>1335</v>
      </c>
      <c r="I139" s="292" t="s">
        <v>1315</v>
      </c>
      <c r="J139" s="292"/>
      <c r="K139" s="340"/>
    </row>
    <row r="140" s="1" customFormat="1" ht="15" customHeight="1">
      <c r="B140" s="337"/>
      <c r="C140" s="292" t="s">
        <v>1316</v>
      </c>
      <c r="D140" s="292"/>
      <c r="E140" s="292"/>
      <c r="F140" s="315" t="s">
        <v>1280</v>
      </c>
      <c r="G140" s="292"/>
      <c r="H140" s="292" t="s">
        <v>1316</v>
      </c>
      <c r="I140" s="292" t="s">
        <v>1315</v>
      </c>
      <c r="J140" s="292"/>
      <c r="K140" s="340"/>
    </row>
    <row r="141" s="1" customFormat="1" ht="15" customHeight="1">
      <c r="B141" s="337"/>
      <c r="C141" s="292" t="s">
        <v>37</v>
      </c>
      <c r="D141" s="292"/>
      <c r="E141" s="292"/>
      <c r="F141" s="315" t="s">
        <v>1280</v>
      </c>
      <c r="G141" s="292"/>
      <c r="H141" s="292" t="s">
        <v>1336</v>
      </c>
      <c r="I141" s="292" t="s">
        <v>1315</v>
      </c>
      <c r="J141" s="292"/>
      <c r="K141" s="340"/>
    </row>
    <row r="142" s="1" customFormat="1" ht="15" customHeight="1">
      <c r="B142" s="337"/>
      <c r="C142" s="292" t="s">
        <v>1337</v>
      </c>
      <c r="D142" s="292"/>
      <c r="E142" s="292"/>
      <c r="F142" s="315" t="s">
        <v>1280</v>
      </c>
      <c r="G142" s="292"/>
      <c r="H142" s="292" t="s">
        <v>1338</v>
      </c>
      <c r="I142" s="292" t="s">
        <v>1315</v>
      </c>
      <c r="J142" s="292"/>
      <c r="K142" s="340"/>
    </row>
    <row r="143" s="1" customFormat="1" ht="15" customHeight="1">
      <c r="B143" s="341"/>
      <c r="C143" s="342"/>
      <c r="D143" s="342"/>
      <c r="E143" s="342"/>
      <c r="F143" s="342"/>
      <c r="G143" s="342"/>
      <c r="H143" s="342"/>
      <c r="I143" s="342"/>
      <c r="J143" s="342"/>
      <c r="K143" s="343"/>
    </row>
    <row r="144" s="1" customFormat="1" ht="18.75" customHeight="1">
      <c r="B144" s="328"/>
      <c r="C144" s="328"/>
      <c r="D144" s="328"/>
      <c r="E144" s="328"/>
      <c r="F144" s="329"/>
      <c r="G144" s="328"/>
      <c r="H144" s="328"/>
      <c r="I144" s="328"/>
      <c r="J144" s="328"/>
      <c r="K144" s="328"/>
    </row>
    <row r="145" s="1" customFormat="1" ht="18.75" customHeight="1">
      <c r="B145" s="300"/>
      <c r="C145" s="300"/>
      <c r="D145" s="300"/>
      <c r="E145" s="300"/>
      <c r="F145" s="300"/>
      <c r="G145" s="300"/>
      <c r="H145" s="300"/>
      <c r="I145" s="300"/>
      <c r="J145" s="300"/>
      <c r="K145" s="300"/>
    </row>
    <row r="146" s="1" customFormat="1" ht="7.5" customHeight="1">
      <c r="B146" s="301"/>
      <c r="C146" s="302"/>
      <c r="D146" s="302"/>
      <c r="E146" s="302"/>
      <c r="F146" s="302"/>
      <c r="G146" s="302"/>
      <c r="H146" s="302"/>
      <c r="I146" s="302"/>
      <c r="J146" s="302"/>
      <c r="K146" s="303"/>
    </row>
    <row r="147" s="1" customFormat="1" ht="45" customHeight="1">
      <c r="B147" s="304"/>
      <c r="C147" s="305" t="s">
        <v>1339</v>
      </c>
      <c r="D147" s="305"/>
      <c r="E147" s="305"/>
      <c r="F147" s="305"/>
      <c r="G147" s="305"/>
      <c r="H147" s="305"/>
      <c r="I147" s="305"/>
      <c r="J147" s="305"/>
      <c r="K147" s="306"/>
    </row>
    <row r="148" s="1" customFormat="1" ht="17.25" customHeight="1">
      <c r="B148" s="304"/>
      <c r="C148" s="307" t="s">
        <v>1274</v>
      </c>
      <c r="D148" s="307"/>
      <c r="E148" s="307"/>
      <c r="F148" s="307" t="s">
        <v>1275</v>
      </c>
      <c r="G148" s="308"/>
      <c r="H148" s="307" t="s">
        <v>53</v>
      </c>
      <c r="I148" s="307" t="s">
        <v>56</v>
      </c>
      <c r="J148" s="307" t="s">
        <v>1276</v>
      </c>
      <c r="K148" s="306"/>
    </row>
    <row r="149" s="1" customFormat="1" ht="17.25" customHeight="1">
      <c r="B149" s="304"/>
      <c r="C149" s="309" t="s">
        <v>1277</v>
      </c>
      <c r="D149" s="309"/>
      <c r="E149" s="309"/>
      <c r="F149" s="310" t="s">
        <v>1278</v>
      </c>
      <c r="G149" s="311"/>
      <c r="H149" s="309"/>
      <c r="I149" s="309"/>
      <c r="J149" s="309" t="s">
        <v>1279</v>
      </c>
      <c r="K149" s="306"/>
    </row>
    <row r="150" s="1" customFormat="1" ht="5.25" customHeight="1">
      <c r="B150" s="317"/>
      <c r="C150" s="312"/>
      <c r="D150" s="312"/>
      <c r="E150" s="312"/>
      <c r="F150" s="312"/>
      <c r="G150" s="313"/>
      <c r="H150" s="312"/>
      <c r="I150" s="312"/>
      <c r="J150" s="312"/>
      <c r="K150" s="340"/>
    </row>
    <row r="151" s="1" customFormat="1" ht="15" customHeight="1">
      <c r="B151" s="317"/>
      <c r="C151" s="344" t="s">
        <v>1283</v>
      </c>
      <c r="D151" s="292"/>
      <c r="E151" s="292"/>
      <c r="F151" s="345" t="s">
        <v>1280</v>
      </c>
      <c r="G151" s="292"/>
      <c r="H151" s="344" t="s">
        <v>1320</v>
      </c>
      <c r="I151" s="344" t="s">
        <v>1282</v>
      </c>
      <c r="J151" s="344">
        <v>120</v>
      </c>
      <c r="K151" s="340"/>
    </row>
    <row r="152" s="1" customFormat="1" ht="15" customHeight="1">
      <c r="B152" s="317"/>
      <c r="C152" s="344" t="s">
        <v>1329</v>
      </c>
      <c r="D152" s="292"/>
      <c r="E152" s="292"/>
      <c r="F152" s="345" t="s">
        <v>1280</v>
      </c>
      <c r="G152" s="292"/>
      <c r="H152" s="344" t="s">
        <v>1340</v>
      </c>
      <c r="I152" s="344" t="s">
        <v>1282</v>
      </c>
      <c r="J152" s="344" t="s">
        <v>1331</v>
      </c>
      <c r="K152" s="340"/>
    </row>
    <row r="153" s="1" customFormat="1" ht="15" customHeight="1">
      <c r="B153" s="317"/>
      <c r="C153" s="344" t="s">
        <v>1228</v>
      </c>
      <c r="D153" s="292"/>
      <c r="E153" s="292"/>
      <c r="F153" s="345" t="s">
        <v>1280</v>
      </c>
      <c r="G153" s="292"/>
      <c r="H153" s="344" t="s">
        <v>1341</v>
      </c>
      <c r="I153" s="344" t="s">
        <v>1282</v>
      </c>
      <c r="J153" s="344" t="s">
        <v>1331</v>
      </c>
      <c r="K153" s="340"/>
    </row>
    <row r="154" s="1" customFormat="1" ht="15" customHeight="1">
      <c r="B154" s="317"/>
      <c r="C154" s="344" t="s">
        <v>1285</v>
      </c>
      <c r="D154" s="292"/>
      <c r="E154" s="292"/>
      <c r="F154" s="345" t="s">
        <v>1286</v>
      </c>
      <c r="G154" s="292"/>
      <c r="H154" s="344" t="s">
        <v>1320</v>
      </c>
      <c r="I154" s="344" t="s">
        <v>1282</v>
      </c>
      <c r="J154" s="344">
        <v>50</v>
      </c>
      <c r="K154" s="340"/>
    </row>
    <row r="155" s="1" customFormat="1" ht="15" customHeight="1">
      <c r="B155" s="317"/>
      <c r="C155" s="344" t="s">
        <v>1288</v>
      </c>
      <c r="D155" s="292"/>
      <c r="E155" s="292"/>
      <c r="F155" s="345" t="s">
        <v>1280</v>
      </c>
      <c r="G155" s="292"/>
      <c r="H155" s="344" t="s">
        <v>1320</v>
      </c>
      <c r="I155" s="344" t="s">
        <v>1290</v>
      </c>
      <c r="J155" s="344"/>
      <c r="K155" s="340"/>
    </row>
    <row r="156" s="1" customFormat="1" ht="15" customHeight="1">
      <c r="B156" s="317"/>
      <c r="C156" s="344" t="s">
        <v>1299</v>
      </c>
      <c r="D156" s="292"/>
      <c r="E156" s="292"/>
      <c r="F156" s="345" t="s">
        <v>1286</v>
      </c>
      <c r="G156" s="292"/>
      <c r="H156" s="344" t="s">
        <v>1320</v>
      </c>
      <c r="I156" s="344" t="s">
        <v>1282</v>
      </c>
      <c r="J156" s="344">
        <v>50</v>
      </c>
      <c r="K156" s="340"/>
    </row>
    <row r="157" s="1" customFormat="1" ht="15" customHeight="1">
      <c r="B157" s="317"/>
      <c r="C157" s="344" t="s">
        <v>1307</v>
      </c>
      <c r="D157" s="292"/>
      <c r="E157" s="292"/>
      <c r="F157" s="345" t="s">
        <v>1286</v>
      </c>
      <c r="G157" s="292"/>
      <c r="H157" s="344" t="s">
        <v>1320</v>
      </c>
      <c r="I157" s="344" t="s">
        <v>1282</v>
      </c>
      <c r="J157" s="344">
        <v>50</v>
      </c>
      <c r="K157" s="340"/>
    </row>
    <row r="158" s="1" customFormat="1" ht="15" customHeight="1">
      <c r="B158" s="317"/>
      <c r="C158" s="344" t="s">
        <v>1305</v>
      </c>
      <c r="D158" s="292"/>
      <c r="E158" s="292"/>
      <c r="F158" s="345" t="s">
        <v>1286</v>
      </c>
      <c r="G158" s="292"/>
      <c r="H158" s="344" t="s">
        <v>1320</v>
      </c>
      <c r="I158" s="344" t="s">
        <v>1282</v>
      </c>
      <c r="J158" s="344">
        <v>50</v>
      </c>
      <c r="K158" s="340"/>
    </row>
    <row r="159" s="1" customFormat="1" ht="15" customHeight="1">
      <c r="B159" s="317"/>
      <c r="C159" s="344" t="s">
        <v>99</v>
      </c>
      <c r="D159" s="292"/>
      <c r="E159" s="292"/>
      <c r="F159" s="345" t="s">
        <v>1280</v>
      </c>
      <c r="G159" s="292"/>
      <c r="H159" s="344" t="s">
        <v>1342</v>
      </c>
      <c r="I159" s="344" t="s">
        <v>1282</v>
      </c>
      <c r="J159" s="344" t="s">
        <v>1343</v>
      </c>
      <c r="K159" s="340"/>
    </row>
    <row r="160" s="1" customFormat="1" ht="15" customHeight="1">
      <c r="B160" s="317"/>
      <c r="C160" s="344" t="s">
        <v>1344</v>
      </c>
      <c r="D160" s="292"/>
      <c r="E160" s="292"/>
      <c r="F160" s="345" t="s">
        <v>1280</v>
      </c>
      <c r="G160" s="292"/>
      <c r="H160" s="344" t="s">
        <v>1345</v>
      </c>
      <c r="I160" s="344" t="s">
        <v>1315</v>
      </c>
      <c r="J160" s="344"/>
      <c r="K160" s="340"/>
    </row>
    <row r="161" s="1" customFormat="1" ht="15" customHeight="1">
      <c r="B161" s="346"/>
      <c r="C161" s="326"/>
      <c r="D161" s="326"/>
      <c r="E161" s="326"/>
      <c r="F161" s="326"/>
      <c r="G161" s="326"/>
      <c r="H161" s="326"/>
      <c r="I161" s="326"/>
      <c r="J161" s="326"/>
      <c r="K161" s="347"/>
    </row>
    <row r="162" s="1" customFormat="1" ht="18.75" customHeight="1">
      <c r="B162" s="328"/>
      <c r="C162" s="338"/>
      <c r="D162" s="338"/>
      <c r="E162" s="338"/>
      <c r="F162" s="348"/>
      <c r="G162" s="338"/>
      <c r="H162" s="338"/>
      <c r="I162" s="338"/>
      <c r="J162" s="338"/>
      <c r="K162" s="328"/>
    </row>
    <row r="163" s="1" customFormat="1" ht="18.75" customHeight="1">
      <c r="B163" s="300"/>
      <c r="C163" s="300"/>
      <c r="D163" s="300"/>
      <c r="E163" s="300"/>
      <c r="F163" s="300"/>
      <c r="G163" s="300"/>
      <c r="H163" s="300"/>
      <c r="I163" s="300"/>
      <c r="J163" s="300"/>
      <c r="K163" s="300"/>
    </row>
    <row r="164" s="1" customFormat="1" ht="7.5" customHeight="1">
      <c r="B164" s="279"/>
      <c r="C164" s="280"/>
      <c r="D164" s="280"/>
      <c r="E164" s="280"/>
      <c r="F164" s="280"/>
      <c r="G164" s="280"/>
      <c r="H164" s="280"/>
      <c r="I164" s="280"/>
      <c r="J164" s="280"/>
      <c r="K164" s="281"/>
    </row>
    <row r="165" s="1" customFormat="1" ht="45" customHeight="1">
      <c r="B165" s="282"/>
      <c r="C165" s="283" t="s">
        <v>1346</v>
      </c>
      <c r="D165" s="283"/>
      <c r="E165" s="283"/>
      <c r="F165" s="283"/>
      <c r="G165" s="283"/>
      <c r="H165" s="283"/>
      <c r="I165" s="283"/>
      <c r="J165" s="283"/>
      <c r="K165" s="284"/>
    </row>
    <row r="166" s="1" customFormat="1" ht="17.25" customHeight="1">
      <c r="B166" s="282"/>
      <c r="C166" s="307" t="s">
        <v>1274</v>
      </c>
      <c r="D166" s="307"/>
      <c r="E166" s="307"/>
      <c r="F166" s="307" t="s">
        <v>1275</v>
      </c>
      <c r="G166" s="349"/>
      <c r="H166" s="350" t="s">
        <v>53</v>
      </c>
      <c r="I166" s="350" t="s">
        <v>56</v>
      </c>
      <c r="J166" s="307" t="s">
        <v>1276</v>
      </c>
      <c r="K166" s="284"/>
    </row>
    <row r="167" s="1" customFormat="1" ht="17.25" customHeight="1">
      <c r="B167" s="285"/>
      <c r="C167" s="309" t="s">
        <v>1277</v>
      </c>
      <c r="D167" s="309"/>
      <c r="E167" s="309"/>
      <c r="F167" s="310" t="s">
        <v>1278</v>
      </c>
      <c r="G167" s="351"/>
      <c r="H167" s="352"/>
      <c r="I167" s="352"/>
      <c r="J167" s="309" t="s">
        <v>1279</v>
      </c>
      <c r="K167" s="287"/>
    </row>
    <row r="168" s="1" customFormat="1" ht="5.25" customHeight="1">
      <c r="B168" s="317"/>
      <c r="C168" s="312"/>
      <c r="D168" s="312"/>
      <c r="E168" s="312"/>
      <c r="F168" s="312"/>
      <c r="G168" s="313"/>
      <c r="H168" s="312"/>
      <c r="I168" s="312"/>
      <c r="J168" s="312"/>
      <c r="K168" s="340"/>
    </row>
    <row r="169" s="1" customFormat="1" ht="15" customHeight="1">
      <c r="B169" s="317"/>
      <c r="C169" s="292" t="s">
        <v>1283</v>
      </c>
      <c r="D169" s="292"/>
      <c r="E169" s="292"/>
      <c r="F169" s="315" t="s">
        <v>1280</v>
      </c>
      <c r="G169" s="292"/>
      <c r="H169" s="292" t="s">
        <v>1320</v>
      </c>
      <c r="I169" s="292" t="s">
        <v>1282</v>
      </c>
      <c r="J169" s="292">
        <v>120</v>
      </c>
      <c r="K169" s="340"/>
    </row>
    <row r="170" s="1" customFormat="1" ht="15" customHeight="1">
      <c r="B170" s="317"/>
      <c r="C170" s="292" t="s">
        <v>1329</v>
      </c>
      <c r="D170" s="292"/>
      <c r="E170" s="292"/>
      <c r="F170" s="315" t="s">
        <v>1280</v>
      </c>
      <c r="G170" s="292"/>
      <c r="H170" s="292" t="s">
        <v>1330</v>
      </c>
      <c r="I170" s="292" t="s">
        <v>1282</v>
      </c>
      <c r="J170" s="292" t="s">
        <v>1331</v>
      </c>
      <c r="K170" s="340"/>
    </row>
    <row r="171" s="1" customFormat="1" ht="15" customHeight="1">
      <c r="B171" s="317"/>
      <c r="C171" s="292" t="s">
        <v>1228</v>
      </c>
      <c r="D171" s="292"/>
      <c r="E171" s="292"/>
      <c r="F171" s="315" t="s">
        <v>1280</v>
      </c>
      <c r="G171" s="292"/>
      <c r="H171" s="292" t="s">
        <v>1347</v>
      </c>
      <c r="I171" s="292" t="s">
        <v>1282</v>
      </c>
      <c r="J171" s="292" t="s">
        <v>1331</v>
      </c>
      <c r="K171" s="340"/>
    </row>
    <row r="172" s="1" customFormat="1" ht="15" customHeight="1">
      <c r="B172" s="317"/>
      <c r="C172" s="292" t="s">
        <v>1285</v>
      </c>
      <c r="D172" s="292"/>
      <c r="E172" s="292"/>
      <c r="F172" s="315" t="s">
        <v>1286</v>
      </c>
      <c r="G172" s="292"/>
      <c r="H172" s="292" t="s">
        <v>1347</v>
      </c>
      <c r="I172" s="292" t="s">
        <v>1282</v>
      </c>
      <c r="J172" s="292">
        <v>50</v>
      </c>
      <c r="K172" s="340"/>
    </row>
    <row r="173" s="1" customFormat="1" ht="15" customHeight="1">
      <c r="B173" s="317"/>
      <c r="C173" s="292" t="s">
        <v>1288</v>
      </c>
      <c r="D173" s="292"/>
      <c r="E173" s="292"/>
      <c r="F173" s="315" t="s">
        <v>1280</v>
      </c>
      <c r="G173" s="292"/>
      <c r="H173" s="292" t="s">
        <v>1347</v>
      </c>
      <c r="I173" s="292" t="s">
        <v>1290</v>
      </c>
      <c r="J173" s="292"/>
      <c r="K173" s="340"/>
    </row>
    <row r="174" s="1" customFormat="1" ht="15" customHeight="1">
      <c r="B174" s="317"/>
      <c r="C174" s="292" t="s">
        <v>1299</v>
      </c>
      <c r="D174" s="292"/>
      <c r="E174" s="292"/>
      <c r="F174" s="315" t="s">
        <v>1286</v>
      </c>
      <c r="G174" s="292"/>
      <c r="H174" s="292" t="s">
        <v>1347</v>
      </c>
      <c r="I174" s="292" t="s">
        <v>1282</v>
      </c>
      <c r="J174" s="292">
        <v>50</v>
      </c>
      <c r="K174" s="340"/>
    </row>
    <row r="175" s="1" customFormat="1" ht="15" customHeight="1">
      <c r="B175" s="317"/>
      <c r="C175" s="292" t="s">
        <v>1307</v>
      </c>
      <c r="D175" s="292"/>
      <c r="E175" s="292"/>
      <c r="F175" s="315" t="s">
        <v>1286</v>
      </c>
      <c r="G175" s="292"/>
      <c r="H175" s="292" t="s">
        <v>1347</v>
      </c>
      <c r="I175" s="292" t="s">
        <v>1282</v>
      </c>
      <c r="J175" s="292">
        <v>50</v>
      </c>
      <c r="K175" s="340"/>
    </row>
    <row r="176" s="1" customFormat="1" ht="15" customHeight="1">
      <c r="B176" s="317"/>
      <c r="C176" s="292" t="s">
        <v>1305</v>
      </c>
      <c r="D176" s="292"/>
      <c r="E176" s="292"/>
      <c r="F176" s="315" t="s">
        <v>1286</v>
      </c>
      <c r="G176" s="292"/>
      <c r="H176" s="292" t="s">
        <v>1347</v>
      </c>
      <c r="I176" s="292" t="s">
        <v>1282</v>
      </c>
      <c r="J176" s="292">
        <v>50</v>
      </c>
      <c r="K176" s="340"/>
    </row>
    <row r="177" s="1" customFormat="1" ht="15" customHeight="1">
      <c r="B177" s="317"/>
      <c r="C177" s="292" t="s">
        <v>117</v>
      </c>
      <c r="D177" s="292"/>
      <c r="E177" s="292"/>
      <c r="F177" s="315" t="s">
        <v>1280</v>
      </c>
      <c r="G177" s="292"/>
      <c r="H177" s="292" t="s">
        <v>1348</v>
      </c>
      <c r="I177" s="292" t="s">
        <v>1349</v>
      </c>
      <c r="J177" s="292"/>
      <c r="K177" s="340"/>
    </row>
    <row r="178" s="1" customFormat="1" ht="15" customHeight="1">
      <c r="B178" s="317"/>
      <c r="C178" s="292" t="s">
        <v>56</v>
      </c>
      <c r="D178" s="292"/>
      <c r="E178" s="292"/>
      <c r="F178" s="315" t="s">
        <v>1280</v>
      </c>
      <c r="G178" s="292"/>
      <c r="H178" s="292" t="s">
        <v>1350</v>
      </c>
      <c r="I178" s="292" t="s">
        <v>1351</v>
      </c>
      <c r="J178" s="292">
        <v>1</v>
      </c>
      <c r="K178" s="340"/>
    </row>
    <row r="179" s="1" customFormat="1" ht="15" customHeight="1">
      <c r="B179" s="317"/>
      <c r="C179" s="292" t="s">
        <v>52</v>
      </c>
      <c r="D179" s="292"/>
      <c r="E179" s="292"/>
      <c r="F179" s="315" t="s">
        <v>1280</v>
      </c>
      <c r="G179" s="292"/>
      <c r="H179" s="292" t="s">
        <v>1352</v>
      </c>
      <c r="I179" s="292" t="s">
        <v>1282</v>
      </c>
      <c r="J179" s="292">
        <v>20</v>
      </c>
      <c r="K179" s="340"/>
    </row>
    <row r="180" s="1" customFormat="1" ht="15" customHeight="1">
      <c r="B180" s="317"/>
      <c r="C180" s="292" t="s">
        <v>53</v>
      </c>
      <c r="D180" s="292"/>
      <c r="E180" s="292"/>
      <c r="F180" s="315" t="s">
        <v>1280</v>
      </c>
      <c r="G180" s="292"/>
      <c r="H180" s="292" t="s">
        <v>1353</v>
      </c>
      <c r="I180" s="292" t="s">
        <v>1282</v>
      </c>
      <c r="J180" s="292">
        <v>255</v>
      </c>
      <c r="K180" s="340"/>
    </row>
    <row r="181" s="1" customFormat="1" ht="15" customHeight="1">
      <c r="B181" s="317"/>
      <c r="C181" s="292" t="s">
        <v>118</v>
      </c>
      <c r="D181" s="292"/>
      <c r="E181" s="292"/>
      <c r="F181" s="315" t="s">
        <v>1280</v>
      </c>
      <c r="G181" s="292"/>
      <c r="H181" s="292" t="s">
        <v>1244</v>
      </c>
      <c r="I181" s="292" t="s">
        <v>1282</v>
      </c>
      <c r="J181" s="292">
        <v>10</v>
      </c>
      <c r="K181" s="340"/>
    </row>
    <row r="182" s="1" customFormat="1" ht="15" customHeight="1">
      <c r="B182" s="317"/>
      <c r="C182" s="292" t="s">
        <v>119</v>
      </c>
      <c r="D182" s="292"/>
      <c r="E182" s="292"/>
      <c r="F182" s="315" t="s">
        <v>1280</v>
      </c>
      <c r="G182" s="292"/>
      <c r="H182" s="292" t="s">
        <v>1354</v>
      </c>
      <c r="I182" s="292" t="s">
        <v>1315</v>
      </c>
      <c r="J182" s="292"/>
      <c r="K182" s="340"/>
    </row>
    <row r="183" s="1" customFormat="1" ht="15" customHeight="1">
      <c r="B183" s="317"/>
      <c r="C183" s="292" t="s">
        <v>1355</v>
      </c>
      <c r="D183" s="292"/>
      <c r="E183" s="292"/>
      <c r="F183" s="315" t="s">
        <v>1280</v>
      </c>
      <c r="G183" s="292"/>
      <c r="H183" s="292" t="s">
        <v>1356</v>
      </c>
      <c r="I183" s="292" t="s">
        <v>1315</v>
      </c>
      <c r="J183" s="292"/>
      <c r="K183" s="340"/>
    </row>
    <row r="184" s="1" customFormat="1" ht="15" customHeight="1">
      <c r="B184" s="317"/>
      <c r="C184" s="292" t="s">
        <v>1344</v>
      </c>
      <c r="D184" s="292"/>
      <c r="E184" s="292"/>
      <c r="F184" s="315" t="s">
        <v>1280</v>
      </c>
      <c r="G184" s="292"/>
      <c r="H184" s="292" t="s">
        <v>1357</v>
      </c>
      <c r="I184" s="292" t="s">
        <v>1315</v>
      </c>
      <c r="J184" s="292"/>
      <c r="K184" s="340"/>
    </row>
    <row r="185" s="1" customFormat="1" ht="15" customHeight="1">
      <c r="B185" s="317"/>
      <c r="C185" s="292" t="s">
        <v>121</v>
      </c>
      <c r="D185" s="292"/>
      <c r="E185" s="292"/>
      <c r="F185" s="315" t="s">
        <v>1286</v>
      </c>
      <c r="G185" s="292"/>
      <c r="H185" s="292" t="s">
        <v>1358</v>
      </c>
      <c r="I185" s="292" t="s">
        <v>1282</v>
      </c>
      <c r="J185" s="292">
        <v>50</v>
      </c>
      <c r="K185" s="340"/>
    </row>
    <row r="186" s="1" customFormat="1" ht="15" customHeight="1">
      <c r="B186" s="317"/>
      <c r="C186" s="292" t="s">
        <v>1359</v>
      </c>
      <c r="D186" s="292"/>
      <c r="E186" s="292"/>
      <c r="F186" s="315" t="s">
        <v>1286</v>
      </c>
      <c r="G186" s="292"/>
      <c r="H186" s="292" t="s">
        <v>1360</v>
      </c>
      <c r="I186" s="292" t="s">
        <v>1361</v>
      </c>
      <c r="J186" s="292"/>
      <c r="K186" s="340"/>
    </row>
    <row r="187" s="1" customFormat="1" ht="15" customHeight="1">
      <c r="B187" s="317"/>
      <c r="C187" s="292" t="s">
        <v>1362</v>
      </c>
      <c r="D187" s="292"/>
      <c r="E187" s="292"/>
      <c r="F187" s="315" t="s">
        <v>1286</v>
      </c>
      <c r="G187" s="292"/>
      <c r="H187" s="292" t="s">
        <v>1363</v>
      </c>
      <c r="I187" s="292" t="s">
        <v>1361</v>
      </c>
      <c r="J187" s="292"/>
      <c r="K187" s="340"/>
    </row>
    <row r="188" s="1" customFormat="1" ht="15" customHeight="1">
      <c r="B188" s="317"/>
      <c r="C188" s="292" t="s">
        <v>1364</v>
      </c>
      <c r="D188" s="292"/>
      <c r="E188" s="292"/>
      <c r="F188" s="315" t="s">
        <v>1286</v>
      </c>
      <c r="G188" s="292"/>
      <c r="H188" s="292" t="s">
        <v>1365</v>
      </c>
      <c r="I188" s="292" t="s">
        <v>1361</v>
      </c>
      <c r="J188" s="292"/>
      <c r="K188" s="340"/>
    </row>
    <row r="189" s="1" customFormat="1" ht="15" customHeight="1">
      <c r="B189" s="317"/>
      <c r="C189" s="353" t="s">
        <v>1366</v>
      </c>
      <c r="D189" s="292"/>
      <c r="E189" s="292"/>
      <c r="F189" s="315" t="s">
        <v>1286</v>
      </c>
      <c r="G189" s="292"/>
      <c r="H189" s="292" t="s">
        <v>1367</v>
      </c>
      <c r="I189" s="292" t="s">
        <v>1368</v>
      </c>
      <c r="J189" s="354" t="s">
        <v>1369</v>
      </c>
      <c r="K189" s="340"/>
    </row>
    <row r="190" s="17" customFormat="1" ht="15" customHeight="1">
      <c r="B190" s="355"/>
      <c r="C190" s="356" t="s">
        <v>1370</v>
      </c>
      <c r="D190" s="357"/>
      <c r="E190" s="357"/>
      <c r="F190" s="358" t="s">
        <v>1286</v>
      </c>
      <c r="G190" s="357"/>
      <c r="H190" s="357" t="s">
        <v>1371</v>
      </c>
      <c r="I190" s="357" t="s">
        <v>1368</v>
      </c>
      <c r="J190" s="359" t="s">
        <v>1369</v>
      </c>
      <c r="K190" s="360"/>
    </row>
    <row r="191" s="1" customFormat="1" ht="15" customHeight="1">
      <c r="B191" s="317"/>
      <c r="C191" s="353" t="s">
        <v>41</v>
      </c>
      <c r="D191" s="292"/>
      <c r="E191" s="292"/>
      <c r="F191" s="315" t="s">
        <v>1280</v>
      </c>
      <c r="G191" s="292"/>
      <c r="H191" s="289" t="s">
        <v>1372</v>
      </c>
      <c r="I191" s="292" t="s">
        <v>1373</v>
      </c>
      <c r="J191" s="292"/>
      <c r="K191" s="340"/>
    </row>
    <row r="192" s="1" customFormat="1" ht="15" customHeight="1">
      <c r="B192" s="317"/>
      <c r="C192" s="353" t="s">
        <v>1374</v>
      </c>
      <c r="D192" s="292"/>
      <c r="E192" s="292"/>
      <c r="F192" s="315" t="s">
        <v>1280</v>
      </c>
      <c r="G192" s="292"/>
      <c r="H192" s="292" t="s">
        <v>1375</v>
      </c>
      <c r="I192" s="292" t="s">
        <v>1315</v>
      </c>
      <c r="J192" s="292"/>
      <c r="K192" s="340"/>
    </row>
    <row r="193" s="1" customFormat="1" ht="15" customHeight="1">
      <c r="B193" s="317"/>
      <c r="C193" s="353" t="s">
        <v>1376</v>
      </c>
      <c r="D193" s="292"/>
      <c r="E193" s="292"/>
      <c r="F193" s="315" t="s">
        <v>1280</v>
      </c>
      <c r="G193" s="292"/>
      <c r="H193" s="292" t="s">
        <v>1377</v>
      </c>
      <c r="I193" s="292" t="s">
        <v>1315</v>
      </c>
      <c r="J193" s="292"/>
      <c r="K193" s="340"/>
    </row>
    <row r="194" s="1" customFormat="1" ht="15" customHeight="1">
      <c r="B194" s="317"/>
      <c r="C194" s="353" t="s">
        <v>1378</v>
      </c>
      <c r="D194" s="292"/>
      <c r="E194" s="292"/>
      <c r="F194" s="315" t="s">
        <v>1286</v>
      </c>
      <c r="G194" s="292"/>
      <c r="H194" s="292" t="s">
        <v>1379</v>
      </c>
      <c r="I194" s="292" t="s">
        <v>1315</v>
      </c>
      <c r="J194" s="292"/>
      <c r="K194" s="340"/>
    </row>
    <row r="195" s="1" customFormat="1" ht="15" customHeight="1">
      <c r="B195" s="346"/>
      <c r="C195" s="361"/>
      <c r="D195" s="326"/>
      <c r="E195" s="326"/>
      <c r="F195" s="326"/>
      <c r="G195" s="326"/>
      <c r="H195" s="326"/>
      <c r="I195" s="326"/>
      <c r="J195" s="326"/>
      <c r="K195" s="347"/>
    </row>
    <row r="196" s="1" customFormat="1" ht="18.75" customHeight="1">
      <c r="B196" s="328"/>
      <c r="C196" s="338"/>
      <c r="D196" s="338"/>
      <c r="E196" s="338"/>
      <c r="F196" s="348"/>
      <c r="G196" s="338"/>
      <c r="H196" s="338"/>
      <c r="I196" s="338"/>
      <c r="J196" s="338"/>
      <c r="K196" s="328"/>
    </row>
    <row r="197" s="1" customFormat="1" ht="18.75" customHeight="1">
      <c r="B197" s="328"/>
      <c r="C197" s="338"/>
      <c r="D197" s="338"/>
      <c r="E197" s="338"/>
      <c r="F197" s="348"/>
      <c r="G197" s="338"/>
      <c r="H197" s="338"/>
      <c r="I197" s="338"/>
      <c r="J197" s="338"/>
      <c r="K197" s="328"/>
    </row>
    <row r="198" s="1" customFormat="1" ht="18.75" customHeight="1">
      <c r="B198" s="300"/>
      <c r="C198" s="300"/>
      <c r="D198" s="300"/>
      <c r="E198" s="300"/>
      <c r="F198" s="300"/>
      <c r="G198" s="300"/>
      <c r="H198" s="300"/>
      <c r="I198" s="300"/>
      <c r="J198" s="300"/>
      <c r="K198" s="300"/>
    </row>
    <row r="199" s="1" customFormat="1" ht="13.5">
      <c r="B199" s="279"/>
      <c r="C199" s="280"/>
      <c r="D199" s="280"/>
      <c r="E199" s="280"/>
      <c r="F199" s="280"/>
      <c r="G199" s="280"/>
      <c r="H199" s="280"/>
      <c r="I199" s="280"/>
      <c r="J199" s="280"/>
      <c r="K199" s="281"/>
    </row>
    <row r="200" s="1" customFormat="1" ht="21">
      <c r="B200" s="282"/>
      <c r="C200" s="283" t="s">
        <v>1380</v>
      </c>
      <c r="D200" s="283"/>
      <c r="E200" s="283"/>
      <c r="F200" s="283"/>
      <c r="G200" s="283"/>
      <c r="H200" s="283"/>
      <c r="I200" s="283"/>
      <c r="J200" s="283"/>
      <c r="K200" s="284"/>
    </row>
    <row r="201" s="1" customFormat="1" ht="25.5" customHeight="1">
      <c r="B201" s="282"/>
      <c r="C201" s="362" t="s">
        <v>1381</v>
      </c>
      <c r="D201" s="362"/>
      <c r="E201" s="362"/>
      <c r="F201" s="362" t="s">
        <v>1382</v>
      </c>
      <c r="G201" s="363"/>
      <c r="H201" s="362" t="s">
        <v>1383</v>
      </c>
      <c r="I201" s="362"/>
      <c r="J201" s="362"/>
      <c r="K201" s="284"/>
    </row>
    <row r="202" s="1" customFormat="1" ht="5.25" customHeight="1">
      <c r="B202" s="317"/>
      <c r="C202" s="312"/>
      <c r="D202" s="312"/>
      <c r="E202" s="312"/>
      <c r="F202" s="312"/>
      <c r="G202" s="338"/>
      <c r="H202" s="312"/>
      <c r="I202" s="312"/>
      <c r="J202" s="312"/>
      <c r="K202" s="340"/>
    </row>
    <row r="203" s="1" customFormat="1" ht="15" customHeight="1">
      <c r="B203" s="317"/>
      <c r="C203" s="292" t="s">
        <v>1373</v>
      </c>
      <c r="D203" s="292"/>
      <c r="E203" s="292"/>
      <c r="F203" s="315" t="s">
        <v>42</v>
      </c>
      <c r="G203" s="292"/>
      <c r="H203" s="292" t="s">
        <v>1384</v>
      </c>
      <c r="I203" s="292"/>
      <c r="J203" s="292"/>
      <c r="K203" s="340"/>
    </row>
    <row r="204" s="1" customFormat="1" ht="15" customHeight="1">
      <c r="B204" s="317"/>
      <c r="C204" s="292"/>
      <c r="D204" s="292"/>
      <c r="E204" s="292"/>
      <c r="F204" s="315" t="s">
        <v>43</v>
      </c>
      <c r="G204" s="292"/>
      <c r="H204" s="292" t="s">
        <v>1385</v>
      </c>
      <c r="I204" s="292"/>
      <c r="J204" s="292"/>
      <c r="K204" s="340"/>
    </row>
    <row r="205" s="1" customFormat="1" ht="15" customHeight="1">
      <c r="B205" s="317"/>
      <c r="C205" s="292"/>
      <c r="D205" s="292"/>
      <c r="E205" s="292"/>
      <c r="F205" s="315" t="s">
        <v>46</v>
      </c>
      <c r="G205" s="292"/>
      <c r="H205" s="292" t="s">
        <v>1386</v>
      </c>
      <c r="I205" s="292"/>
      <c r="J205" s="292"/>
      <c r="K205" s="340"/>
    </row>
    <row r="206" s="1" customFormat="1" ht="15" customHeight="1">
      <c r="B206" s="317"/>
      <c r="C206" s="292"/>
      <c r="D206" s="292"/>
      <c r="E206" s="292"/>
      <c r="F206" s="315" t="s">
        <v>44</v>
      </c>
      <c r="G206" s="292"/>
      <c r="H206" s="292" t="s">
        <v>1387</v>
      </c>
      <c r="I206" s="292"/>
      <c r="J206" s="292"/>
      <c r="K206" s="340"/>
    </row>
    <row r="207" s="1" customFormat="1" ht="15" customHeight="1">
      <c r="B207" s="317"/>
      <c r="C207" s="292"/>
      <c r="D207" s="292"/>
      <c r="E207" s="292"/>
      <c r="F207" s="315" t="s">
        <v>45</v>
      </c>
      <c r="G207" s="292"/>
      <c r="H207" s="292" t="s">
        <v>1388</v>
      </c>
      <c r="I207" s="292"/>
      <c r="J207" s="292"/>
      <c r="K207" s="340"/>
    </row>
    <row r="208" s="1" customFormat="1" ht="15" customHeight="1">
      <c r="B208" s="317"/>
      <c r="C208" s="292"/>
      <c r="D208" s="292"/>
      <c r="E208" s="292"/>
      <c r="F208" s="315"/>
      <c r="G208" s="292"/>
      <c r="H208" s="292"/>
      <c r="I208" s="292"/>
      <c r="J208" s="292"/>
      <c r="K208" s="340"/>
    </row>
    <row r="209" s="1" customFormat="1" ht="15" customHeight="1">
      <c r="B209" s="317"/>
      <c r="C209" s="292" t="s">
        <v>1327</v>
      </c>
      <c r="D209" s="292"/>
      <c r="E209" s="292"/>
      <c r="F209" s="315" t="s">
        <v>78</v>
      </c>
      <c r="G209" s="292"/>
      <c r="H209" s="292" t="s">
        <v>1389</v>
      </c>
      <c r="I209" s="292"/>
      <c r="J209" s="292"/>
      <c r="K209" s="340"/>
    </row>
    <row r="210" s="1" customFormat="1" ht="15" customHeight="1">
      <c r="B210" s="317"/>
      <c r="C210" s="292"/>
      <c r="D210" s="292"/>
      <c r="E210" s="292"/>
      <c r="F210" s="315" t="s">
        <v>1224</v>
      </c>
      <c r="G210" s="292"/>
      <c r="H210" s="292" t="s">
        <v>1225</v>
      </c>
      <c r="I210" s="292"/>
      <c r="J210" s="292"/>
      <c r="K210" s="340"/>
    </row>
    <row r="211" s="1" customFormat="1" ht="15" customHeight="1">
      <c r="B211" s="317"/>
      <c r="C211" s="292"/>
      <c r="D211" s="292"/>
      <c r="E211" s="292"/>
      <c r="F211" s="315" t="s">
        <v>1222</v>
      </c>
      <c r="G211" s="292"/>
      <c r="H211" s="292" t="s">
        <v>1390</v>
      </c>
      <c r="I211" s="292"/>
      <c r="J211" s="292"/>
      <c r="K211" s="340"/>
    </row>
    <row r="212" s="1" customFormat="1" ht="15" customHeight="1">
      <c r="B212" s="364"/>
      <c r="C212" s="292"/>
      <c r="D212" s="292"/>
      <c r="E212" s="292"/>
      <c r="F212" s="315" t="s">
        <v>1226</v>
      </c>
      <c r="G212" s="353"/>
      <c r="H212" s="344" t="s">
        <v>1227</v>
      </c>
      <c r="I212" s="344"/>
      <c r="J212" s="344"/>
      <c r="K212" s="365"/>
    </row>
    <row r="213" s="1" customFormat="1" ht="15" customHeight="1">
      <c r="B213" s="364"/>
      <c r="C213" s="292"/>
      <c r="D213" s="292"/>
      <c r="E213" s="292"/>
      <c r="F213" s="315" t="s">
        <v>971</v>
      </c>
      <c r="G213" s="353"/>
      <c r="H213" s="344" t="s">
        <v>1205</v>
      </c>
      <c r="I213" s="344"/>
      <c r="J213" s="344"/>
      <c r="K213" s="365"/>
    </row>
    <row r="214" s="1" customFormat="1" ht="15" customHeight="1">
      <c r="B214" s="364"/>
      <c r="C214" s="292"/>
      <c r="D214" s="292"/>
      <c r="E214" s="292"/>
      <c r="F214" s="315"/>
      <c r="G214" s="353"/>
      <c r="H214" s="344"/>
      <c r="I214" s="344"/>
      <c r="J214" s="344"/>
      <c r="K214" s="365"/>
    </row>
    <row r="215" s="1" customFormat="1" ht="15" customHeight="1">
      <c r="B215" s="364"/>
      <c r="C215" s="292" t="s">
        <v>1351</v>
      </c>
      <c r="D215" s="292"/>
      <c r="E215" s="292"/>
      <c r="F215" s="315">
        <v>1</v>
      </c>
      <c r="G215" s="353"/>
      <c r="H215" s="344" t="s">
        <v>1391</v>
      </c>
      <c r="I215" s="344"/>
      <c r="J215" s="344"/>
      <c r="K215" s="365"/>
    </row>
    <row r="216" s="1" customFormat="1" ht="15" customHeight="1">
      <c r="B216" s="364"/>
      <c r="C216" s="292"/>
      <c r="D216" s="292"/>
      <c r="E216" s="292"/>
      <c r="F216" s="315">
        <v>2</v>
      </c>
      <c r="G216" s="353"/>
      <c r="H216" s="344" t="s">
        <v>1392</v>
      </c>
      <c r="I216" s="344"/>
      <c r="J216" s="344"/>
      <c r="K216" s="365"/>
    </row>
    <row r="217" s="1" customFormat="1" ht="15" customHeight="1">
      <c r="B217" s="364"/>
      <c r="C217" s="292"/>
      <c r="D217" s="292"/>
      <c r="E217" s="292"/>
      <c r="F217" s="315">
        <v>3</v>
      </c>
      <c r="G217" s="353"/>
      <c r="H217" s="344" t="s">
        <v>1393</v>
      </c>
      <c r="I217" s="344"/>
      <c r="J217" s="344"/>
      <c r="K217" s="365"/>
    </row>
    <row r="218" s="1" customFormat="1" ht="15" customHeight="1">
      <c r="B218" s="364"/>
      <c r="C218" s="292"/>
      <c r="D218" s="292"/>
      <c r="E218" s="292"/>
      <c r="F218" s="315">
        <v>4</v>
      </c>
      <c r="G218" s="353"/>
      <c r="H218" s="344" t="s">
        <v>1394</v>
      </c>
      <c r="I218" s="344"/>
      <c r="J218" s="344"/>
      <c r="K218" s="365"/>
    </row>
    <row r="219" s="1" customFormat="1" ht="12.75" customHeight="1">
      <c r="B219" s="366"/>
      <c r="C219" s="367"/>
      <c r="D219" s="367"/>
      <c r="E219" s="367"/>
      <c r="F219" s="367"/>
      <c r="G219" s="367"/>
      <c r="H219" s="367"/>
      <c r="I219" s="367"/>
      <c r="J219" s="367"/>
      <c r="K219" s="368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Tomáš Holán</dc:creator>
  <cp:lastModifiedBy>Tomáš Holán</cp:lastModifiedBy>
  <dcterms:created xsi:type="dcterms:W3CDTF">2025-04-10T06:51:46Z</dcterms:created>
  <dcterms:modified xsi:type="dcterms:W3CDTF">2025-04-10T06:51:52Z</dcterms:modified>
</cp:coreProperties>
</file>