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bookViews>
    <workbookView xWindow="0" yWindow="0" windowWidth="0" windowHeight="0"/>
  </bookViews>
  <sheets>
    <sheet name="Rekapitulace stavby" sheetId="1" r:id="rId1"/>
    <sheet name="SO 10 - Sanace podlahy" sheetId="2" r:id="rId2"/>
    <sheet name="SO 20 - Elektroinstalace" sheetId="3" r:id="rId3"/>
    <sheet name="SO 30 - Potrubní rozvody" sheetId="4" r:id="rId4"/>
    <sheet name="SO 40 - Demontáže a zpětn..." sheetId="5" r:id="rId5"/>
    <sheet name="VRN - Vedlejší rozpočtové..." sheetId="6" r:id="rId6"/>
    <sheet name="Pokyny pro vyplnění" sheetId="7" r:id="rId7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'SO 10 - Sanace podlahy'!$C$90:$K$743</definedName>
    <definedName name="_xlnm.Print_Area" localSheetId="1">'SO 10 - Sanace podlahy'!$C$4:$J$39,'SO 10 - Sanace podlahy'!$C$45:$J$72,'SO 10 - Sanace podlahy'!$C$78:$K$743</definedName>
    <definedName name="_xlnm.Print_Titles" localSheetId="1">'SO 10 - Sanace podlahy'!$90:$90</definedName>
    <definedName name="_xlnm._FilterDatabase" localSheetId="2" hidden="1">'SO 20 - Elektroinstalace'!$C$85:$K$194</definedName>
    <definedName name="_xlnm.Print_Area" localSheetId="2">'SO 20 - Elektroinstalace'!$C$4:$J$39,'SO 20 - Elektroinstalace'!$C$45:$J$67,'SO 20 - Elektroinstalace'!$C$73:$K$194</definedName>
    <definedName name="_xlnm.Print_Titles" localSheetId="2">'SO 20 - Elektroinstalace'!$85:$85</definedName>
    <definedName name="_xlnm._FilterDatabase" localSheetId="3" hidden="1">'SO 30 - Potrubní rozvody'!$C$83:$K$174</definedName>
    <definedName name="_xlnm.Print_Area" localSheetId="3">'SO 30 - Potrubní rozvody'!$C$4:$J$39,'SO 30 - Potrubní rozvody'!$C$45:$J$65,'SO 30 - Potrubní rozvody'!$C$71:$K$174</definedName>
    <definedName name="_xlnm.Print_Titles" localSheetId="3">'SO 30 - Potrubní rozvody'!$83:$83</definedName>
    <definedName name="_xlnm._FilterDatabase" localSheetId="4" hidden="1">'SO 40 - Demontáže a zpětn...'!$C$81:$K$132</definedName>
    <definedName name="_xlnm.Print_Area" localSheetId="4">'SO 40 - Demontáže a zpětn...'!$C$4:$J$39,'SO 40 - Demontáže a zpětn...'!$C$45:$J$63,'SO 40 - Demontáže a zpětn...'!$C$69:$K$132</definedName>
    <definedName name="_xlnm.Print_Titles" localSheetId="4">'SO 40 - Demontáže a zpětn...'!$81:$81</definedName>
    <definedName name="_xlnm._FilterDatabase" localSheetId="5" hidden="1">'VRN - Vedlejší rozpočtové...'!$C$83:$K$114</definedName>
    <definedName name="_xlnm.Print_Area" localSheetId="5">'VRN - Vedlejší rozpočtové...'!$C$4:$J$39,'VRN - Vedlejší rozpočtové...'!$C$45:$J$65,'VRN - Vedlejší rozpočtové...'!$C$71:$K$114</definedName>
    <definedName name="_xlnm.Print_Titles" localSheetId="5">'VRN - Vedlejší rozpočtové...'!$83:$83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110"/>
  <c r="BH110"/>
  <c r="BG110"/>
  <c r="BF110"/>
  <c r="T110"/>
  <c r="T109"/>
  <c r="R110"/>
  <c r="R109"/>
  <c r="P110"/>
  <c r="P109"/>
  <c r="BI104"/>
  <c r="BH104"/>
  <c r="BG104"/>
  <c r="BF104"/>
  <c r="T104"/>
  <c r="T103"/>
  <c r="R104"/>
  <c r="R103"/>
  <c r="P104"/>
  <c r="P103"/>
  <c r="BI98"/>
  <c r="BH98"/>
  <c r="BG98"/>
  <c r="BF98"/>
  <c r="T98"/>
  <c r="T97"/>
  <c r="R98"/>
  <c r="R97"/>
  <c r="P98"/>
  <c r="P97"/>
  <c r="BI92"/>
  <c r="BH92"/>
  <c r="BG92"/>
  <c r="BF92"/>
  <c r="T92"/>
  <c r="T86"/>
  <c r="T85"/>
  <c r="T84"/>
  <c r="R92"/>
  <c r="R86"/>
  <c r="R85"/>
  <c r="R84"/>
  <c r="P92"/>
  <c r="P86"/>
  <c r="P85"/>
  <c r="P84"/>
  <c i="1" r="AU59"/>
  <c i="6"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55"/>
  <c r="J17"/>
  <c r="J12"/>
  <c r="J78"/>
  <c r="E7"/>
  <c r="E48"/>
  <c i="5" r="J37"/>
  <c r="J36"/>
  <c i="1" r="AY58"/>
  <c i="5" r="J35"/>
  <c i="1" r="AX58"/>
  <c i="5" r="BI127"/>
  <c r="BH127"/>
  <c r="BG127"/>
  <c r="BF127"/>
  <c r="T127"/>
  <c r="R127"/>
  <c r="P127"/>
  <c r="BI116"/>
  <c r="BH116"/>
  <c r="BG116"/>
  <c r="BF116"/>
  <c r="T116"/>
  <c r="R116"/>
  <c r="P116"/>
  <c r="BI111"/>
  <c r="BH111"/>
  <c r="BG111"/>
  <c r="BF111"/>
  <c r="T111"/>
  <c r="R111"/>
  <c r="P111"/>
  <c r="BI104"/>
  <c r="BH104"/>
  <c r="BG104"/>
  <c r="BF104"/>
  <c r="T104"/>
  <c r="R104"/>
  <c r="P104"/>
  <c r="BI90"/>
  <c r="BH90"/>
  <c r="BG90"/>
  <c r="BF90"/>
  <c r="T90"/>
  <c r="R90"/>
  <c r="P90"/>
  <c r="BI85"/>
  <c r="BH85"/>
  <c r="BG85"/>
  <c r="BF85"/>
  <c r="T85"/>
  <c r="R85"/>
  <c r="P85"/>
  <c r="J79"/>
  <c r="J78"/>
  <c r="F78"/>
  <c r="F76"/>
  <c r="E74"/>
  <c r="J55"/>
  <c r="J54"/>
  <c r="F54"/>
  <c r="F52"/>
  <c r="E50"/>
  <c r="J18"/>
  <c r="E18"/>
  <c r="F79"/>
  <c r="J17"/>
  <c r="J12"/>
  <c r="J76"/>
  <c r="E7"/>
  <c r="E72"/>
  <c i="4" r="J37"/>
  <c r="J36"/>
  <c i="1" r="AY57"/>
  <c i="4" r="J35"/>
  <c i="1" r="AX57"/>
  <c i="4"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55"/>
  <c r="J17"/>
  <c r="J12"/>
  <c r="J78"/>
  <c r="E7"/>
  <c r="E74"/>
  <c i="3" r="J37"/>
  <c r="J36"/>
  <c i="1" r="AY56"/>
  <c i="3" r="J35"/>
  <c i="1" r="AX56"/>
  <c i="3"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83"/>
  <c r="J17"/>
  <c r="J12"/>
  <c r="J52"/>
  <c r="E7"/>
  <c r="E76"/>
  <c i="2" r="J37"/>
  <c r="J36"/>
  <c i="1" r="AY55"/>
  <c i="2" r="J35"/>
  <c i="1" r="AX55"/>
  <c i="2" r="BI741"/>
  <c r="BH741"/>
  <c r="BG741"/>
  <c r="BF741"/>
  <c r="T741"/>
  <c r="R741"/>
  <c r="P741"/>
  <c r="BI732"/>
  <c r="BH732"/>
  <c r="BG732"/>
  <c r="BF732"/>
  <c r="T732"/>
  <c r="R732"/>
  <c r="P732"/>
  <c r="BI726"/>
  <c r="BH726"/>
  <c r="BG726"/>
  <c r="BF726"/>
  <c r="T726"/>
  <c r="R726"/>
  <c r="P726"/>
  <c r="BI720"/>
  <c r="BH720"/>
  <c r="BG720"/>
  <c r="BF720"/>
  <c r="T720"/>
  <c r="R720"/>
  <c r="P720"/>
  <c r="BI714"/>
  <c r="BH714"/>
  <c r="BG714"/>
  <c r="BF714"/>
  <c r="T714"/>
  <c r="R714"/>
  <c r="P714"/>
  <c r="BI708"/>
  <c r="BH708"/>
  <c r="BG708"/>
  <c r="BF708"/>
  <c r="T708"/>
  <c r="R708"/>
  <c r="P708"/>
  <c r="BI702"/>
  <c r="BH702"/>
  <c r="BG702"/>
  <c r="BF702"/>
  <c r="T702"/>
  <c r="R702"/>
  <c r="P702"/>
  <c r="BI696"/>
  <c r="BH696"/>
  <c r="BG696"/>
  <c r="BF696"/>
  <c r="T696"/>
  <c r="R696"/>
  <c r="P696"/>
  <c r="BI690"/>
  <c r="BH690"/>
  <c r="BG690"/>
  <c r="BF690"/>
  <c r="T690"/>
  <c r="R690"/>
  <c r="P690"/>
  <c r="BI684"/>
  <c r="BH684"/>
  <c r="BG684"/>
  <c r="BF684"/>
  <c r="T684"/>
  <c r="R684"/>
  <c r="P684"/>
  <c r="BI678"/>
  <c r="BH678"/>
  <c r="BG678"/>
  <c r="BF678"/>
  <c r="T678"/>
  <c r="R678"/>
  <c r="P678"/>
  <c r="BI672"/>
  <c r="BH672"/>
  <c r="BG672"/>
  <c r="BF672"/>
  <c r="T672"/>
  <c r="R672"/>
  <c r="P672"/>
  <c r="BI666"/>
  <c r="BH666"/>
  <c r="BG666"/>
  <c r="BF666"/>
  <c r="T666"/>
  <c r="R666"/>
  <c r="P666"/>
  <c r="BI655"/>
  <c r="BH655"/>
  <c r="BG655"/>
  <c r="BF655"/>
  <c r="T655"/>
  <c r="R655"/>
  <c r="P655"/>
  <c r="BI646"/>
  <c r="BH646"/>
  <c r="BG646"/>
  <c r="BF646"/>
  <c r="T646"/>
  <c r="R646"/>
  <c r="P646"/>
  <c r="BI631"/>
  <c r="BH631"/>
  <c r="BG631"/>
  <c r="BF631"/>
  <c r="T631"/>
  <c r="R631"/>
  <c r="P631"/>
  <c r="BI624"/>
  <c r="BH624"/>
  <c r="BG624"/>
  <c r="BF624"/>
  <c r="T624"/>
  <c r="R624"/>
  <c r="P624"/>
  <c r="BI618"/>
  <c r="BH618"/>
  <c r="BG618"/>
  <c r="BF618"/>
  <c r="T618"/>
  <c r="R618"/>
  <c r="P618"/>
  <c r="BI611"/>
  <c r="BH611"/>
  <c r="BG611"/>
  <c r="BF611"/>
  <c r="T611"/>
  <c r="R611"/>
  <c r="P611"/>
  <c r="BI607"/>
  <c r="BH607"/>
  <c r="BG607"/>
  <c r="BF607"/>
  <c r="T607"/>
  <c r="R607"/>
  <c r="P607"/>
  <c r="BI605"/>
  <c r="BH605"/>
  <c r="BG605"/>
  <c r="BF605"/>
  <c r="T605"/>
  <c r="R605"/>
  <c r="P605"/>
  <c r="BI598"/>
  <c r="BH598"/>
  <c r="BG598"/>
  <c r="BF598"/>
  <c r="T598"/>
  <c r="R598"/>
  <c r="P598"/>
  <c r="BI591"/>
  <c r="BH591"/>
  <c r="BG591"/>
  <c r="BF591"/>
  <c r="T591"/>
  <c r="R591"/>
  <c r="P591"/>
  <c r="BI586"/>
  <c r="BH586"/>
  <c r="BG586"/>
  <c r="BF586"/>
  <c r="T586"/>
  <c r="R586"/>
  <c r="P586"/>
  <c r="BI583"/>
  <c r="BH583"/>
  <c r="BG583"/>
  <c r="BF583"/>
  <c r="T583"/>
  <c r="R583"/>
  <c r="P583"/>
  <c r="BI579"/>
  <c r="BH579"/>
  <c r="BG579"/>
  <c r="BF579"/>
  <c r="T579"/>
  <c r="R579"/>
  <c r="P579"/>
  <c r="BI574"/>
  <c r="BH574"/>
  <c r="BG574"/>
  <c r="BF574"/>
  <c r="T574"/>
  <c r="R574"/>
  <c r="P574"/>
  <c r="BI569"/>
  <c r="BH569"/>
  <c r="BG569"/>
  <c r="BF569"/>
  <c r="T569"/>
  <c r="R569"/>
  <c r="P569"/>
  <c r="BI564"/>
  <c r="BH564"/>
  <c r="BG564"/>
  <c r="BF564"/>
  <c r="T564"/>
  <c r="R564"/>
  <c r="P564"/>
  <c r="BI559"/>
  <c r="BH559"/>
  <c r="BG559"/>
  <c r="BF559"/>
  <c r="T559"/>
  <c r="R559"/>
  <c r="P559"/>
  <c r="BI554"/>
  <c r="BH554"/>
  <c r="BG554"/>
  <c r="BF554"/>
  <c r="T554"/>
  <c r="R554"/>
  <c r="P554"/>
  <c r="BI551"/>
  <c r="BH551"/>
  <c r="BG551"/>
  <c r="BF551"/>
  <c r="T551"/>
  <c r="R551"/>
  <c r="P551"/>
  <c r="BI548"/>
  <c r="BH548"/>
  <c r="BG548"/>
  <c r="BF548"/>
  <c r="T548"/>
  <c r="R548"/>
  <c r="P548"/>
  <c r="BI542"/>
  <c r="BH542"/>
  <c r="BG542"/>
  <c r="BF542"/>
  <c r="T542"/>
  <c r="R542"/>
  <c r="P542"/>
  <c r="BI536"/>
  <c r="BH536"/>
  <c r="BG536"/>
  <c r="BF536"/>
  <c r="T536"/>
  <c r="R536"/>
  <c r="P536"/>
  <c r="BI525"/>
  <c r="BH525"/>
  <c r="BG525"/>
  <c r="BF525"/>
  <c r="T525"/>
  <c r="R525"/>
  <c r="P525"/>
  <c r="BI513"/>
  <c r="BH513"/>
  <c r="BG513"/>
  <c r="BF513"/>
  <c r="T513"/>
  <c r="R513"/>
  <c r="P513"/>
  <c r="BI503"/>
  <c r="BH503"/>
  <c r="BG503"/>
  <c r="BF503"/>
  <c r="T503"/>
  <c r="R503"/>
  <c r="P503"/>
  <c r="BI496"/>
  <c r="BH496"/>
  <c r="BG496"/>
  <c r="BF496"/>
  <c r="T496"/>
  <c r="R496"/>
  <c r="P496"/>
  <c r="BI489"/>
  <c r="BH489"/>
  <c r="BG489"/>
  <c r="BF489"/>
  <c r="T489"/>
  <c r="R489"/>
  <c r="P489"/>
  <c r="BI477"/>
  <c r="BH477"/>
  <c r="BG477"/>
  <c r="BF477"/>
  <c r="T477"/>
  <c r="R477"/>
  <c r="P477"/>
  <c r="BI469"/>
  <c r="BH469"/>
  <c r="BG469"/>
  <c r="BF469"/>
  <c r="T469"/>
  <c r="R469"/>
  <c r="P469"/>
  <c r="BI461"/>
  <c r="BH461"/>
  <c r="BG461"/>
  <c r="BF461"/>
  <c r="T461"/>
  <c r="R461"/>
  <c r="P461"/>
  <c r="BI455"/>
  <c r="BH455"/>
  <c r="BG455"/>
  <c r="BF455"/>
  <c r="T455"/>
  <c r="R455"/>
  <c r="P455"/>
  <c r="BI448"/>
  <c r="BH448"/>
  <c r="BG448"/>
  <c r="BF448"/>
  <c r="T448"/>
  <c r="R448"/>
  <c r="P448"/>
  <c r="BI441"/>
  <c r="BH441"/>
  <c r="BG441"/>
  <c r="BF441"/>
  <c r="T441"/>
  <c r="R441"/>
  <c r="P441"/>
  <c r="BI434"/>
  <c r="BH434"/>
  <c r="BG434"/>
  <c r="BF434"/>
  <c r="T434"/>
  <c r="R434"/>
  <c r="P434"/>
  <c r="BI427"/>
  <c r="BH427"/>
  <c r="BG427"/>
  <c r="BF427"/>
  <c r="T427"/>
  <c r="R427"/>
  <c r="P427"/>
  <c r="BI420"/>
  <c r="BH420"/>
  <c r="BG420"/>
  <c r="BF420"/>
  <c r="T420"/>
  <c r="R420"/>
  <c r="P420"/>
  <c r="BI413"/>
  <c r="BH413"/>
  <c r="BG413"/>
  <c r="BF413"/>
  <c r="T413"/>
  <c r="R413"/>
  <c r="P413"/>
  <c r="BI406"/>
  <c r="BH406"/>
  <c r="BG406"/>
  <c r="BF406"/>
  <c r="T406"/>
  <c r="R406"/>
  <c r="P406"/>
  <c r="BI399"/>
  <c r="BH399"/>
  <c r="BG399"/>
  <c r="BF399"/>
  <c r="T399"/>
  <c r="R399"/>
  <c r="P399"/>
  <c r="BI392"/>
  <c r="BH392"/>
  <c r="BG392"/>
  <c r="BF392"/>
  <c r="T392"/>
  <c r="R392"/>
  <c r="P392"/>
  <c r="BI385"/>
  <c r="BH385"/>
  <c r="BG385"/>
  <c r="BF385"/>
  <c r="T385"/>
  <c r="R385"/>
  <c r="P385"/>
  <c r="BI378"/>
  <c r="BH378"/>
  <c r="BG378"/>
  <c r="BF378"/>
  <c r="T378"/>
  <c r="R378"/>
  <c r="P378"/>
  <c r="BI371"/>
  <c r="BH371"/>
  <c r="BG371"/>
  <c r="BF371"/>
  <c r="T371"/>
  <c r="R371"/>
  <c r="P371"/>
  <c r="BI364"/>
  <c r="BH364"/>
  <c r="BG364"/>
  <c r="BF364"/>
  <c r="T364"/>
  <c r="R364"/>
  <c r="P364"/>
  <c r="BI359"/>
  <c r="BH359"/>
  <c r="BG359"/>
  <c r="BF359"/>
  <c r="T359"/>
  <c r="R359"/>
  <c r="P359"/>
  <c r="BI352"/>
  <c r="BH352"/>
  <c r="BG352"/>
  <c r="BF352"/>
  <c r="T352"/>
  <c r="R352"/>
  <c r="P352"/>
  <c r="BI345"/>
  <c r="BH345"/>
  <c r="BG345"/>
  <c r="BF345"/>
  <c r="T345"/>
  <c r="R345"/>
  <c r="P345"/>
  <c r="BI337"/>
  <c r="BH337"/>
  <c r="BG337"/>
  <c r="BF337"/>
  <c r="T337"/>
  <c r="R337"/>
  <c r="P337"/>
  <c r="BI330"/>
  <c r="BH330"/>
  <c r="BG330"/>
  <c r="BF330"/>
  <c r="T330"/>
  <c r="R330"/>
  <c r="P330"/>
  <c r="BI324"/>
  <c r="BH324"/>
  <c r="BG324"/>
  <c r="BF324"/>
  <c r="T324"/>
  <c r="R324"/>
  <c r="P324"/>
  <c r="BI317"/>
  <c r="BH317"/>
  <c r="BG317"/>
  <c r="BF317"/>
  <c r="T317"/>
  <c r="R317"/>
  <c r="P317"/>
  <c r="BI310"/>
  <c r="BH310"/>
  <c r="BG310"/>
  <c r="BF310"/>
  <c r="T310"/>
  <c r="R310"/>
  <c r="P310"/>
  <c r="BI307"/>
  <c r="BH307"/>
  <c r="BG307"/>
  <c r="BF307"/>
  <c r="T307"/>
  <c r="R307"/>
  <c r="P307"/>
  <c r="BI300"/>
  <c r="BH300"/>
  <c r="BG300"/>
  <c r="BF300"/>
  <c r="T300"/>
  <c r="R300"/>
  <c r="P300"/>
  <c r="BI297"/>
  <c r="BH297"/>
  <c r="BG297"/>
  <c r="BF297"/>
  <c r="T297"/>
  <c r="R297"/>
  <c r="P297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77"/>
  <c r="BH277"/>
  <c r="BG277"/>
  <c r="BF277"/>
  <c r="T277"/>
  <c r="R277"/>
  <c r="P277"/>
  <c r="BI268"/>
  <c r="BH268"/>
  <c r="BG268"/>
  <c r="BF268"/>
  <c r="T268"/>
  <c r="R268"/>
  <c r="P268"/>
  <c r="BI261"/>
  <c r="BH261"/>
  <c r="BG261"/>
  <c r="BF261"/>
  <c r="T261"/>
  <c r="R261"/>
  <c r="P261"/>
  <c r="BI255"/>
  <c r="BH255"/>
  <c r="BG255"/>
  <c r="BF255"/>
  <c r="T255"/>
  <c r="R255"/>
  <c r="P255"/>
  <c r="BI252"/>
  <c r="BH252"/>
  <c r="BG252"/>
  <c r="BF252"/>
  <c r="T252"/>
  <c r="R252"/>
  <c r="P252"/>
  <c r="BI245"/>
  <c r="BH245"/>
  <c r="BG245"/>
  <c r="BF245"/>
  <c r="T245"/>
  <c r="R245"/>
  <c r="P245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2"/>
  <c r="BH222"/>
  <c r="BG222"/>
  <c r="BF222"/>
  <c r="T222"/>
  <c r="R222"/>
  <c r="P222"/>
  <c r="BI215"/>
  <c r="BH215"/>
  <c r="BG215"/>
  <c r="BF215"/>
  <c r="T215"/>
  <c r="R215"/>
  <c r="P215"/>
  <c r="BI205"/>
  <c r="BH205"/>
  <c r="BG205"/>
  <c r="BF205"/>
  <c r="T205"/>
  <c r="R205"/>
  <c r="P205"/>
  <c r="BI198"/>
  <c r="BH198"/>
  <c r="BG198"/>
  <c r="BF198"/>
  <c r="T198"/>
  <c r="R198"/>
  <c r="P198"/>
  <c r="BI191"/>
  <c r="BH191"/>
  <c r="BG191"/>
  <c r="BF191"/>
  <c r="T191"/>
  <c r="R191"/>
  <c r="P191"/>
  <c r="BI179"/>
  <c r="BH179"/>
  <c r="BG179"/>
  <c r="BF179"/>
  <c r="T179"/>
  <c r="R179"/>
  <c r="P179"/>
  <c r="BI170"/>
  <c r="BH170"/>
  <c r="BG170"/>
  <c r="BF170"/>
  <c r="T170"/>
  <c r="R170"/>
  <c r="P170"/>
  <c r="BI163"/>
  <c r="BH163"/>
  <c r="BG163"/>
  <c r="BF163"/>
  <c r="T163"/>
  <c r="R163"/>
  <c r="P163"/>
  <c r="BI154"/>
  <c r="BH154"/>
  <c r="BG154"/>
  <c r="BF154"/>
  <c r="T154"/>
  <c r="R154"/>
  <c r="P154"/>
  <c r="BI147"/>
  <c r="BH147"/>
  <c r="BG147"/>
  <c r="BF147"/>
  <c r="T147"/>
  <c r="R147"/>
  <c r="P147"/>
  <c r="BI139"/>
  <c r="BH139"/>
  <c r="BG139"/>
  <c r="BF139"/>
  <c r="T139"/>
  <c r="R139"/>
  <c r="P139"/>
  <c r="BI133"/>
  <c r="BH133"/>
  <c r="BG133"/>
  <c r="BF133"/>
  <c r="T133"/>
  <c r="R133"/>
  <c r="P133"/>
  <c r="BI127"/>
  <c r="BH127"/>
  <c r="BG127"/>
  <c r="BF127"/>
  <c r="T127"/>
  <c r="R127"/>
  <c r="P127"/>
  <c r="BI121"/>
  <c r="BH121"/>
  <c r="BG121"/>
  <c r="BF121"/>
  <c r="T121"/>
  <c r="R121"/>
  <c r="P121"/>
  <c r="BI114"/>
  <c r="BH114"/>
  <c r="BG114"/>
  <c r="BF114"/>
  <c r="T114"/>
  <c r="R114"/>
  <c r="P114"/>
  <c r="BI108"/>
  <c r="BH108"/>
  <c r="BG108"/>
  <c r="BF108"/>
  <c r="T108"/>
  <c r="R108"/>
  <c r="P108"/>
  <c r="BI101"/>
  <c r="BH101"/>
  <c r="BG101"/>
  <c r="BF101"/>
  <c r="T101"/>
  <c r="R101"/>
  <c r="P101"/>
  <c r="BI94"/>
  <c r="BH94"/>
  <c r="BG94"/>
  <c r="BF94"/>
  <c r="T94"/>
  <c r="R94"/>
  <c r="P94"/>
  <c r="J88"/>
  <c r="J87"/>
  <c r="F87"/>
  <c r="F85"/>
  <c r="E83"/>
  <c r="J55"/>
  <c r="J54"/>
  <c r="F54"/>
  <c r="F52"/>
  <c r="E50"/>
  <c r="J18"/>
  <c r="E18"/>
  <c r="F88"/>
  <c r="J17"/>
  <c r="J12"/>
  <c r="J52"/>
  <c r="E7"/>
  <c r="E81"/>
  <c i="1" r="L50"/>
  <c r="AM50"/>
  <c r="AM49"/>
  <c r="L49"/>
  <c r="AM47"/>
  <c r="L47"/>
  <c r="L45"/>
  <c r="L44"/>
  <c i="4" r="J169"/>
  <c r="J161"/>
  <c r="J133"/>
  <c r="BK101"/>
  <c i="2" r="BK525"/>
  <c r="J215"/>
  <c i="4" r="J124"/>
  <c i="3" r="BK176"/>
  <c r="BK99"/>
  <c i="2" r="J569"/>
  <c r="BK392"/>
  <c r="J232"/>
  <c r="BK114"/>
  <c i="5" r="BK116"/>
  <c i="4" r="J141"/>
  <c i="3" r="BK191"/>
  <c r="J153"/>
  <c r="BK123"/>
  <c i="2" r="BK605"/>
  <c r="BK477"/>
  <c r="BK300"/>
  <c r="BK179"/>
  <c i="4" r="J159"/>
  <c r="J93"/>
  <c i="3" r="BK148"/>
  <c r="J91"/>
  <c i="2" r="BK583"/>
  <c r="J455"/>
  <c r="J330"/>
  <c r="J205"/>
  <c i="4" r="BK165"/>
  <c i="3" r="J183"/>
  <c r="J111"/>
  <c i="2" r="J591"/>
  <c r="J229"/>
  <c i="5" r="J116"/>
  <c i="4" r="BK141"/>
  <c i="3" r="BK189"/>
  <c r="BK119"/>
  <c i="2" r="BK559"/>
  <c r="BK420"/>
  <c r="BK198"/>
  <c i="6" r="J110"/>
  <c i="4" r="BK155"/>
  <c r="J112"/>
  <c i="3" r="BK140"/>
  <c i="2" r="J583"/>
  <c r="J441"/>
  <c r="BK330"/>
  <c r="J127"/>
  <c i="4" r="J95"/>
  <c i="3" r="J172"/>
  <c r="BK109"/>
  <c i="2" r="J732"/>
  <c r="J708"/>
  <c r="J579"/>
  <c r="BK469"/>
  <c r="J268"/>
  <c r="BK121"/>
  <c i="6" r="J98"/>
  <c i="4" r="J145"/>
  <c r="BK108"/>
  <c i="3" r="BK185"/>
  <c i="2" r="J489"/>
  <c r="J287"/>
  <c i="4" r="BK133"/>
  <c i="3" r="J189"/>
  <c r="BK128"/>
  <c i="2" r="J611"/>
  <c r="BK448"/>
  <c r="BK255"/>
  <c r="J163"/>
  <c i="5" r="BK127"/>
  <c i="4" r="J151"/>
  <c r="J110"/>
  <c i="3" r="BK159"/>
  <c r="BK97"/>
  <c i="2" r="BK666"/>
  <c r="BK489"/>
  <c r="BK352"/>
  <c r="J235"/>
  <c i="5" r="BK85"/>
  <c i="4" r="BK98"/>
  <c i="3" r="BK138"/>
  <c r="J89"/>
  <c i="2" r="BK579"/>
  <c r="BK406"/>
  <c r="BK287"/>
  <c r="BK163"/>
  <c i="4" r="BK171"/>
  <c r="J87"/>
  <c i="3" r="J116"/>
  <c i="2" r="BK441"/>
  <c r="BK238"/>
  <c i="6" r="BK87"/>
  <c i="4" r="BK122"/>
  <c i="3" r="BK183"/>
  <c r="BK111"/>
  <c i="2" r="J696"/>
  <c r="J469"/>
  <c r="BK307"/>
  <c r="BK94"/>
  <c i="4" r="BK147"/>
  <c r="J108"/>
  <c i="3" r="BK143"/>
  <c i="2" r="BK684"/>
  <c r="BK536"/>
  <c r="BK378"/>
  <c r="J297"/>
  <c i="4" r="BK120"/>
  <c i="3" r="J191"/>
  <c r="BK164"/>
  <c r="J119"/>
  <c i="2" r="BK726"/>
  <c r="J714"/>
  <c r="BK611"/>
  <c r="J536"/>
  <c r="J352"/>
  <c r="J147"/>
  <c i="5" r="BK90"/>
  <c i="4" r="J153"/>
  <c r="BK131"/>
  <c r="BK93"/>
  <c i="2" r="BK624"/>
  <c r="J345"/>
  <c r="J170"/>
  <c i="4" r="BK89"/>
  <c i="3" r="J136"/>
  <c r="J95"/>
  <c i="2" r="BK496"/>
  <c r="BK324"/>
  <c r="J179"/>
  <c i="6" r="J92"/>
  <c i="4" r="J155"/>
  <c r="J137"/>
  <c i="3" r="J174"/>
  <c r="J132"/>
  <c i="2" r="J702"/>
  <c r="BK598"/>
  <c r="J406"/>
  <c r="BK290"/>
  <c i="5" r="J127"/>
  <c i="4" r="J120"/>
  <c i="3" r="BK181"/>
  <c r="BK126"/>
  <c i="2" r="J678"/>
  <c r="J525"/>
  <c r="J385"/>
  <c r="J261"/>
  <c r="J121"/>
  <c i="4" r="BK159"/>
  <c r="J89"/>
  <c i="3" r="J126"/>
  <c i="2" r="BK672"/>
  <c r="J324"/>
  <c i="5" r="J90"/>
  <c i="4" r="BK118"/>
  <c i="3" r="BK178"/>
  <c r="BK107"/>
  <c i="2" r="J655"/>
  <c r="J427"/>
  <c r="BK191"/>
  <c i="5" r="J85"/>
  <c i="4" r="J114"/>
  <c i="3" r="J130"/>
  <c i="2" r="J586"/>
  <c r="J461"/>
  <c r="J300"/>
  <c r="BK215"/>
  <c i="4" r="J116"/>
  <c i="3" r="J181"/>
  <c r="BK153"/>
  <c r="J103"/>
  <c i="2" r="J726"/>
  <c r="BK702"/>
  <c r="BK586"/>
  <c r="J496"/>
  <c r="BK385"/>
  <c r="BK245"/>
  <c i="1" r="AS54"/>
  <c i="4" r="J157"/>
  <c i="3" r="J99"/>
  <c i="2" r="BK607"/>
  <c r="J503"/>
  <c r="BK297"/>
  <c r="BK147"/>
  <c i="4" r="J149"/>
  <c i="3" r="J121"/>
  <c i="2" r="J605"/>
  <c r="BK205"/>
  <c i="4" r="BK153"/>
  <c r="BK91"/>
  <c i="3" r="J159"/>
  <c r="BK103"/>
  <c i="2" r="J598"/>
  <c r="BK345"/>
  <c r="BK127"/>
  <c i="5" r="J104"/>
  <c i="4" r="BK127"/>
  <c i="3" r="BK161"/>
  <c r="J123"/>
  <c i="2" r="J554"/>
  <c r="BK359"/>
  <c r="J284"/>
  <c i="4" r="BK137"/>
  <c r="J91"/>
  <c i="3" r="J168"/>
  <c r="BK121"/>
  <c i="2" r="BK732"/>
  <c r="BK714"/>
  <c r="BK655"/>
  <c r="J548"/>
  <c r="BK337"/>
  <c r="BK139"/>
  <c i="6" r="BK92"/>
  <c i="4" r="J163"/>
  <c r="J122"/>
  <c i="3" r="J109"/>
  <c i="2" r="J420"/>
  <c r="J252"/>
  <c i="4" r="J127"/>
  <c i="3" r="BK156"/>
  <c r="BK116"/>
  <c i="2" r="BK591"/>
  <c r="J434"/>
  <c r="BK310"/>
  <c r="J191"/>
  <c i="6" r="BK104"/>
  <c i="4" r="BK145"/>
  <c r="BK124"/>
  <c i="3" r="BK168"/>
  <c r="J138"/>
  <c r="J93"/>
  <c i="2" r="J624"/>
  <c r="J564"/>
  <c r="J317"/>
  <c r="J238"/>
  <c r="J114"/>
  <c i="4" r="BK149"/>
  <c i="3" r="BK170"/>
  <c r="BK101"/>
  <c i="2" r="J618"/>
  <c r="BK513"/>
  <c r="J359"/>
  <c r="BK222"/>
  <c i="5" r="BK111"/>
  <c i="4" r="BK151"/>
  <c i="3" r="J193"/>
  <c r="BK105"/>
  <c i="2" r="BK618"/>
  <c r="BK268"/>
  <c i="4" r="J173"/>
  <c r="BK114"/>
  <c i="3" r="BK151"/>
  <c r="J97"/>
  <c i="2" r="J513"/>
  <c r="BK235"/>
  <c i="6" r="J87"/>
  <c i="4" r="BK143"/>
  <c i="3" r="J151"/>
  <c r="BK89"/>
  <c i="2" r="J559"/>
  <c r="J364"/>
  <c r="BK261"/>
  <c i="4" r="J101"/>
  <c i="3" r="BK187"/>
  <c r="J140"/>
  <c i="2" r="BK741"/>
  <c r="J720"/>
  <c r="BK696"/>
  <c r="BK569"/>
  <c r="BK434"/>
  <c r="J255"/>
  <c r="BK101"/>
  <c i="5" r="BK104"/>
  <c i="4" r="BK104"/>
  <c i="2" r="BK678"/>
  <c r="BK364"/>
  <c r="J198"/>
  <c i="4" r="BK95"/>
  <c i="3" r="BK145"/>
  <c r="J114"/>
  <c i="2" r="BK564"/>
  <c r="J399"/>
  <c r="BK229"/>
  <c i="6" r="BK98"/>
  <c i="4" r="BK157"/>
  <c r="J131"/>
  <c i="3" r="J164"/>
  <c r="J148"/>
  <c r="J107"/>
  <c i="2" r="J672"/>
  <c r="BK455"/>
  <c r="J307"/>
  <c r="BK232"/>
  <c i="5" r="J111"/>
  <c i="4" r="BK135"/>
  <c i="3" r="BK172"/>
  <c r="J105"/>
  <c i="2" r="J631"/>
  <c r="BK551"/>
  <c r="BK399"/>
  <c r="J245"/>
  <c i="4" r="BK173"/>
  <c r="J139"/>
  <c i="3" r="J176"/>
  <c r="J101"/>
  <c i="2" r="BK542"/>
  <c r="BK154"/>
  <c i="4" r="BK163"/>
  <c r="BK112"/>
  <c i="3" r="BK134"/>
  <c r="BK93"/>
  <c i="2" r="J477"/>
  <c r="BK317"/>
  <c r="J101"/>
  <c i="4" r="BK161"/>
  <c i="3" r="J170"/>
  <c r="BK136"/>
  <c i="2" r="J646"/>
  <c r="J448"/>
  <c r="J337"/>
  <c r="J154"/>
  <c i="4" r="J98"/>
  <c i="3" r="J178"/>
  <c r="BK132"/>
  <c r="BK95"/>
  <c i="2" r="BK720"/>
  <c r="J666"/>
  <c r="BK554"/>
  <c r="BK413"/>
  <c r="BK252"/>
  <c r="J108"/>
  <c i="6" r="J104"/>
  <c i="4" r="BK139"/>
  <c r="J118"/>
  <c r="BK87"/>
  <c i="2" r="J542"/>
  <c r="J290"/>
  <c r="J94"/>
  <c i="3" r="J185"/>
  <c r="J134"/>
  <c i="2" r="BK631"/>
  <c r="J551"/>
  <c r="BK371"/>
  <c r="J222"/>
  <c r="BK108"/>
  <c i="4" r="BK169"/>
  <c r="J143"/>
  <c r="J104"/>
  <c i="3" r="J156"/>
  <c r="J128"/>
  <c i="2" r="BK690"/>
  <c r="BK574"/>
  <c r="J378"/>
  <c r="BK284"/>
  <c r="BK170"/>
  <c i="4" r="J171"/>
  <c i="3" r="BK193"/>
  <c r="BK130"/>
  <c i="2" r="BK646"/>
  <c r="J574"/>
  <c r="BK427"/>
  <c r="J310"/>
  <c r="J139"/>
  <c i="4" r="J135"/>
  <c i="3" r="J161"/>
  <c r="BK91"/>
  <c i="2" r="J392"/>
  <c r="BK133"/>
  <c i="4" r="J147"/>
  <c i="3" r="J187"/>
  <c r="BK114"/>
  <c i="2" r="J684"/>
  <c r="BK461"/>
  <c r="J277"/>
  <c i="6" r="BK110"/>
  <c i="4" r="J165"/>
  <c r="BK116"/>
  <c i="3" r="J145"/>
  <c i="2" r="J690"/>
  <c r="BK548"/>
  <c r="J413"/>
  <c r="BK277"/>
  <c i="4" r="BK110"/>
  <c i="3" r="BK174"/>
  <c r="J143"/>
  <c i="2" r="J741"/>
  <c r="BK708"/>
  <c r="J607"/>
  <c r="BK503"/>
  <c r="J371"/>
  <c r="J133"/>
  <c l="1" r="P93"/>
  <c r="P190"/>
  <c r="T358"/>
  <c r="R547"/>
  <c r="T582"/>
  <c r="T590"/>
  <c i="3" r="BK113"/>
  <c r="J113"/>
  <c r="J62"/>
  <c r="R142"/>
  <c r="BK180"/>
  <c r="J180"/>
  <c r="J66"/>
  <c i="2" r="BK190"/>
  <c r="J190"/>
  <c r="J62"/>
  <c r="BK358"/>
  <c r="J358"/>
  <c r="J66"/>
  <c r="BK547"/>
  <c r="J547"/>
  <c r="J67"/>
  <c r="BK582"/>
  <c r="J582"/>
  <c r="J68"/>
  <c r="BK590"/>
  <c i="4" r="R86"/>
  <c r="R107"/>
  <c r="R168"/>
  <c i="5" r="T84"/>
  <c i="2" r="R214"/>
  <c r="P260"/>
  <c r="P344"/>
  <c r="P610"/>
  <c i="3" r="T88"/>
  <c r="P125"/>
  <c r="BK167"/>
  <c r="J167"/>
  <c r="J65"/>
  <c r="T180"/>
  <c i="4" r="BK86"/>
  <c r="J86"/>
  <c r="J61"/>
  <c r="P107"/>
  <c r="T130"/>
  <c i="5" r="BK84"/>
  <c r="R110"/>
  <c i="2" r="P214"/>
  <c r="T260"/>
  <c r="R344"/>
  <c r="T610"/>
  <c i="3" r="BK125"/>
  <c r="J125"/>
  <c r="J63"/>
  <c r="P142"/>
  <c r="R180"/>
  <c i="4" r="T86"/>
  <c r="R130"/>
  <c i="5" r="P84"/>
  <c r="R84"/>
  <c r="R83"/>
  <c r="R82"/>
  <c i="2" r="BK93"/>
  <c r="BK214"/>
  <c r="J214"/>
  <c r="J63"/>
  <c r="R260"/>
  <c r="T344"/>
  <c r="BK610"/>
  <c r="J610"/>
  <c r="J71"/>
  <c i="3" r="BK88"/>
  <c r="P113"/>
  <c r="BK142"/>
  <c r="J142"/>
  <c r="J64"/>
  <c r="R167"/>
  <c i="4" r="BK130"/>
  <c r="J130"/>
  <c r="J63"/>
  <c r="P168"/>
  <c i="5" r="BK110"/>
  <c r="J110"/>
  <c r="J62"/>
  <c i="2" r="T93"/>
  <c r="R190"/>
  <c r="P358"/>
  <c r="T547"/>
  <c r="R582"/>
  <c r="P590"/>
  <c r="P589"/>
  <c i="3" r="P88"/>
  <c r="R113"/>
  <c r="R125"/>
  <c r="P167"/>
  <c i="4" r="BK107"/>
  <c r="J107"/>
  <c r="J62"/>
  <c r="P130"/>
  <c r="T168"/>
  <c i="5" r="T110"/>
  <c i="2" r="T214"/>
  <c r="BK260"/>
  <c r="J260"/>
  <c r="J64"/>
  <c r="BK344"/>
  <c r="J344"/>
  <c r="J65"/>
  <c r="R610"/>
  <c i="3" r="R88"/>
  <c r="R87"/>
  <c r="R86"/>
  <c r="T125"/>
  <c r="T167"/>
  <c i="2" r="R93"/>
  <c r="T190"/>
  <c r="R358"/>
  <c r="P547"/>
  <c r="P582"/>
  <c r="R590"/>
  <c i="3" r="T113"/>
  <c r="T142"/>
  <c r="P180"/>
  <c i="4" r="P86"/>
  <c r="P85"/>
  <c r="P84"/>
  <c i="1" r="AU57"/>
  <c i="4" r="T107"/>
  <c r="BK168"/>
  <c r="J168"/>
  <c r="J64"/>
  <c i="5" r="P110"/>
  <c i="2" r="F55"/>
  <c r="BE222"/>
  <c r="BE229"/>
  <c r="BE232"/>
  <c r="BE235"/>
  <c r="BE297"/>
  <c r="BE300"/>
  <c r="BE310"/>
  <c r="BE399"/>
  <c r="BE420"/>
  <c r="BE631"/>
  <c r="BE678"/>
  <c r="BE690"/>
  <c r="BE708"/>
  <c r="BE714"/>
  <c r="BE720"/>
  <c r="BE726"/>
  <c r="BE732"/>
  <c r="BE741"/>
  <c i="3" r="BE97"/>
  <c r="BE99"/>
  <c r="BE111"/>
  <c r="BE114"/>
  <c r="BE138"/>
  <c r="BE148"/>
  <c r="BE151"/>
  <c r="BE161"/>
  <c i="4" r="F81"/>
  <c r="BE87"/>
  <c r="BE114"/>
  <c r="BE116"/>
  <c r="BE124"/>
  <c i="6" r="BK103"/>
  <c r="J103"/>
  <c r="J63"/>
  <c i="2" r="BE163"/>
  <c r="BE170"/>
  <c r="BE198"/>
  <c r="BE255"/>
  <c r="BE287"/>
  <c r="BE317"/>
  <c r="BE352"/>
  <c r="BE496"/>
  <c r="BE513"/>
  <c r="BE569"/>
  <c r="BE574"/>
  <c r="BE598"/>
  <c r="BE605"/>
  <c r="BE624"/>
  <c r="BE666"/>
  <c i="3" r="F55"/>
  <c r="BE116"/>
  <c r="BE119"/>
  <c r="BE121"/>
  <c r="BE126"/>
  <c r="BE128"/>
  <c r="BE134"/>
  <c i="4" r="BE89"/>
  <c r="BE93"/>
  <c r="BE95"/>
  <c r="BE98"/>
  <c r="BE131"/>
  <c r="BE151"/>
  <c r="BE153"/>
  <c r="BE171"/>
  <c i="5" r="J52"/>
  <c r="BE90"/>
  <c i="6" r="E74"/>
  <c r="F81"/>
  <c r="BE92"/>
  <c r="BK109"/>
  <c r="J109"/>
  <c r="J64"/>
  <c i="2" r="J85"/>
  <c r="BE114"/>
  <c r="BE179"/>
  <c r="BE252"/>
  <c r="BE261"/>
  <c r="BE337"/>
  <c r="BE364"/>
  <c r="BE378"/>
  <c r="BE392"/>
  <c r="BE441"/>
  <c r="BE448"/>
  <c r="BE536"/>
  <c r="BE583"/>
  <c r="BE607"/>
  <c r="BE611"/>
  <c r="BE618"/>
  <c r="BE672"/>
  <c i="3" r="J80"/>
  <c r="BE91"/>
  <c r="BE95"/>
  <c r="BE101"/>
  <c r="BE105"/>
  <c r="BE132"/>
  <c r="BE176"/>
  <c r="BE191"/>
  <c r="BE193"/>
  <c i="4" r="E48"/>
  <c r="BE133"/>
  <c r="BE135"/>
  <c r="BE161"/>
  <c r="BE165"/>
  <c i="5" r="F55"/>
  <c r="BE85"/>
  <c i="2" r="E48"/>
  <c r="BE147"/>
  <c r="BE215"/>
  <c r="BE307"/>
  <c r="BE371"/>
  <c r="BE385"/>
  <c r="BE406"/>
  <c r="BE413"/>
  <c r="BE434"/>
  <c r="BE503"/>
  <c r="BE564"/>
  <c i="3" r="E48"/>
  <c r="BE89"/>
  <c r="BE93"/>
  <c r="BE103"/>
  <c r="BE130"/>
  <c r="BE164"/>
  <c r="BE168"/>
  <c r="BE174"/>
  <c r="BE178"/>
  <c i="4" r="BE101"/>
  <c r="BE104"/>
  <c r="BE108"/>
  <c r="BE118"/>
  <c r="BE122"/>
  <c r="BE145"/>
  <c r="BE147"/>
  <c r="BE157"/>
  <c r="BE163"/>
  <c i="6" r="BK97"/>
  <c r="J97"/>
  <c r="J62"/>
  <c i="2" r="BE101"/>
  <c r="BE191"/>
  <c r="BE277"/>
  <c r="BE345"/>
  <c r="BE461"/>
  <c r="BE477"/>
  <c r="BE591"/>
  <c i="3" r="BE123"/>
  <c r="BE136"/>
  <c r="BE153"/>
  <c r="BE189"/>
  <c i="4" r="J52"/>
  <c r="BE110"/>
  <c r="BE112"/>
  <c r="BE127"/>
  <c r="BE169"/>
  <c i="2" r="BE94"/>
  <c r="BE121"/>
  <c r="BE139"/>
  <c r="BE154"/>
  <c r="BE268"/>
  <c r="BE324"/>
  <c r="BE525"/>
  <c r="BE542"/>
  <c r="BE548"/>
  <c r="BE554"/>
  <c r="BE559"/>
  <c r="BE579"/>
  <c r="BE646"/>
  <c i="3" r="BE109"/>
  <c r="BE140"/>
  <c r="BE145"/>
  <c r="BE156"/>
  <c r="BE170"/>
  <c r="BE172"/>
  <c r="BE181"/>
  <c r="BE183"/>
  <c r="BE185"/>
  <c r="BE187"/>
  <c i="4" r="BE91"/>
  <c r="BE120"/>
  <c r="BE139"/>
  <c r="BE149"/>
  <c r="BE155"/>
  <c r="BE159"/>
  <c i="5" r="E48"/>
  <c r="BE104"/>
  <c r="BE111"/>
  <c r="BE116"/>
  <c r="BE127"/>
  <c i="6" r="J52"/>
  <c i="2" r="BE127"/>
  <c r="BE133"/>
  <c r="BE205"/>
  <c r="BE238"/>
  <c r="BE245"/>
  <c r="BE284"/>
  <c r="BE290"/>
  <c r="BE359"/>
  <c r="BE469"/>
  <c r="BE489"/>
  <c r="BE684"/>
  <c r="BE696"/>
  <c i="3" r="BE143"/>
  <c r="BE159"/>
  <c i="4" r="BE141"/>
  <c r="BE143"/>
  <c i="6" r="BE110"/>
  <c i="2" r="BE108"/>
  <c r="BE330"/>
  <c r="BE427"/>
  <c r="BE455"/>
  <c r="BE551"/>
  <c r="BE586"/>
  <c r="BE655"/>
  <c r="BE702"/>
  <c i="3" r="BE107"/>
  <c i="4" r="BE137"/>
  <c r="BE173"/>
  <c i="6" r="BE87"/>
  <c r="BE98"/>
  <c r="BE104"/>
  <c r="BK86"/>
  <c r="J86"/>
  <c r="J61"/>
  <c i="5" r="F34"/>
  <c i="1" r="BA58"/>
  <c i="6" r="F36"/>
  <c i="1" r="BC59"/>
  <c i="4" r="J34"/>
  <c i="1" r="AW57"/>
  <c i="2" r="F34"/>
  <c i="1" r="BA55"/>
  <c i="3" r="F35"/>
  <c i="1" r="BB56"/>
  <c i="6" r="J34"/>
  <c i="1" r="AW59"/>
  <c i="5" r="F37"/>
  <c i="1" r="BD58"/>
  <c i="3" r="F37"/>
  <c i="1" r="BD56"/>
  <c i="6" r="F37"/>
  <c i="1" r="BD59"/>
  <c i="5" r="J34"/>
  <c i="1" r="AW58"/>
  <c i="2" r="F35"/>
  <c i="1" r="BB55"/>
  <c i="3" r="F34"/>
  <c i="1" r="BA56"/>
  <c i="5" r="F36"/>
  <c i="1" r="BC58"/>
  <c i="6" r="F34"/>
  <c i="1" r="BA59"/>
  <c i="2" r="F36"/>
  <c i="1" r="BC55"/>
  <c i="4" r="F35"/>
  <c i="1" r="BB57"/>
  <c i="4" r="F36"/>
  <c i="1" r="BC57"/>
  <c i="2" r="F37"/>
  <c i="1" r="BD55"/>
  <c i="2" r="J34"/>
  <c i="1" r="AW55"/>
  <c i="4" r="F34"/>
  <c i="1" r="BA57"/>
  <c i="5" r="F35"/>
  <c i="1" r="BB58"/>
  <c i="4" r="F37"/>
  <c i="1" r="BD57"/>
  <c i="6" r="F35"/>
  <c i="1" r="BB59"/>
  <c i="3" r="J34"/>
  <c i="1" r="AW56"/>
  <c i="3" r="F36"/>
  <c i="1" r="BC56"/>
  <c i="5" l="1" r="P83"/>
  <c r="P82"/>
  <c i="1" r="AU58"/>
  <c i="4" r="T85"/>
  <c r="T84"/>
  <c i="2" r="R589"/>
  <c i="3" r="P87"/>
  <c r="P86"/>
  <c i="1" r="AU56"/>
  <c i="3" r="BK87"/>
  <c r="J87"/>
  <c r="J60"/>
  <c i="2" r="T589"/>
  <c r="T92"/>
  <c r="T91"/>
  <c i="5" r="BK83"/>
  <c r="J83"/>
  <c r="J60"/>
  <c i="3" r="T87"/>
  <c r="T86"/>
  <c i="5" r="T83"/>
  <c r="T82"/>
  <c i="4" r="R85"/>
  <c r="R84"/>
  <c i="2" r="BK589"/>
  <c r="J589"/>
  <c r="J69"/>
  <c r="BK92"/>
  <c r="J92"/>
  <c r="J60"/>
  <c r="R92"/>
  <c r="R91"/>
  <c r="P92"/>
  <c r="P91"/>
  <c i="1" r="AU55"/>
  <c i="2" r="J590"/>
  <c r="J70"/>
  <c i="5" r="J84"/>
  <c r="J61"/>
  <c i="2" r="J93"/>
  <c r="J61"/>
  <c i="6" r="BK85"/>
  <c r="J85"/>
  <c r="J60"/>
  <c i="3" r="J88"/>
  <c r="J61"/>
  <c i="4" r="BK85"/>
  <c r="J85"/>
  <c r="J60"/>
  <c i="6" r="F33"/>
  <c i="1" r="AZ59"/>
  <c i="3" r="F33"/>
  <c i="1" r="AZ56"/>
  <c r="BC54"/>
  <c r="W32"/>
  <c r="BA54"/>
  <c r="AW54"/>
  <c r="AK30"/>
  <c i="5" r="F33"/>
  <c i="1" r="AZ58"/>
  <c i="2" r="J33"/>
  <c i="1" r="AV55"/>
  <c r="AT55"/>
  <c i="5" r="J33"/>
  <c i="1" r="AV58"/>
  <c r="AT58"/>
  <c i="2" r="F33"/>
  <c i="1" r="AZ55"/>
  <c r="BD54"/>
  <c r="W33"/>
  <c i="4" r="J33"/>
  <c i="1" r="AV57"/>
  <c r="AT57"/>
  <c r="BB54"/>
  <c r="AX54"/>
  <c i="6" r="J33"/>
  <c i="1" r="AV59"/>
  <c r="AT59"/>
  <c i="4" r="F33"/>
  <c i="1" r="AZ57"/>
  <c i="3" r="J33"/>
  <c i="1" r="AV56"/>
  <c r="AT56"/>
  <c i="3" l="1" r="BK86"/>
  <c r="J86"/>
  <c r="J59"/>
  <c i="2" r="BK91"/>
  <c r="J91"/>
  <c i="6" r="BK84"/>
  <c r="J84"/>
  <c r="J59"/>
  <c i="5" r="BK82"/>
  <c r="J82"/>
  <c r="J59"/>
  <c i="4" r="BK84"/>
  <c r="J84"/>
  <c i="1" r="W31"/>
  <c i="2" r="J30"/>
  <c i="1" r="AG55"/>
  <c r="AN55"/>
  <c r="W30"/>
  <c i="4" r="J30"/>
  <c i="1" r="AG57"/>
  <c r="AN57"/>
  <c r="AZ54"/>
  <c r="W29"/>
  <c r="AY54"/>
  <c r="AU54"/>
  <c i="2" l="1" r="J39"/>
  <c r="J59"/>
  <c i="4" r="J39"/>
  <c r="J59"/>
  <c i="1" r="AV54"/>
  <c r="AK29"/>
  <c i="3" r="J30"/>
  <c i="1" r="AG56"/>
  <c r="AN56"/>
  <c i="5" r="J30"/>
  <c i="1" r="AG58"/>
  <c r="AN58"/>
  <c i="6" r="J30"/>
  <c i="1" r="AG59"/>
  <c r="AN59"/>
  <c i="3" l="1" r="J39"/>
  <c i="6" r="J39"/>
  <c i="5" r="J39"/>
  <c i="1" r="AG54"/>
  <c r="AK26"/>
  <c r="AK3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<sst xmlns="http://schemas.openxmlformats.org/spreadsheetml/2006/main">
  <si>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</si>
  <si>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</si>
  <si>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</si>
  <si>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</si>
  <si>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</si>
  <si>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{19c3314a-5745-4b50-8ce3-f8ec0ac6e0ca}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</si>
  <si>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</si>
  <si>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</si>
  <si>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</si>
  <si>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</si>
  <si>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</si>
  <si>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</si>
  <si>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</si>
  <si>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</si>
  <si>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</si>
  <si>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4438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</si>
  <si>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</si>
  <si>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</si>
  <si>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Areál tramvaje Poruba - Sanace podlahy mezi 12. a 13.kolejí</t>
  </si>
  <si>
    <t>KSO:</t>
  </si>
  <si>
    <t>CC-CZ:</t>
  </si>
  <si>
    <t>Místo:</t>
  </si>
  <si>
    <t>Ostrava</t>
  </si>
  <si>
    <t>Datum:</t>
  </si>
  <si>
    <t>6. 3. 2025</t>
  </si>
  <si>
    <t>Zadavatel:</t>
  </si>
  <si>
    <t>IČ:</t>
  </si>
  <si>
    <t>Dopravní podnik Ostrava a.s.</t>
  </si>
  <si>
    <t>DIČ:</t>
  </si>
  <si>
    <t>Účastník:</t>
  </si>
  <si>
    <t>Vyplň údaj</t>
  </si>
  <si>
    <t>Projektant:</t>
  </si>
  <si>
    <t>Projekt HTL,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</si>
  <si>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</si>
  <si>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</si>
  <si>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</si>
  <si>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</si>
  <si>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</si>
  <si>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</si>
  <si>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</si>
  <si>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</si>
  <si>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</si>
  <si>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</si>
  <si>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</si>
  <si>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</si>
  <si>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</si>
  <si>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</si>
  <si>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</si>
  <si>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</si>
  <si>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</si>
  <si>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</si>
  <si>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</si>
  <si>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</si>
  <si>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</si>
  <si>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</si>
  <si>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</si>
  <si>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</si>
  <si>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</si>
  <si>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</si>
  <si>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</si>
  <si>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</si>
  <si>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</si>
  <si>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</si>
  <si>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</si>
  <si>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</si>
  <si>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</si>
  <si>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</si>
  <si>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</si>
  <si>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</si>
  <si>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</si>
  <si>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</si>
  <si>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</si>
  <si>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</si>
  <si>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</si>
  <si>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</si>
  <si>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</si>
  <si>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</t>
  </si>
  <si>
    <t>Sanace podlahy</t>
  </si>
  <si>
    <t>STA</t>
  </si>
  <si>
    <t>1</t>
  </si>
  <si>
    <t>{4846d815-4f1d-412f-885f-bf1aa03be94d}</t>
  </si>
  <si>
    <t>2</t>
  </si>
  <si>
    <t>SO 20</t>
  </si>
  <si>
    <t>Elektroinstalace</t>
  </si>
  <si>
    <t>{6ad049a2-13a6-4a11-bd7f-b36e7a6a45a9}</t>
  </si>
  <si>
    <t>SO 30</t>
  </si>
  <si>
    <t>Potrubní rozvody</t>
  </si>
  <si>
    <t>{9bbf625c-2d2c-42c8-a55b-06c738d5462f}</t>
  </si>
  <si>
    <t>SO 40</t>
  </si>
  <si>
    <t>Demontáže a zpětné montáže</t>
  </si>
  <si>
    <t>{b89aa3a7-518a-4024-ba37-719e02ccb752}</t>
  </si>
  <si>
    <t>VRN</t>
  </si>
  <si>
    <t>Vedlejší rozpočtové náklady</t>
  </si>
  <si>
    <t>{5894decf-f96a-45f5-bbf7-da77d7219a0e}</t>
  </si>
  <si>
    <t>KRYCÍ LIST SOUPISU PRACÍ</t>
  </si>
  <si>
    <t>Objekt:</t>
  </si>
  <si>
    <t>SO 10 - Sanace podlahy</t>
  </si>
  <si>
    <t>Jindřich Jansa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</si>
  <si>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</si>
  <si>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</si>
  <si>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</si>
  <si>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</si>
  <si>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</si>
  <si>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</si>
  <si>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</si>
  <si>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</si>
  <si>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</si>
  <si>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</si>
  <si>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</si>
  <si>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</si>
  <si>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</si>
  <si>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</si>
  <si>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721 - Zdravotechnika - vnitřní kanalizace</t>
  </si>
  <si>
    <t xml:space="preserve">    767 - Konstrukce zámečnické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</si>
  <si>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</si>
  <si>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</si>
  <si>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</si>
  <si>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</si>
  <si>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</si>
  <si>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</si>
  <si>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</si>
  <si>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</si>
  <si>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</si>
  <si>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</si>
  <si>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</si>
  <si>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</si>
  <si>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</si>
  <si>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</si>
  <si>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</si>
  <si>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</si>
  <si>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</si>
  <si>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</si>
  <si>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213311113</t>
  </si>
  <si>
    <t>Polštáře zhutněné pod základy z kameniva drceného frakce 16 až 63 mm</t>
  </si>
  <si>
    <t>m3</t>
  </si>
  <si>
    <t>CS ÚRS 2025 01</t>
  </si>
  <si>
    <t>4</t>
  </si>
  <si>
    <t>PP</t>
  </si>
  <si>
    <t>Polštáře zhutněné pod základy z kameniva hrubého drceného, frakce 16 - 63 mm</t>
  </si>
  <si>
    <t>Online PSC</t>
  </si>
  <si>
    <t>https://podminky.urs.cz/item/CS_URS_2025_01/213311113</t>
  </si>
  <si>
    <t>VV</t>
  </si>
  <si>
    <t>"dle výkresu HTL-4438-V009, V010 a TZ"</t>
  </si>
  <si>
    <t>"u schodišť"</t>
  </si>
  <si>
    <t>1,12*4,16*(1,2*2+1,15)-0,5*0,5*0,5*2*(1,2*2+1,15)</t>
  </si>
  <si>
    <t>Součet</t>
  </si>
  <si>
    <t>219991113</t>
  </si>
  <si>
    <t>Položení chráničky z plastových trubek DN přes 50 do 100 mm</t>
  </si>
  <si>
    <t>m</t>
  </si>
  <si>
    <t>Položení chráničky z plastových trubek vnitřní průměr přes 50 do 100 mm</t>
  </si>
  <si>
    <t>https://podminky.urs.cz/item/CS_URS_2025_01/219991113</t>
  </si>
  <si>
    <t>"dle výpisu výrobků"</t>
  </si>
  <si>
    <t>"2/ZP"</t>
  </si>
  <si>
    <t>0,3*3</t>
  </si>
  <si>
    <t>3</t>
  </si>
  <si>
    <t>M</t>
  </si>
  <si>
    <t>34571345</t>
  </si>
  <si>
    <t>trubka elektroinstalační ohebná dvouplášťová korugovaná HDPE (chránička) D 62/75mm</t>
  </si>
  <si>
    <t>8</t>
  </si>
  <si>
    <t>6</t>
  </si>
  <si>
    <t>0,3*3*1,1</t>
  </si>
  <si>
    <t>219991114</t>
  </si>
  <si>
    <t>Položení chráničky z plastových trubek DN přes 100 do 150 mm</t>
  </si>
  <si>
    <t>Položení chráničky z plastových trubek vnitřní průměr přes 100 do 150 mm</t>
  </si>
  <si>
    <t>https://podminky.urs.cz/item/CS_URS_2025_01/219991114</t>
  </si>
  <si>
    <t>"1/ZP"</t>
  </si>
  <si>
    <t>0,3*4</t>
  </si>
  <si>
    <t>5</t>
  </si>
  <si>
    <t>34571357</t>
  </si>
  <si>
    <t>trubka elektroinstalační ohebná dvouplášťová korugovaná HDPE (chránička) D 108/125mm</t>
  </si>
  <si>
    <t>10</t>
  </si>
  <si>
    <t>0,3*4*1,1</t>
  </si>
  <si>
    <t>271532212</t>
  </si>
  <si>
    <t>Podsyp pod základové konstrukce se zhutněním z hrubého kameniva frakce 16 až 32 mm</t>
  </si>
  <si>
    <t>Podsyp pod základové konstrukce se zhutněním a urovnáním povrchu z kameniva hrubého, frakce 16 - 32 mm</t>
  </si>
  <si>
    <t>https://podminky.urs.cz/item/CS_URS_2025_01/271532212</t>
  </si>
  <si>
    <t>0,44*(4,16*(21,8+22,4+34,3+21,8+1,2*2+1,15)-1,1*2,1*12-1,6*1,6*2-1,65*1,5-1,55*1,5)</t>
  </si>
  <si>
    <t>7</t>
  </si>
  <si>
    <t>271532213</t>
  </si>
  <si>
    <t>Podsyp pod základové konstrukce se zhutněním z hrubého kameniva frakce 8 až 16 mm</t>
  </si>
  <si>
    <t>14</t>
  </si>
  <si>
    <t>Podsyp pod základové konstrukce se zhutněním a urovnáním povrchu z kameniva hrubého, frakce 8 - 16 mm</t>
  </si>
  <si>
    <t>https://podminky.urs.cz/item/CS_URS_2025_01/271532213</t>
  </si>
  <si>
    <t>0,51*(4,16*(21,8+22,4+34,3+21,8+1,2*2+1,15)-1,65*1,5-1,55*1,5-0,61*0,75*2-1,2*0,9)</t>
  </si>
  <si>
    <t>271922211</t>
  </si>
  <si>
    <t>Podsyp pod základové konstrukce se zhutněním z betonového recyklátu</t>
  </si>
  <si>
    <t>16</t>
  </si>
  <si>
    <t>Podsyp pod základové konstrukce se zhutněním a urovnáním povrchu z recyklátu betonového</t>
  </si>
  <si>
    <t>https://podminky.urs.cz/item/CS_URS_2025_01/271922211</t>
  </si>
  <si>
    <t>"fr.8/63"</t>
  </si>
  <si>
    <t>0,3*(4,16*(21,8+22,4+34,3+21,8)-1,2*2,1*12-2,4*2,4*2-1,65*1,5-1,55*1,5)</t>
  </si>
  <si>
    <t>0,4*0,4*4,16*4</t>
  </si>
  <si>
    <t>9</t>
  </si>
  <si>
    <t>278311213</t>
  </si>
  <si>
    <t>Zálivka kotevních otvorů z cementové zálivkové malty obj do 0,25 m3</t>
  </si>
  <si>
    <t>18</t>
  </si>
  <si>
    <t>Zálivka kotevních otvorů z cementové zálivkové malty do 0,25 m3</t>
  </si>
  <si>
    <t>https://podminky.urs.cz/item/CS_URS_2025_01/278311213</t>
  </si>
  <si>
    <t>"kolem poklopu ve stávajícím stropě"</t>
  </si>
  <si>
    <t>0,2*(1,1*0,8-0,6*0,9)</t>
  </si>
  <si>
    <t>279113131</t>
  </si>
  <si>
    <t>Základová zeď tl přes 100 do 150 mm z tvárnic ztraceného bednění včetně výplně z betonu tř. C 16/20</t>
  </si>
  <si>
    <t>m2</t>
  </si>
  <si>
    <t>20</t>
  </si>
  <si>
    <t>Základové zdi z tvárnic ztraceného bednění včetně výplně z betonu bez zvláštních nároků na vliv prostředí třídy C 16/20, tloušťky zdiva přes 100 do 150 mm</t>
  </si>
  <si>
    <t>https://podminky.urs.cz/item/CS_URS_2025_01/279113131</t>
  </si>
  <si>
    <t>"šachtice Š1"</t>
  </si>
  <si>
    <t>1,25*(1,2*2+1,55*2)</t>
  </si>
  <si>
    <t>"šachtice Š2"</t>
  </si>
  <si>
    <t>1,25*(1,5*2+1,35*2)</t>
  </si>
  <si>
    <t>11</t>
  </si>
  <si>
    <t>279113133</t>
  </si>
  <si>
    <t>Základová zeď tl přes 200 do 250 mm z tvárnic ztraceného bednění včetně výplně z betonu tř. C 16/20</t>
  </si>
  <si>
    <t>22</t>
  </si>
  <si>
    <t>Základové zdi z tvárnic ztraceného bednění včetně výplně z betonu bez zvláštních nároků na vliv prostředí třídy C 16/20, tloušťky zdiva přes 200 do 250 mm</t>
  </si>
  <si>
    <t>https://podminky.urs.cz/item/CS_URS_2025_01/279113133</t>
  </si>
  <si>
    <t>"dělící stěny"</t>
  </si>
  <si>
    <t>1,25*4,16*2</t>
  </si>
  <si>
    <t>279271129</t>
  </si>
  <si>
    <t>Zdivo základové z cihel betonových dl 290 mm na maltu MC 15</t>
  </si>
  <si>
    <t>24</t>
  </si>
  <si>
    <t>Zdivo základové z cihel betonových stěn z cihel dl. 290 mm, na maltu MC-15</t>
  </si>
  <si>
    <t>https://podminky.urs.cz/item/CS_URS_2025_01/279271129</t>
  </si>
  <si>
    <t>"šachtice pod umyvadlem u sl. 3"</t>
  </si>
  <si>
    <t>0,15*0,51*(1,2*2+0,6*2)</t>
  </si>
  <si>
    <t>"šachtice pro potrubní a kabelové trasy u sl. 2 a 15"</t>
  </si>
  <si>
    <t>0,15*(0,51*0,41*2)*2</t>
  </si>
  <si>
    <t>13</t>
  </si>
  <si>
    <t>279361821</t>
  </si>
  <si>
    <t>Výztuž základových zdí nosných betonářskou ocelí 10 505</t>
  </si>
  <si>
    <t>t</t>
  </si>
  <si>
    <t>26</t>
  </si>
  <si>
    <t>Výztuž základových zdí nosných svislých nebo odkloněných od svislice, rovinných nebo oblých, deskových nebo žebrových, včetně výztuže jejich žeber z betonářské oceli 10 505 (R) nebo BSt 500</t>
  </si>
  <si>
    <t>https://podminky.urs.cz/item/CS_URS_2025_01/279361821</t>
  </si>
  <si>
    <t>28,75*2*0,001</t>
  </si>
  <si>
    <t>51,45*0,001</t>
  </si>
  <si>
    <t>53,49*0,001</t>
  </si>
  <si>
    <t>Svislé a kompletní konstrukce</t>
  </si>
  <si>
    <t>310231055</t>
  </si>
  <si>
    <t>Zazdívka otvorů ve zdivu nadzákladovém pl přes 1 do 4 m2 cihlami děrovanými přes P10 do P15 tl 300 mm</t>
  </si>
  <si>
    <t>28</t>
  </si>
  <si>
    <t>Zazdívka otvorů ve zdivu nadzákladovém děrovanými cihlami plochy přes 1 do 4 m2 přes P10 do P15, tl. zdiva 300 mm</t>
  </si>
  <si>
    <t>https://podminky.urs.cz/item/CS_URS_2025_01/310231055</t>
  </si>
  <si>
    <t>"zazdění otvorů v obvodové stěně"</t>
  </si>
  <si>
    <t>2*(1,4*1,15*4+1,2*1,15*2+1,15*1,15*1)</t>
  </si>
  <si>
    <t>15</t>
  </si>
  <si>
    <t>310236241</t>
  </si>
  <si>
    <t>Zazdívka otvorů pl přes 0,0225 do 0,09 m2 ve zdivu nadzákladovém cihlami pálenými tl do 300 mm</t>
  </si>
  <si>
    <t>kus</t>
  </si>
  <si>
    <t>30</t>
  </si>
  <si>
    <t>Zazdívka otvorů ve zdivu nadzákladovém cihlami pálenými plochy přes 0,0225 m2 do 0,09 m2, ve zdi tl. do 300 mm</t>
  </si>
  <si>
    <t>https://podminky.urs.cz/item/CS_URS_2025_01/310236241</t>
  </si>
  <si>
    <t>"zazdění nik v obvodové stěně"</t>
  </si>
  <si>
    <t>310321111</t>
  </si>
  <si>
    <t>Zabetonování otvorů do pl 1 m2 ve zdivu nadzákladovém včetně bednění a výztuže</t>
  </si>
  <si>
    <t>32</t>
  </si>
  <si>
    <t>Zabetonování otvorů ve zdivu nadzákladovém včetně bednění, odbednění a výztuže (materiál v ceně) plochy do 1 m2</t>
  </si>
  <si>
    <t>https://podminky.urs.cz/item/CS_URS_2025_01/310321111</t>
  </si>
  <si>
    <t>"zabetonování kapes po vybouraných stropních nosnících"</t>
  </si>
  <si>
    <t>0,3*0,1*0,15*154*2</t>
  </si>
  <si>
    <t>"po osazení nosníků OK stropu"</t>
  </si>
  <si>
    <t>5*2*0,13*0,11*0,23</t>
  </si>
  <si>
    <t>Vodorovné konstrukce</t>
  </si>
  <si>
    <t>17</t>
  </si>
  <si>
    <t>411321414</t>
  </si>
  <si>
    <t>Stropy deskové ze ŽB tř. C 25/30</t>
  </si>
  <si>
    <t>34</t>
  </si>
  <si>
    <t>Stropy z betonu železového (bez výztuže) stropů deskových, plochých střech, desek balkonových, desek hřibových stropů včetně hlavic hřibových sloupů tř. C 25/30</t>
  </si>
  <si>
    <t>https://podminky.urs.cz/item/CS_URS_2025_01/411321414</t>
  </si>
  <si>
    <t>"v místech, kde podlahová deska tvoří stropní konstrukci"</t>
  </si>
  <si>
    <t>0,2*(4,794*(6+0,2)+1,35*1,2+1,2*1,25)-3*0,6*0,9</t>
  </si>
  <si>
    <t>411351011</t>
  </si>
  <si>
    <t>Zřízení bednění stropů deskových tl přes 5 do 25 cm bez podpěrné kce</t>
  </si>
  <si>
    <t>36</t>
  </si>
  <si>
    <t>Bednění stropních konstrukcí - bez podpěrné konstrukce desek tloušťky stropní desky přes 5 do 25 cm zřízení</t>
  </si>
  <si>
    <t>https://podminky.urs.cz/item/CS_URS_2025_01/411351011</t>
  </si>
  <si>
    <t>"pouze spodní bednění v místech tvořících strop mimo trapézový plech"</t>
  </si>
  <si>
    <t>4,794*0,2+1,35*1,2+1,2*1,25-2*0,6*0,9</t>
  </si>
  <si>
    <t>19</t>
  </si>
  <si>
    <t>411351012</t>
  </si>
  <si>
    <t>Odstranění bednění stropů deskových tl přes 5 do 25 cm bez podpěrné kce</t>
  </si>
  <si>
    <t>38</t>
  </si>
  <si>
    <t>Bednění stropních konstrukcí - bez podpěrné konstrukce desek tloušťky stropní desky přes 5 do 25 cm odstranění</t>
  </si>
  <si>
    <t>https://podminky.urs.cz/item/CS_URS_2025_01/411351012</t>
  </si>
  <si>
    <t>411354313</t>
  </si>
  <si>
    <t>Zřízení podpěrné konstrukce stropů výšky do 4 m tl přes 15 do 25 cm</t>
  </si>
  <si>
    <t>40</t>
  </si>
  <si>
    <t>Podpěrná konstrukce stropů - desek, kleneb a skořepin výška podepření do 4 m tloušťka stropu přes 15 do 25 cm zřízení</t>
  </si>
  <si>
    <t>https://podminky.urs.cz/item/CS_URS_2025_01/411354313</t>
  </si>
  <si>
    <t>411354314</t>
  </si>
  <si>
    <t>Odstranění podpěrné konstrukce stropů výšky do 4 m tl přes 15 do 25 cm</t>
  </si>
  <si>
    <t>42</t>
  </si>
  <si>
    <t>Podpěrná konstrukce stropů - desek, kleneb a skořepin výška podepření do 4 m tloušťka stropu přes 15 do 25 cm odstranění</t>
  </si>
  <si>
    <t>https://podminky.urs.cz/item/CS_URS_2025_01/411354314</t>
  </si>
  <si>
    <t>417321515</t>
  </si>
  <si>
    <t>Ztužující pásy a věnce ze ŽB tř. C 25/30</t>
  </si>
  <si>
    <t>44</t>
  </si>
  <si>
    <t>Ztužující pásy a věnce z betonu železového (bez výztuže) tř. C 25/30</t>
  </si>
  <si>
    <t>https://podminky.urs.cz/item/CS_URS_2025_01/417321515</t>
  </si>
  <si>
    <t>"prah pod kolejnicí 13"</t>
  </si>
  <si>
    <t>0,65*0,28*(124,8+5,8)</t>
  </si>
  <si>
    <t>23</t>
  </si>
  <si>
    <t>417351115</t>
  </si>
  <si>
    <t>Zřízení bednění ztužujících věnců</t>
  </si>
  <si>
    <t>46</t>
  </si>
  <si>
    <t>Bednění bočnic ztužujících pásů a věnců včetně vzpěr zřízení</t>
  </si>
  <si>
    <t>https://podminky.urs.cz/item/CS_URS_2025_01/417351115</t>
  </si>
  <si>
    <t>(2*0,28+0,05)*(124,8+5,8)+0,28*0,6*2</t>
  </si>
  <si>
    <t>417351116</t>
  </si>
  <si>
    <t>Odstranění bednění ztužujících věnců</t>
  </si>
  <si>
    <t>48</t>
  </si>
  <si>
    <t>Bednění bočnic ztužujících pásů a věnců včetně vzpěr odstranění</t>
  </si>
  <si>
    <t>https://podminky.urs.cz/item/CS_URS_2025_01/417351116</t>
  </si>
  <si>
    <t>25</t>
  </si>
  <si>
    <t>417361821</t>
  </si>
  <si>
    <t>Výztuž ztužujících pásů a věnců betonářskou ocelí 10 505</t>
  </si>
  <si>
    <t>50</t>
  </si>
  <si>
    <t>Výztuž ztužujících pásů a věnců z betonářské oceli 10 505 (R) nebo BSt 500</t>
  </si>
  <si>
    <t>https://podminky.urs.cz/item/CS_URS_2025_01/417361821</t>
  </si>
  <si>
    <t>1128,8*0,001</t>
  </si>
  <si>
    <t>Úpravy povrchů, podlahy a osazování výplní</t>
  </si>
  <si>
    <t>631311124</t>
  </si>
  <si>
    <t>Mazanina tl přes 80 do 120 mm z betonu prostého bez zvýšených nároků na prostředí tř. C 16/20</t>
  </si>
  <si>
    <t>68</t>
  </si>
  <si>
    <t>Mazanina z betonu prostého bez zvýšených nároků na prostředí tl. přes 80 do 120 mm tř. C 16/20</t>
  </si>
  <si>
    <t>https://podminky.urs.cz/item/CS_URS_2025_01/631311124</t>
  </si>
  <si>
    <t>"podkladní beton šachtice pod umyvadlem"</t>
  </si>
  <si>
    <t>0,1*0,95*1,1</t>
  </si>
  <si>
    <t>27</t>
  </si>
  <si>
    <t>631311136</t>
  </si>
  <si>
    <t>Mazanina tl přes 120 do 240 mm z betonu prostého bez zvýšených nároků na prostředí tř. C 25/30</t>
  </si>
  <si>
    <t>70</t>
  </si>
  <si>
    <t>Mazanina z betonu prostého bez zvýšených nároků na prostředí tl. přes 120 do 240 mm tř. C 25/30</t>
  </si>
  <si>
    <t>https://podminky.urs.cz/item/CS_URS_2025_01/631311136</t>
  </si>
  <si>
    <t>"nová podlaha"</t>
  </si>
  <si>
    <t>0,2*(4,794*124,8-0,56*0,51-0,57*0,51-0,96*0,66)</t>
  </si>
  <si>
    <t>"odečet podlahy, která tvoří strop - samostatná položka"</t>
  </si>
  <si>
    <t>-(0,2*(4,794*(6+0,2)+1,35*1,2+1,2*1,25)-3*0,6*0,9)</t>
  </si>
  <si>
    <t>631319013</t>
  </si>
  <si>
    <t>Příplatek k mazanině tl přes 120 do 240 mm za přehlazení povrchu</t>
  </si>
  <si>
    <t>72</t>
  </si>
  <si>
    <t>Příplatek k cenám mazanin za úpravu povrchu mazaniny přehlazením, mazanina tl. přes 120 do 240 mm</t>
  </si>
  <si>
    <t>https://podminky.urs.cz/item/CS_URS_2025_01/631319013</t>
  </si>
  <si>
    <t>0,2*(4,794*124,8-0,56*0,51-0,57*0,51-0,96*0,66-0,6*0,9*3)</t>
  </si>
  <si>
    <t>29</t>
  </si>
  <si>
    <t>631319175</t>
  </si>
  <si>
    <t>Příplatek k mazanině tl přes 120 do 240 mm za stržení povrchu spodní vrstvy před vložením výztuže</t>
  </si>
  <si>
    <t>74</t>
  </si>
  <si>
    <t>Příplatek k cenám mazanin za stržení povrchu spodní vrstvy mazaniny latí před vložením výztuže nebo pletiva pro tl. obou vrstev mazaniny přes 120 do 240 mm</t>
  </si>
  <si>
    <t>https://podminky.urs.cz/item/CS_URS_2025_01/631319175</t>
  </si>
  <si>
    <t>631319211</t>
  </si>
  <si>
    <t>Příplatek k mazaninám za přidání PP mikrovláken pro objemové vyztužení 0,9 kg/m3</t>
  </si>
  <si>
    <t>76</t>
  </si>
  <si>
    <t>Příplatek k cenám betonových mazanin za vyztužení polypropylenovými mikrovlákny objemové vyztužení 0,9 kg/m3</t>
  </si>
  <si>
    <t>https://podminky.urs.cz/item/CS_URS_2025_01/631319211</t>
  </si>
  <si>
    <t>31</t>
  </si>
  <si>
    <t>631351101</t>
  </si>
  <si>
    <t>Zřízení bednění rýh a hran v podlahách</t>
  </si>
  <si>
    <t>78</t>
  </si>
  <si>
    <t>Bednění v podlahách rýh a hran zřízení</t>
  </si>
  <si>
    <t>https://podminky.urs.cz/item/CS_URS_2025_01/631351101</t>
  </si>
  <si>
    <t>"kolem nové podlahy"</t>
  </si>
  <si>
    <t>0,2*124,8*2</t>
  </si>
  <si>
    <t>631351102</t>
  </si>
  <si>
    <t>Odstranění bednění rýh a hran v podlahách</t>
  </si>
  <si>
    <t>80</t>
  </si>
  <si>
    <t>Bednění v podlahách rýh a hran odstranění</t>
  </si>
  <si>
    <t>https://podminky.urs.cz/item/CS_URS_2025_01/631351102</t>
  </si>
  <si>
    <t>33</t>
  </si>
  <si>
    <t>631351111</t>
  </si>
  <si>
    <t>Zřízení bednění otvorů a prostupů v podlahách</t>
  </si>
  <si>
    <t>82</t>
  </si>
  <si>
    <t>Bednění v podlahách otvorů a prostupů zřízení</t>
  </si>
  <si>
    <t>https://podminky.urs.cz/item/CS_URS_2025_01/631351111</t>
  </si>
  <si>
    <t>"poklopy a otvory nové podlahy"</t>
  </si>
  <si>
    <t>0,2*(0,6*6+0,9*6+0,56*2+0,51*2+0,57*2+0,51*2+0,96*2+0,66*2)</t>
  </si>
  <si>
    <t>631351112</t>
  </si>
  <si>
    <t>Odstranění bednění otvorů a prostupů v podlahách</t>
  </si>
  <si>
    <t>84</t>
  </si>
  <si>
    <t>Bednění v podlahách otvorů a prostupů odstranění</t>
  </si>
  <si>
    <t>https://podminky.urs.cz/item/CS_URS_2025_01/631351112</t>
  </si>
  <si>
    <t>35</t>
  </si>
  <si>
    <t>631361821</t>
  </si>
  <si>
    <t>Výztuž mazanin betonářskou ocelí 10 505</t>
  </si>
  <si>
    <t>86</t>
  </si>
  <si>
    <t>Výztuž mazanin 10 505 (R) nebo BSt 500</t>
  </si>
  <si>
    <t>https://podminky.urs.cz/item/CS_URS_2025_01/631361821</t>
  </si>
  <si>
    <t>"dle tabulky na výkrese HTL-4438-V009"</t>
  </si>
  <si>
    <t>"platí i pro podlahovou desku jako strop"</t>
  </si>
  <si>
    <t>201,51*0,001</t>
  </si>
  <si>
    <t>631362024</t>
  </si>
  <si>
    <t>Výztuž mazanin z kompozitních sítí D drátu 8 mm velikost ok 150 x 150 mm</t>
  </si>
  <si>
    <t>88</t>
  </si>
  <si>
    <t>Výztuž mazanin z kompozitních sítí průměr drátu 8 mm, velikost ok 150 x 150 mm</t>
  </si>
  <si>
    <t>https://podminky.urs.cz/item/CS_URS_2025_01/631362024</t>
  </si>
  <si>
    <t>4,6*1*154</t>
  </si>
  <si>
    <t>37</t>
  </si>
  <si>
    <t>633831115</t>
  </si>
  <si>
    <t>Zdrsnění povrchu betonových podlah kartáčováním strojně s předchozím přehlazením</t>
  </si>
  <si>
    <t>90</t>
  </si>
  <si>
    <t>Povrchová úprava betonových podlah zdrsnění kartáčováním strojně s předchozím přehlazením</t>
  </si>
  <si>
    <t>https://podminky.urs.cz/item/CS_URS_2025_01/633831115</t>
  </si>
  <si>
    <t>4,794*124,8-0,56*0,51-0,57*0,51-0,96*0,66</t>
  </si>
  <si>
    <t>634663111</t>
  </si>
  <si>
    <t>Výplň dilatačních spar šířky do 10 mm v mazaninách polyuretanovou samonivelační hmotou</t>
  </si>
  <si>
    <t>92</t>
  </si>
  <si>
    <t>Výplň dilatačních spar mazanin polyuretanovou samonivelační hmotou, šířka spáry do 10 mm</t>
  </si>
  <si>
    <t>https://podminky.urs.cz/item/CS_URS_2025_01/634663111</t>
  </si>
  <si>
    <t>"dilatační spáry podlahové desky"</t>
  </si>
  <si>
    <t>4,794*25</t>
  </si>
  <si>
    <t>39</t>
  </si>
  <si>
    <t>634911124</t>
  </si>
  <si>
    <t>Řezání dilatačních spár š 10 mm hl přes 50 do 80 mm v čerstvé betonové mazanině</t>
  </si>
  <si>
    <t>94</t>
  </si>
  <si>
    <t>Řezání dilatačních nebo smršťovacích spár v čerstvé betonové mazanině nebo potěru šířky přes 5 do 10 mm, hloubky přes 50 do 80 mm</t>
  </si>
  <si>
    <t>https://podminky.urs.cz/item/CS_URS_2025_01/634911124</t>
  </si>
  <si>
    <t>Vedení trubní dálková a přípojná</t>
  </si>
  <si>
    <t>899114112</t>
  </si>
  <si>
    <t>Osazení poklopů plastových nebo kompozitních včetně rámů pro třídu zatížení D400, E600</t>
  </si>
  <si>
    <t>96</t>
  </si>
  <si>
    <t>Osazení poklopů šachtových plastových nebo kompozitních včetně rámů pro třídu zatížení D400, E600</t>
  </si>
  <si>
    <t>https://podminky.urs.cz/item/CS_URS_2025_01/899114112</t>
  </si>
  <si>
    <t>"5/Z"</t>
  </si>
  <si>
    <t>41</t>
  </si>
  <si>
    <t>56230605a</t>
  </si>
  <si>
    <t>poklop šachtový z PU+rám HDPE, 900x600mm</t>
  </si>
  <si>
    <t>R-položka</t>
  </si>
  <si>
    <t>98</t>
  </si>
  <si>
    <t>Ostatní konstrukce a práce, bourání</t>
  </si>
  <si>
    <t>952901221</t>
  </si>
  <si>
    <t>Vyčištění budov průmyslových objektů při jakékoliv výšce podlaží</t>
  </si>
  <si>
    <t>100</t>
  </si>
  <si>
    <t>Vyčištění budov nebo objektů před předáním do užívání průmyslových budov a objektů výrobních, skladovacích, garáží, dílen nebo hal apod. s nespalnou podlahou jakékoliv výšky podlaží</t>
  </si>
  <si>
    <t>https://podminky.urs.cz/item/CS_URS_2025_01/952901221</t>
  </si>
  <si>
    <t>140*5</t>
  </si>
  <si>
    <t>43</t>
  </si>
  <si>
    <t>952905211</t>
  </si>
  <si>
    <t>Mechanické očištění stěn od nánosu bahna</t>
  </si>
  <si>
    <t>102</t>
  </si>
  <si>
    <t>Čištění objektů po zatopení nebo záplavách očištění od nánosu bahna mechanické stěn</t>
  </si>
  <si>
    <t>https://podminky.urs.cz/item/CS_URS_2025_01/952905211</t>
  </si>
  <si>
    <t>"dle výkresu HTL-4438-V007, V008 a TZ"</t>
  </si>
  <si>
    <t>"po oklepání omítek stěn"</t>
  </si>
  <si>
    <t>1,3*(124,8*2+5,6*2-0,2*12-1,15-1,2*2)-1,4*1,15*4</t>
  </si>
  <si>
    <t>953961212</t>
  </si>
  <si>
    <t>Kotva chemickou patronou M 10 hl 90 mm do betonu, ŽB nebo kamene s vyvrtáním otvoru</t>
  </si>
  <si>
    <t>114</t>
  </si>
  <si>
    <t>Kotva chemická s vyvrtáním otvoru do betonu, železobetonu nebo tvrdého kamene chemická patrona, velikost M 10, hloubka 90 mm</t>
  </si>
  <si>
    <t>https://podminky.urs.cz/item/CS_URS_2025_01/953961212</t>
  </si>
  <si>
    <t>"1/Z"</t>
  </si>
  <si>
    <t>45</t>
  </si>
  <si>
    <t>953965115</t>
  </si>
  <si>
    <t>Kotevní šroub pro chemické kotvy M 10 dl 130 mm</t>
  </si>
  <si>
    <t>116</t>
  </si>
  <si>
    <t>Kotva chemická s vyvrtáním otvoru kotevní šrouby pro chemické kotvy, velikost M 10, délka 130 mm</t>
  </si>
  <si>
    <t>https://podminky.urs.cz/item/CS_URS_2025_01/953965115</t>
  </si>
  <si>
    <t>962031133</t>
  </si>
  <si>
    <t>Bourání příček nebo přizdívek z cihel pálených tl přes 100 do 150 mm</t>
  </si>
  <si>
    <t>118</t>
  </si>
  <si>
    <t>Bourání příček nebo přizdívek z cihel pálených plných nebo dutých, tl. přes 100 do 150 mm</t>
  </si>
  <si>
    <t>https://podminky.urs.cz/item/CS_URS_2025_01/962031133</t>
  </si>
  <si>
    <t>"jímka"</t>
  </si>
  <si>
    <t>1,3*0,6*4</t>
  </si>
  <si>
    <t>47</t>
  </si>
  <si>
    <t>962052211</t>
  </si>
  <si>
    <t>Bourání zdiva nadzákladového ze ŽB přes 1 m3</t>
  </si>
  <si>
    <t>120</t>
  </si>
  <si>
    <t>Bourání zdiva železobetonového nadzákladového, objemu přes 1 m3</t>
  </si>
  <si>
    <t>https://podminky.urs.cz/item/CS_URS_2025_01/962052211</t>
  </si>
  <si>
    <t>"ubourání stěny u koleje 13"</t>
  </si>
  <si>
    <t>0,6*0,3*124,8-0,179*0,3*1,15*7+5,8*0,283*0,3</t>
  </si>
  <si>
    <t>963012510</t>
  </si>
  <si>
    <t>Bourání stropů z ŽB desek š do 300 mm tl do 140 mm</t>
  </si>
  <si>
    <t>122</t>
  </si>
  <si>
    <t>Bourání stropů z desek nebo panelů železobetonových prefabrikovaných s dutinami z desek, š. do 300 mm tl. do 140 mm</t>
  </si>
  <si>
    <t>https://podminky.urs.cz/item/CS_URS_2025_01/963012510</t>
  </si>
  <si>
    <t>"PZD desky"</t>
  </si>
  <si>
    <t>4,16*124,8*0,15</t>
  </si>
  <si>
    <t>49</t>
  </si>
  <si>
    <t>963051113</t>
  </si>
  <si>
    <t>Bourání ŽB stropů deskových tl přes 80 mm</t>
  </si>
  <si>
    <t>124</t>
  </si>
  <si>
    <t>Bourání železobetonových stropů deskových, tl. přes 80 mm</t>
  </si>
  <si>
    <t>https://podminky.urs.cz/item/CS_URS_2025_01/963051113</t>
  </si>
  <si>
    <t>"dobetonávka kolem PZD desek"</t>
  </si>
  <si>
    <t>0,15*0,317*124,8*2</t>
  </si>
  <si>
    <t>964051111</t>
  </si>
  <si>
    <t>Bourání ŽB trámů, průvlaků nebo pásů průřezu do 0,10 m2</t>
  </si>
  <si>
    <t>126</t>
  </si>
  <si>
    <t>Bourání samostatných trámů, průvlaků nebo pásů ze železobetonu bez přerušení výztuže, průřezu do 0,10 m2</t>
  </si>
  <si>
    <t>https://podminky.urs.cz/item/CS_URS_2025_01/964051111</t>
  </si>
  <si>
    <t>"stropní nosníky PZT 2-450"</t>
  </si>
  <si>
    <t>0,3*0,1*4,5*154</t>
  </si>
  <si>
    <t>51</t>
  </si>
  <si>
    <t>964061321</t>
  </si>
  <si>
    <t>Uvolnění zhlaví trámů ze zdiva cihelného průřezu zhlaví do 0,03 m2</t>
  </si>
  <si>
    <t>128</t>
  </si>
  <si>
    <t>Uvolnění zhlaví trámu pro jakoukoliv délku uložení, ze zdiva cihelného, o průřezu zhlaví do 0,03 m2</t>
  </si>
  <si>
    <t>https://podminky.urs.cz/item/CS_URS_2025_01/964061321</t>
  </si>
  <si>
    <t>2*154</t>
  </si>
  <si>
    <t>52</t>
  </si>
  <si>
    <t>965045113</t>
  </si>
  <si>
    <t>Bourání potěrů cementových nebo pískocementových tl do 50 mm pl přes 4 m2</t>
  </si>
  <si>
    <t>130</t>
  </si>
  <si>
    <t>Bourání potěrů tl. do 50 mm cementových nebo pískocementových, plochy přes 4 m2</t>
  </si>
  <si>
    <t>https://podminky.urs.cz/item/CS_URS_2025_01/965045113</t>
  </si>
  <si>
    <t>"na PZD deskách a dobetonávce"</t>
  </si>
  <si>
    <t>124,8*(0,317*2+4,16)</t>
  </si>
  <si>
    <t>53</t>
  </si>
  <si>
    <t>968072455</t>
  </si>
  <si>
    <t>Vybourání kovových dveřních zárubní pl do 2 m2</t>
  </si>
  <si>
    <t>132</t>
  </si>
  <si>
    <t>Vybourání kovových rámů oken s křídly, dveřních zárubní, vrat, stěn, ostění nebo obkladů dveřních zárubní, plochy do 2 m2</t>
  </si>
  <si>
    <t>https://podminky.urs.cz/item/CS_URS_2025_01/968072455</t>
  </si>
  <si>
    <t>"plechové dveře - pouze u kolejnice 13"</t>
  </si>
  <si>
    <t>1,4*1,15*4</t>
  </si>
  <si>
    <t>54</t>
  </si>
  <si>
    <t>972054491</t>
  </si>
  <si>
    <t>Vybourání otvorů v ŽB stropech nebo klenbách pl do 1 m2 tl přes 80 mm</t>
  </si>
  <si>
    <t>134</t>
  </si>
  <si>
    <t>Vybourání otvorů ve stropech nebo klenbách železobetonových bez odstranění podlahy a násypu, plochy do 1 m2, tl. přes 80 mm</t>
  </si>
  <si>
    <t>https://podminky.urs.cz/item/CS_URS_2025_01/972054491</t>
  </si>
  <si>
    <t>"nový otvor ve stropě"</t>
  </si>
  <si>
    <t>0,8*1,1*0,17</t>
  </si>
  <si>
    <t>55</t>
  </si>
  <si>
    <t>973042241</t>
  </si>
  <si>
    <t>Vysekání kapes ve zdivu z betonu pl do 0,10 m2 hl do 150 mm</t>
  </si>
  <si>
    <t>136</t>
  </si>
  <si>
    <t>Vysekání výklenků nebo kapes ve zdivu betonovém kapes, plochy do 0,10 m2, hl. do 150 mm</t>
  </si>
  <si>
    <t>https://podminky.urs.cz/item/CS_URS_2025_01/973042241</t>
  </si>
  <si>
    <t>"pro nosníky OK stropu"</t>
  </si>
  <si>
    <t>5*2</t>
  </si>
  <si>
    <t>56</t>
  </si>
  <si>
    <t>976085311</t>
  </si>
  <si>
    <t>Vybourání kanalizačních rámů včetně poklopů nebo mříží pl do 0,6 m2</t>
  </si>
  <si>
    <t>138</t>
  </si>
  <si>
    <t>Vybourání drobných zámečnických a jiných konstrukcí kanalizačních rámů litinových, z rýhovaného plechu nebo betonových včetně poklopů nebo mříží, plochy do 0,60 m2</t>
  </si>
  <si>
    <t>https://podminky.urs.cz/item/CS_URS_2025_01/976085311</t>
  </si>
  <si>
    <t>57</t>
  </si>
  <si>
    <t>977151116</t>
  </si>
  <si>
    <t>Jádrové vrty diamantovými korunkami do stavebních materiálů D přes 70 do 80 mm</t>
  </si>
  <si>
    <t>140</t>
  </si>
  <si>
    <t>Jádrové vrty diamantovými korunkami do stavebních materiálů (železobetonu, betonu, cihel, obkladů, dlažeb, kamene) průměru přes 70 do 80 mm</t>
  </si>
  <si>
    <t>https://podminky.urs.cz/item/CS_URS_2025_01/977151116</t>
  </si>
  <si>
    <t>"pro chráničky"</t>
  </si>
  <si>
    <t>0,25*3</t>
  </si>
  <si>
    <t>58</t>
  </si>
  <si>
    <t>977151122</t>
  </si>
  <si>
    <t>Jádrové vrty diamantovými korunkami do stavebních materiálů D přes 120 do 130 mm</t>
  </si>
  <si>
    <t>142</t>
  </si>
  <si>
    <t>Jádrové vrty diamantovými korunkami do stavebních materiálů (železobetonu, betonu, cihel, obkladů, dlažeb, kamene) průměru přes 120 do 130 mm</t>
  </si>
  <si>
    <t>https://podminky.urs.cz/item/CS_URS_2025_01/977151122</t>
  </si>
  <si>
    <t>0,25*3+0,15</t>
  </si>
  <si>
    <t>59</t>
  </si>
  <si>
    <t>977211111</t>
  </si>
  <si>
    <t>Řezání stěnovou pilou betonových nebo ŽB kcí s výztuží průměru do 16 mm hl do 200 mm</t>
  </si>
  <si>
    <t>144</t>
  </si>
  <si>
    <t>Řezání konstrukcí stěnovou pilou betonových nebo železobetonových průměru řezané výztuže do 16 mm hloubka řezu do 200 mm</t>
  </si>
  <si>
    <t>https://podminky.urs.cz/item/CS_URS_2025_01/977211111</t>
  </si>
  <si>
    <t>"pro nový otvor ve stropě"</t>
  </si>
  <si>
    <t>0,8*2+1,1*2</t>
  </si>
  <si>
    <t>"obřezání podlahy kolem sloupů před bouráním"</t>
  </si>
  <si>
    <t>(0,7*2+0,3*2)*12</t>
  </si>
  <si>
    <t>2*4*2</t>
  </si>
  <si>
    <t>"řez před ubouráním zídky pod kolejí 13"</t>
  </si>
  <si>
    <t>2*(124,8+5,8)</t>
  </si>
  <si>
    <t>60</t>
  </si>
  <si>
    <t>978022151</t>
  </si>
  <si>
    <t>Otlučení (osekání) omítek stěn a stropů kanálů v do 1,4 m</t>
  </si>
  <si>
    <t>146</t>
  </si>
  <si>
    <t>Otlučení omítek stěn a stropů kanálů při světlé výšce do 1,40 m</t>
  </si>
  <si>
    <t>https://podminky.urs.cz/item/CS_URS_2025_01/978022151</t>
  </si>
  <si>
    <t>"oklepání omítek stěn"</t>
  </si>
  <si>
    <t>61</t>
  </si>
  <si>
    <t>985131311</t>
  </si>
  <si>
    <t>Ruční dočištění ploch stěn, rubu kleneb a podlah ocelových kartáči</t>
  </si>
  <si>
    <t>148</t>
  </si>
  <si>
    <t>Očištění ploch stěn, rubu kleneb a podlah ruční dočištění ocelovými kartáči</t>
  </si>
  <si>
    <t>https://podminky.urs.cz/item/CS_URS_2025_01/985131311</t>
  </si>
  <si>
    <t>"po oklepání omítek stěn - 30%"</t>
  </si>
  <si>
    <t>(1,3*(124,8*2+5,6*2-0,2*12-1,15*1-1,2*2)-1,4*1,15*4)*0,3</t>
  </si>
  <si>
    <t>62</t>
  </si>
  <si>
    <t>985311115</t>
  </si>
  <si>
    <t>Reprofilace stěn cementovou sanační maltou tl přes 40 do 50 mm</t>
  </si>
  <si>
    <t>150</t>
  </si>
  <si>
    <t>Reprofilace betonu sanačními maltami na cementové bázi ručně stěn, tloušťky přes 40 do 50 mm</t>
  </si>
  <si>
    <t>https://podminky.urs.cz/item/CS_URS_2025_01/985311115</t>
  </si>
  <si>
    <t>"opravná maltou na stěnách"</t>
  </si>
  <si>
    <t>"zvenku na zazděných otvorech"</t>
  </si>
  <si>
    <t>1,2*1,15*2+1,15*1,15+1,4*1,15*4+0,3*0,1*4</t>
  </si>
  <si>
    <t>"zevnitř celá plocha"</t>
  </si>
  <si>
    <t>1,25*(124,8*2+5,6*2-0,2*12-0,25*4)</t>
  </si>
  <si>
    <t>63</t>
  </si>
  <si>
    <t>985323111</t>
  </si>
  <si>
    <t>Spojovací (adhezní) můstek reprofilovaného betonu na cementové bázi tl 1 mm</t>
  </si>
  <si>
    <t>152</t>
  </si>
  <si>
    <t>Spojovací (adhezní) můstek reprofilovaného betonu na cementové bázi, tloušťky 1 mm</t>
  </si>
  <si>
    <t>https://podminky.urs.cz/item/CS_URS_2025_01/985323111</t>
  </si>
  <si>
    <t>"spojení stávajícho a nového betonu podlahy - vč. očištění a odmaštění"</t>
  </si>
  <si>
    <t>0,317*124,8*2</t>
  </si>
  <si>
    <t>"pod opravnou maltou na stěnách"</t>
  </si>
  <si>
    <t>64</t>
  </si>
  <si>
    <t>985331212</t>
  </si>
  <si>
    <t>Dodatečné vlepování betonářské výztuže D 10 mm do chemické malty včetně vyvrtání otvoru</t>
  </si>
  <si>
    <t>154</t>
  </si>
  <si>
    <t>Dodatečné vlepování betonářské výztuže včetně vyvrtání a vyčištění otvoru chemickou maltou průměr výztuže 10 mm</t>
  </si>
  <si>
    <t>https://podminky.urs.cz/item/CS_URS_2025_01/985331212</t>
  </si>
  <si>
    <t>17*0,1*2</t>
  </si>
  <si>
    <t>22*0,1</t>
  </si>
  <si>
    <t>24*0,1</t>
  </si>
  <si>
    <t>65</t>
  </si>
  <si>
    <t>985331217</t>
  </si>
  <si>
    <t>Dodatečné vlepování betonářské výztuže D 20 mm do chemické malty včetně vyvrtání otvoru</t>
  </si>
  <si>
    <t>156</t>
  </si>
  <si>
    <t>Dodatečné vlepování betonářské výztuže včetně vyvrtání a vyčištění otvoru chemickou maltou průměr výztuže 20 mm</t>
  </si>
  <si>
    <t>https://podminky.urs.cz/item/CS_URS_2025_01/985331217</t>
  </si>
  <si>
    <t>"spojení prahu se stávající zídkou pod kolejnicí 13"</t>
  </si>
  <si>
    <t>348*0,15</t>
  </si>
  <si>
    <t>66</t>
  </si>
  <si>
    <t>985331912</t>
  </si>
  <si>
    <t>Příplatek k dodatečnému vlepování betonářské výztuže za délku do 1 m jednotlivě</t>
  </si>
  <si>
    <t>158</t>
  </si>
  <si>
    <t>Dodatečné vlepování betonářské výztuže Příplatek k cenám za délku do 1 m jednotlivě</t>
  </si>
  <si>
    <t>https://podminky.urs.cz/item/CS_URS_2025_01/985331912</t>
  </si>
  <si>
    <t>8+52,2</t>
  </si>
  <si>
    <t>997</t>
  </si>
  <si>
    <t>Doprava suti a vybouraných hmot</t>
  </si>
  <si>
    <t>67</t>
  </si>
  <si>
    <t>997013151</t>
  </si>
  <si>
    <t>Vnitrostaveništní doprava suti a vybouraných hmot pro budovy v do 6 m s omezením mechanizace</t>
  </si>
  <si>
    <t>160</t>
  </si>
  <si>
    <t>Vnitrostaveništní doprava suti a vybouraných hmot vodorovně do 50 m s naložením s omezením mechanizace pro budovy a haly výšky do 6 m</t>
  </si>
  <si>
    <t>https://podminky.urs.cz/item/CS_URS_2025_01/997013151</t>
  </si>
  <si>
    <t>997013501</t>
  </si>
  <si>
    <t>Odvoz suti a vybouraných hmot na skládku nebo meziskládku do 1 km se složením</t>
  </si>
  <si>
    <t>162</t>
  </si>
  <si>
    <t>Odvoz suti a vybouraných hmot na skládku nebo meziskládku se složením, na vzdálenost do 1 km</t>
  </si>
  <si>
    <t>https://podminky.urs.cz/item/CS_URS_2025_01/997013501</t>
  </si>
  <si>
    <t>69</t>
  </si>
  <si>
    <t>997013509</t>
  </si>
  <si>
    <t>Příplatek k odvozu suti a vybouraných hmot na skládku ZKD 1 km přes 1 km</t>
  </si>
  <si>
    <t>164</t>
  </si>
  <si>
    <t>Odvoz suti a vybouraných hmot na skládku nebo meziskládku se složením, na vzdálenost Příplatek k ceně za každý další započatý 1 km přes 1 km</t>
  </si>
  <si>
    <t>https://podminky.urs.cz/item/CS_URS_2025_01/997013509</t>
  </si>
  <si>
    <t>391,46*9 "Přepočtené koeficientem množství</t>
  </si>
  <si>
    <t>997013601</t>
  </si>
  <si>
    <t>Poplatek za uložení na skládce (skládkovné) stavebního odpadu betonového kód odpadu 17 01 01</t>
  </si>
  <si>
    <t>166</t>
  </si>
  <si>
    <t>Poplatek za uložení stavebního odpadu na skládce (skládkovné) z prostého betonu zatříděného do Katalogu odpadů pod kódem 17 01 01</t>
  </si>
  <si>
    <t>https://podminky.urs.cz/item/CS_URS_2025_01/997013601</t>
  </si>
  <si>
    <t>53,846+0,008+0,026</t>
  </si>
  <si>
    <t>71</t>
  </si>
  <si>
    <t>997013602</t>
  </si>
  <si>
    <t>Poplatek za uložení na skládce (skládkovné) stavebního odpadu železobetonového kód odpadu 17 01 01</t>
  </si>
  <si>
    <t>168</t>
  </si>
  <si>
    <t>Poplatek za uložení stavebního odpadu na skládce (skládkovné) z armovaného betonu zatříděného do Katalogu odpadů pod kódem 17 01 01</t>
  </si>
  <si>
    <t>https://podminky.urs.cz/item/CS_URS_2025_01/997013602</t>
  </si>
  <si>
    <t>163,538+12,012+28,483+49,896+0,36+0,18+54,058</t>
  </si>
  <si>
    <t>997013603</t>
  </si>
  <si>
    <t>Poplatek za uložení na skládce (skládkovné) stavebního odpadu cihelného kód odpadu 17 01 02</t>
  </si>
  <si>
    <t>170</t>
  </si>
  <si>
    <t>Poplatek za uložení stavebního odpadu na skládce (skládkovné) cihelného zatříděného do Katalogu odpadů pod kódem 17 01 02</t>
  </si>
  <si>
    <t>https://podminky.urs.cz/item/CS_URS_2025_01/997013603</t>
  </si>
  <si>
    <t>0,961</t>
  </si>
  <si>
    <t>73</t>
  </si>
  <si>
    <t>997013631</t>
  </si>
  <si>
    <t>Poplatek za uložení na skládce (skládkovné) stavebního odpadu směsného kód odpadu 17 09 04</t>
  </si>
  <si>
    <t>172</t>
  </si>
  <si>
    <t>Poplatek za uložení stavebního odpadu na skládce (skládkovné) směsného stavebního a demoličního zatříděného do Katalogu odpadů pod kódem 17 09 04</t>
  </si>
  <si>
    <t>https://podminky.urs.cz/item/CS_URS_2025_01/997013631</t>
  </si>
  <si>
    <t>391,46-53,88-308,527-0,961-3,03</t>
  </si>
  <si>
    <t>997013841</t>
  </si>
  <si>
    <t>Poplatek za uložení na skládce (skládkovné) odpadu po otryskávání bez obsahu nebezpečných látek kód odpadu 12 01 17</t>
  </si>
  <si>
    <t>174</t>
  </si>
  <si>
    <t>Poplatek za uložení stavebního odpadu na skládce (skládkovné) odpadního materiálu po otryskávání bez obsahu nebezpečných látek zatříděného do Katalogu odpadů pod kódem 12 01 17</t>
  </si>
  <si>
    <t>https://podminky.urs.cz/item/CS_URS_2025_01/997013841</t>
  </si>
  <si>
    <t>998</t>
  </si>
  <si>
    <t>Přesun hmot</t>
  </si>
  <si>
    <t>75</t>
  </si>
  <si>
    <t>998012041</t>
  </si>
  <si>
    <t>Přesun hmot pro budovy monolitické s omezením mechanizace pro budovy v do 6 m</t>
  </si>
  <si>
    <t>176</t>
  </si>
  <si>
    <t>Přesun hmot pro budovy občanské výstavby, bydlení, výrobu a služby s nosnou svislou konstrukcí monolitickou betonovou tyčovou nebo plošnou s jakýkoliv obvodovým pláštěm kromě vyzdívaného vodorovná dopravní vzdálenost do 100 m s omezením mechanizace pro budovy výšky do 6 m</t>
  </si>
  <si>
    <t>https://podminky.urs.cz/item/CS_URS_2025_01/998012041</t>
  </si>
  <si>
    <t>998012034</t>
  </si>
  <si>
    <t>Příplatek k přesunu hmot pro budovy monolitické za zvětšený přesun do 500 m</t>
  </si>
  <si>
    <t>178</t>
  </si>
  <si>
    <t>Přesun hmot pro budovy občanské výstavby, bydlení, výrobu a služby s nosnou svislou konstrukcí monolitickou betonovou tyčovou nebo plošnou s jakýkoliv obvodovým pláštěm kromě vyzdívaného Příplatek k cenám za zvětšený přesun přes vymezenou vodorovnou dopravní vzdálenost do 500 m</t>
  </si>
  <si>
    <t>https://podminky.urs.cz/item/CS_URS_2025_01/998012034</t>
  </si>
  <si>
    <t>PSV</t>
  </si>
  <si>
    <t>Práce a dodávky PSV</t>
  </si>
  <si>
    <t>721</t>
  </si>
  <si>
    <t>Zdravotechnika - vnitřní kanalizace</t>
  </si>
  <si>
    <t>77</t>
  </si>
  <si>
    <t>721173401</t>
  </si>
  <si>
    <t>Potrubí kanalizační z PVC SN 4 svodné DN 110</t>
  </si>
  <si>
    <t>180</t>
  </si>
  <si>
    <t>Potrubí z trub PVC SN4 svodné (ležaté) DN 110</t>
  </si>
  <si>
    <t>https://podminky.urs.cz/item/CS_URS_2025_01/721173401</t>
  </si>
  <si>
    <t>"v odvodňovacím kanálku"</t>
  </si>
  <si>
    <t>6,5</t>
  </si>
  <si>
    <t>721174042</t>
  </si>
  <si>
    <t>Potrubí kanalizační z PP připojovací DN 40</t>
  </si>
  <si>
    <t>182</t>
  </si>
  <si>
    <t>Potrubí z trub polypropylenových připojovací DN 40</t>
  </si>
  <si>
    <t>https://podminky.urs.cz/item/CS_URS_2025_01/721174042</t>
  </si>
  <si>
    <t>"od umyvadla"</t>
  </si>
  <si>
    <t>5,5</t>
  </si>
  <si>
    <t>79</t>
  </si>
  <si>
    <t>721-R1</t>
  </si>
  <si>
    <t>Napojení nového potrubí na stávající umyvadlo</t>
  </si>
  <si>
    <t>184</t>
  </si>
  <si>
    <t>998721101</t>
  </si>
  <si>
    <t>Přesun hmot tonážní pro vnitřní kanalizaci v objektech v do 6 m</t>
  </si>
  <si>
    <t>186</t>
  </si>
  <si>
    <t>Přesun hmot pro vnitřní kanalizaci stanovený z hmotnosti přesunovaného materiálu vodorovná dopravní vzdálenost do 50 m základní v objektech výšky do 6 m</t>
  </si>
  <si>
    <t>https://podminky.urs.cz/item/CS_URS_2025_01/998721101</t>
  </si>
  <si>
    <t>767</t>
  </si>
  <si>
    <t>Konstrukce zámečnické</t>
  </si>
  <si>
    <t>81</t>
  </si>
  <si>
    <t>767831022</t>
  </si>
  <si>
    <t>Montáž vnitřních kovových žebříků přímých kotvených do betonu</t>
  </si>
  <si>
    <t>188</t>
  </si>
  <si>
    <t>Montáž vnitřních kovových žebříků přímých, ukotvených do betonu</t>
  </si>
  <si>
    <t>https://podminky.urs.cz/item/CS_URS_2025_01/767831022</t>
  </si>
  <si>
    <t>"4/Z"</t>
  </si>
  <si>
    <t>(1,33+0,6)*2</t>
  </si>
  <si>
    <t>553-4/Z</t>
  </si>
  <si>
    <t>Dodávka žebříků 4/Z vč. předepsané povrchové úpravy</t>
  </si>
  <si>
    <t>kg</t>
  </si>
  <si>
    <t>190</t>
  </si>
  <si>
    <t>49,58</t>
  </si>
  <si>
    <t>83</t>
  </si>
  <si>
    <t>767995112</t>
  </si>
  <si>
    <t>Montáž atypických zámečnických konstrukcí hmotnosti přes 5 do 10 kg</t>
  </si>
  <si>
    <t>192</t>
  </si>
  <si>
    <t>Montáž ostatních atypických zámečnických konstrukcí hmotnosti přes 5 do 10 kg</t>
  </si>
  <si>
    <t>https://podminky.urs.cz/item/CS_URS_2025_01/767995112</t>
  </si>
  <si>
    <t>"4/ZZ"</t>
  </si>
  <si>
    <t>767995113</t>
  </si>
  <si>
    <t>Montáž atypických zámečnických konstrukcí hmotnosti přes 10 do 20 kg</t>
  </si>
  <si>
    <t>194</t>
  </si>
  <si>
    <t>Montáž ostatních atypických zámečnických konstrukcí hmotnosti přes 10 do 20 kg</t>
  </si>
  <si>
    <t>https://podminky.urs.cz/item/CS_URS_2025_01/767995113</t>
  </si>
  <si>
    <t>"2/ZZ"</t>
  </si>
  <si>
    <t>12,31</t>
  </si>
  <si>
    <t>"3/ZZ"</t>
  </si>
  <si>
    <t>17,66</t>
  </si>
  <si>
    <t>"5/ZZ"</t>
  </si>
  <si>
    <t>12,4</t>
  </si>
  <si>
    <t>"2/Z"</t>
  </si>
  <si>
    <t>18,79</t>
  </si>
  <si>
    <t>"6/Z"</t>
  </si>
  <si>
    <t>18,84</t>
  </si>
  <si>
    <t>85</t>
  </si>
  <si>
    <t>767995114</t>
  </si>
  <si>
    <t>Montáž atypických zámečnických konstrukcí hmotnosti přes 20 do 50 kg</t>
  </si>
  <si>
    <t>196</t>
  </si>
  <si>
    <t>Montáž ostatních atypických zámečnických konstrukcí hmotnosti přes 20 do 50 kg</t>
  </si>
  <si>
    <t>https://podminky.urs.cz/item/CS_URS_2025_01/767995114</t>
  </si>
  <si>
    <t>"1/ZZ"</t>
  </si>
  <si>
    <t>2558,87</t>
  </si>
  <si>
    <t>"3/Z"</t>
  </si>
  <si>
    <t>41,06</t>
  </si>
  <si>
    <t>767995115</t>
  </si>
  <si>
    <t>Montáž atypických zámečnických konstrukcí hmotnosti přes 50 do 100 kg</t>
  </si>
  <si>
    <t>198</t>
  </si>
  <si>
    <t>Montáž ostatních atypických zámečnických konstrukcí hmotnosti přes 50 do 100 kg</t>
  </si>
  <si>
    <t>https://podminky.urs.cz/item/CS_URS_2025_01/767995115</t>
  </si>
  <si>
    <t>"6/ZZ"</t>
  </si>
  <si>
    <t>91,01</t>
  </si>
  <si>
    <t>951,45</t>
  </si>
  <si>
    <t>"7/Z"</t>
  </si>
  <si>
    <t>73,1</t>
  </si>
  <si>
    <t>87</t>
  </si>
  <si>
    <t>553-1/ZZ</t>
  </si>
  <si>
    <t>Dodávka lemování hrany podlahy 1/ZZ vč. předepsané povrchové úpravy</t>
  </si>
  <si>
    <t>200</t>
  </si>
  <si>
    <t>553-2/ZZ</t>
  </si>
  <si>
    <t>Dodávka lemování jímky 2/ZZ vč. předepsané povrchové úpravy</t>
  </si>
  <si>
    <t>202</t>
  </si>
  <si>
    <t>89</t>
  </si>
  <si>
    <t>553-3/ZZ</t>
  </si>
  <si>
    <t>Dodávka lemování jímky 3/ZZ vč. předepsané povrchové úpravy</t>
  </si>
  <si>
    <t>204</t>
  </si>
  <si>
    <t>553-4/ZZ</t>
  </si>
  <si>
    <t>Dodávka kotevního plechu 4/ZZ vč. předepsané povrchové úpravy</t>
  </si>
  <si>
    <t>206</t>
  </si>
  <si>
    <t>91</t>
  </si>
  <si>
    <t>553-5/ZZ</t>
  </si>
  <si>
    <t>Dodávka lemování jímky 5/ZZ vč. předepsané povrchové úpravy</t>
  </si>
  <si>
    <t>208</t>
  </si>
  <si>
    <t>553-6/ZZ</t>
  </si>
  <si>
    <t>Dodávka kotevního plechu 6/ZZ vč. předepsané povrchové úpravy</t>
  </si>
  <si>
    <t>210</t>
  </si>
  <si>
    <t>Dodávka kotevního rámu 6/ZZ vč. předepsané povrchové úpravy</t>
  </si>
  <si>
    <t>93</t>
  </si>
  <si>
    <t>553-1/Z</t>
  </si>
  <si>
    <t>Dodávka ocelové konstrukce podlahy 1/Z vč. předepsané povrchové úpravy</t>
  </si>
  <si>
    <t>212</t>
  </si>
  <si>
    <t>553-2/Z</t>
  </si>
  <si>
    <t>Dodávka zakrytí jímky 2/Z vč. předepsané povrchové úpravy</t>
  </si>
  <si>
    <t>214</t>
  </si>
  <si>
    <t>95</t>
  </si>
  <si>
    <t>553-3/Z</t>
  </si>
  <si>
    <t>Dodávka zakrytí jímky 3/Z vč. předepsané povrchové úpravy</t>
  </si>
  <si>
    <t>216</t>
  </si>
  <si>
    <t>553-6/Z</t>
  </si>
  <si>
    <t>Dodávka zakrytí jímky 6/Z vč. předepsané povrchové úpravy</t>
  </si>
  <si>
    <t>218</t>
  </si>
  <si>
    <t>97</t>
  </si>
  <si>
    <t>553-7/Z</t>
  </si>
  <si>
    <t>Dodávka doplnění ocelové konstrukce podlahy 7/Z vč. předepsané povrchové úpravy</t>
  </si>
  <si>
    <t>220</t>
  </si>
  <si>
    <t>767996701</t>
  </si>
  <si>
    <t>Demontáž atypických zámečnických konstrukcí řezáním hm jednotlivých dílů do 50 kg</t>
  </si>
  <si>
    <t>222</t>
  </si>
  <si>
    <t>Demontáž ostatních zámečnických konstrukcí řezáním o hmotnosti jednotlivých dílů do 50 kg</t>
  </si>
  <si>
    <t>https://podminky.urs.cz/item/CS_URS_2025_01/767996701</t>
  </si>
  <si>
    <t>"nový otvor ve stropě - trapézový plech"</t>
  </si>
  <si>
    <t>0,8*1,1*20</t>
  </si>
  <si>
    <t>"ocelová konstrukce - sloupky a nosníky"</t>
  </si>
  <si>
    <t>11*1,055*2+36,2*4,2*2</t>
  </si>
  <si>
    <t>99</t>
  </si>
  <si>
    <t>998767111</t>
  </si>
  <si>
    <t>Přesun hmot tonážní pro zámečnické konstrukce s omezením mechanizace v objektech v do 6 m</t>
  </si>
  <si>
    <t>224</t>
  </si>
  <si>
    <t>Přesun hmot pro zámečnické konstrukce stanovený z hmotnosti přesunovaného materiálu vodorovná dopravní vzdálenost do 50 m s omezením mechanizace v objektech výšky do 6 m</t>
  </si>
  <si>
    <t>https://podminky.urs.cz/item/CS_URS_2025_01/998767111</t>
  </si>
  <si>
    <t>SO 20 - Elektroinstalace</t>
  </si>
  <si>
    <t>Prospect spol. s r.o.</t>
  </si>
  <si>
    <t>PSV - PSV</t>
  </si>
  <si>
    <t xml:space="preserve">    741-1 - Rozvaděče</t>
  </si>
  <si>
    <t xml:space="preserve">    741-2 - Uzemnění</t>
  </si>
  <si>
    <t xml:space="preserve">    741-3 - Kabelové trasy</t>
  </si>
  <si>
    <t xml:space="preserve">    741-4 - Kabely RS2NP1</t>
  </si>
  <si>
    <t xml:space="preserve">    741-5 - Demontáže</t>
  </si>
  <si>
    <t>OST - Ostatní</t>
  </si>
  <si>
    <t>741-1</t>
  </si>
  <si>
    <t>Rozvaděče</t>
  </si>
  <si>
    <t>741-01R</t>
  </si>
  <si>
    <t>Dozbrojení rozvaděče RD1 (2x jistič 16A/B 1P)</t>
  </si>
  <si>
    <t>ks</t>
  </si>
  <si>
    <t>-1366163476</t>
  </si>
  <si>
    <t>741-02R</t>
  </si>
  <si>
    <t>Montáž dozbrojení</t>
  </si>
  <si>
    <t>1648833744</t>
  </si>
  <si>
    <t>741-03R</t>
  </si>
  <si>
    <t>Zás.skříň RubberBOX IP65 jištěná s chráničem 40/4/003-A</t>
  </si>
  <si>
    <t>1386355669</t>
  </si>
  <si>
    <t>741-04R</t>
  </si>
  <si>
    <t>Montáž zás.skříň</t>
  </si>
  <si>
    <t>-1349226203</t>
  </si>
  <si>
    <t>741-05R</t>
  </si>
  <si>
    <t>Krabice SolidBOX 68230 IP65, 313x253x115mm, plné víko, hladké boky</t>
  </si>
  <si>
    <t>-689994786</t>
  </si>
  <si>
    <t>741-06R</t>
  </si>
  <si>
    <t>Montáž MX</t>
  </si>
  <si>
    <t>252936966</t>
  </si>
  <si>
    <t>741-07R</t>
  </si>
  <si>
    <t xml:space="preserve">Univerzální řadová svorka OTL  2,5-35mm² šedá, modrá, zel/žlutá</t>
  </si>
  <si>
    <t>-1271523488</t>
  </si>
  <si>
    <t>741-08R</t>
  </si>
  <si>
    <t>Montáž svorky</t>
  </si>
  <si>
    <t>-361516184</t>
  </si>
  <si>
    <t>741-09R</t>
  </si>
  <si>
    <t>Vývodka Pg36 s maticí IP66</t>
  </si>
  <si>
    <t>-1946409710</t>
  </si>
  <si>
    <t>741-10R</t>
  </si>
  <si>
    <t>Vývodka M25 s maticí IP68</t>
  </si>
  <si>
    <t>259510909</t>
  </si>
  <si>
    <t>741-11R</t>
  </si>
  <si>
    <t>Vývodka plastová PG13,5 IP68 s maticí</t>
  </si>
  <si>
    <t>1099222331</t>
  </si>
  <si>
    <t>741-12R</t>
  </si>
  <si>
    <t>Montáž vývodky</t>
  </si>
  <si>
    <t>-302737832</t>
  </si>
  <si>
    <t>741-2</t>
  </si>
  <si>
    <t>Uzemnění</t>
  </si>
  <si>
    <t>35442062</t>
  </si>
  <si>
    <t>pás zemnící 30x4mm FeZn</t>
  </si>
  <si>
    <t>-944319274</t>
  </si>
  <si>
    <t>210220001</t>
  </si>
  <si>
    <t>Montáž uzemňovacího vedení vodičů FeZn pomocí svorek na povrchu páskou do 120 mm2</t>
  </si>
  <si>
    <t>-1559790198</t>
  </si>
  <si>
    <t>Montáž uzemňovacího vedení s upevněním, propojením a připojením pomocí svorek na povrchu vodičů FeZn páskou průřezu do 120 mm2</t>
  </si>
  <si>
    <t>https://podminky.urs.cz/item/CS_URS_2025_01/210220001</t>
  </si>
  <si>
    <t>35441986</t>
  </si>
  <si>
    <t>svorka odbočovací a spojovací pro pásek 30x4mm, FeZn</t>
  </si>
  <si>
    <t>358260557</t>
  </si>
  <si>
    <t>741-13R</t>
  </si>
  <si>
    <t>-1880370182</t>
  </si>
  <si>
    <t>741-14R</t>
  </si>
  <si>
    <t>Svařování pásku</t>
  </si>
  <si>
    <t>717809726</t>
  </si>
  <si>
    <t>741-3</t>
  </si>
  <si>
    <t>Kabelové trasy</t>
  </si>
  <si>
    <t>741-15R</t>
  </si>
  <si>
    <t>Kabelový žlab s integrovanou spojkou 60x100 a přísl.</t>
  </si>
  <si>
    <t>1431985012</t>
  </si>
  <si>
    <t>741-16R</t>
  </si>
  <si>
    <t>Montáž kabelového žlabu 600x100 a přísl.</t>
  </si>
  <si>
    <t>1225768229</t>
  </si>
  <si>
    <t>741-17R</t>
  </si>
  <si>
    <t>Kabelový žlab s integrovanou spojkou 60x150 a přísl.</t>
  </si>
  <si>
    <t>-2059619177</t>
  </si>
  <si>
    <t>741-18R</t>
  </si>
  <si>
    <t>Montáž kabelového žlabu 60x150 a přísl.</t>
  </si>
  <si>
    <t>339456761</t>
  </si>
  <si>
    <t>741-19R</t>
  </si>
  <si>
    <t>Ocelová trubka závitová pozinkovaná</t>
  </si>
  <si>
    <t>-1534516790</t>
  </si>
  <si>
    <t>741-20R</t>
  </si>
  <si>
    <t>Montáž ocelové trubky</t>
  </si>
  <si>
    <t>-1352953504</t>
  </si>
  <si>
    <t>741-21R</t>
  </si>
  <si>
    <t xml:space="preserve">Ohebná trubka </t>
  </si>
  <si>
    <t>1327046578</t>
  </si>
  <si>
    <t>741-22R</t>
  </si>
  <si>
    <t>Montáž ohebné trubky</t>
  </si>
  <si>
    <t>-854881004</t>
  </si>
  <si>
    <t>741-4</t>
  </si>
  <si>
    <t>Kabely RS2NP1</t>
  </si>
  <si>
    <t>34111036</t>
  </si>
  <si>
    <t>kabel instalační jádro Cu plné izolace PVC plášť PVC 450/750V (CYKY) 3x2,5mm2</t>
  </si>
  <si>
    <t>-944248057</t>
  </si>
  <si>
    <t>741122211</t>
  </si>
  <si>
    <t>Montáž kabel Cu plný kulatý žíla 3x1,5 až 6 mm2 uložený volně (např. CYKY)</t>
  </si>
  <si>
    <t>1837154901</t>
  </si>
  <si>
    <t>Montáž kabelů měděných bez ukončení uložených volně nebo v liště plných kulatých (např. CYKY) počtu a průřezu žil 3x1,5 až 6 mm2</t>
  </si>
  <si>
    <t>https://podminky.urs.cz/item/CS_URS_2025_01/741122211</t>
  </si>
  <si>
    <t>741130115</t>
  </si>
  <si>
    <t>Ukončení šňůra 3x0,35 až 4 mm2 se zapojením</t>
  </si>
  <si>
    <t>-1788769613</t>
  </si>
  <si>
    <t>Ukončení šňůr se zapojením počtu a průřezu žil 3x0,35 až 4 mm2</t>
  </si>
  <si>
    <t>https://podminky.urs.cz/item/CS_URS_2025_01/741130115</t>
  </si>
  <si>
    <t>34113034</t>
  </si>
  <si>
    <t>kabel instalační jádro Cu plné izolace PVC plášť PVC 450/750V (CYKY) 5x10mm2</t>
  </si>
  <si>
    <t>-674878260</t>
  </si>
  <si>
    <t>741122233</t>
  </si>
  <si>
    <t>Montáž kabel Cu plný kulatý žíla 5x10 mm2 uložený volně (např. CYKY)</t>
  </si>
  <si>
    <t>1502707386</t>
  </si>
  <si>
    <t>Montáž kabelů měděných bez ukončení uložených volně nebo v liště plných kulatých (např. CYKY) počtu a průřezu žil 5x10 mm2</t>
  </si>
  <si>
    <t>https://podminky.urs.cz/item/CS_URS_2025_01/741122233</t>
  </si>
  <si>
    <t>741130146</t>
  </si>
  <si>
    <t>Ukončení šňůra 5x10 mm2 se zapojením</t>
  </si>
  <si>
    <t>-710906078</t>
  </si>
  <si>
    <t>Ukončení šňůr se zapojením počtu a průřezu žil 5x10 mm2</t>
  </si>
  <si>
    <t>https://podminky.urs.cz/item/CS_URS_2025_01/741130146</t>
  </si>
  <si>
    <t>34113134</t>
  </si>
  <si>
    <t>kabel silový jádro Cu izolace PVC plášť PVC 0,6/1kV (1-CYKY) 5x25mm2</t>
  </si>
  <si>
    <t>1417934159</t>
  </si>
  <si>
    <t>741122235</t>
  </si>
  <si>
    <t>Montáž kabel Cu plný kulatý žíla 5x25 až 35 mm2 uložený volně (např. CYKY)</t>
  </si>
  <si>
    <t>-896900827</t>
  </si>
  <si>
    <t>Montáž kabelů měděných bez ukončení uložených volně nebo v liště plných kulatých (např. CYKY) počtu a průřezu žil 5x25 až 35 mm2</t>
  </si>
  <si>
    <t>https://podminky.urs.cz/item/CS_URS_2025_01/741122235</t>
  </si>
  <si>
    <t>741130148</t>
  </si>
  <si>
    <t>Ukončení šňůra 5x25 mm2 se zapojením</t>
  </si>
  <si>
    <t>-1870437096</t>
  </si>
  <si>
    <t>Ukončení šňůr se zapojením počtu a průřezu žil 5x25 mm2</t>
  </si>
  <si>
    <t>https://podminky.urs.cz/item/CS_URS_2025_01/741130148</t>
  </si>
  <si>
    <t>741-5</t>
  </si>
  <si>
    <t>Demontáže</t>
  </si>
  <si>
    <t>741-23R</t>
  </si>
  <si>
    <t>Demontáž stávající elektroinstalace</t>
  </si>
  <si>
    <t>kpl</t>
  </si>
  <si>
    <t>772247866</t>
  </si>
  <si>
    <t>741-24R</t>
  </si>
  <si>
    <t>Demontáž RD1</t>
  </si>
  <si>
    <t>-406215433</t>
  </si>
  <si>
    <t>741-25R</t>
  </si>
  <si>
    <t>Přeložka stávajících kabelů</t>
  </si>
  <si>
    <t>2109256285</t>
  </si>
  <si>
    <t>741-26R</t>
  </si>
  <si>
    <t>Montáž RD1</t>
  </si>
  <si>
    <t>-1053683596</t>
  </si>
  <si>
    <t>741-27R</t>
  </si>
  <si>
    <t>Roztřídění a rozložení odpadů (demontovaných zařízení a kabelů)</t>
  </si>
  <si>
    <t>-626655019</t>
  </si>
  <si>
    <t>741-28R</t>
  </si>
  <si>
    <t>Ekologická likvidace demontovaných zařízení a kabelů (odvoz a poplatky na skládce)</t>
  </si>
  <si>
    <t>547450275</t>
  </si>
  <si>
    <t>OST</t>
  </si>
  <si>
    <t>Ostatní</t>
  </si>
  <si>
    <t>741-29R</t>
  </si>
  <si>
    <t>Různé drobné nespecifikované</t>
  </si>
  <si>
    <t>…</t>
  </si>
  <si>
    <t>512</t>
  </si>
  <si>
    <t>-868172975</t>
  </si>
  <si>
    <t>741-30R</t>
  </si>
  <si>
    <t>Doprava</t>
  </si>
  <si>
    <t>1686850276</t>
  </si>
  <si>
    <t>741-31R</t>
  </si>
  <si>
    <t>PPV</t>
  </si>
  <si>
    <t>-162805080</t>
  </si>
  <si>
    <t>741-32R</t>
  </si>
  <si>
    <t>Přesun</t>
  </si>
  <si>
    <t>-1638025405</t>
  </si>
  <si>
    <t>741-33R</t>
  </si>
  <si>
    <t>GZS</t>
  </si>
  <si>
    <t>1681835412</t>
  </si>
  <si>
    <t>741-34R</t>
  </si>
  <si>
    <t>Příprava na komplexní zkoušky a jejich provedení</t>
  </si>
  <si>
    <t>2103493403</t>
  </si>
  <si>
    <t>741-35R</t>
  </si>
  <si>
    <t xml:space="preserve">Výchozí revize </t>
  </si>
  <si>
    <t>1637756037</t>
  </si>
  <si>
    <t>SO 30 - Potrubní rozvody</t>
  </si>
  <si>
    <t>M - Potrubní rozvody</t>
  </si>
  <si>
    <t xml:space="preserve">    M-1 - Potrubí stlačeného vzduchu</t>
  </si>
  <si>
    <t xml:space="preserve">    M-2 - Potrubí SV a TUV</t>
  </si>
  <si>
    <t xml:space="preserve">    M-3 - Montážní systém</t>
  </si>
  <si>
    <t>M-1</t>
  </si>
  <si>
    <t>Potrubí stlačeného vzduchu</t>
  </si>
  <si>
    <t>14011040</t>
  </si>
  <si>
    <t>trubka ocelová bezešvá hladká jakost 11 353 70x3,2mm</t>
  </si>
  <si>
    <t>256</t>
  </si>
  <si>
    <t>733241642</t>
  </si>
  <si>
    <t>14011017</t>
  </si>
  <si>
    <t>trubka ocelová bezešvá hladká jakost 11 353 33,7x3,2mm</t>
  </si>
  <si>
    <t>340514027</t>
  </si>
  <si>
    <t>31630524</t>
  </si>
  <si>
    <t>oblouk trubkový tvar 90° - K3 D 70mm tl 2,9mm</t>
  </si>
  <si>
    <t>1389859630</t>
  </si>
  <si>
    <t>31630465</t>
  </si>
  <si>
    <t>oblouk trubkový typ 3D tvar 90° - K3 D 33,7mm tl 2,6mm</t>
  </si>
  <si>
    <t>679533399</t>
  </si>
  <si>
    <t>230011046</t>
  </si>
  <si>
    <t>Montáž potrubí trouby ocelové hladké tř.11-13 D 70 mm, tl 3,2 mm</t>
  </si>
  <si>
    <t>-47123031</t>
  </si>
  <si>
    <t>Montáž potrubí z trub ocelových hladkých tř. 11 až 13 Ø 70 mm, tl. 3,2 mm</t>
  </si>
  <si>
    <t>https://podminky.urs.cz/item/CS_URS_2025_01/230011046</t>
  </si>
  <si>
    <t>230011028</t>
  </si>
  <si>
    <t>Montáž potrubí trouby ocelové hladké tř.11-13 D 38 mm, tl 3,2 mm</t>
  </si>
  <si>
    <t>-1739934037</t>
  </si>
  <si>
    <t>Montáž potrubí z trub ocelových hladkých tř. 11 až 13 Ø 38 mm, tl. 3,2 mm</t>
  </si>
  <si>
    <t>https://podminky.urs.cz/item/CS_URS_2025_01/230011028</t>
  </si>
  <si>
    <t>230170011</t>
  </si>
  <si>
    <t>Tlakové zkoušky těsnosti potrubí - zkouška DN do 40</t>
  </si>
  <si>
    <t>735571501</t>
  </si>
  <si>
    <t>Zkouška těsnosti potrubí DN do 40</t>
  </si>
  <si>
    <t>https://podminky.urs.cz/item/CS_URS_2025_01/230170011</t>
  </si>
  <si>
    <t>230170012</t>
  </si>
  <si>
    <t>Tlakové zkoušky těsnosti potrubí - zkouška DN přes 40 do 80</t>
  </si>
  <si>
    <t>-1170864602</t>
  </si>
  <si>
    <t>Zkouška těsnosti potrubí DN přes 40 do 80</t>
  </si>
  <si>
    <t>https://podminky.urs.cz/item/CS_URS_2025_01/230170012</t>
  </si>
  <si>
    <t>M-2</t>
  </si>
  <si>
    <t>Potrubí SV a TUV</t>
  </si>
  <si>
    <t>28615135</t>
  </si>
  <si>
    <t>trubka vodovodní tlaková PPR řada PN 16 D 25mm</t>
  </si>
  <si>
    <t>-1016495984</t>
  </si>
  <si>
    <t>28615133</t>
  </si>
  <si>
    <t>trubka vodovodní tlaková PPR řada PN 16 D 20mm</t>
  </si>
  <si>
    <t>1573031468</t>
  </si>
  <si>
    <t>28654004</t>
  </si>
  <si>
    <t>koleno 90° PPR pro rozvod pitné a teplé užitkové vody D 25mm</t>
  </si>
  <si>
    <t>1550808293</t>
  </si>
  <si>
    <t>28654002</t>
  </si>
  <si>
    <t>koleno 90° PPR pro rozvod pitné a teplé užitkové vody D 20mm</t>
  </si>
  <si>
    <t>-1084068380</t>
  </si>
  <si>
    <t>28654170</t>
  </si>
  <si>
    <t>redukce PPR hrdlová D 25x20mm</t>
  </si>
  <si>
    <t>1048853184</t>
  </si>
  <si>
    <t>28377109</t>
  </si>
  <si>
    <t>pouzdro izolační potrubní z pěnového polyetylenu 28/6mm</t>
  </si>
  <si>
    <t>1912420125</t>
  </si>
  <si>
    <t>28377140</t>
  </si>
  <si>
    <t>pouzdro izolační potrubní z pěnového polyetylenu 20/6mm</t>
  </si>
  <si>
    <t>465115027</t>
  </si>
  <si>
    <t>28654336</t>
  </si>
  <si>
    <t>kohout kulový PPR D 20mm</t>
  </si>
  <si>
    <t>-1058481271</t>
  </si>
  <si>
    <t>1096486680</t>
  </si>
  <si>
    <t>HZS2211</t>
  </si>
  <si>
    <t>Hodinová zúčtovací sazba instalatér</t>
  </si>
  <si>
    <t>hod</t>
  </si>
  <si>
    <t>-1596644280</t>
  </si>
  <si>
    <t>Hodinové zúčtovací sazby profesí PSV provádění stavebních instalací instalatér</t>
  </si>
  <si>
    <t>https://podminky.urs.cz/item/CS_URS_2025_01/HZS2211</t>
  </si>
  <si>
    <t>M-3</t>
  </si>
  <si>
    <t>Montážní systém</t>
  </si>
  <si>
    <t>42390529</t>
  </si>
  <si>
    <t>objímka ocelová dvojdílná DN 65</t>
  </si>
  <si>
    <t>-384048200</t>
  </si>
  <si>
    <t>01R</t>
  </si>
  <si>
    <t>Nosníková svěrka M10</t>
  </si>
  <si>
    <t>-2063606156</t>
  </si>
  <si>
    <t>02R</t>
  </si>
  <si>
    <t>Nosníková svěrka M8</t>
  </si>
  <si>
    <t>-1168658497</t>
  </si>
  <si>
    <t>03R</t>
  </si>
  <si>
    <t>Nosníková přichytka PTKB 17-20 naklepávací</t>
  </si>
  <si>
    <t>-1640812623</t>
  </si>
  <si>
    <t>31197003</t>
  </si>
  <si>
    <t>tyč závitová Pz 4.6 M10</t>
  </si>
  <si>
    <t>-291271815</t>
  </si>
  <si>
    <t>31197002</t>
  </si>
  <si>
    <t>tyč závitová Pz 4.6 M8</t>
  </si>
  <si>
    <t>168738531</t>
  </si>
  <si>
    <t>30909127</t>
  </si>
  <si>
    <t>šroub metrický celozávit DIN 933 8.8 BZ M6x25mm</t>
  </si>
  <si>
    <t>942421742</t>
  </si>
  <si>
    <t>31111005</t>
  </si>
  <si>
    <t>matice přesná šestihranná Pz DIN 934-8 M10</t>
  </si>
  <si>
    <t>518636310</t>
  </si>
  <si>
    <t>31111004</t>
  </si>
  <si>
    <t>matice přesná šestihranná Pz DIN 934-8 M8</t>
  </si>
  <si>
    <t>826113100</t>
  </si>
  <si>
    <t>31111003</t>
  </si>
  <si>
    <t>matice přesná šestihranná Pz DIN 934-8 M6</t>
  </si>
  <si>
    <t>-1112576312</t>
  </si>
  <si>
    <t>31120005</t>
  </si>
  <si>
    <t>podložka DIN 125-A ZB D 10mm</t>
  </si>
  <si>
    <t>-539798814</t>
  </si>
  <si>
    <t>31120004</t>
  </si>
  <si>
    <t>podložka DIN 125-A ZB D 8mm</t>
  </si>
  <si>
    <t>404818368</t>
  </si>
  <si>
    <t>31120003</t>
  </si>
  <si>
    <t>podložka DIN 125-A ZB D 6mm</t>
  </si>
  <si>
    <t>-238797171</t>
  </si>
  <si>
    <t>04R</t>
  </si>
  <si>
    <t>Montážní lišta MS 27/18/1,25 mm, délka 1000 mm</t>
  </si>
  <si>
    <t>-2029508928</t>
  </si>
  <si>
    <t>05R</t>
  </si>
  <si>
    <t>Montážní lišta MS 27/18/1,25 mm, délka 200 mm</t>
  </si>
  <si>
    <t>355970109</t>
  </si>
  <si>
    <t>06R</t>
  </si>
  <si>
    <t>Žlab drátěný 60x150 HL VFL60.150-2</t>
  </si>
  <si>
    <t>1407293669</t>
  </si>
  <si>
    <t>07R</t>
  </si>
  <si>
    <t>Spojka pro drátěné žlaby HL VFK</t>
  </si>
  <si>
    <t>-1930591029</t>
  </si>
  <si>
    <t>HZS1331</t>
  </si>
  <si>
    <t>Hodinová zúčtovací sazba montér konstrukcí</t>
  </si>
  <si>
    <t>51807453</t>
  </si>
  <si>
    <t>Hodinové zúčtovací sazby profesí HSV provádění konstrukcí montér konstrukcí</t>
  </si>
  <si>
    <t>https://podminky.urs.cz/item/CS_URS_2025_01/HZS1331</t>
  </si>
  <si>
    <t>08R</t>
  </si>
  <si>
    <t>Montážní a pomocný materiál</t>
  </si>
  <si>
    <t>-156450160</t>
  </si>
  <si>
    <t>09R</t>
  </si>
  <si>
    <t>Nátěrová plocha (základní a krycí nátěr - celková tlošťka min. 160μm)</t>
  </si>
  <si>
    <t>1050429212</t>
  </si>
  <si>
    <t>10R</t>
  </si>
  <si>
    <t>Orientační tabulka - text: "STLAČENÝ VZDUCH" připevnit na potrubí</t>
  </si>
  <si>
    <t>80213793</t>
  </si>
  <si>
    <t>SO 40 - Demontáže a zpětné montáže</t>
  </si>
  <si>
    <t>M - Demontáže a zpětné montáže</t>
  </si>
  <si>
    <t xml:space="preserve">    M-1 - Demontáže</t>
  </si>
  <si>
    <t xml:space="preserve">    M-2 - Montáže</t>
  </si>
  <si>
    <t>050001000</t>
  </si>
  <si>
    <t>Finanční náklady</t>
  </si>
  <si>
    <t>1024</t>
  </si>
  <si>
    <t>-559577278</t>
  </si>
  <si>
    <t>https://podminky.urs.cz/item/CS_URS_2025_01/050001000</t>
  </si>
  <si>
    <t>"Pomocné zařízení pro manipulaci při demontáži"1</t>
  </si>
  <si>
    <t>HZS4152</t>
  </si>
  <si>
    <t>Hodinová zúčtovací sazba mechanik odborný</t>
  </si>
  <si>
    <t>1745955383</t>
  </si>
  <si>
    <t>Hodinové zúčtovací sazby ostatních profesí obsluha stavebních strojů a zařízení mechanik odborný</t>
  </si>
  <si>
    <t>https://podminky.urs.cz/item/CS_URS_2025_01/HZS4152</t>
  </si>
  <si>
    <t>"Demontáž - pol. 1 Schodiště u sloupu C2, 2 pracovníci, 4 hod"2*4</t>
  </si>
  <si>
    <t>"Demontáž - pol. 2 Žebřík u sloupu C5, 2 pracovníci, 0,5 hod"2*0,5</t>
  </si>
  <si>
    <t>"Demontáž - pol. 3 Žebřík u sloupu C8, 2 pracovníci, 0,5 hod"2*0,5</t>
  </si>
  <si>
    <t>"Demontáž - pol. 4 Žebřík u sloupu C12, 2 pracovníci, 0,5 hod"2*0,5</t>
  </si>
  <si>
    <t>"Demontáž - pol. 5 Informační tabule, 2 pracovníci, 0,5 hod"2*0,5</t>
  </si>
  <si>
    <t>"Demontáž - pol. 6 Zdvihací zařízení, 2 pracovníci, 8 hod"2*8</t>
  </si>
  <si>
    <t>"Demontáž - pol. 7 Schodiště u sloupu C15, 2 pracovníci, 4 hod"2*4</t>
  </si>
  <si>
    <t>"Demontáž - pol. 8 Potrubí vody, 1 pracovník, 2 hod"1*2</t>
  </si>
  <si>
    <t>"Demontáž - pol. 9 Potrubí stlačeného vzduchu, 2 pracovník, 8 hod"1*8</t>
  </si>
  <si>
    <t>"Demontáž - pol. 10 odpadní potrubí z umyvadla, 1 pracovník, 1 hod"1*1</t>
  </si>
  <si>
    <t>HZS2231</t>
  </si>
  <si>
    <t>Hodinová zúčtovací sazba elektrikář</t>
  </si>
  <si>
    <t>492713032</t>
  </si>
  <si>
    <t>Hodinové zúčtovací sazby profesí PSV provádění stavebních instalací elektrikář</t>
  </si>
  <si>
    <t>https://podminky.urs.cz/item/CS_URS_2025_01/HZS2231</t>
  </si>
  <si>
    <t>"Odpojení osvětlení informační tabule"1</t>
  </si>
  <si>
    <t>"Odpojení napájení zdvihacího zařízení"2</t>
  </si>
  <si>
    <t>Montáže</t>
  </si>
  <si>
    <t>56395464</t>
  </si>
  <si>
    <t>"Pomocné zařízení pro manipulaci při montáži"1</t>
  </si>
  <si>
    <t>-860285960</t>
  </si>
  <si>
    <t>"Montáž - pol. 11 Schodiště u sloupu C2, 2 pracovníci, 4 hod"2*4</t>
  </si>
  <si>
    <t>"Montáž - pol. 12 Žebřík u sloupu C5, 2 pracovníci, 0,5 hod"2*0,5</t>
  </si>
  <si>
    <t>"Montáž - pol. 13 Žebřík u sloupu C8, 2 pracovníci, 0,5 hod"2*0,5</t>
  </si>
  <si>
    <t>"Montáž - pol. 14 Žebřík u sloupu C12, 2 pracovníci, 0,5 hod"2*0,5</t>
  </si>
  <si>
    <t>"Montáž - pol. 15 Informační tabule, 2 pracovníci, 0,5 hod"2*0,5</t>
  </si>
  <si>
    <t>"Montáž - pol. 16 Zdvihací zařízení, 2 pracovníci, 8 hod"2*8</t>
  </si>
  <si>
    <t>"Montáž - pol. 17 Schodiště u sloupu C15, 2 pracovníci, 4 hod"2*4</t>
  </si>
  <si>
    <t>-134129645</t>
  </si>
  <si>
    <t>"Připojení osvětlení informační tabule"1</t>
  </si>
  <si>
    <t>"Připojení napájení zdvihacího zařízení"2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</si>
  <si>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</si>
  <si>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</si>
  <si>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</si>
  <si>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</si>
  <si>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</si>
  <si>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VRN1</t>
  </si>
  <si>
    <t>Průzkumné, zeměměřičské a projektové práce</t>
  </si>
  <si>
    <t>013294000</t>
  </si>
  <si>
    <t>Ostatní dokumentace stavby</t>
  </si>
  <si>
    <t>-504823767</t>
  </si>
  <si>
    <t>https://podminky.urs.cz/item/CS_URS_2025_01/013294000</t>
  </si>
  <si>
    <t>"Výrobní dokumentace"1</t>
  </si>
  <si>
    <t>013254000</t>
  </si>
  <si>
    <t>Dokumentace skutečného provedení stavby</t>
  </si>
  <si>
    <t>-1994916787</t>
  </si>
  <si>
    <t>https://podminky.urs.cz/item/CS_URS_2025_01/013254000</t>
  </si>
  <si>
    <t>"Dokumentace skutečného provedení stavby"1</t>
  </si>
  <si>
    <t>VRN3</t>
  </si>
  <si>
    <t>Zařízení staveniště</t>
  </si>
  <si>
    <t>030001000</t>
  </si>
  <si>
    <t>-2031177329</t>
  </si>
  <si>
    <t>https://podminky.urs.cz/item/CS_URS_2025_01/030001000</t>
  </si>
  <si>
    <t>"Náklady na zařízení staveniště, spotřeby energií atd."1</t>
  </si>
  <si>
    <t>VRN7</t>
  </si>
  <si>
    <t>Provozní vlivy</t>
  </si>
  <si>
    <t>071103000</t>
  </si>
  <si>
    <t>Provoz investora</t>
  </si>
  <si>
    <t>-1817084762</t>
  </si>
  <si>
    <t>https://podminky.urs.cz/item/CS_URS_2025_01/071103000</t>
  </si>
  <si>
    <t>"Provoz investora"1</t>
  </si>
  <si>
    <t>VRN9</t>
  </si>
  <si>
    <t>Ostatní náklady</t>
  </si>
  <si>
    <t>090001000</t>
  </si>
  <si>
    <t>-1117020085</t>
  </si>
  <si>
    <t>https://podminky.urs.cz/item/CS_URS_2025_01/090001000</t>
  </si>
  <si>
    <t>"Dle potřeb zhotovitele"1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</si>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</sst>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1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3" xfId="0" applyNumberFormat="1" applyFont="1" applyBorder="1" applyAlignment="1"/>
    <xf numFmtId="166" fontId="32" fillId="0" borderId="14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1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4" xfId="0" applyFont="1" applyBorder="1" applyAlignment="1">
      <alignment vertical="center"/>
    </xf>
    <xf numFmtId="0" fontId="38" fillId="3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213311113" TargetMode="External" /><Relationship Id="rId2" Type="http://schemas.openxmlformats.org/officeDocument/2006/relationships/hyperlink" Target="https://podminky.urs.cz/item/CS_URS_2025_01/219991113" TargetMode="External" /><Relationship Id="rId3" Type="http://schemas.openxmlformats.org/officeDocument/2006/relationships/hyperlink" Target="https://podminky.urs.cz/item/CS_URS_2025_01/219991114" TargetMode="External" /><Relationship Id="rId4" Type="http://schemas.openxmlformats.org/officeDocument/2006/relationships/hyperlink" Target="https://podminky.urs.cz/item/CS_URS_2025_01/271532212" TargetMode="External" /><Relationship Id="rId5" Type="http://schemas.openxmlformats.org/officeDocument/2006/relationships/hyperlink" Target="https://podminky.urs.cz/item/CS_URS_2025_01/271532213" TargetMode="External" /><Relationship Id="rId6" Type="http://schemas.openxmlformats.org/officeDocument/2006/relationships/hyperlink" Target="https://podminky.urs.cz/item/CS_URS_2025_01/271922211" TargetMode="External" /><Relationship Id="rId7" Type="http://schemas.openxmlformats.org/officeDocument/2006/relationships/hyperlink" Target="https://podminky.urs.cz/item/CS_URS_2025_01/278311213" TargetMode="External" /><Relationship Id="rId8" Type="http://schemas.openxmlformats.org/officeDocument/2006/relationships/hyperlink" Target="https://podminky.urs.cz/item/CS_URS_2025_01/279113131" TargetMode="External" /><Relationship Id="rId9" Type="http://schemas.openxmlformats.org/officeDocument/2006/relationships/hyperlink" Target="https://podminky.urs.cz/item/CS_URS_2025_01/279113133" TargetMode="External" /><Relationship Id="rId10" Type="http://schemas.openxmlformats.org/officeDocument/2006/relationships/hyperlink" Target="https://podminky.urs.cz/item/CS_URS_2025_01/279271129" TargetMode="External" /><Relationship Id="rId11" Type="http://schemas.openxmlformats.org/officeDocument/2006/relationships/hyperlink" Target="https://podminky.urs.cz/item/CS_URS_2025_01/279361821" TargetMode="External" /><Relationship Id="rId12" Type="http://schemas.openxmlformats.org/officeDocument/2006/relationships/hyperlink" Target="https://podminky.urs.cz/item/CS_URS_2025_01/310231055" TargetMode="External" /><Relationship Id="rId13" Type="http://schemas.openxmlformats.org/officeDocument/2006/relationships/hyperlink" Target="https://podminky.urs.cz/item/CS_URS_2025_01/310236241" TargetMode="External" /><Relationship Id="rId14" Type="http://schemas.openxmlformats.org/officeDocument/2006/relationships/hyperlink" Target="https://podminky.urs.cz/item/CS_URS_2025_01/310321111" TargetMode="External" /><Relationship Id="rId15" Type="http://schemas.openxmlformats.org/officeDocument/2006/relationships/hyperlink" Target="https://podminky.urs.cz/item/CS_URS_2025_01/411321414" TargetMode="External" /><Relationship Id="rId16" Type="http://schemas.openxmlformats.org/officeDocument/2006/relationships/hyperlink" Target="https://podminky.urs.cz/item/CS_URS_2025_01/411351011" TargetMode="External" /><Relationship Id="rId17" Type="http://schemas.openxmlformats.org/officeDocument/2006/relationships/hyperlink" Target="https://podminky.urs.cz/item/CS_URS_2025_01/411351012" TargetMode="External" /><Relationship Id="rId18" Type="http://schemas.openxmlformats.org/officeDocument/2006/relationships/hyperlink" Target="https://podminky.urs.cz/item/CS_URS_2025_01/411354313" TargetMode="External" /><Relationship Id="rId19" Type="http://schemas.openxmlformats.org/officeDocument/2006/relationships/hyperlink" Target="https://podminky.urs.cz/item/CS_URS_2025_01/411354314" TargetMode="External" /><Relationship Id="rId20" Type="http://schemas.openxmlformats.org/officeDocument/2006/relationships/hyperlink" Target="https://podminky.urs.cz/item/CS_URS_2025_01/417321515" TargetMode="External" /><Relationship Id="rId21" Type="http://schemas.openxmlformats.org/officeDocument/2006/relationships/hyperlink" Target="https://podminky.urs.cz/item/CS_URS_2025_01/417351115" TargetMode="External" /><Relationship Id="rId22" Type="http://schemas.openxmlformats.org/officeDocument/2006/relationships/hyperlink" Target="https://podminky.urs.cz/item/CS_URS_2025_01/417351116" TargetMode="External" /><Relationship Id="rId23" Type="http://schemas.openxmlformats.org/officeDocument/2006/relationships/hyperlink" Target="https://podminky.urs.cz/item/CS_URS_2025_01/417361821" TargetMode="External" /><Relationship Id="rId24" Type="http://schemas.openxmlformats.org/officeDocument/2006/relationships/hyperlink" Target="https://podminky.urs.cz/item/CS_URS_2025_01/631311124" TargetMode="External" /><Relationship Id="rId25" Type="http://schemas.openxmlformats.org/officeDocument/2006/relationships/hyperlink" Target="https://podminky.urs.cz/item/CS_URS_2025_01/631311136" TargetMode="External" /><Relationship Id="rId26" Type="http://schemas.openxmlformats.org/officeDocument/2006/relationships/hyperlink" Target="https://podminky.urs.cz/item/CS_URS_2025_01/631319013" TargetMode="External" /><Relationship Id="rId27" Type="http://schemas.openxmlformats.org/officeDocument/2006/relationships/hyperlink" Target="https://podminky.urs.cz/item/CS_URS_2025_01/631319175" TargetMode="External" /><Relationship Id="rId28" Type="http://schemas.openxmlformats.org/officeDocument/2006/relationships/hyperlink" Target="https://podminky.urs.cz/item/CS_URS_2025_01/631319211" TargetMode="External" /><Relationship Id="rId29" Type="http://schemas.openxmlformats.org/officeDocument/2006/relationships/hyperlink" Target="https://podminky.urs.cz/item/CS_URS_2025_01/631351101" TargetMode="External" /><Relationship Id="rId30" Type="http://schemas.openxmlformats.org/officeDocument/2006/relationships/hyperlink" Target="https://podminky.urs.cz/item/CS_URS_2025_01/631351102" TargetMode="External" /><Relationship Id="rId31" Type="http://schemas.openxmlformats.org/officeDocument/2006/relationships/hyperlink" Target="https://podminky.urs.cz/item/CS_URS_2025_01/631351111" TargetMode="External" /><Relationship Id="rId32" Type="http://schemas.openxmlformats.org/officeDocument/2006/relationships/hyperlink" Target="https://podminky.urs.cz/item/CS_URS_2025_01/631351112" TargetMode="External" /><Relationship Id="rId33" Type="http://schemas.openxmlformats.org/officeDocument/2006/relationships/hyperlink" Target="https://podminky.urs.cz/item/CS_URS_2025_01/631361821" TargetMode="External" /><Relationship Id="rId34" Type="http://schemas.openxmlformats.org/officeDocument/2006/relationships/hyperlink" Target="https://podminky.urs.cz/item/CS_URS_2025_01/631362024" TargetMode="External" /><Relationship Id="rId35" Type="http://schemas.openxmlformats.org/officeDocument/2006/relationships/hyperlink" Target="https://podminky.urs.cz/item/CS_URS_2025_01/633831115" TargetMode="External" /><Relationship Id="rId36" Type="http://schemas.openxmlformats.org/officeDocument/2006/relationships/hyperlink" Target="https://podminky.urs.cz/item/CS_URS_2025_01/634663111" TargetMode="External" /><Relationship Id="rId37" Type="http://schemas.openxmlformats.org/officeDocument/2006/relationships/hyperlink" Target="https://podminky.urs.cz/item/CS_URS_2025_01/634911124" TargetMode="External" /><Relationship Id="rId38" Type="http://schemas.openxmlformats.org/officeDocument/2006/relationships/hyperlink" Target="https://podminky.urs.cz/item/CS_URS_2025_01/899114112" TargetMode="External" /><Relationship Id="rId39" Type="http://schemas.openxmlformats.org/officeDocument/2006/relationships/hyperlink" Target="https://podminky.urs.cz/item/CS_URS_2025_01/952901221" TargetMode="External" /><Relationship Id="rId40" Type="http://schemas.openxmlformats.org/officeDocument/2006/relationships/hyperlink" Target="https://podminky.urs.cz/item/CS_URS_2025_01/952905211" TargetMode="External" /><Relationship Id="rId41" Type="http://schemas.openxmlformats.org/officeDocument/2006/relationships/hyperlink" Target="https://podminky.urs.cz/item/CS_URS_2025_01/953961212" TargetMode="External" /><Relationship Id="rId42" Type="http://schemas.openxmlformats.org/officeDocument/2006/relationships/hyperlink" Target="https://podminky.urs.cz/item/CS_URS_2025_01/953965115" TargetMode="External" /><Relationship Id="rId43" Type="http://schemas.openxmlformats.org/officeDocument/2006/relationships/hyperlink" Target="https://podminky.urs.cz/item/CS_URS_2025_01/962031133" TargetMode="External" /><Relationship Id="rId44" Type="http://schemas.openxmlformats.org/officeDocument/2006/relationships/hyperlink" Target="https://podminky.urs.cz/item/CS_URS_2025_01/962052211" TargetMode="External" /><Relationship Id="rId45" Type="http://schemas.openxmlformats.org/officeDocument/2006/relationships/hyperlink" Target="https://podminky.urs.cz/item/CS_URS_2025_01/963012510" TargetMode="External" /><Relationship Id="rId46" Type="http://schemas.openxmlformats.org/officeDocument/2006/relationships/hyperlink" Target="https://podminky.urs.cz/item/CS_URS_2025_01/963051113" TargetMode="External" /><Relationship Id="rId47" Type="http://schemas.openxmlformats.org/officeDocument/2006/relationships/hyperlink" Target="https://podminky.urs.cz/item/CS_URS_2025_01/964051111" TargetMode="External" /><Relationship Id="rId48" Type="http://schemas.openxmlformats.org/officeDocument/2006/relationships/hyperlink" Target="https://podminky.urs.cz/item/CS_URS_2025_01/964061321" TargetMode="External" /><Relationship Id="rId49" Type="http://schemas.openxmlformats.org/officeDocument/2006/relationships/hyperlink" Target="https://podminky.urs.cz/item/CS_URS_2025_01/965045113" TargetMode="External" /><Relationship Id="rId50" Type="http://schemas.openxmlformats.org/officeDocument/2006/relationships/hyperlink" Target="https://podminky.urs.cz/item/CS_URS_2025_01/968072455" TargetMode="External" /><Relationship Id="rId51" Type="http://schemas.openxmlformats.org/officeDocument/2006/relationships/hyperlink" Target="https://podminky.urs.cz/item/CS_URS_2025_01/972054491" TargetMode="External" /><Relationship Id="rId52" Type="http://schemas.openxmlformats.org/officeDocument/2006/relationships/hyperlink" Target="https://podminky.urs.cz/item/CS_URS_2025_01/973042241" TargetMode="External" /><Relationship Id="rId53" Type="http://schemas.openxmlformats.org/officeDocument/2006/relationships/hyperlink" Target="https://podminky.urs.cz/item/CS_URS_2025_01/976085311" TargetMode="External" /><Relationship Id="rId54" Type="http://schemas.openxmlformats.org/officeDocument/2006/relationships/hyperlink" Target="https://podminky.urs.cz/item/CS_URS_2025_01/977151116" TargetMode="External" /><Relationship Id="rId55" Type="http://schemas.openxmlformats.org/officeDocument/2006/relationships/hyperlink" Target="https://podminky.urs.cz/item/CS_URS_2025_01/977151122" TargetMode="External" /><Relationship Id="rId56" Type="http://schemas.openxmlformats.org/officeDocument/2006/relationships/hyperlink" Target="https://podminky.urs.cz/item/CS_URS_2025_01/977211111" TargetMode="External" /><Relationship Id="rId57" Type="http://schemas.openxmlformats.org/officeDocument/2006/relationships/hyperlink" Target="https://podminky.urs.cz/item/CS_URS_2025_01/978022151" TargetMode="External" /><Relationship Id="rId58" Type="http://schemas.openxmlformats.org/officeDocument/2006/relationships/hyperlink" Target="https://podminky.urs.cz/item/CS_URS_2025_01/985131311" TargetMode="External" /><Relationship Id="rId59" Type="http://schemas.openxmlformats.org/officeDocument/2006/relationships/hyperlink" Target="https://podminky.urs.cz/item/CS_URS_2025_01/985311115" TargetMode="External" /><Relationship Id="rId60" Type="http://schemas.openxmlformats.org/officeDocument/2006/relationships/hyperlink" Target="https://podminky.urs.cz/item/CS_URS_2025_01/985323111" TargetMode="External" /><Relationship Id="rId61" Type="http://schemas.openxmlformats.org/officeDocument/2006/relationships/hyperlink" Target="https://podminky.urs.cz/item/CS_URS_2025_01/985331212" TargetMode="External" /><Relationship Id="rId62" Type="http://schemas.openxmlformats.org/officeDocument/2006/relationships/hyperlink" Target="https://podminky.urs.cz/item/CS_URS_2025_01/985331217" TargetMode="External" /><Relationship Id="rId63" Type="http://schemas.openxmlformats.org/officeDocument/2006/relationships/hyperlink" Target="https://podminky.urs.cz/item/CS_URS_2025_01/985331912" TargetMode="External" /><Relationship Id="rId64" Type="http://schemas.openxmlformats.org/officeDocument/2006/relationships/hyperlink" Target="https://podminky.urs.cz/item/CS_URS_2025_01/997013151" TargetMode="External" /><Relationship Id="rId65" Type="http://schemas.openxmlformats.org/officeDocument/2006/relationships/hyperlink" Target="https://podminky.urs.cz/item/CS_URS_2025_01/997013501" TargetMode="External" /><Relationship Id="rId66" Type="http://schemas.openxmlformats.org/officeDocument/2006/relationships/hyperlink" Target="https://podminky.urs.cz/item/CS_URS_2025_01/997013509" TargetMode="External" /><Relationship Id="rId67" Type="http://schemas.openxmlformats.org/officeDocument/2006/relationships/hyperlink" Target="https://podminky.urs.cz/item/CS_URS_2025_01/997013601" TargetMode="External" /><Relationship Id="rId68" Type="http://schemas.openxmlformats.org/officeDocument/2006/relationships/hyperlink" Target="https://podminky.urs.cz/item/CS_URS_2025_01/997013602" TargetMode="External" /><Relationship Id="rId69" Type="http://schemas.openxmlformats.org/officeDocument/2006/relationships/hyperlink" Target="https://podminky.urs.cz/item/CS_URS_2025_01/997013603" TargetMode="External" /><Relationship Id="rId70" Type="http://schemas.openxmlformats.org/officeDocument/2006/relationships/hyperlink" Target="https://podminky.urs.cz/item/CS_URS_2025_01/997013631" TargetMode="External" /><Relationship Id="rId71" Type="http://schemas.openxmlformats.org/officeDocument/2006/relationships/hyperlink" Target="https://podminky.urs.cz/item/CS_URS_2025_01/997013841" TargetMode="External" /><Relationship Id="rId72" Type="http://schemas.openxmlformats.org/officeDocument/2006/relationships/hyperlink" Target="https://podminky.urs.cz/item/CS_URS_2025_01/998012041" TargetMode="External" /><Relationship Id="rId73" Type="http://schemas.openxmlformats.org/officeDocument/2006/relationships/hyperlink" Target="https://podminky.urs.cz/item/CS_URS_2025_01/998012034" TargetMode="External" /><Relationship Id="rId74" Type="http://schemas.openxmlformats.org/officeDocument/2006/relationships/hyperlink" Target="https://podminky.urs.cz/item/CS_URS_2025_01/721173401" TargetMode="External" /><Relationship Id="rId75" Type="http://schemas.openxmlformats.org/officeDocument/2006/relationships/hyperlink" Target="https://podminky.urs.cz/item/CS_URS_2025_01/721174042" TargetMode="External" /><Relationship Id="rId76" Type="http://schemas.openxmlformats.org/officeDocument/2006/relationships/hyperlink" Target="https://podminky.urs.cz/item/CS_URS_2025_01/998721101" TargetMode="External" /><Relationship Id="rId77" Type="http://schemas.openxmlformats.org/officeDocument/2006/relationships/hyperlink" Target="https://podminky.urs.cz/item/CS_URS_2025_01/767831022" TargetMode="External" /><Relationship Id="rId78" Type="http://schemas.openxmlformats.org/officeDocument/2006/relationships/hyperlink" Target="https://podminky.urs.cz/item/CS_URS_2025_01/767995112" TargetMode="External" /><Relationship Id="rId79" Type="http://schemas.openxmlformats.org/officeDocument/2006/relationships/hyperlink" Target="https://podminky.urs.cz/item/CS_URS_2025_01/767995113" TargetMode="External" /><Relationship Id="rId80" Type="http://schemas.openxmlformats.org/officeDocument/2006/relationships/hyperlink" Target="https://podminky.urs.cz/item/CS_URS_2025_01/767995114" TargetMode="External" /><Relationship Id="rId81" Type="http://schemas.openxmlformats.org/officeDocument/2006/relationships/hyperlink" Target="https://podminky.urs.cz/item/CS_URS_2025_01/767995115" TargetMode="External" /><Relationship Id="rId82" Type="http://schemas.openxmlformats.org/officeDocument/2006/relationships/hyperlink" Target="https://podminky.urs.cz/item/CS_URS_2025_01/767996701" TargetMode="External" /><Relationship Id="rId83" Type="http://schemas.openxmlformats.org/officeDocument/2006/relationships/hyperlink" Target="https://podminky.urs.cz/item/CS_URS_2025_01/998767111" TargetMode="External" /><Relationship Id="rId8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210220001" TargetMode="External" /><Relationship Id="rId2" Type="http://schemas.openxmlformats.org/officeDocument/2006/relationships/hyperlink" Target="https://podminky.urs.cz/item/CS_URS_2025_01/741122211" TargetMode="External" /><Relationship Id="rId3" Type="http://schemas.openxmlformats.org/officeDocument/2006/relationships/hyperlink" Target="https://podminky.urs.cz/item/CS_URS_2025_01/741130115" TargetMode="External" /><Relationship Id="rId4" Type="http://schemas.openxmlformats.org/officeDocument/2006/relationships/hyperlink" Target="https://podminky.urs.cz/item/CS_URS_2025_01/741122233" TargetMode="External" /><Relationship Id="rId5" Type="http://schemas.openxmlformats.org/officeDocument/2006/relationships/hyperlink" Target="https://podminky.urs.cz/item/CS_URS_2025_01/741130146" TargetMode="External" /><Relationship Id="rId6" Type="http://schemas.openxmlformats.org/officeDocument/2006/relationships/hyperlink" Target="https://podminky.urs.cz/item/CS_URS_2025_01/741122235" TargetMode="External" /><Relationship Id="rId7" Type="http://schemas.openxmlformats.org/officeDocument/2006/relationships/hyperlink" Target="https://podminky.urs.cz/item/CS_URS_2025_01/741130148" TargetMode="External" /><Relationship Id="rId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230011046" TargetMode="External" /><Relationship Id="rId2" Type="http://schemas.openxmlformats.org/officeDocument/2006/relationships/hyperlink" Target="https://podminky.urs.cz/item/CS_URS_2025_01/230011028" TargetMode="External" /><Relationship Id="rId3" Type="http://schemas.openxmlformats.org/officeDocument/2006/relationships/hyperlink" Target="https://podminky.urs.cz/item/CS_URS_2025_01/230170011" TargetMode="External" /><Relationship Id="rId4" Type="http://schemas.openxmlformats.org/officeDocument/2006/relationships/hyperlink" Target="https://podminky.urs.cz/item/CS_URS_2025_01/230170012" TargetMode="External" /><Relationship Id="rId5" Type="http://schemas.openxmlformats.org/officeDocument/2006/relationships/hyperlink" Target="https://podminky.urs.cz/item/CS_URS_2025_01/230170011" TargetMode="External" /><Relationship Id="rId6" Type="http://schemas.openxmlformats.org/officeDocument/2006/relationships/hyperlink" Target="https://podminky.urs.cz/item/CS_URS_2025_01/HZS2211" TargetMode="External" /><Relationship Id="rId7" Type="http://schemas.openxmlformats.org/officeDocument/2006/relationships/hyperlink" Target="https://podminky.urs.cz/item/CS_URS_2025_01/HZS1331" TargetMode="External" /><Relationship Id="rId8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050001000" TargetMode="External" /><Relationship Id="rId2" Type="http://schemas.openxmlformats.org/officeDocument/2006/relationships/hyperlink" Target="https://podminky.urs.cz/item/CS_URS_2025_01/HZS4152" TargetMode="External" /><Relationship Id="rId3" Type="http://schemas.openxmlformats.org/officeDocument/2006/relationships/hyperlink" Target="https://podminky.urs.cz/item/CS_URS_2025_01/HZS2231" TargetMode="External" /><Relationship Id="rId4" Type="http://schemas.openxmlformats.org/officeDocument/2006/relationships/hyperlink" Target="https://podminky.urs.cz/item/CS_URS_2025_01/050001000" TargetMode="External" /><Relationship Id="rId5" Type="http://schemas.openxmlformats.org/officeDocument/2006/relationships/hyperlink" Target="https://podminky.urs.cz/item/CS_URS_2025_01/HZS4152" TargetMode="External" /><Relationship Id="rId6" Type="http://schemas.openxmlformats.org/officeDocument/2006/relationships/hyperlink" Target="https://podminky.urs.cz/item/CS_URS_2025_01/HZS2231" TargetMode="External" /><Relationship Id="rId7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013294000" TargetMode="External" /><Relationship Id="rId2" Type="http://schemas.openxmlformats.org/officeDocument/2006/relationships/hyperlink" Target="https://podminky.urs.cz/item/CS_URS_2025_01/013254000" TargetMode="External" /><Relationship Id="rId3" Type="http://schemas.openxmlformats.org/officeDocument/2006/relationships/hyperlink" Target="https://podminky.urs.cz/item/CS_URS_2025_01/030001000" TargetMode="External" /><Relationship Id="rId4" Type="http://schemas.openxmlformats.org/officeDocument/2006/relationships/hyperlink" Target="https://podminky.urs.cz/item/CS_URS_2025_01/071103000" TargetMode="External" /><Relationship Id="rId5" Type="http://schemas.openxmlformats.org/officeDocument/2006/relationships/hyperlink" Target="https://podminky.urs.cz/item/CS_URS_2025_01/090001000" TargetMode="External" /><Relationship Id="rId6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9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7</v>
      </c>
      <c r="BT2" s="20" t="s">
        <v>8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="1" customFormat="1" ht="24.96" customHeight="1">
      <c r="B4" s="23"/>
      <c r="D4" s="24" t="s">
        <v>10</v>
      </c>
      <c r="AR4" s="23"/>
      <c r="AS4" s="25" t="s">
        <v>11</v>
      </c>
      <c r="BE4" s="26" t="s">
        <v>12</v>
      </c>
      <c r="BS4" s="20" t="s">
        <v>13</v>
      </c>
    </row>
    <row r="5" s="1" customFormat="1" ht="12" customHeight="1">
      <c r="B5" s="23"/>
      <c r="D5" s="27" t="s">
        <v>14</v>
      </c>
      <c r="K5" s="28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3"/>
      <c r="BE5" s="29" t="s">
        <v>16</v>
      </c>
      <c r="BS5" s="20" t="s">
        <v>7</v>
      </c>
    </row>
    <row r="6" s="1" customFormat="1" ht="36.96" customHeight="1">
      <c r="B6" s="23"/>
      <c r="D6" s="30" t="s">
        <v>17</v>
      </c>
      <c r="K6" s="31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3"/>
      <c r="BE6" s="32"/>
      <c r="BS6" s="20" t="s">
        <v>7</v>
      </c>
    </row>
    <row r="7" s="1" customFormat="1" ht="12" customHeight="1">
      <c r="B7" s="23"/>
      <c r="D7" s="33" t="s">
        <v>19</v>
      </c>
      <c r="K7" s="28" t="s">
        <v>3</v>
      </c>
      <c r="AK7" s="33" t="s">
        <v>20</v>
      </c>
      <c r="AN7" s="28" t="s">
        <v>3</v>
      </c>
      <c r="AR7" s="23"/>
      <c r="BE7" s="32"/>
      <c r="BS7" s="20" t="s">
        <v>7</v>
      </c>
    </row>
    <row r="8" s="1" customFormat="1" ht="12" customHeight="1">
      <c r="B8" s="23"/>
      <c r="D8" s="33" t="s">
        <v>21</v>
      </c>
      <c r="K8" s="28" t="s">
        <v>22</v>
      </c>
      <c r="AK8" s="33" t="s">
        <v>23</v>
      </c>
      <c r="AN8" s="34" t="s">
        <v>24</v>
      </c>
      <c r="AR8" s="23"/>
      <c r="BE8" s="32"/>
      <c r="BS8" s="20" t="s">
        <v>7</v>
      </c>
    </row>
    <row r="9" s="1" customFormat="1" ht="14.4" customHeight="1">
      <c r="B9" s="23"/>
      <c r="AR9" s="23"/>
      <c r="BE9" s="32"/>
      <c r="BS9" s="20" t="s">
        <v>7</v>
      </c>
    </row>
    <row r="10" s="1" customFormat="1" ht="12" customHeight="1">
      <c r="B10" s="23"/>
      <c r="D10" s="33" t="s">
        <v>25</v>
      </c>
      <c r="AK10" s="33" t="s">
        <v>26</v>
      </c>
      <c r="AN10" s="28" t="s">
        <v>3</v>
      </c>
      <c r="AR10" s="23"/>
      <c r="BE10" s="32"/>
      <c r="BS10" s="20" t="s">
        <v>7</v>
      </c>
    </row>
    <row r="11" s="1" customFormat="1" ht="18.48" customHeight="1">
      <c r="B11" s="23"/>
      <c r="E11" s="28" t="s">
        <v>27</v>
      </c>
      <c r="AK11" s="33" t="s">
        <v>28</v>
      </c>
      <c r="AN11" s="28" t="s">
        <v>3</v>
      </c>
      <c r="AR11" s="23"/>
      <c r="BE11" s="32"/>
      <c r="BS11" s="20" t="s">
        <v>7</v>
      </c>
    </row>
    <row r="12" s="1" customFormat="1" ht="6.96" customHeight="1">
      <c r="B12" s="23"/>
      <c r="AR12" s="23"/>
      <c r="BE12" s="32"/>
      <c r="BS12" s="20" t="s">
        <v>7</v>
      </c>
    </row>
    <row r="13" s="1" customFormat="1" ht="12" customHeight="1">
      <c r="B13" s="23"/>
      <c r="D13" s="33" t="s">
        <v>29</v>
      </c>
      <c r="AK13" s="33" t="s">
        <v>26</v>
      </c>
      <c r="AN13" s="35" t="s">
        <v>30</v>
      </c>
      <c r="AR13" s="23"/>
      <c r="BE13" s="32"/>
      <c r="BS13" s="20" t="s">
        <v>7</v>
      </c>
    </row>
    <row r="14">
      <c r="B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N14" s="35" t="s">
        <v>30</v>
      </c>
      <c r="AR14" s="23"/>
      <c r="BE14" s="32"/>
      <c r="BS14" s="20" t="s">
        <v>7</v>
      </c>
    </row>
    <row r="15" s="1" customFormat="1" ht="6.96" customHeight="1">
      <c r="B15" s="23"/>
      <c r="AR15" s="23"/>
      <c r="BE15" s="32"/>
      <c r="BS15" s="20" t="s">
        <v>4</v>
      </c>
    </row>
    <row r="16" s="1" customFormat="1" ht="12" customHeight="1">
      <c r="B16" s="23"/>
      <c r="D16" s="33" t="s">
        <v>31</v>
      </c>
      <c r="AK16" s="33" t="s">
        <v>26</v>
      </c>
      <c r="AN16" s="28" t="s">
        <v>3</v>
      </c>
      <c r="AR16" s="23"/>
      <c r="BE16" s="32"/>
      <c r="BS16" s="20" t="s">
        <v>4</v>
      </c>
    </row>
    <row r="17" s="1" customFormat="1" ht="18.48" customHeight="1">
      <c r="B17" s="23"/>
      <c r="E17" s="28" t="s">
        <v>32</v>
      </c>
      <c r="AK17" s="33" t="s">
        <v>28</v>
      </c>
      <c r="AN17" s="28" t="s">
        <v>3</v>
      </c>
      <c r="AR17" s="23"/>
      <c r="BE17" s="32"/>
      <c r="BS17" s="20" t="s">
        <v>33</v>
      </c>
    </row>
    <row r="18" s="1" customFormat="1" ht="6.96" customHeight="1">
      <c r="B18" s="23"/>
      <c r="AR18" s="23"/>
      <c r="BE18" s="32"/>
      <c r="BS18" s="20" t="s">
        <v>7</v>
      </c>
    </row>
    <row r="19" s="1" customFormat="1" ht="12" customHeight="1">
      <c r="B19" s="23"/>
      <c r="D19" s="33" t="s">
        <v>34</v>
      </c>
      <c r="AK19" s="33" t="s">
        <v>26</v>
      </c>
      <c r="AN19" s="28" t="s">
        <v>3</v>
      </c>
      <c r="AR19" s="23"/>
      <c r="BE19" s="32"/>
      <c r="BS19" s="20" t="s">
        <v>7</v>
      </c>
    </row>
    <row r="20" s="1" customFormat="1" ht="18.48" customHeight="1">
      <c r="B20" s="23"/>
      <c r="E20" s="28" t="s">
        <v>32</v>
      </c>
      <c r="AK20" s="33" t="s">
        <v>28</v>
      </c>
      <c r="AN20" s="28" t="s">
        <v>3</v>
      </c>
      <c r="AR20" s="23"/>
      <c r="BE20" s="32"/>
      <c r="BS20" s="20" t="s">
        <v>33</v>
      </c>
    </row>
    <row r="21" s="1" customFormat="1" ht="6.96" customHeight="1">
      <c r="B21" s="23"/>
      <c r="AR21" s="23"/>
      <c r="BE21" s="32"/>
    </row>
    <row r="22" s="1" customFormat="1" ht="12" customHeight="1">
      <c r="B22" s="23"/>
      <c r="D22" s="33" t="s">
        <v>35</v>
      </c>
      <c r="AR22" s="23"/>
      <c r="BE22" s="32"/>
    </row>
    <row r="23" s="1" customFormat="1" ht="47.25" customHeight="1">
      <c r="B23" s="23"/>
      <c r="E23" s="37" t="s">
        <v>36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R23" s="23"/>
      <c r="BE23" s="32"/>
    </row>
    <row r="24" s="1" customFormat="1" ht="6.96" customHeight="1">
      <c r="B24" s="23"/>
      <c r="AR24" s="23"/>
      <c r="BE24" s="32"/>
    </row>
    <row r="25" s="1" customFormat="1" ht="6.96" customHeight="1">
      <c r="B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R25" s="23"/>
      <c r="BE25" s="32"/>
    </row>
    <row r="26" s="2" customFormat="1" ht="25.92" customHeight="1">
      <c r="A26" s="39"/>
      <c r="B26" s="40"/>
      <c r="C26" s="39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39"/>
      <c r="AQ26" s="39"/>
      <c r="AR26" s="40"/>
      <c r="BE26" s="32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BE27" s="32"/>
    </row>
    <row r="28" s="2" customForma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38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39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40</v>
      </c>
      <c r="AL28" s="44"/>
      <c r="AM28" s="44"/>
      <c r="AN28" s="44"/>
      <c r="AO28" s="44"/>
      <c r="AP28" s="39"/>
      <c r="AQ28" s="39"/>
      <c r="AR28" s="40"/>
      <c r="BE28" s="32"/>
    </row>
    <row r="29" s="3" customFormat="1" ht="14.4" customHeight="1">
      <c r="A29" s="3"/>
      <c r="B29" s="45"/>
      <c r="C29" s="3"/>
      <c r="D29" s="33" t="s">
        <v>41</v>
      </c>
      <c r="E29" s="3"/>
      <c r="F29" s="33" t="s">
        <v>42</v>
      </c>
      <c r="G29" s="3"/>
      <c r="H29" s="3"/>
      <c r="I29" s="3"/>
      <c r="J29" s="3"/>
      <c r="K29" s="3"/>
      <c r="L29" s="46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7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7">
        <f>ROUND(AV54, 2)</f>
        <v>0</v>
      </c>
      <c r="AL29" s="3"/>
      <c r="AM29" s="3"/>
      <c r="AN29" s="3"/>
      <c r="AO29" s="3"/>
      <c r="AP29" s="3"/>
      <c r="AQ29" s="3"/>
      <c r="AR29" s="45"/>
      <c r="BE29" s="48"/>
    </row>
    <row r="30" s="3" customFormat="1" ht="14.4" customHeight="1">
      <c r="A30" s="3"/>
      <c r="B30" s="45"/>
      <c r="C30" s="3"/>
      <c r="D30" s="3"/>
      <c r="E30" s="3"/>
      <c r="F30" s="33" t="s">
        <v>43</v>
      </c>
      <c r="G30" s="3"/>
      <c r="H30" s="3"/>
      <c r="I30" s="3"/>
      <c r="J30" s="3"/>
      <c r="K30" s="3"/>
      <c r="L30" s="46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7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7">
        <f>ROUND(AW54, 2)</f>
        <v>0</v>
      </c>
      <c r="AL30" s="3"/>
      <c r="AM30" s="3"/>
      <c r="AN30" s="3"/>
      <c r="AO30" s="3"/>
      <c r="AP30" s="3"/>
      <c r="AQ30" s="3"/>
      <c r="AR30" s="45"/>
      <c r="BE30" s="48"/>
    </row>
    <row r="31" hidden="1" s="3" customFormat="1" ht="14.4" customHeight="1">
      <c r="A31" s="3"/>
      <c r="B31" s="45"/>
      <c r="C31" s="3"/>
      <c r="D31" s="3"/>
      <c r="E31" s="3"/>
      <c r="F31" s="33" t="s">
        <v>44</v>
      </c>
      <c r="G31" s="3"/>
      <c r="H31" s="3"/>
      <c r="I31" s="3"/>
      <c r="J31" s="3"/>
      <c r="K31" s="3"/>
      <c r="L31" s="46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7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7">
        <v>0</v>
      </c>
      <c r="AL31" s="3"/>
      <c r="AM31" s="3"/>
      <c r="AN31" s="3"/>
      <c r="AO31" s="3"/>
      <c r="AP31" s="3"/>
      <c r="AQ31" s="3"/>
      <c r="AR31" s="45"/>
      <c r="BE31" s="48"/>
    </row>
    <row r="32" hidden="1" s="3" customFormat="1" ht="14.4" customHeight="1">
      <c r="A32" s="3"/>
      <c r="B32" s="45"/>
      <c r="C32" s="3"/>
      <c r="D32" s="3"/>
      <c r="E32" s="3"/>
      <c r="F32" s="33" t="s">
        <v>45</v>
      </c>
      <c r="G32" s="3"/>
      <c r="H32" s="3"/>
      <c r="I32" s="3"/>
      <c r="J32" s="3"/>
      <c r="K32" s="3"/>
      <c r="L32" s="46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7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7">
        <v>0</v>
      </c>
      <c r="AL32" s="3"/>
      <c r="AM32" s="3"/>
      <c r="AN32" s="3"/>
      <c r="AO32" s="3"/>
      <c r="AP32" s="3"/>
      <c r="AQ32" s="3"/>
      <c r="AR32" s="45"/>
      <c r="BE32" s="48"/>
    </row>
    <row r="33" hidden="1" s="3" customFormat="1" ht="14.4" customHeight="1">
      <c r="A33" s="3"/>
      <c r="B33" s="45"/>
      <c r="C33" s="3"/>
      <c r="D33" s="3"/>
      <c r="E33" s="3"/>
      <c r="F33" s="33" t="s">
        <v>46</v>
      </c>
      <c r="G33" s="3"/>
      <c r="H33" s="3"/>
      <c r="I33" s="3"/>
      <c r="J33" s="3"/>
      <c r="K33" s="3"/>
      <c r="L33" s="46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7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7">
        <v>0</v>
      </c>
      <c r="AL33" s="3"/>
      <c r="AM33" s="3"/>
      <c r="AN33" s="3"/>
      <c r="AO33" s="3"/>
      <c r="AP33" s="3"/>
      <c r="AQ33" s="3"/>
      <c r="AR33" s="45"/>
      <c r="BE33" s="3"/>
    </row>
    <row r="34" s="2" customFormat="1" ht="6.96" customHeight="1">
      <c r="A34" s="39"/>
      <c r="B34" s="40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  <c r="BE34" s="39"/>
    </row>
    <row r="35" s="2" customFormat="1" ht="25.92" customHeight="1">
      <c r="A35" s="39"/>
      <c r="B35" s="40"/>
      <c r="C35" s="49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48</v>
      </c>
      <c r="U35" s="51"/>
      <c r="V35" s="51"/>
      <c r="W35" s="51"/>
      <c r="X35" s="53" t="s">
        <v>49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0"/>
      <c r="BE35" s="39"/>
    </row>
    <row r="36" s="2" customFormat="1" ht="6.96" customHeight="1">
      <c r="A36" s="39"/>
      <c r="B36" s="40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0"/>
      <c r="BE36" s="39"/>
    </row>
    <row r="37" s="2" customFormat="1" ht="6.96" customHeight="1">
      <c r="A37" s="39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40"/>
      <c r="BE37" s="39"/>
    </row>
    <row r="41" s="2" customFormat="1" ht="6.96" customHeight="1">
      <c r="A41" s="39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40"/>
      <c r="BE41" s="39"/>
    </row>
    <row r="42" s="2" customFormat="1" ht="24.96" customHeight="1">
      <c r="A42" s="39"/>
      <c r="B42" s="40"/>
      <c r="C42" s="24" t="s">
        <v>50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0"/>
      <c r="BE42" s="39"/>
    </row>
    <row r="43" s="2" customFormat="1" ht="6.96" customHeight="1">
      <c r="A43" s="39"/>
      <c r="B43" s="4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0"/>
      <c r="BE43" s="39"/>
    </row>
    <row r="44" s="4" customFormat="1" ht="12" customHeight="1">
      <c r="A44" s="4"/>
      <c r="B44" s="60"/>
      <c r="C44" s="33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4438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0"/>
      <c r="BE44" s="4"/>
    </row>
    <row r="45" s="5" customFormat="1" ht="36.96" customHeight="1">
      <c r="A45" s="5"/>
      <c r="B45" s="61"/>
      <c r="C45" s="62" t="s">
        <v>17</v>
      </c>
      <c r="D45" s="5"/>
      <c r="E45" s="5"/>
      <c r="F45" s="5"/>
      <c r="G45" s="5"/>
      <c r="H45" s="5"/>
      <c r="I45" s="5"/>
      <c r="J45" s="5"/>
      <c r="K45" s="5"/>
      <c r="L45" s="63" t="str">
        <f>K6</f>
        <v>Areál tramvaje Poruba - Sanace podlahy mezi 12. a 13.kolejí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1"/>
      <c r="BE45" s="5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0"/>
      <c r="BE46" s="39"/>
    </row>
    <row r="47" s="2" customFormat="1" ht="12" customHeight="1">
      <c r="A47" s="39"/>
      <c r="B47" s="40"/>
      <c r="C47" s="33" t="s">
        <v>21</v>
      </c>
      <c r="D47" s="39"/>
      <c r="E47" s="39"/>
      <c r="F47" s="39"/>
      <c r="G47" s="39"/>
      <c r="H47" s="39"/>
      <c r="I47" s="39"/>
      <c r="J47" s="39"/>
      <c r="K47" s="39"/>
      <c r="L47" s="64" t="str">
        <f>IF(K8="","",K8)</f>
        <v>Ostrava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3" t="s">
        <v>23</v>
      </c>
      <c r="AJ47" s="39"/>
      <c r="AK47" s="39"/>
      <c r="AL47" s="39"/>
      <c r="AM47" s="65" t="str">
        <f>IF(AN8= "","",AN8)</f>
        <v>6. 3. 2025</v>
      </c>
      <c r="AN47" s="65"/>
      <c r="AO47" s="39"/>
      <c r="AP47" s="39"/>
      <c r="AQ47" s="39"/>
      <c r="AR47" s="40"/>
      <c r="B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0"/>
      <c r="BE48" s="39"/>
    </row>
    <row r="49" s="2" customFormat="1" ht="15.15" customHeight="1">
      <c r="A49" s="39"/>
      <c r="B49" s="40"/>
      <c r="C49" s="33" t="s">
        <v>25</v>
      </c>
      <c r="D49" s="39"/>
      <c r="E49" s="39"/>
      <c r="F49" s="39"/>
      <c r="G49" s="39"/>
      <c r="H49" s="39"/>
      <c r="I49" s="39"/>
      <c r="J49" s="39"/>
      <c r="K49" s="39"/>
      <c r="L49" s="4" t="str">
        <f>IF(E11= "","",E11)</f>
        <v>Dopravní podnik Ostrava a.s.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3" t="s">
        <v>31</v>
      </c>
      <c r="AJ49" s="39"/>
      <c r="AK49" s="39"/>
      <c r="AL49" s="39"/>
      <c r="AM49" s="66" t="str">
        <f>IF(E17="","",E17)</f>
        <v>Projekt HTL, s.r.o.</v>
      </c>
      <c r="AN49" s="4"/>
      <c r="AO49" s="4"/>
      <c r="AP49" s="4"/>
      <c r="AQ49" s="39"/>
      <c r="AR49" s="40"/>
      <c r="AS49" s="67" t="s">
        <v>51</v>
      </c>
      <c r="AT49" s="68"/>
      <c r="AU49" s="69"/>
      <c r="AV49" s="69"/>
      <c r="AW49" s="69"/>
      <c r="AX49" s="69"/>
      <c r="AY49" s="69"/>
      <c r="AZ49" s="69"/>
      <c r="BA49" s="69"/>
      <c r="BB49" s="69"/>
      <c r="BC49" s="69"/>
      <c r="BD49" s="70"/>
      <c r="BE49" s="39"/>
    </row>
    <row r="50" s="2" customFormat="1" ht="15.15" customHeight="1">
      <c r="A50" s="39"/>
      <c r="B50" s="40"/>
      <c r="C50" s="33" t="s">
        <v>29</v>
      </c>
      <c r="D50" s="39"/>
      <c r="E50" s="39"/>
      <c r="F50" s="39"/>
      <c r="G50" s="39"/>
      <c r="H50" s="39"/>
      <c r="I50" s="39"/>
      <c r="J50" s="39"/>
      <c r="K50" s="39"/>
      <c r="L50" s="4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3" t="s">
        <v>34</v>
      </c>
      <c r="AJ50" s="39"/>
      <c r="AK50" s="39"/>
      <c r="AL50" s="39"/>
      <c r="AM50" s="66" t="str">
        <f>IF(E20="","",E20)</f>
        <v>Projekt HTL, s.r.o.</v>
      </c>
      <c r="AN50" s="4"/>
      <c r="AO50" s="4"/>
      <c r="AP50" s="4"/>
      <c r="AQ50" s="39"/>
      <c r="AR50" s="40"/>
      <c r="AS50" s="71"/>
      <c r="AT50" s="72"/>
      <c r="AU50" s="73"/>
      <c r="AV50" s="73"/>
      <c r="AW50" s="73"/>
      <c r="AX50" s="73"/>
      <c r="AY50" s="73"/>
      <c r="AZ50" s="73"/>
      <c r="BA50" s="73"/>
      <c r="BB50" s="73"/>
      <c r="BC50" s="73"/>
      <c r="BD50" s="74"/>
      <c r="BE50" s="39"/>
    </row>
    <row r="51" s="2" customFormat="1" ht="10.8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0"/>
      <c r="AS51" s="71"/>
      <c r="AT51" s="72"/>
      <c r="AU51" s="73"/>
      <c r="AV51" s="73"/>
      <c r="AW51" s="73"/>
      <c r="AX51" s="73"/>
      <c r="AY51" s="73"/>
      <c r="AZ51" s="73"/>
      <c r="BA51" s="73"/>
      <c r="BB51" s="73"/>
      <c r="BC51" s="73"/>
      <c r="BD51" s="74"/>
      <c r="BE51" s="39"/>
    </row>
    <row r="52" s="2" customFormat="1" ht="29.28" customHeight="1">
      <c r="A52" s="39"/>
      <c r="B52" s="40"/>
      <c r="C52" s="75" t="s">
        <v>52</v>
      </c>
      <c r="D52" s="76"/>
      <c r="E52" s="76"/>
      <c r="F52" s="76"/>
      <c r="G52" s="76"/>
      <c r="H52" s="77"/>
      <c r="I52" s="78" t="s">
        <v>53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9" t="s">
        <v>54</v>
      </c>
      <c r="AH52" s="76"/>
      <c r="AI52" s="76"/>
      <c r="AJ52" s="76"/>
      <c r="AK52" s="76"/>
      <c r="AL52" s="76"/>
      <c r="AM52" s="76"/>
      <c r="AN52" s="78" t="s">
        <v>55</v>
      </c>
      <c r="AO52" s="76"/>
      <c r="AP52" s="76"/>
      <c r="AQ52" s="80" t="s">
        <v>56</v>
      </c>
      <c r="AR52" s="40"/>
      <c r="AS52" s="81" t="s">
        <v>57</v>
      </c>
      <c r="AT52" s="82" t="s">
        <v>58</v>
      </c>
      <c r="AU52" s="82" t="s">
        <v>59</v>
      </c>
      <c r="AV52" s="82" t="s">
        <v>60</v>
      </c>
      <c r="AW52" s="82" t="s">
        <v>61</v>
      </c>
      <c r="AX52" s="82" t="s">
        <v>62</v>
      </c>
      <c r="AY52" s="82" t="s">
        <v>63</v>
      </c>
      <c r="AZ52" s="82" t="s">
        <v>64</v>
      </c>
      <c r="BA52" s="82" t="s">
        <v>65</v>
      </c>
      <c r="BB52" s="82" t="s">
        <v>66</v>
      </c>
      <c r="BC52" s="82" t="s">
        <v>67</v>
      </c>
      <c r="BD52" s="83" t="s">
        <v>68</v>
      </c>
      <c r="BE52" s="39"/>
    </row>
    <row r="53" s="2" customFormat="1" ht="10.8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0"/>
      <c r="AS53" s="84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6"/>
      <c r="BE53" s="39"/>
    </row>
    <row r="54" s="6" customFormat="1" ht="32.4" customHeight="1">
      <c r="A54" s="6"/>
      <c r="B54" s="87"/>
      <c r="C54" s="88" t="s">
        <v>69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90">
        <f>ROUND(SUM(AG55:AG59),2)</f>
        <v>0</v>
      </c>
      <c r="AH54" s="90"/>
      <c r="AI54" s="90"/>
      <c r="AJ54" s="90"/>
      <c r="AK54" s="90"/>
      <c r="AL54" s="90"/>
      <c r="AM54" s="90"/>
      <c r="AN54" s="91">
        <f>SUM(AG54,AT54)</f>
        <v>0</v>
      </c>
      <c r="AO54" s="91"/>
      <c r="AP54" s="91"/>
      <c r="AQ54" s="92" t="s">
        <v>3</v>
      </c>
      <c r="AR54" s="87"/>
      <c r="AS54" s="93">
        <f>ROUND(SUM(AS55:AS59),2)</f>
        <v>0</v>
      </c>
      <c r="AT54" s="94">
        <f>ROUND(SUM(AV54:AW54),2)</f>
        <v>0</v>
      </c>
      <c r="AU54" s="95">
        <f>ROUND(SUM(AU55:AU59),5)</f>
        <v>0</v>
      </c>
      <c r="AV54" s="94">
        <f>ROUND(AZ54*L29,2)</f>
        <v>0</v>
      </c>
      <c r="AW54" s="94">
        <f>ROUND(BA54*L30,2)</f>
        <v>0</v>
      </c>
      <c r="AX54" s="94">
        <f>ROUND(BB54*L29,2)</f>
        <v>0</v>
      </c>
      <c r="AY54" s="94">
        <f>ROUND(BC54*L30,2)</f>
        <v>0</v>
      </c>
      <c r="AZ54" s="94">
        <f>ROUND(SUM(AZ55:AZ59),2)</f>
        <v>0</v>
      </c>
      <c r="BA54" s="94">
        <f>ROUND(SUM(BA55:BA59),2)</f>
        <v>0</v>
      </c>
      <c r="BB54" s="94">
        <f>ROUND(SUM(BB55:BB59),2)</f>
        <v>0</v>
      </c>
      <c r="BC54" s="94">
        <f>ROUND(SUM(BC55:BC59),2)</f>
        <v>0</v>
      </c>
      <c r="BD54" s="96">
        <f>ROUND(SUM(BD55:BD59),2)</f>
        <v>0</v>
      </c>
      <c r="BE54" s="6"/>
      <c r="BS54" s="97" t="s">
        <v>70</v>
      </c>
      <c r="BT54" s="97" t="s">
        <v>71</v>
      </c>
      <c r="BU54" s="98" t="s">
        <v>72</v>
      </c>
      <c r="BV54" s="97" t="s">
        <v>73</v>
      </c>
      <c r="BW54" s="97" t="s">
        <v>5</v>
      </c>
      <c r="BX54" s="97" t="s">
        <v>74</v>
      </c>
      <c r="CL54" s="97" t="s">
        <v>3</v>
      </c>
    </row>
    <row r="55" s="7" customFormat="1" ht="16.5" customHeight="1">
      <c r="A55" s="99" t="s">
        <v>75</v>
      </c>
      <c r="B55" s="100"/>
      <c r="C55" s="101"/>
      <c r="D55" s="102" t="s">
        <v>76</v>
      </c>
      <c r="E55" s="102"/>
      <c r="F55" s="102"/>
      <c r="G55" s="102"/>
      <c r="H55" s="102"/>
      <c r="I55" s="103"/>
      <c r="J55" s="102" t="s">
        <v>77</v>
      </c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4">
        <f>'SO 10 - Sanace podlahy'!J30</f>
        <v>0</v>
      </c>
      <c r="AH55" s="103"/>
      <c r="AI55" s="103"/>
      <c r="AJ55" s="103"/>
      <c r="AK55" s="103"/>
      <c r="AL55" s="103"/>
      <c r="AM55" s="103"/>
      <c r="AN55" s="104">
        <f>SUM(AG55,AT55)</f>
        <v>0</v>
      </c>
      <c r="AO55" s="103"/>
      <c r="AP55" s="103"/>
      <c r="AQ55" s="105" t="s">
        <v>78</v>
      </c>
      <c r="AR55" s="100"/>
      <c r="AS55" s="106">
        <v>0</v>
      </c>
      <c r="AT55" s="107">
        <f>ROUND(SUM(AV55:AW55),2)</f>
        <v>0</v>
      </c>
      <c r="AU55" s="108">
        <f>'SO 10 - Sanace podlahy'!P91</f>
        <v>0</v>
      </c>
      <c r="AV55" s="107">
        <f>'SO 10 - Sanace podlahy'!J33</f>
        <v>0</v>
      </c>
      <c r="AW55" s="107">
        <f>'SO 10 - Sanace podlahy'!J34</f>
        <v>0</v>
      </c>
      <c r="AX55" s="107">
        <f>'SO 10 - Sanace podlahy'!J35</f>
        <v>0</v>
      </c>
      <c r="AY55" s="107">
        <f>'SO 10 - Sanace podlahy'!J36</f>
        <v>0</v>
      </c>
      <c r="AZ55" s="107">
        <f>'SO 10 - Sanace podlahy'!F33</f>
        <v>0</v>
      </c>
      <c r="BA55" s="107">
        <f>'SO 10 - Sanace podlahy'!F34</f>
        <v>0</v>
      </c>
      <c r="BB55" s="107">
        <f>'SO 10 - Sanace podlahy'!F35</f>
        <v>0</v>
      </c>
      <c r="BC55" s="107">
        <f>'SO 10 - Sanace podlahy'!F36</f>
        <v>0</v>
      </c>
      <c r="BD55" s="109">
        <f>'SO 10 - Sanace podlahy'!F37</f>
        <v>0</v>
      </c>
      <c r="BE55" s="7"/>
      <c r="BT55" s="110" t="s">
        <v>79</v>
      </c>
      <c r="BV55" s="110" t="s">
        <v>73</v>
      </c>
      <c r="BW55" s="110" t="s">
        <v>80</v>
      </c>
      <c r="BX55" s="110" t="s">
        <v>5</v>
      </c>
      <c r="CL55" s="110" t="s">
        <v>3</v>
      </c>
      <c r="CM55" s="110" t="s">
        <v>81</v>
      </c>
    </row>
    <row r="56" s="7" customFormat="1" ht="16.5" customHeight="1">
      <c r="A56" s="99" t="s">
        <v>75</v>
      </c>
      <c r="B56" s="100"/>
      <c r="C56" s="101"/>
      <c r="D56" s="102" t="s">
        <v>82</v>
      </c>
      <c r="E56" s="102"/>
      <c r="F56" s="102"/>
      <c r="G56" s="102"/>
      <c r="H56" s="102"/>
      <c r="I56" s="103"/>
      <c r="J56" s="102" t="s">
        <v>83</v>
      </c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4">
        <f>'SO 20 - Elektroinstalace'!J30</f>
        <v>0</v>
      </c>
      <c r="AH56" s="103"/>
      <c r="AI56" s="103"/>
      <c r="AJ56" s="103"/>
      <c r="AK56" s="103"/>
      <c r="AL56" s="103"/>
      <c r="AM56" s="103"/>
      <c r="AN56" s="104">
        <f>SUM(AG56,AT56)</f>
        <v>0</v>
      </c>
      <c r="AO56" s="103"/>
      <c r="AP56" s="103"/>
      <c r="AQ56" s="105" t="s">
        <v>78</v>
      </c>
      <c r="AR56" s="100"/>
      <c r="AS56" s="106">
        <v>0</v>
      </c>
      <c r="AT56" s="107">
        <f>ROUND(SUM(AV56:AW56),2)</f>
        <v>0</v>
      </c>
      <c r="AU56" s="108">
        <f>'SO 20 - Elektroinstalace'!P86</f>
        <v>0</v>
      </c>
      <c r="AV56" s="107">
        <f>'SO 20 - Elektroinstalace'!J33</f>
        <v>0</v>
      </c>
      <c r="AW56" s="107">
        <f>'SO 20 - Elektroinstalace'!J34</f>
        <v>0</v>
      </c>
      <c r="AX56" s="107">
        <f>'SO 20 - Elektroinstalace'!J35</f>
        <v>0</v>
      </c>
      <c r="AY56" s="107">
        <f>'SO 20 - Elektroinstalace'!J36</f>
        <v>0</v>
      </c>
      <c r="AZ56" s="107">
        <f>'SO 20 - Elektroinstalace'!F33</f>
        <v>0</v>
      </c>
      <c r="BA56" s="107">
        <f>'SO 20 - Elektroinstalace'!F34</f>
        <v>0</v>
      </c>
      <c r="BB56" s="107">
        <f>'SO 20 - Elektroinstalace'!F35</f>
        <v>0</v>
      </c>
      <c r="BC56" s="107">
        <f>'SO 20 - Elektroinstalace'!F36</f>
        <v>0</v>
      </c>
      <c r="BD56" s="109">
        <f>'SO 20 - Elektroinstalace'!F37</f>
        <v>0</v>
      </c>
      <c r="BE56" s="7"/>
      <c r="BT56" s="110" t="s">
        <v>79</v>
      </c>
      <c r="BV56" s="110" t="s">
        <v>73</v>
      </c>
      <c r="BW56" s="110" t="s">
        <v>84</v>
      </c>
      <c r="BX56" s="110" t="s">
        <v>5</v>
      </c>
      <c r="CL56" s="110" t="s">
        <v>3</v>
      </c>
      <c r="CM56" s="110" t="s">
        <v>81</v>
      </c>
    </row>
    <row r="57" s="7" customFormat="1" ht="16.5" customHeight="1">
      <c r="A57" s="99" t="s">
        <v>75</v>
      </c>
      <c r="B57" s="100"/>
      <c r="C57" s="101"/>
      <c r="D57" s="102" t="s">
        <v>85</v>
      </c>
      <c r="E57" s="102"/>
      <c r="F57" s="102"/>
      <c r="G57" s="102"/>
      <c r="H57" s="102"/>
      <c r="I57" s="103"/>
      <c r="J57" s="102" t="s">
        <v>86</v>
      </c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4">
        <f>'SO 30 - Potrubní rozvody'!J30</f>
        <v>0</v>
      </c>
      <c r="AH57" s="103"/>
      <c r="AI57" s="103"/>
      <c r="AJ57" s="103"/>
      <c r="AK57" s="103"/>
      <c r="AL57" s="103"/>
      <c r="AM57" s="103"/>
      <c r="AN57" s="104">
        <f>SUM(AG57,AT57)</f>
        <v>0</v>
      </c>
      <c r="AO57" s="103"/>
      <c r="AP57" s="103"/>
      <c r="AQ57" s="105" t="s">
        <v>78</v>
      </c>
      <c r="AR57" s="100"/>
      <c r="AS57" s="106">
        <v>0</v>
      </c>
      <c r="AT57" s="107">
        <f>ROUND(SUM(AV57:AW57),2)</f>
        <v>0</v>
      </c>
      <c r="AU57" s="108">
        <f>'SO 30 - Potrubní rozvody'!P84</f>
        <v>0</v>
      </c>
      <c r="AV57" s="107">
        <f>'SO 30 - Potrubní rozvody'!J33</f>
        <v>0</v>
      </c>
      <c r="AW57" s="107">
        <f>'SO 30 - Potrubní rozvody'!J34</f>
        <v>0</v>
      </c>
      <c r="AX57" s="107">
        <f>'SO 30 - Potrubní rozvody'!J35</f>
        <v>0</v>
      </c>
      <c r="AY57" s="107">
        <f>'SO 30 - Potrubní rozvody'!J36</f>
        <v>0</v>
      </c>
      <c r="AZ57" s="107">
        <f>'SO 30 - Potrubní rozvody'!F33</f>
        <v>0</v>
      </c>
      <c r="BA57" s="107">
        <f>'SO 30 - Potrubní rozvody'!F34</f>
        <v>0</v>
      </c>
      <c r="BB57" s="107">
        <f>'SO 30 - Potrubní rozvody'!F35</f>
        <v>0</v>
      </c>
      <c r="BC57" s="107">
        <f>'SO 30 - Potrubní rozvody'!F36</f>
        <v>0</v>
      </c>
      <c r="BD57" s="109">
        <f>'SO 30 - Potrubní rozvody'!F37</f>
        <v>0</v>
      </c>
      <c r="BE57" s="7"/>
      <c r="BT57" s="110" t="s">
        <v>79</v>
      </c>
      <c r="BV57" s="110" t="s">
        <v>73</v>
      </c>
      <c r="BW57" s="110" t="s">
        <v>87</v>
      </c>
      <c r="BX57" s="110" t="s">
        <v>5</v>
      </c>
      <c r="CL57" s="110" t="s">
        <v>3</v>
      </c>
      <c r="CM57" s="110" t="s">
        <v>81</v>
      </c>
    </row>
    <row r="58" s="7" customFormat="1" ht="16.5" customHeight="1">
      <c r="A58" s="99" t="s">
        <v>75</v>
      </c>
      <c r="B58" s="100"/>
      <c r="C58" s="101"/>
      <c r="D58" s="102" t="s">
        <v>88</v>
      </c>
      <c r="E58" s="102"/>
      <c r="F58" s="102"/>
      <c r="G58" s="102"/>
      <c r="H58" s="102"/>
      <c r="I58" s="103"/>
      <c r="J58" s="102" t="s">
        <v>89</v>
      </c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4">
        <f>'SO 40 - Demontáže a zpětn...'!J30</f>
        <v>0</v>
      </c>
      <c r="AH58" s="103"/>
      <c r="AI58" s="103"/>
      <c r="AJ58" s="103"/>
      <c r="AK58" s="103"/>
      <c r="AL58" s="103"/>
      <c r="AM58" s="103"/>
      <c r="AN58" s="104">
        <f>SUM(AG58,AT58)</f>
        <v>0</v>
      </c>
      <c r="AO58" s="103"/>
      <c r="AP58" s="103"/>
      <c r="AQ58" s="105" t="s">
        <v>78</v>
      </c>
      <c r="AR58" s="100"/>
      <c r="AS58" s="106">
        <v>0</v>
      </c>
      <c r="AT58" s="107">
        <f>ROUND(SUM(AV58:AW58),2)</f>
        <v>0</v>
      </c>
      <c r="AU58" s="108">
        <f>'SO 40 - Demontáže a zpětn...'!P82</f>
        <v>0</v>
      </c>
      <c r="AV58" s="107">
        <f>'SO 40 - Demontáže a zpětn...'!J33</f>
        <v>0</v>
      </c>
      <c r="AW58" s="107">
        <f>'SO 40 - Demontáže a zpětn...'!J34</f>
        <v>0</v>
      </c>
      <c r="AX58" s="107">
        <f>'SO 40 - Demontáže a zpětn...'!J35</f>
        <v>0</v>
      </c>
      <c r="AY58" s="107">
        <f>'SO 40 - Demontáže a zpětn...'!J36</f>
        <v>0</v>
      </c>
      <c r="AZ58" s="107">
        <f>'SO 40 - Demontáže a zpětn...'!F33</f>
        <v>0</v>
      </c>
      <c r="BA58" s="107">
        <f>'SO 40 - Demontáže a zpětn...'!F34</f>
        <v>0</v>
      </c>
      <c r="BB58" s="107">
        <f>'SO 40 - Demontáže a zpětn...'!F35</f>
        <v>0</v>
      </c>
      <c r="BC58" s="107">
        <f>'SO 40 - Demontáže a zpětn...'!F36</f>
        <v>0</v>
      </c>
      <c r="BD58" s="109">
        <f>'SO 40 - Demontáže a zpětn...'!F37</f>
        <v>0</v>
      </c>
      <c r="BE58" s="7"/>
      <c r="BT58" s="110" t="s">
        <v>79</v>
      </c>
      <c r="BV58" s="110" t="s">
        <v>73</v>
      </c>
      <c r="BW58" s="110" t="s">
        <v>90</v>
      </c>
      <c r="BX58" s="110" t="s">
        <v>5</v>
      </c>
      <c r="CL58" s="110" t="s">
        <v>3</v>
      </c>
      <c r="CM58" s="110" t="s">
        <v>81</v>
      </c>
    </row>
    <row r="59" s="7" customFormat="1" ht="16.5" customHeight="1">
      <c r="A59" s="99" t="s">
        <v>75</v>
      </c>
      <c r="B59" s="100"/>
      <c r="C59" s="101"/>
      <c r="D59" s="102" t="s">
        <v>91</v>
      </c>
      <c r="E59" s="102"/>
      <c r="F59" s="102"/>
      <c r="G59" s="102"/>
      <c r="H59" s="102"/>
      <c r="I59" s="103"/>
      <c r="J59" s="102" t="s">
        <v>92</v>
      </c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4">
        <f>'VRN - Vedlejší rozpočtové...'!J30</f>
        <v>0</v>
      </c>
      <c r="AH59" s="103"/>
      <c r="AI59" s="103"/>
      <c r="AJ59" s="103"/>
      <c r="AK59" s="103"/>
      <c r="AL59" s="103"/>
      <c r="AM59" s="103"/>
      <c r="AN59" s="104">
        <f>SUM(AG59,AT59)</f>
        <v>0</v>
      </c>
      <c r="AO59" s="103"/>
      <c r="AP59" s="103"/>
      <c r="AQ59" s="105" t="s">
        <v>78</v>
      </c>
      <c r="AR59" s="100"/>
      <c r="AS59" s="111">
        <v>0</v>
      </c>
      <c r="AT59" s="112">
        <f>ROUND(SUM(AV59:AW59),2)</f>
        <v>0</v>
      </c>
      <c r="AU59" s="113">
        <f>'VRN - Vedlejší rozpočtové...'!P84</f>
        <v>0</v>
      </c>
      <c r="AV59" s="112">
        <f>'VRN - Vedlejší rozpočtové...'!J33</f>
        <v>0</v>
      </c>
      <c r="AW59" s="112">
        <f>'VRN - Vedlejší rozpočtové...'!J34</f>
        <v>0</v>
      </c>
      <c r="AX59" s="112">
        <f>'VRN - Vedlejší rozpočtové...'!J35</f>
        <v>0</v>
      </c>
      <c r="AY59" s="112">
        <f>'VRN - Vedlejší rozpočtové...'!J36</f>
        <v>0</v>
      </c>
      <c r="AZ59" s="112">
        <f>'VRN - Vedlejší rozpočtové...'!F33</f>
        <v>0</v>
      </c>
      <c r="BA59" s="112">
        <f>'VRN - Vedlejší rozpočtové...'!F34</f>
        <v>0</v>
      </c>
      <c r="BB59" s="112">
        <f>'VRN - Vedlejší rozpočtové...'!F35</f>
        <v>0</v>
      </c>
      <c r="BC59" s="112">
        <f>'VRN - Vedlejší rozpočtové...'!F36</f>
        <v>0</v>
      </c>
      <c r="BD59" s="114">
        <f>'VRN - Vedlejší rozpočtové...'!F37</f>
        <v>0</v>
      </c>
      <c r="BE59" s="7"/>
      <c r="BT59" s="110" t="s">
        <v>79</v>
      </c>
      <c r="BV59" s="110" t="s">
        <v>73</v>
      </c>
      <c r="BW59" s="110" t="s">
        <v>93</v>
      </c>
      <c r="BX59" s="110" t="s">
        <v>5</v>
      </c>
      <c r="CL59" s="110" t="s">
        <v>3</v>
      </c>
      <c r="CM59" s="110" t="s">
        <v>81</v>
      </c>
    </row>
    <row r="60" s="2" customFormat="1" ht="30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40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</row>
    <row r="61" s="2" customFormat="1" ht="6.96" customHeight="1">
      <c r="A61" s="39"/>
      <c r="B61" s="56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40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</row>
  </sheetData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 10 - Sanace podlahy'!C2" display="/"/>
    <hyperlink ref="A56" location="'SO 20 - Elektroinstalace'!C2" display="/"/>
    <hyperlink ref="A57" location="'SO 30 - Potrubní rozvody'!C2" display="/"/>
    <hyperlink ref="A58" location="'SO 40 - Demontáže a zpětn...'!C2" display="/"/>
    <hyperlink ref="A59" location="'VRN - Vedlejší rozpočtové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80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81</v>
      </c>
    </row>
    <row r="4" s="1" customFormat="1" ht="24.96" customHeight="1">
      <c r="B4" s="23"/>
      <c r="D4" s="24" t="s">
        <v>94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16" t="str">
        <f>'Rekapitulace stavby'!K6</f>
        <v>Areál tramvaje Poruba - Sanace podlahy mezi 12. a 13.kolejí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95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96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6. 3. 2025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97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ROUND(J91,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ROUND((SUM(BE91:BE743)),  2)</f>
        <v>0</v>
      </c>
      <c r="G33" s="39"/>
      <c r="H33" s="39"/>
      <c r="I33" s="124">
        <v>0.20999999999999999</v>
      </c>
      <c r="J33" s="123">
        <f>ROUND(((SUM(BE91:BE743))*I33),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ROUND((SUM(BF91:BF743)),  2)</f>
        <v>0</v>
      </c>
      <c r="G34" s="39"/>
      <c r="H34" s="39"/>
      <c r="I34" s="124">
        <v>0.12</v>
      </c>
      <c r="J34" s="123">
        <f>ROUND(((SUM(BF91:BF743))*I34),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ROUND((SUM(BG91:BG743)),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ROUND((SUM(BH91:BH743)),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ROUND((SUM(BI91:BI743)),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39"/>
      <c r="D48" s="39"/>
      <c r="E48" s="116" t="str">
        <f>E7</f>
        <v>Areál tramvaje Poruba - Sanace podlahy mezi 12. a 13.kolejí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95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SO 10 - Sanace podlahy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Ostrava</v>
      </c>
      <c r="G52" s="39"/>
      <c r="H52" s="39"/>
      <c r="I52" s="33" t="s">
        <v>23</v>
      </c>
      <c r="J52" s="65" t="str">
        <f>IF(J12="","",J12)</f>
        <v>6. 3. 2025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Dopravní podnik Ostrava a.s.</v>
      </c>
      <c r="G54" s="39"/>
      <c r="H54" s="39"/>
      <c r="I54" s="33" t="s">
        <v>31</v>
      </c>
      <c r="J54" s="37" t="str">
        <f>E21</f>
        <v>Projekt HTL, s.r.o.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>Jindřich Jansa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99</v>
      </c>
      <c r="D57" s="125"/>
      <c r="E57" s="125"/>
      <c r="F57" s="125"/>
      <c r="G57" s="125"/>
      <c r="H57" s="125"/>
      <c r="I57" s="125"/>
      <c r="J57" s="132" t="s">
        <v>100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J91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101</v>
      </c>
    </row>
    <row r="60" s="9" customFormat="1" ht="24.96" customHeight="1">
      <c r="A60" s="9"/>
      <c r="B60" s="134"/>
      <c r="C60" s="9"/>
      <c r="D60" s="135" t="s">
        <v>102</v>
      </c>
      <c r="E60" s="136"/>
      <c r="F60" s="136"/>
      <c r="G60" s="136"/>
      <c r="H60" s="136"/>
      <c r="I60" s="136"/>
      <c r="J60" s="137">
        <f>J92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103</v>
      </c>
      <c r="E61" s="140"/>
      <c r="F61" s="140"/>
      <c r="G61" s="140"/>
      <c r="H61" s="140"/>
      <c r="I61" s="140"/>
      <c r="J61" s="141">
        <f>J93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104</v>
      </c>
      <c r="E62" s="140"/>
      <c r="F62" s="140"/>
      <c r="G62" s="140"/>
      <c r="H62" s="140"/>
      <c r="I62" s="140"/>
      <c r="J62" s="141">
        <f>J190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105</v>
      </c>
      <c r="E63" s="140"/>
      <c r="F63" s="140"/>
      <c r="G63" s="140"/>
      <c r="H63" s="140"/>
      <c r="I63" s="140"/>
      <c r="J63" s="141">
        <f>J214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106</v>
      </c>
      <c r="E64" s="140"/>
      <c r="F64" s="140"/>
      <c r="G64" s="140"/>
      <c r="H64" s="140"/>
      <c r="I64" s="140"/>
      <c r="J64" s="141">
        <f>J260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107</v>
      </c>
      <c r="E65" s="140"/>
      <c r="F65" s="140"/>
      <c r="G65" s="140"/>
      <c r="H65" s="140"/>
      <c r="I65" s="140"/>
      <c r="J65" s="141">
        <f>J344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38"/>
      <c r="C66" s="10"/>
      <c r="D66" s="139" t="s">
        <v>108</v>
      </c>
      <c r="E66" s="140"/>
      <c r="F66" s="140"/>
      <c r="G66" s="140"/>
      <c r="H66" s="140"/>
      <c r="I66" s="140"/>
      <c r="J66" s="141">
        <f>J358</f>
        <v>0</v>
      </c>
      <c r="K66" s="10"/>
      <c r="L66" s="13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38"/>
      <c r="C67" s="10"/>
      <c r="D67" s="139" t="s">
        <v>109</v>
      </c>
      <c r="E67" s="140"/>
      <c r="F67" s="140"/>
      <c r="G67" s="140"/>
      <c r="H67" s="140"/>
      <c r="I67" s="140"/>
      <c r="J67" s="141">
        <f>J547</f>
        <v>0</v>
      </c>
      <c r="K67" s="10"/>
      <c r="L67" s="13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38"/>
      <c r="C68" s="10"/>
      <c r="D68" s="139" t="s">
        <v>110</v>
      </c>
      <c r="E68" s="140"/>
      <c r="F68" s="140"/>
      <c r="G68" s="140"/>
      <c r="H68" s="140"/>
      <c r="I68" s="140"/>
      <c r="J68" s="141">
        <f>J582</f>
        <v>0</v>
      </c>
      <c r="K68" s="10"/>
      <c r="L68" s="13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34"/>
      <c r="C69" s="9"/>
      <c r="D69" s="135" t="s">
        <v>111</v>
      </c>
      <c r="E69" s="136"/>
      <c r="F69" s="136"/>
      <c r="G69" s="136"/>
      <c r="H69" s="136"/>
      <c r="I69" s="136"/>
      <c r="J69" s="137">
        <f>J589</f>
        <v>0</v>
      </c>
      <c r="K69" s="9"/>
      <c r="L69" s="134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38"/>
      <c r="C70" s="10"/>
      <c r="D70" s="139" t="s">
        <v>112</v>
      </c>
      <c r="E70" s="140"/>
      <c r="F70" s="140"/>
      <c r="G70" s="140"/>
      <c r="H70" s="140"/>
      <c r="I70" s="140"/>
      <c r="J70" s="141">
        <f>J590</f>
        <v>0</v>
      </c>
      <c r="K70" s="10"/>
      <c r="L70" s="13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38"/>
      <c r="C71" s="10"/>
      <c r="D71" s="139" t="s">
        <v>113</v>
      </c>
      <c r="E71" s="140"/>
      <c r="F71" s="140"/>
      <c r="G71" s="140"/>
      <c r="H71" s="140"/>
      <c r="I71" s="140"/>
      <c r="J71" s="141">
        <f>J610</f>
        <v>0</v>
      </c>
      <c r="K71" s="10"/>
      <c r="L71" s="13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39"/>
      <c r="B72" s="40"/>
      <c r="C72" s="39"/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56"/>
      <c r="C73" s="57"/>
      <c r="D73" s="57"/>
      <c r="E73" s="57"/>
      <c r="F73" s="57"/>
      <c r="G73" s="57"/>
      <c r="H73" s="57"/>
      <c r="I73" s="57"/>
      <c r="J73" s="57"/>
      <c r="K73" s="57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114</v>
      </c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17</v>
      </c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39"/>
      <c r="D81" s="39"/>
      <c r="E81" s="116" t="str">
        <f>E7</f>
        <v>Areál tramvaje Poruba - Sanace podlahy mezi 12. a 13.kolejí</v>
      </c>
      <c r="F81" s="33"/>
      <c r="G81" s="33"/>
      <c r="H81" s="33"/>
      <c r="I81" s="39"/>
      <c r="J81" s="39"/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95</v>
      </c>
      <c r="D82" s="39"/>
      <c r="E82" s="39"/>
      <c r="F82" s="39"/>
      <c r="G82" s="39"/>
      <c r="H82" s="39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39"/>
      <c r="D83" s="39"/>
      <c r="E83" s="63" t="str">
        <f>E9</f>
        <v>SO 10 - Sanace podlahy</v>
      </c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39"/>
      <c r="D84" s="39"/>
      <c r="E84" s="39"/>
      <c r="F84" s="39"/>
      <c r="G84" s="39"/>
      <c r="H84" s="39"/>
      <c r="I84" s="39"/>
      <c r="J84" s="39"/>
      <c r="K84" s="39"/>
      <c r="L84" s="117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39"/>
      <c r="E85" s="39"/>
      <c r="F85" s="28" t="str">
        <f>F12</f>
        <v>Ostrava</v>
      </c>
      <c r="G85" s="39"/>
      <c r="H85" s="39"/>
      <c r="I85" s="33" t="s">
        <v>23</v>
      </c>
      <c r="J85" s="65" t="str">
        <f>IF(J12="","",J12)</f>
        <v>6. 3. 2025</v>
      </c>
      <c r="K85" s="39"/>
      <c r="L85" s="117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39"/>
      <c r="D86" s="39"/>
      <c r="E86" s="39"/>
      <c r="F86" s="39"/>
      <c r="G86" s="39"/>
      <c r="H86" s="39"/>
      <c r="I86" s="39"/>
      <c r="J86" s="39"/>
      <c r="K86" s="39"/>
      <c r="L86" s="117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39"/>
      <c r="E87" s="39"/>
      <c r="F87" s="28" t="str">
        <f>E15</f>
        <v>Dopravní podnik Ostrava a.s.</v>
      </c>
      <c r="G87" s="39"/>
      <c r="H87" s="39"/>
      <c r="I87" s="33" t="s">
        <v>31</v>
      </c>
      <c r="J87" s="37" t="str">
        <f>E21</f>
        <v>Projekt HTL, s.r.o.</v>
      </c>
      <c r="K87" s="39"/>
      <c r="L87" s="117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29</v>
      </c>
      <c r="D88" s="39"/>
      <c r="E88" s="39"/>
      <c r="F88" s="28" t="str">
        <f>IF(E18="","",E18)</f>
        <v>Vyplň údaj</v>
      </c>
      <c r="G88" s="39"/>
      <c r="H88" s="39"/>
      <c r="I88" s="33" t="s">
        <v>34</v>
      </c>
      <c r="J88" s="37" t="str">
        <f>E24</f>
        <v>Jindřich Jansa</v>
      </c>
      <c r="K88" s="39"/>
      <c r="L88" s="117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39"/>
      <c r="D89" s="39"/>
      <c r="E89" s="39"/>
      <c r="F89" s="39"/>
      <c r="G89" s="39"/>
      <c r="H89" s="39"/>
      <c r="I89" s="39"/>
      <c r="J89" s="39"/>
      <c r="K89" s="39"/>
      <c r="L89" s="117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42"/>
      <c r="B90" s="143"/>
      <c r="C90" s="144" t="s">
        <v>115</v>
      </c>
      <c r="D90" s="145" t="s">
        <v>56</v>
      </c>
      <c r="E90" s="145" t="s">
        <v>52</v>
      </c>
      <c r="F90" s="145" t="s">
        <v>53</v>
      </c>
      <c r="G90" s="145" t="s">
        <v>116</v>
      </c>
      <c r="H90" s="145" t="s">
        <v>117</v>
      </c>
      <c r="I90" s="145" t="s">
        <v>118</v>
      </c>
      <c r="J90" s="145" t="s">
        <v>100</v>
      </c>
      <c r="K90" s="146" t="s">
        <v>119</v>
      </c>
      <c r="L90" s="147"/>
      <c r="M90" s="81" t="s">
        <v>3</v>
      </c>
      <c r="N90" s="82" t="s">
        <v>41</v>
      </c>
      <c r="O90" s="82" t="s">
        <v>120</v>
      </c>
      <c r="P90" s="82" t="s">
        <v>121</v>
      </c>
      <c r="Q90" s="82" t="s">
        <v>122</v>
      </c>
      <c r="R90" s="82" t="s">
        <v>123</v>
      </c>
      <c r="S90" s="82" t="s">
        <v>124</v>
      </c>
      <c r="T90" s="83" t="s">
        <v>125</v>
      </c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</row>
    <row r="91" s="2" customFormat="1" ht="22.8" customHeight="1">
      <c r="A91" s="39"/>
      <c r="B91" s="40"/>
      <c r="C91" s="88" t="s">
        <v>126</v>
      </c>
      <c r="D91" s="39"/>
      <c r="E91" s="39"/>
      <c r="F91" s="39"/>
      <c r="G91" s="39"/>
      <c r="H91" s="39"/>
      <c r="I91" s="39"/>
      <c r="J91" s="148">
        <f>BK91</f>
        <v>0</v>
      </c>
      <c r="K91" s="39"/>
      <c r="L91" s="40"/>
      <c r="M91" s="84"/>
      <c r="N91" s="69"/>
      <c r="O91" s="85"/>
      <c r="P91" s="149">
        <f>P92+P589</f>
        <v>0</v>
      </c>
      <c r="Q91" s="85"/>
      <c r="R91" s="149">
        <f>R92+R589</f>
        <v>0</v>
      </c>
      <c r="S91" s="85"/>
      <c r="T91" s="150">
        <f>T92+T589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20" t="s">
        <v>70</v>
      </c>
      <c r="AU91" s="20" t="s">
        <v>101</v>
      </c>
      <c r="BK91" s="151">
        <f>BK92+BK589</f>
        <v>0</v>
      </c>
    </row>
    <row r="92" s="12" customFormat="1" ht="25.92" customHeight="1">
      <c r="A92" s="12"/>
      <c r="B92" s="152"/>
      <c r="C92" s="12"/>
      <c r="D92" s="153" t="s">
        <v>70</v>
      </c>
      <c r="E92" s="154" t="s">
        <v>127</v>
      </c>
      <c r="F92" s="154" t="s">
        <v>128</v>
      </c>
      <c r="G92" s="12"/>
      <c r="H92" s="12"/>
      <c r="I92" s="155"/>
      <c r="J92" s="156">
        <f>BK92</f>
        <v>0</v>
      </c>
      <c r="K92" s="12"/>
      <c r="L92" s="152"/>
      <c r="M92" s="157"/>
      <c r="N92" s="158"/>
      <c r="O92" s="158"/>
      <c r="P92" s="159">
        <f>P93+P190+P214+P260+P344+P358+P547+P582</f>
        <v>0</v>
      </c>
      <c r="Q92" s="158"/>
      <c r="R92" s="159">
        <f>R93+R190+R214+R260+R344+R358+R547+R582</f>
        <v>0</v>
      </c>
      <c r="S92" s="158"/>
      <c r="T92" s="160">
        <f>T93+T190+T214+T260+T344+T358+T547+T582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53" t="s">
        <v>79</v>
      </c>
      <c r="AT92" s="161" t="s">
        <v>70</v>
      </c>
      <c r="AU92" s="161" t="s">
        <v>71</v>
      </c>
      <c r="AY92" s="153" t="s">
        <v>129</v>
      </c>
      <c r="BK92" s="162">
        <f>BK93+BK190+BK214+BK260+BK344+BK358+BK547+BK582</f>
        <v>0</v>
      </c>
    </row>
    <row r="93" s="12" customFormat="1" ht="22.8" customHeight="1">
      <c r="A93" s="12"/>
      <c r="B93" s="152"/>
      <c r="C93" s="12"/>
      <c r="D93" s="153" t="s">
        <v>70</v>
      </c>
      <c r="E93" s="163" t="s">
        <v>81</v>
      </c>
      <c r="F93" s="163" t="s">
        <v>130</v>
      </c>
      <c r="G93" s="12"/>
      <c r="H93" s="12"/>
      <c r="I93" s="155"/>
      <c r="J93" s="164">
        <f>BK93</f>
        <v>0</v>
      </c>
      <c r="K93" s="12"/>
      <c r="L93" s="152"/>
      <c r="M93" s="157"/>
      <c r="N93" s="158"/>
      <c r="O93" s="158"/>
      <c r="P93" s="159">
        <f>SUM(P94:P189)</f>
        <v>0</v>
      </c>
      <c r="Q93" s="158"/>
      <c r="R93" s="159">
        <f>SUM(R94:R189)</f>
        <v>0</v>
      </c>
      <c r="S93" s="158"/>
      <c r="T93" s="160">
        <f>SUM(T94:T189)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53" t="s">
        <v>79</v>
      </c>
      <c r="AT93" s="161" t="s">
        <v>70</v>
      </c>
      <c r="AU93" s="161" t="s">
        <v>79</v>
      </c>
      <c r="AY93" s="153" t="s">
        <v>129</v>
      </c>
      <c r="BK93" s="162">
        <f>SUM(BK94:BK189)</f>
        <v>0</v>
      </c>
    </row>
    <row r="94" s="2" customFormat="1" ht="16.5" customHeight="1">
      <c r="A94" s="39"/>
      <c r="B94" s="165"/>
      <c r="C94" s="166" t="s">
        <v>79</v>
      </c>
      <c r="D94" s="166" t="s">
        <v>131</v>
      </c>
      <c r="E94" s="167" t="s">
        <v>132</v>
      </c>
      <c r="F94" s="168" t="s">
        <v>133</v>
      </c>
      <c r="G94" s="169" t="s">
        <v>134</v>
      </c>
      <c r="H94" s="170">
        <v>15.653000000000001</v>
      </c>
      <c r="I94" s="171"/>
      <c r="J94" s="172">
        <f>ROUND(I94*H94,2)</f>
        <v>0</v>
      </c>
      <c r="K94" s="168" t="s">
        <v>135</v>
      </c>
      <c r="L94" s="40"/>
      <c r="M94" s="173" t="s">
        <v>3</v>
      </c>
      <c r="N94" s="174" t="s">
        <v>42</v>
      </c>
      <c r="O94" s="73"/>
      <c r="P94" s="175">
        <f>O94*H94</f>
        <v>0</v>
      </c>
      <c r="Q94" s="175">
        <v>0</v>
      </c>
      <c r="R94" s="175">
        <f>Q94*H94</f>
        <v>0</v>
      </c>
      <c r="S94" s="175">
        <v>0</v>
      </c>
      <c r="T94" s="176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177" t="s">
        <v>136</v>
      </c>
      <c r="AT94" s="177" t="s">
        <v>131</v>
      </c>
      <c r="AU94" s="177" t="s">
        <v>81</v>
      </c>
      <c r="AY94" s="20" t="s">
        <v>129</v>
      </c>
      <c r="BE94" s="178">
        <f>IF(N94="základní",J94,0)</f>
        <v>0</v>
      </c>
      <c r="BF94" s="178">
        <f>IF(N94="snížená",J94,0)</f>
        <v>0</v>
      </c>
      <c r="BG94" s="178">
        <f>IF(N94="zákl. přenesená",J94,0)</f>
        <v>0</v>
      </c>
      <c r="BH94" s="178">
        <f>IF(N94="sníž. přenesená",J94,0)</f>
        <v>0</v>
      </c>
      <c r="BI94" s="178">
        <f>IF(N94="nulová",J94,0)</f>
        <v>0</v>
      </c>
      <c r="BJ94" s="20" t="s">
        <v>79</v>
      </c>
      <c r="BK94" s="178">
        <f>ROUND(I94*H94,2)</f>
        <v>0</v>
      </c>
      <c r="BL94" s="20" t="s">
        <v>136</v>
      </c>
      <c r="BM94" s="177" t="s">
        <v>81</v>
      </c>
    </row>
    <row r="95" s="2" customFormat="1">
      <c r="A95" s="39"/>
      <c r="B95" s="40"/>
      <c r="C95" s="39"/>
      <c r="D95" s="179" t="s">
        <v>137</v>
      </c>
      <c r="E95" s="39"/>
      <c r="F95" s="180" t="s">
        <v>138</v>
      </c>
      <c r="G95" s="39"/>
      <c r="H95" s="39"/>
      <c r="I95" s="181"/>
      <c r="J95" s="39"/>
      <c r="K95" s="39"/>
      <c r="L95" s="40"/>
      <c r="M95" s="182"/>
      <c r="N95" s="183"/>
      <c r="O95" s="73"/>
      <c r="P95" s="73"/>
      <c r="Q95" s="73"/>
      <c r="R95" s="73"/>
      <c r="S95" s="73"/>
      <c r="T95" s="74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20" t="s">
        <v>137</v>
      </c>
      <c r="AU95" s="20" t="s">
        <v>81</v>
      </c>
    </row>
    <row r="96" s="2" customFormat="1">
      <c r="A96" s="39"/>
      <c r="B96" s="40"/>
      <c r="C96" s="39"/>
      <c r="D96" s="184" t="s">
        <v>139</v>
      </c>
      <c r="E96" s="39"/>
      <c r="F96" s="185" t="s">
        <v>140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139</v>
      </c>
      <c r="AU96" s="20" t="s">
        <v>81</v>
      </c>
    </row>
    <row r="97" s="13" customFormat="1">
      <c r="A97" s="13"/>
      <c r="B97" s="186"/>
      <c r="C97" s="13"/>
      <c r="D97" s="179" t="s">
        <v>141</v>
      </c>
      <c r="E97" s="187" t="s">
        <v>3</v>
      </c>
      <c r="F97" s="188" t="s">
        <v>142</v>
      </c>
      <c r="G97" s="13"/>
      <c r="H97" s="187" t="s">
        <v>3</v>
      </c>
      <c r="I97" s="189"/>
      <c r="J97" s="13"/>
      <c r="K97" s="13"/>
      <c r="L97" s="186"/>
      <c r="M97" s="190"/>
      <c r="N97" s="191"/>
      <c r="O97" s="191"/>
      <c r="P97" s="191"/>
      <c r="Q97" s="191"/>
      <c r="R97" s="191"/>
      <c r="S97" s="191"/>
      <c r="T97" s="19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87" t="s">
        <v>141</v>
      </c>
      <c r="AU97" s="187" t="s">
        <v>81</v>
      </c>
      <c r="AV97" s="13" t="s">
        <v>79</v>
      </c>
      <c r="AW97" s="13" t="s">
        <v>33</v>
      </c>
      <c r="AX97" s="13" t="s">
        <v>71</v>
      </c>
      <c r="AY97" s="187" t="s">
        <v>129</v>
      </c>
    </row>
    <row r="98" s="13" customFormat="1">
      <c r="A98" s="13"/>
      <c r="B98" s="186"/>
      <c r="C98" s="13"/>
      <c r="D98" s="179" t="s">
        <v>141</v>
      </c>
      <c r="E98" s="187" t="s">
        <v>3</v>
      </c>
      <c r="F98" s="188" t="s">
        <v>143</v>
      </c>
      <c r="G98" s="13"/>
      <c r="H98" s="187" t="s">
        <v>3</v>
      </c>
      <c r="I98" s="189"/>
      <c r="J98" s="13"/>
      <c r="K98" s="13"/>
      <c r="L98" s="186"/>
      <c r="M98" s="190"/>
      <c r="N98" s="191"/>
      <c r="O98" s="191"/>
      <c r="P98" s="191"/>
      <c r="Q98" s="191"/>
      <c r="R98" s="191"/>
      <c r="S98" s="191"/>
      <c r="T98" s="19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187" t="s">
        <v>141</v>
      </c>
      <c r="AU98" s="187" t="s">
        <v>81</v>
      </c>
      <c r="AV98" s="13" t="s">
        <v>79</v>
      </c>
      <c r="AW98" s="13" t="s">
        <v>33</v>
      </c>
      <c r="AX98" s="13" t="s">
        <v>71</v>
      </c>
      <c r="AY98" s="187" t="s">
        <v>129</v>
      </c>
    </row>
    <row r="99" s="14" customFormat="1">
      <c r="A99" s="14"/>
      <c r="B99" s="193"/>
      <c r="C99" s="14"/>
      <c r="D99" s="179" t="s">
        <v>141</v>
      </c>
      <c r="E99" s="194" t="s">
        <v>3</v>
      </c>
      <c r="F99" s="195" t="s">
        <v>144</v>
      </c>
      <c r="G99" s="14"/>
      <c r="H99" s="196">
        <v>15.653000000000001</v>
      </c>
      <c r="I99" s="197"/>
      <c r="J99" s="14"/>
      <c r="K99" s="14"/>
      <c r="L99" s="193"/>
      <c r="M99" s="198"/>
      <c r="N99" s="199"/>
      <c r="O99" s="199"/>
      <c r="P99" s="199"/>
      <c r="Q99" s="199"/>
      <c r="R99" s="199"/>
      <c r="S99" s="199"/>
      <c r="T99" s="200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194" t="s">
        <v>141</v>
      </c>
      <c r="AU99" s="194" t="s">
        <v>81</v>
      </c>
      <c r="AV99" s="14" t="s">
        <v>81</v>
      </c>
      <c r="AW99" s="14" t="s">
        <v>33</v>
      </c>
      <c r="AX99" s="14" t="s">
        <v>71</v>
      </c>
      <c r="AY99" s="194" t="s">
        <v>129</v>
      </c>
    </row>
    <row r="100" s="15" customFormat="1">
      <c r="A100" s="15"/>
      <c r="B100" s="201"/>
      <c r="C100" s="15"/>
      <c r="D100" s="179" t="s">
        <v>141</v>
      </c>
      <c r="E100" s="202" t="s">
        <v>3</v>
      </c>
      <c r="F100" s="203" t="s">
        <v>145</v>
      </c>
      <c r="G100" s="15"/>
      <c r="H100" s="204">
        <v>15.653000000000001</v>
      </c>
      <c r="I100" s="205"/>
      <c r="J100" s="15"/>
      <c r="K100" s="15"/>
      <c r="L100" s="201"/>
      <c r="M100" s="206"/>
      <c r="N100" s="207"/>
      <c r="O100" s="207"/>
      <c r="P100" s="207"/>
      <c r="Q100" s="207"/>
      <c r="R100" s="207"/>
      <c r="S100" s="207"/>
      <c r="T100" s="208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02" t="s">
        <v>141</v>
      </c>
      <c r="AU100" s="202" t="s">
        <v>81</v>
      </c>
      <c r="AV100" s="15" t="s">
        <v>136</v>
      </c>
      <c r="AW100" s="15" t="s">
        <v>33</v>
      </c>
      <c r="AX100" s="15" t="s">
        <v>79</v>
      </c>
      <c r="AY100" s="202" t="s">
        <v>129</v>
      </c>
    </row>
    <row r="101" s="2" customFormat="1" ht="16.5" customHeight="1">
      <c r="A101" s="39"/>
      <c r="B101" s="165"/>
      <c r="C101" s="166" t="s">
        <v>81</v>
      </c>
      <c r="D101" s="166" t="s">
        <v>131</v>
      </c>
      <c r="E101" s="167" t="s">
        <v>146</v>
      </c>
      <c r="F101" s="168" t="s">
        <v>147</v>
      </c>
      <c r="G101" s="169" t="s">
        <v>148</v>
      </c>
      <c r="H101" s="170">
        <v>0.90000000000000002</v>
      </c>
      <c r="I101" s="171"/>
      <c r="J101" s="172">
        <f>ROUND(I101*H101,2)</f>
        <v>0</v>
      </c>
      <c r="K101" s="168" t="s">
        <v>135</v>
      </c>
      <c r="L101" s="40"/>
      <c r="M101" s="173" t="s">
        <v>3</v>
      </c>
      <c r="N101" s="174" t="s">
        <v>42</v>
      </c>
      <c r="O101" s="73"/>
      <c r="P101" s="175">
        <f>O101*H101</f>
        <v>0</v>
      </c>
      <c r="Q101" s="175">
        <v>0</v>
      </c>
      <c r="R101" s="175">
        <f>Q101*H101</f>
        <v>0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136</v>
      </c>
      <c r="AT101" s="177" t="s">
        <v>131</v>
      </c>
      <c r="AU101" s="177" t="s">
        <v>81</v>
      </c>
      <c r="AY101" s="20" t="s">
        <v>129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79</v>
      </c>
      <c r="BK101" s="178">
        <f>ROUND(I101*H101,2)</f>
        <v>0</v>
      </c>
      <c r="BL101" s="20" t="s">
        <v>136</v>
      </c>
      <c r="BM101" s="177" t="s">
        <v>136</v>
      </c>
    </row>
    <row r="102" s="2" customFormat="1">
      <c r="A102" s="39"/>
      <c r="B102" s="40"/>
      <c r="C102" s="39"/>
      <c r="D102" s="179" t="s">
        <v>137</v>
      </c>
      <c r="E102" s="39"/>
      <c r="F102" s="180" t="s">
        <v>149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137</v>
      </c>
      <c r="AU102" s="20" t="s">
        <v>81</v>
      </c>
    </row>
    <row r="103" s="2" customFormat="1">
      <c r="A103" s="39"/>
      <c r="B103" s="40"/>
      <c r="C103" s="39"/>
      <c r="D103" s="184" t="s">
        <v>139</v>
      </c>
      <c r="E103" s="39"/>
      <c r="F103" s="185" t="s">
        <v>150</v>
      </c>
      <c r="G103" s="39"/>
      <c r="H103" s="39"/>
      <c r="I103" s="181"/>
      <c r="J103" s="39"/>
      <c r="K103" s="39"/>
      <c r="L103" s="40"/>
      <c r="M103" s="182"/>
      <c r="N103" s="183"/>
      <c r="O103" s="73"/>
      <c r="P103" s="73"/>
      <c r="Q103" s="73"/>
      <c r="R103" s="73"/>
      <c r="S103" s="73"/>
      <c r="T103" s="74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20" t="s">
        <v>139</v>
      </c>
      <c r="AU103" s="20" t="s">
        <v>81</v>
      </c>
    </row>
    <row r="104" s="13" customFormat="1">
      <c r="A104" s="13"/>
      <c r="B104" s="186"/>
      <c r="C104" s="13"/>
      <c r="D104" s="179" t="s">
        <v>141</v>
      </c>
      <c r="E104" s="187" t="s">
        <v>3</v>
      </c>
      <c r="F104" s="188" t="s">
        <v>151</v>
      </c>
      <c r="G104" s="13"/>
      <c r="H104" s="187" t="s">
        <v>3</v>
      </c>
      <c r="I104" s="189"/>
      <c r="J104" s="13"/>
      <c r="K104" s="13"/>
      <c r="L104" s="186"/>
      <c r="M104" s="190"/>
      <c r="N104" s="191"/>
      <c r="O104" s="191"/>
      <c r="P104" s="191"/>
      <c r="Q104" s="191"/>
      <c r="R104" s="191"/>
      <c r="S104" s="191"/>
      <c r="T104" s="19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187" t="s">
        <v>141</v>
      </c>
      <c r="AU104" s="187" t="s">
        <v>81</v>
      </c>
      <c r="AV104" s="13" t="s">
        <v>79</v>
      </c>
      <c r="AW104" s="13" t="s">
        <v>33</v>
      </c>
      <c r="AX104" s="13" t="s">
        <v>71</v>
      </c>
      <c r="AY104" s="187" t="s">
        <v>129</v>
      </c>
    </row>
    <row r="105" s="13" customFormat="1">
      <c r="A105" s="13"/>
      <c r="B105" s="186"/>
      <c r="C105" s="13"/>
      <c r="D105" s="179" t="s">
        <v>141</v>
      </c>
      <c r="E105" s="187" t="s">
        <v>3</v>
      </c>
      <c r="F105" s="188" t="s">
        <v>152</v>
      </c>
      <c r="G105" s="13"/>
      <c r="H105" s="187" t="s">
        <v>3</v>
      </c>
      <c r="I105" s="189"/>
      <c r="J105" s="13"/>
      <c r="K105" s="13"/>
      <c r="L105" s="186"/>
      <c r="M105" s="190"/>
      <c r="N105" s="191"/>
      <c r="O105" s="191"/>
      <c r="P105" s="191"/>
      <c r="Q105" s="191"/>
      <c r="R105" s="191"/>
      <c r="S105" s="191"/>
      <c r="T105" s="19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87" t="s">
        <v>141</v>
      </c>
      <c r="AU105" s="187" t="s">
        <v>81</v>
      </c>
      <c r="AV105" s="13" t="s">
        <v>79</v>
      </c>
      <c r="AW105" s="13" t="s">
        <v>33</v>
      </c>
      <c r="AX105" s="13" t="s">
        <v>71</v>
      </c>
      <c r="AY105" s="187" t="s">
        <v>129</v>
      </c>
    </row>
    <row r="106" s="14" customFormat="1">
      <c r="A106" s="14"/>
      <c r="B106" s="193"/>
      <c r="C106" s="14"/>
      <c r="D106" s="179" t="s">
        <v>141</v>
      </c>
      <c r="E106" s="194" t="s">
        <v>3</v>
      </c>
      <c r="F106" s="195" t="s">
        <v>153</v>
      </c>
      <c r="G106" s="14"/>
      <c r="H106" s="196">
        <v>0.90000000000000002</v>
      </c>
      <c r="I106" s="197"/>
      <c r="J106" s="14"/>
      <c r="K106" s="14"/>
      <c r="L106" s="193"/>
      <c r="M106" s="198"/>
      <c r="N106" s="199"/>
      <c r="O106" s="199"/>
      <c r="P106" s="199"/>
      <c r="Q106" s="199"/>
      <c r="R106" s="199"/>
      <c r="S106" s="199"/>
      <c r="T106" s="200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194" t="s">
        <v>141</v>
      </c>
      <c r="AU106" s="194" t="s">
        <v>81</v>
      </c>
      <c r="AV106" s="14" t="s">
        <v>81</v>
      </c>
      <c r="AW106" s="14" t="s">
        <v>33</v>
      </c>
      <c r="AX106" s="14" t="s">
        <v>71</v>
      </c>
      <c r="AY106" s="194" t="s">
        <v>129</v>
      </c>
    </row>
    <row r="107" s="15" customFormat="1">
      <c r="A107" s="15"/>
      <c r="B107" s="201"/>
      <c r="C107" s="15"/>
      <c r="D107" s="179" t="s">
        <v>141</v>
      </c>
      <c r="E107" s="202" t="s">
        <v>3</v>
      </c>
      <c r="F107" s="203" t="s">
        <v>145</v>
      </c>
      <c r="G107" s="15"/>
      <c r="H107" s="204">
        <v>0.90000000000000002</v>
      </c>
      <c r="I107" s="205"/>
      <c r="J107" s="15"/>
      <c r="K107" s="15"/>
      <c r="L107" s="201"/>
      <c r="M107" s="206"/>
      <c r="N107" s="207"/>
      <c r="O107" s="207"/>
      <c r="P107" s="207"/>
      <c r="Q107" s="207"/>
      <c r="R107" s="207"/>
      <c r="S107" s="207"/>
      <c r="T107" s="208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02" t="s">
        <v>141</v>
      </c>
      <c r="AU107" s="202" t="s">
        <v>81</v>
      </c>
      <c r="AV107" s="15" t="s">
        <v>136</v>
      </c>
      <c r="AW107" s="15" t="s">
        <v>33</v>
      </c>
      <c r="AX107" s="15" t="s">
        <v>79</v>
      </c>
      <c r="AY107" s="202" t="s">
        <v>129</v>
      </c>
    </row>
    <row r="108" s="2" customFormat="1" ht="16.5" customHeight="1">
      <c r="A108" s="39"/>
      <c r="B108" s="165"/>
      <c r="C108" s="209" t="s">
        <v>154</v>
      </c>
      <c r="D108" s="209" t="s">
        <v>155</v>
      </c>
      <c r="E108" s="210" t="s">
        <v>156</v>
      </c>
      <c r="F108" s="211" t="s">
        <v>157</v>
      </c>
      <c r="G108" s="212" t="s">
        <v>148</v>
      </c>
      <c r="H108" s="213">
        <v>0.98999999999999999</v>
      </c>
      <c r="I108" s="214"/>
      <c r="J108" s="215">
        <f>ROUND(I108*H108,2)</f>
        <v>0</v>
      </c>
      <c r="K108" s="211" t="s">
        <v>135</v>
      </c>
      <c r="L108" s="216"/>
      <c r="M108" s="217" t="s">
        <v>3</v>
      </c>
      <c r="N108" s="218" t="s">
        <v>42</v>
      </c>
      <c r="O108" s="73"/>
      <c r="P108" s="175">
        <f>O108*H108</f>
        <v>0</v>
      </c>
      <c r="Q108" s="175">
        <v>0</v>
      </c>
      <c r="R108" s="175">
        <f>Q108*H108</f>
        <v>0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158</v>
      </c>
      <c r="AT108" s="177" t="s">
        <v>155</v>
      </c>
      <c r="AU108" s="177" t="s">
        <v>81</v>
      </c>
      <c r="AY108" s="20" t="s">
        <v>129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79</v>
      </c>
      <c r="BK108" s="178">
        <f>ROUND(I108*H108,2)</f>
        <v>0</v>
      </c>
      <c r="BL108" s="20" t="s">
        <v>136</v>
      </c>
      <c r="BM108" s="177" t="s">
        <v>159</v>
      </c>
    </row>
    <row r="109" s="2" customFormat="1">
      <c r="A109" s="39"/>
      <c r="B109" s="40"/>
      <c r="C109" s="39"/>
      <c r="D109" s="179" t="s">
        <v>137</v>
      </c>
      <c r="E109" s="39"/>
      <c r="F109" s="180" t="s">
        <v>157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137</v>
      </c>
      <c r="AU109" s="20" t="s">
        <v>81</v>
      </c>
    </row>
    <row r="110" s="13" customFormat="1">
      <c r="A110" s="13"/>
      <c r="B110" s="186"/>
      <c r="C110" s="13"/>
      <c r="D110" s="179" t="s">
        <v>141</v>
      </c>
      <c r="E110" s="187" t="s">
        <v>3</v>
      </c>
      <c r="F110" s="188" t="s">
        <v>151</v>
      </c>
      <c r="G110" s="13"/>
      <c r="H110" s="187" t="s">
        <v>3</v>
      </c>
      <c r="I110" s="189"/>
      <c r="J110" s="13"/>
      <c r="K110" s="13"/>
      <c r="L110" s="186"/>
      <c r="M110" s="190"/>
      <c r="N110" s="191"/>
      <c r="O110" s="191"/>
      <c r="P110" s="191"/>
      <c r="Q110" s="191"/>
      <c r="R110" s="191"/>
      <c r="S110" s="191"/>
      <c r="T110" s="19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87" t="s">
        <v>141</v>
      </c>
      <c r="AU110" s="187" t="s">
        <v>81</v>
      </c>
      <c r="AV110" s="13" t="s">
        <v>79</v>
      </c>
      <c r="AW110" s="13" t="s">
        <v>33</v>
      </c>
      <c r="AX110" s="13" t="s">
        <v>71</v>
      </c>
      <c r="AY110" s="187" t="s">
        <v>129</v>
      </c>
    </row>
    <row r="111" s="13" customFormat="1">
      <c r="A111" s="13"/>
      <c r="B111" s="186"/>
      <c r="C111" s="13"/>
      <c r="D111" s="179" t="s">
        <v>141</v>
      </c>
      <c r="E111" s="187" t="s">
        <v>3</v>
      </c>
      <c r="F111" s="188" t="s">
        <v>152</v>
      </c>
      <c r="G111" s="13"/>
      <c r="H111" s="187" t="s">
        <v>3</v>
      </c>
      <c r="I111" s="189"/>
      <c r="J111" s="13"/>
      <c r="K111" s="13"/>
      <c r="L111" s="186"/>
      <c r="M111" s="190"/>
      <c r="N111" s="191"/>
      <c r="O111" s="191"/>
      <c r="P111" s="191"/>
      <c r="Q111" s="191"/>
      <c r="R111" s="191"/>
      <c r="S111" s="191"/>
      <c r="T111" s="19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187" t="s">
        <v>141</v>
      </c>
      <c r="AU111" s="187" t="s">
        <v>81</v>
      </c>
      <c r="AV111" s="13" t="s">
        <v>79</v>
      </c>
      <c r="AW111" s="13" t="s">
        <v>33</v>
      </c>
      <c r="AX111" s="13" t="s">
        <v>71</v>
      </c>
      <c r="AY111" s="187" t="s">
        <v>129</v>
      </c>
    </row>
    <row r="112" s="14" customFormat="1">
      <c r="A112" s="14"/>
      <c r="B112" s="193"/>
      <c r="C112" s="14"/>
      <c r="D112" s="179" t="s">
        <v>141</v>
      </c>
      <c r="E112" s="194" t="s">
        <v>3</v>
      </c>
      <c r="F112" s="195" t="s">
        <v>160</v>
      </c>
      <c r="G112" s="14"/>
      <c r="H112" s="196">
        <v>0.98999999999999999</v>
      </c>
      <c r="I112" s="197"/>
      <c r="J112" s="14"/>
      <c r="K112" s="14"/>
      <c r="L112" s="193"/>
      <c r="M112" s="198"/>
      <c r="N112" s="199"/>
      <c r="O112" s="199"/>
      <c r="P112" s="199"/>
      <c r="Q112" s="199"/>
      <c r="R112" s="199"/>
      <c r="S112" s="199"/>
      <c r="T112" s="200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194" t="s">
        <v>141</v>
      </c>
      <c r="AU112" s="194" t="s">
        <v>81</v>
      </c>
      <c r="AV112" s="14" t="s">
        <v>81</v>
      </c>
      <c r="AW112" s="14" t="s">
        <v>33</v>
      </c>
      <c r="AX112" s="14" t="s">
        <v>71</v>
      </c>
      <c r="AY112" s="194" t="s">
        <v>129</v>
      </c>
    </row>
    <row r="113" s="15" customFormat="1">
      <c r="A113" s="15"/>
      <c r="B113" s="201"/>
      <c r="C113" s="15"/>
      <c r="D113" s="179" t="s">
        <v>141</v>
      </c>
      <c r="E113" s="202" t="s">
        <v>3</v>
      </c>
      <c r="F113" s="203" t="s">
        <v>145</v>
      </c>
      <c r="G113" s="15"/>
      <c r="H113" s="204">
        <v>0.98999999999999999</v>
      </c>
      <c r="I113" s="205"/>
      <c r="J113" s="15"/>
      <c r="K113" s="15"/>
      <c r="L113" s="201"/>
      <c r="M113" s="206"/>
      <c r="N113" s="207"/>
      <c r="O113" s="207"/>
      <c r="P113" s="207"/>
      <c r="Q113" s="207"/>
      <c r="R113" s="207"/>
      <c r="S113" s="207"/>
      <c r="T113" s="208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02" t="s">
        <v>141</v>
      </c>
      <c r="AU113" s="202" t="s">
        <v>81</v>
      </c>
      <c r="AV113" s="15" t="s">
        <v>136</v>
      </c>
      <c r="AW113" s="15" t="s">
        <v>33</v>
      </c>
      <c r="AX113" s="15" t="s">
        <v>79</v>
      </c>
      <c r="AY113" s="202" t="s">
        <v>129</v>
      </c>
    </row>
    <row r="114" s="2" customFormat="1" ht="16.5" customHeight="1">
      <c r="A114" s="39"/>
      <c r="B114" s="165"/>
      <c r="C114" s="166" t="s">
        <v>136</v>
      </c>
      <c r="D114" s="166" t="s">
        <v>131</v>
      </c>
      <c r="E114" s="167" t="s">
        <v>161</v>
      </c>
      <c r="F114" s="168" t="s">
        <v>162</v>
      </c>
      <c r="G114" s="169" t="s">
        <v>148</v>
      </c>
      <c r="H114" s="170">
        <v>1.2</v>
      </c>
      <c r="I114" s="171"/>
      <c r="J114" s="172">
        <f>ROUND(I114*H114,2)</f>
        <v>0</v>
      </c>
      <c r="K114" s="168" t="s">
        <v>135</v>
      </c>
      <c r="L114" s="40"/>
      <c r="M114" s="173" t="s">
        <v>3</v>
      </c>
      <c r="N114" s="174" t="s">
        <v>42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136</v>
      </c>
      <c r="AT114" s="177" t="s">
        <v>131</v>
      </c>
      <c r="AU114" s="177" t="s">
        <v>81</v>
      </c>
      <c r="AY114" s="20" t="s">
        <v>129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79</v>
      </c>
      <c r="BK114" s="178">
        <f>ROUND(I114*H114,2)</f>
        <v>0</v>
      </c>
      <c r="BL114" s="20" t="s">
        <v>136</v>
      </c>
      <c r="BM114" s="177" t="s">
        <v>158</v>
      </c>
    </row>
    <row r="115" s="2" customFormat="1">
      <c r="A115" s="39"/>
      <c r="B115" s="40"/>
      <c r="C115" s="39"/>
      <c r="D115" s="179" t="s">
        <v>137</v>
      </c>
      <c r="E115" s="39"/>
      <c r="F115" s="180" t="s">
        <v>163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137</v>
      </c>
      <c r="AU115" s="20" t="s">
        <v>81</v>
      </c>
    </row>
    <row r="116" s="2" customFormat="1">
      <c r="A116" s="39"/>
      <c r="B116" s="40"/>
      <c r="C116" s="39"/>
      <c r="D116" s="184" t="s">
        <v>139</v>
      </c>
      <c r="E116" s="39"/>
      <c r="F116" s="185" t="s">
        <v>164</v>
      </c>
      <c r="G116" s="39"/>
      <c r="H116" s="39"/>
      <c r="I116" s="181"/>
      <c r="J116" s="39"/>
      <c r="K116" s="39"/>
      <c r="L116" s="40"/>
      <c r="M116" s="182"/>
      <c r="N116" s="183"/>
      <c r="O116" s="73"/>
      <c r="P116" s="73"/>
      <c r="Q116" s="73"/>
      <c r="R116" s="73"/>
      <c r="S116" s="73"/>
      <c r="T116" s="74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20" t="s">
        <v>139</v>
      </c>
      <c r="AU116" s="20" t="s">
        <v>81</v>
      </c>
    </row>
    <row r="117" s="13" customFormat="1">
      <c r="A117" s="13"/>
      <c r="B117" s="186"/>
      <c r="C117" s="13"/>
      <c r="D117" s="179" t="s">
        <v>141</v>
      </c>
      <c r="E117" s="187" t="s">
        <v>3</v>
      </c>
      <c r="F117" s="188" t="s">
        <v>151</v>
      </c>
      <c r="G117" s="13"/>
      <c r="H117" s="187" t="s">
        <v>3</v>
      </c>
      <c r="I117" s="189"/>
      <c r="J117" s="13"/>
      <c r="K117" s="13"/>
      <c r="L117" s="186"/>
      <c r="M117" s="190"/>
      <c r="N117" s="191"/>
      <c r="O117" s="191"/>
      <c r="P117" s="191"/>
      <c r="Q117" s="191"/>
      <c r="R117" s="191"/>
      <c r="S117" s="191"/>
      <c r="T117" s="19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187" t="s">
        <v>141</v>
      </c>
      <c r="AU117" s="187" t="s">
        <v>81</v>
      </c>
      <c r="AV117" s="13" t="s">
        <v>79</v>
      </c>
      <c r="AW117" s="13" t="s">
        <v>33</v>
      </c>
      <c r="AX117" s="13" t="s">
        <v>71</v>
      </c>
      <c r="AY117" s="187" t="s">
        <v>129</v>
      </c>
    </row>
    <row r="118" s="13" customFormat="1">
      <c r="A118" s="13"/>
      <c r="B118" s="186"/>
      <c r="C118" s="13"/>
      <c r="D118" s="179" t="s">
        <v>141</v>
      </c>
      <c r="E118" s="187" t="s">
        <v>3</v>
      </c>
      <c r="F118" s="188" t="s">
        <v>165</v>
      </c>
      <c r="G118" s="13"/>
      <c r="H118" s="187" t="s">
        <v>3</v>
      </c>
      <c r="I118" s="189"/>
      <c r="J118" s="13"/>
      <c r="K118" s="13"/>
      <c r="L118" s="186"/>
      <c r="M118" s="190"/>
      <c r="N118" s="191"/>
      <c r="O118" s="191"/>
      <c r="P118" s="191"/>
      <c r="Q118" s="191"/>
      <c r="R118" s="191"/>
      <c r="S118" s="191"/>
      <c r="T118" s="19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187" t="s">
        <v>141</v>
      </c>
      <c r="AU118" s="187" t="s">
        <v>81</v>
      </c>
      <c r="AV118" s="13" t="s">
        <v>79</v>
      </c>
      <c r="AW118" s="13" t="s">
        <v>33</v>
      </c>
      <c r="AX118" s="13" t="s">
        <v>71</v>
      </c>
      <c r="AY118" s="187" t="s">
        <v>129</v>
      </c>
    </row>
    <row r="119" s="14" customFormat="1">
      <c r="A119" s="14"/>
      <c r="B119" s="193"/>
      <c r="C119" s="14"/>
      <c r="D119" s="179" t="s">
        <v>141</v>
      </c>
      <c r="E119" s="194" t="s">
        <v>3</v>
      </c>
      <c r="F119" s="195" t="s">
        <v>166</v>
      </c>
      <c r="G119" s="14"/>
      <c r="H119" s="196">
        <v>1.2</v>
      </c>
      <c r="I119" s="197"/>
      <c r="J119" s="14"/>
      <c r="K119" s="14"/>
      <c r="L119" s="193"/>
      <c r="M119" s="198"/>
      <c r="N119" s="199"/>
      <c r="O119" s="199"/>
      <c r="P119" s="199"/>
      <c r="Q119" s="199"/>
      <c r="R119" s="199"/>
      <c r="S119" s="199"/>
      <c r="T119" s="200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194" t="s">
        <v>141</v>
      </c>
      <c r="AU119" s="194" t="s">
        <v>81</v>
      </c>
      <c r="AV119" s="14" t="s">
        <v>81</v>
      </c>
      <c r="AW119" s="14" t="s">
        <v>33</v>
      </c>
      <c r="AX119" s="14" t="s">
        <v>71</v>
      </c>
      <c r="AY119" s="194" t="s">
        <v>129</v>
      </c>
    </row>
    <row r="120" s="15" customFormat="1">
      <c r="A120" s="15"/>
      <c r="B120" s="201"/>
      <c r="C120" s="15"/>
      <c r="D120" s="179" t="s">
        <v>141</v>
      </c>
      <c r="E120" s="202" t="s">
        <v>3</v>
      </c>
      <c r="F120" s="203" t="s">
        <v>145</v>
      </c>
      <c r="G120" s="15"/>
      <c r="H120" s="204">
        <v>1.2</v>
      </c>
      <c r="I120" s="205"/>
      <c r="J120" s="15"/>
      <c r="K120" s="15"/>
      <c r="L120" s="201"/>
      <c r="M120" s="206"/>
      <c r="N120" s="207"/>
      <c r="O120" s="207"/>
      <c r="P120" s="207"/>
      <c r="Q120" s="207"/>
      <c r="R120" s="207"/>
      <c r="S120" s="207"/>
      <c r="T120" s="208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02" t="s">
        <v>141</v>
      </c>
      <c r="AU120" s="202" t="s">
        <v>81</v>
      </c>
      <c r="AV120" s="15" t="s">
        <v>136</v>
      </c>
      <c r="AW120" s="15" t="s">
        <v>33</v>
      </c>
      <c r="AX120" s="15" t="s">
        <v>79</v>
      </c>
      <c r="AY120" s="202" t="s">
        <v>129</v>
      </c>
    </row>
    <row r="121" s="2" customFormat="1" ht="16.5" customHeight="1">
      <c r="A121" s="39"/>
      <c r="B121" s="165"/>
      <c r="C121" s="209" t="s">
        <v>167</v>
      </c>
      <c r="D121" s="209" t="s">
        <v>155</v>
      </c>
      <c r="E121" s="210" t="s">
        <v>168</v>
      </c>
      <c r="F121" s="211" t="s">
        <v>169</v>
      </c>
      <c r="G121" s="212" t="s">
        <v>148</v>
      </c>
      <c r="H121" s="213">
        <v>1.3200000000000001</v>
      </c>
      <c r="I121" s="214"/>
      <c r="J121" s="215">
        <f>ROUND(I121*H121,2)</f>
        <v>0</v>
      </c>
      <c r="K121" s="211" t="s">
        <v>135</v>
      </c>
      <c r="L121" s="216"/>
      <c r="M121" s="217" t="s">
        <v>3</v>
      </c>
      <c r="N121" s="218" t="s">
        <v>42</v>
      </c>
      <c r="O121" s="73"/>
      <c r="P121" s="175">
        <f>O121*H121</f>
        <v>0</v>
      </c>
      <c r="Q121" s="175">
        <v>0</v>
      </c>
      <c r="R121" s="175">
        <f>Q121*H121</f>
        <v>0</v>
      </c>
      <c r="S121" s="175">
        <v>0</v>
      </c>
      <c r="T121" s="176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177" t="s">
        <v>158</v>
      </c>
      <c r="AT121" s="177" t="s">
        <v>155</v>
      </c>
      <c r="AU121" s="177" t="s">
        <v>81</v>
      </c>
      <c r="AY121" s="20" t="s">
        <v>129</v>
      </c>
      <c r="BE121" s="178">
        <f>IF(N121="základní",J121,0)</f>
        <v>0</v>
      </c>
      <c r="BF121" s="178">
        <f>IF(N121="snížená",J121,0)</f>
        <v>0</v>
      </c>
      <c r="BG121" s="178">
        <f>IF(N121="zákl. přenesená",J121,0)</f>
        <v>0</v>
      </c>
      <c r="BH121" s="178">
        <f>IF(N121="sníž. přenesená",J121,0)</f>
        <v>0</v>
      </c>
      <c r="BI121" s="178">
        <f>IF(N121="nulová",J121,0)</f>
        <v>0</v>
      </c>
      <c r="BJ121" s="20" t="s">
        <v>79</v>
      </c>
      <c r="BK121" s="178">
        <f>ROUND(I121*H121,2)</f>
        <v>0</v>
      </c>
      <c r="BL121" s="20" t="s">
        <v>136</v>
      </c>
      <c r="BM121" s="177" t="s">
        <v>170</v>
      </c>
    </row>
    <row r="122" s="2" customFormat="1">
      <c r="A122" s="39"/>
      <c r="B122" s="40"/>
      <c r="C122" s="39"/>
      <c r="D122" s="179" t="s">
        <v>137</v>
      </c>
      <c r="E122" s="39"/>
      <c r="F122" s="180" t="s">
        <v>169</v>
      </c>
      <c r="G122" s="39"/>
      <c r="H122" s="39"/>
      <c r="I122" s="181"/>
      <c r="J122" s="39"/>
      <c r="K122" s="39"/>
      <c r="L122" s="40"/>
      <c r="M122" s="182"/>
      <c r="N122" s="183"/>
      <c r="O122" s="73"/>
      <c r="P122" s="73"/>
      <c r="Q122" s="73"/>
      <c r="R122" s="73"/>
      <c r="S122" s="73"/>
      <c r="T122" s="74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20" t="s">
        <v>137</v>
      </c>
      <c r="AU122" s="20" t="s">
        <v>81</v>
      </c>
    </row>
    <row r="123" s="13" customFormat="1">
      <c r="A123" s="13"/>
      <c r="B123" s="186"/>
      <c r="C123" s="13"/>
      <c r="D123" s="179" t="s">
        <v>141</v>
      </c>
      <c r="E123" s="187" t="s">
        <v>3</v>
      </c>
      <c r="F123" s="188" t="s">
        <v>151</v>
      </c>
      <c r="G123" s="13"/>
      <c r="H123" s="187" t="s">
        <v>3</v>
      </c>
      <c r="I123" s="189"/>
      <c r="J123" s="13"/>
      <c r="K123" s="13"/>
      <c r="L123" s="186"/>
      <c r="M123" s="190"/>
      <c r="N123" s="191"/>
      <c r="O123" s="191"/>
      <c r="P123" s="191"/>
      <c r="Q123" s="191"/>
      <c r="R123" s="191"/>
      <c r="S123" s="191"/>
      <c r="T123" s="19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87" t="s">
        <v>141</v>
      </c>
      <c r="AU123" s="187" t="s">
        <v>81</v>
      </c>
      <c r="AV123" s="13" t="s">
        <v>79</v>
      </c>
      <c r="AW123" s="13" t="s">
        <v>33</v>
      </c>
      <c r="AX123" s="13" t="s">
        <v>71</v>
      </c>
      <c r="AY123" s="187" t="s">
        <v>129</v>
      </c>
    </row>
    <row r="124" s="13" customFormat="1">
      <c r="A124" s="13"/>
      <c r="B124" s="186"/>
      <c r="C124" s="13"/>
      <c r="D124" s="179" t="s">
        <v>141</v>
      </c>
      <c r="E124" s="187" t="s">
        <v>3</v>
      </c>
      <c r="F124" s="188" t="s">
        <v>165</v>
      </c>
      <c r="G124" s="13"/>
      <c r="H124" s="187" t="s">
        <v>3</v>
      </c>
      <c r="I124" s="189"/>
      <c r="J124" s="13"/>
      <c r="K124" s="13"/>
      <c r="L124" s="186"/>
      <c r="M124" s="190"/>
      <c r="N124" s="191"/>
      <c r="O124" s="191"/>
      <c r="P124" s="191"/>
      <c r="Q124" s="191"/>
      <c r="R124" s="191"/>
      <c r="S124" s="191"/>
      <c r="T124" s="19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87" t="s">
        <v>141</v>
      </c>
      <c r="AU124" s="187" t="s">
        <v>81</v>
      </c>
      <c r="AV124" s="13" t="s">
        <v>79</v>
      </c>
      <c r="AW124" s="13" t="s">
        <v>33</v>
      </c>
      <c r="AX124" s="13" t="s">
        <v>71</v>
      </c>
      <c r="AY124" s="187" t="s">
        <v>129</v>
      </c>
    </row>
    <row r="125" s="14" customFormat="1">
      <c r="A125" s="14"/>
      <c r="B125" s="193"/>
      <c r="C125" s="14"/>
      <c r="D125" s="179" t="s">
        <v>141</v>
      </c>
      <c r="E125" s="194" t="s">
        <v>3</v>
      </c>
      <c r="F125" s="195" t="s">
        <v>171</v>
      </c>
      <c r="G125" s="14"/>
      <c r="H125" s="196">
        <v>1.3200000000000001</v>
      </c>
      <c r="I125" s="197"/>
      <c r="J125" s="14"/>
      <c r="K125" s="14"/>
      <c r="L125" s="193"/>
      <c r="M125" s="198"/>
      <c r="N125" s="199"/>
      <c r="O125" s="199"/>
      <c r="P125" s="199"/>
      <c r="Q125" s="199"/>
      <c r="R125" s="199"/>
      <c r="S125" s="199"/>
      <c r="T125" s="200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194" t="s">
        <v>141</v>
      </c>
      <c r="AU125" s="194" t="s">
        <v>81</v>
      </c>
      <c r="AV125" s="14" t="s">
        <v>81</v>
      </c>
      <c r="AW125" s="14" t="s">
        <v>33</v>
      </c>
      <c r="AX125" s="14" t="s">
        <v>71</v>
      </c>
      <c r="AY125" s="194" t="s">
        <v>129</v>
      </c>
    </row>
    <row r="126" s="15" customFormat="1">
      <c r="A126" s="15"/>
      <c r="B126" s="201"/>
      <c r="C126" s="15"/>
      <c r="D126" s="179" t="s">
        <v>141</v>
      </c>
      <c r="E126" s="202" t="s">
        <v>3</v>
      </c>
      <c r="F126" s="203" t="s">
        <v>145</v>
      </c>
      <c r="G126" s="15"/>
      <c r="H126" s="204">
        <v>1.3200000000000001</v>
      </c>
      <c r="I126" s="205"/>
      <c r="J126" s="15"/>
      <c r="K126" s="15"/>
      <c r="L126" s="201"/>
      <c r="M126" s="206"/>
      <c r="N126" s="207"/>
      <c r="O126" s="207"/>
      <c r="P126" s="207"/>
      <c r="Q126" s="207"/>
      <c r="R126" s="207"/>
      <c r="S126" s="207"/>
      <c r="T126" s="208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02" t="s">
        <v>141</v>
      </c>
      <c r="AU126" s="202" t="s">
        <v>81</v>
      </c>
      <c r="AV126" s="15" t="s">
        <v>136</v>
      </c>
      <c r="AW126" s="15" t="s">
        <v>33</v>
      </c>
      <c r="AX126" s="15" t="s">
        <v>79</v>
      </c>
      <c r="AY126" s="202" t="s">
        <v>129</v>
      </c>
    </row>
    <row r="127" s="2" customFormat="1" ht="16.5" customHeight="1">
      <c r="A127" s="39"/>
      <c r="B127" s="165"/>
      <c r="C127" s="166" t="s">
        <v>159</v>
      </c>
      <c r="D127" s="166" t="s">
        <v>131</v>
      </c>
      <c r="E127" s="167" t="s">
        <v>172</v>
      </c>
      <c r="F127" s="168" t="s">
        <v>173</v>
      </c>
      <c r="G127" s="169" t="s">
        <v>134</v>
      </c>
      <c r="H127" s="170">
        <v>173.52500000000001</v>
      </c>
      <c r="I127" s="171"/>
      <c r="J127" s="172">
        <f>ROUND(I127*H127,2)</f>
        <v>0</v>
      </c>
      <c r="K127" s="168" t="s">
        <v>135</v>
      </c>
      <c r="L127" s="40"/>
      <c r="M127" s="173" t="s">
        <v>3</v>
      </c>
      <c r="N127" s="174" t="s">
        <v>42</v>
      </c>
      <c r="O127" s="73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177" t="s">
        <v>136</v>
      </c>
      <c r="AT127" s="177" t="s">
        <v>131</v>
      </c>
      <c r="AU127" s="177" t="s">
        <v>81</v>
      </c>
      <c r="AY127" s="20" t="s">
        <v>129</v>
      </c>
      <c r="BE127" s="178">
        <f>IF(N127="základní",J127,0)</f>
        <v>0</v>
      </c>
      <c r="BF127" s="178">
        <f>IF(N127="snížená",J127,0)</f>
        <v>0</v>
      </c>
      <c r="BG127" s="178">
        <f>IF(N127="zákl. přenesená",J127,0)</f>
        <v>0</v>
      </c>
      <c r="BH127" s="178">
        <f>IF(N127="sníž. přenesená",J127,0)</f>
        <v>0</v>
      </c>
      <c r="BI127" s="178">
        <f>IF(N127="nulová",J127,0)</f>
        <v>0</v>
      </c>
      <c r="BJ127" s="20" t="s">
        <v>79</v>
      </c>
      <c r="BK127" s="178">
        <f>ROUND(I127*H127,2)</f>
        <v>0</v>
      </c>
      <c r="BL127" s="20" t="s">
        <v>136</v>
      </c>
      <c r="BM127" s="177" t="s">
        <v>9</v>
      </c>
    </row>
    <row r="128" s="2" customFormat="1">
      <c r="A128" s="39"/>
      <c r="B128" s="40"/>
      <c r="C128" s="39"/>
      <c r="D128" s="179" t="s">
        <v>137</v>
      </c>
      <c r="E128" s="39"/>
      <c r="F128" s="180" t="s">
        <v>174</v>
      </c>
      <c r="G128" s="39"/>
      <c r="H128" s="39"/>
      <c r="I128" s="181"/>
      <c r="J128" s="39"/>
      <c r="K128" s="39"/>
      <c r="L128" s="40"/>
      <c r="M128" s="182"/>
      <c r="N128" s="183"/>
      <c r="O128" s="73"/>
      <c r="P128" s="73"/>
      <c r="Q128" s="73"/>
      <c r="R128" s="73"/>
      <c r="S128" s="73"/>
      <c r="T128" s="74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20" t="s">
        <v>137</v>
      </c>
      <c r="AU128" s="20" t="s">
        <v>81</v>
      </c>
    </row>
    <row r="129" s="2" customFormat="1">
      <c r="A129" s="39"/>
      <c r="B129" s="40"/>
      <c r="C129" s="39"/>
      <c r="D129" s="184" t="s">
        <v>139</v>
      </c>
      <c r="E129" s="39"/>
      <c r="F129" s="185" t="s">
        <v>175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139</v>
      </c>
      <c r="AU129" s="20" t="s">
        <v>81</v>
      </c>
    </row>
    <row r="130" s="13" customFormat="1">
      <c r="A130" s="13"/>
      <c r="B130" s="186"/>
      <c r="C130" s="13"/>
      <c r="D130" s="179" t="s">
        <v>141</v>
      </c>
      <c r="E130" s="187" t="s">
        <v>3</v>
      </c>
      <c r="F130" s="188" t="s">
        <v>142</v>
      </c>
      <c r="G130" s="13"/>
      <c r="H130" s="187" t="s">
        <v>3</v>
      </c>
      <c r="I130" s="189"/>
      <c r="J130" s="13"/>
      <c r="K130" s="13"/>
      <c r="L130" s="186"/>
      <c r="M130" s="190"/>
      <c r="N130" s="191"/>
      <c r="O130" s="191"/>
      <c r="P130" s="191"/>
      <c r="Q130" s="191"/>
      <c r="R130" s="191"/>
      <c r="S130" s="191"/>
      <c r="T130" s="19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87" t="s">
        <v>141</v>
      </c>
      <c r="AU130" s="187" t="s">
        <v>81</v>
      </c>
      <c r="AV130" s="13" t="s">
        <v>79</v>
      </c>
      <c r="AW130" s="13" t="s">
        <v>33</v>
      </c>
      <c r="AX130" s="13" t="s">
        <v>71</v>
      </c>
      <c r="AY130" s="187" t="s">
        <v>129</v>
      </c>
    </row>
    <row r="131" s="14" customFormat="1">
      <c r="A131" s="14"/>
      <c r="B131" s="193"/>
      <c r="C131" s="14"/>
      <c r="D131" s="179" t="s">
        <v>141</v>
      </c>
      <c r="E131" s="194" t="s">
        <v>3</v>
      </c>
      <c r="F131" s="195" t="s">
        <v>176</v>
      </c>
      <c r="G131" s="14"/>
      <c r="H131" s="196">
        <v>173.52500000000001</v>
      </c>
      <c r="I131" s="197"/>
      <c r="J131" s="14"/>
      <c r="K131" s="14"/>
      <c r="L131" s="193"/>
      <c r="M131" s="198"/>
      <c r="N131" s="199"/>
      <c r="O131" s="199"/>
      <c r="P131" s="199"/>
      <c r="Q131" s="199"/>
      <c r="R131" s="199"/>
      <c r="S131" s="199"/>
      <c r="T131" s="200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194" t="s">
        <v>141</v>
      </c>
      <c r="AU131" s="194" t="s">
        <v>81</v>
      </c>
      <c r="AV131" s="14" t="s">
        <v>81</v>
      </c>
      <c r="AW131" s="14" t="s">
        <v>33</v>
      </c>
      <c r="AX131" s="14" t="s">
        <v>71</v>
      </c>
      <c r="AY131" s="194" t="s">
        <v>129</v>
      </c>
    </row>
    <row r="132" s="15" customFormat="1">
      <c r="A132" s="15"/>
      <c r="B132" s="201"/>
      <c r="C132" s="15"/>
      <c r="D132" s="179" t="s">
        <v>141</v>
      </c>
      <c r="E132" s="202" t="s">
        <v>3</v>
      </c>
      <c r="F132" s="203" t="s">
        <v>145</v>
      </c>
      <c r="G132" s="15"/>
      <c r="H132" s="204">
        <v>173.52500000000001</v>
      </c>
      <c r="I132" s="205"/>
      <c r="J132" s="15"/>
      <c r="K132" s="15"/>
      <c r="L132" s="201"/>
      <c r="M132" s="206"/>
      <c r="N132" s="207"/>
      <c r="O132" s="207"/>
      <c r="P132" s="207"/>
      <c r="Q132" s="207"/>
      <c r="R132" s="207"/>
      <c r="S132" s="207"/>
      <c r="T132" s="208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02" t="s">
        <v>141</v>
      </c>
      <c r="AU132" s="202" t="s">
        <v>81</v>
      </c>
      <c r="AV132" s="15" t="s">
        <v>136</v>
      </c>
      <c r="AW132" s="15" t="s">
        <v>33</v>
      </c>
      <c r="AX132" s="15" t="s">
        <v>79</v>
      </c>
      <c r="AY132" s="202" t="s">
        <v>129</v>
      </c>
    </row>
    <row r="133" s="2" customFormat="1" ht="16.5" customHeight="1">
      <c r="A133" s="39"/>
      <c r="B133" s="165"/>
      <c r="C133" s="166" t="s">
        <v>177</v>
      </c>
      <c r="D133" s="166" t="s">
        <v>131</v>
      </c>
      <c r="E133" s="167" t="s">
        <v>178</v>
      </c>
      <c r="F133" s="168" t="s">
        <v>179</v>
      </c>
      <c r="G133" s="169" t="s">
        <v>134</v>
      </c>
      <c r="H133" s="170">
        <v>216.863</v>
      </c>
      <c r="I133" s="171"/>
      <c r="J133" s="172">
        <f>ROUND(I133*H133,2)</f>
        <v>0</v>
      </c>
      <c r="K133" s="168" t="s">
        <v>135</v>
      </c>
      <c r="L133" s="40"/>
      <c r="M133" s="173" t="s">
        <v>3</v>
      </c>
      <c r="N133" s="174" t="s">
        <v>42</v>
      </c>
      <c r="O133" s="73"/>
      <c r="P133" s="175">
        <f>O133*H133</f>
        <v>0</v>
      </c>
      <c r="Q133" s="175">
        <v>0</v>
      </c>
      <c r="R133" s="175">
        <f>Q133*H133</f>
        <v>0</v>
      </c>
      <c r="S133" s="175">
        <v>0</v>
      </c>
      <c r="T133" s="17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177" t="s">
        <v>136</v>
      </c>
      <c r="AT133" s="177" t="s">
        <v>131</v>
      </c>
      <c r="AU133" s="177" t="s">
        <v>81</v>
      </c>
      <c r="AY133" s="20" t="s">
        <v>129</v>
      </c>
      <c r="BE133" s="178">
        <f>IF(N133="základní",J133,0)</f>
        <v>0</v>
      </c>
      <c r="BF133" s="178">
        <f>IF(N133="snížená",J133,0)</f>
        <v>0</v>
      </c>
      <c r="BG133" s="178">
        <f>IF(N133="zákl. přenesená",J133,0)</f>
        <v>0</v>
      </c>
      <c r="BH133" s="178">
        <f>IF(N133="sníž. přenesená",J133,0)</f>
        <v>0</v>
      </c>
      <c r="BI133" s="178">
        <f>IF(N133="nulová",J133,0)</f>
        <v>0</v>
      </c>
      <c r="BJ133" s="20" t="s">
        <v>79</v>
      </c>
      <c r="BK133" s="178">
        <f>ROUND(I133*H133,2)</f>
        <v>0</v>
      </c>
      <c r="BL133" s="20" t="s">
        <v>136</v>
      </c>
      <c r="BM133" s="177" t="s">
        <v>180</v>
      </c>
    </row>
    <row r="134" s="2" customFormat="1">
      <c r="A134" s="39"/>
      <c r="B134" s="40"/>
      <c r="C134" s="39"/>
      <c r="D134" s="179" t="s">
        <v>137</v>
      </c>
      <c r="E134" s="39"/>
      <c r="F134" s="180" t="s">
        <v>181</v>
      </c>
      <c r="G134" s="39"/>
      <c r="H134" s="39"/>
      <c r="I134" s="181"/>
      <c r="J134" s="39"/>
      <c r="K134" s="39"/>
      <c r="L134" s="40"/>
      <c r="M134" s="182"/>
      <c r="N134" s="183"/>
      <c r="O134" s="73"/>
      <c r="P134" s="73"/>
      <c r="Q134" s="73"/>
      <c r="R134" s="73"/>
      <c r="S134" s="73"/>
      <c r="T134" s="74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20" t="s">
        <v>137</v>
      </c>
      <c r="AU134" s="20" t="s">
        <v>81</v>
      </c>
    </row>
    <row r="135" s="2" customFormat="1">
      <c r="A135" s="39"/>
      <c r="B135" s="40"/>
      <c r="C135" s="39"/>
      <c r="D135" s="184" t="s">
        <v>139</v>
      </c>
      <c r="E135" s="39"/>
      <c r="F135" s="185" t="s">
        <v>182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139</v>
      </c>
      <c r="AU135" s="20" t="s">
        <v>81</v>
      </c>
    </row>
    <row r="136" s="13" customFormat="1">
      <c r="A136" s="13"/>
      <c r="B136" s="186"/>
      <c r="C136" s="13"/>
      <c r="D136" s="179" t="s">
        <v>141</v>
      </c>
      <c r="E136" s="187" t="s">
        <v>3</v>
      </c>
      <c r="F136" s="188" t="s">
        <v>142</v>
      </c>
      <c r="G136" s="13"/>
      <c r="H136" s="187" t="s">
        <v>3</v>
      </c>
      <c r="I136" s="189"/>
      <c r="J136" s="13"/>
      <c r="K136" s="13"/>
      <c r="L136" s="186"/>
      <c r="M136" s="190"/>
      <c r="N136" s="191"/>
      <c r="O136" s="191"/>
      <c r="P136" s="191"/>
      <c r="Q136" s="191"/>
      <c r="R136" s="191"/>
      <c r="S136" s="191"/>
      <c r="T136" s="19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7" t="s">
        <v>141</v>
      </c>
      <c r="AU136" s="187" t="s">
        <v>81</v>
      </c>
      <c r="AV136" s="13" t="s">
        <v>79</v>
      </c>
      <c r="AW136" s="13" t="s">
        <v>33</v>
      </c>
      <c r="AX136" s="13" t="s">
        <v>71</v>
      </c>
      <c r="AY136" s="187" t="s">
        <v>129</v>
      </c>
    </row>
    <row r="137" s="14" customFormat="1">
      <c r="A137" s="14"/>
      <c r="B137" s="193"/>
      <c r="C137" s="14"/>
      <c r="D137" s="179" t="s">
        <v>141</v>
      </c>
      <c r="E137" s="194" t="s">
        <v>3</v>
      </c>
      <c r="F137" s="195" t="s">
        <v>183</v>
      </c>
      <c r="G137" s="14"/>
      <c r="H137" s="196">
        <v>216.863</v>
      </c>
      <c r="I137" s="197"/>
      <c r="J137" s="14"/>
      <c r="K137" s="14"/>
      <c r="L137" s="193"/>
      <c r="M137" s="198"/>
      <c r="N137" s="199"/>
      <c r="O137" s="199"/>
      <c r="P137" s="199"/>
      <c r="Q137" s="199"/>
      <c r="R137" s="199"/>
      <c r="S137" s="199"/>
      <c r="T137" s="200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194" t="s">
        <v>141</v>
      </c>
      <c r="AU137" s="194" t="s">
        <v>81</v>
      </c>
      <c r="AV137" s="14" t="s">
        <v>81</v>
      </c>
      <c r="AW137" s="14" t="s">
        <v>33</v>
      </c>
      <c r="AX137" s="14" t="s">
        <v>71</v>
      </c>
      <c r="AY137" s="194" t="s">
        <v>129</v>
      </c>
    </row>
    <row r="138" s="15" customFormat="1">
      <c r="A138" s="15"/>
      <c r="B138" s="201"/>
      <c r="C138" s="15"/>
      <c r="D138" s="179" t="s">
        <v>141</v>
      </c>
      <c r="E138" s="202" t="s">
        <v>3</v>
      </c>
      <c r="F138" s="203" t="s">
        <v>145</v>
      </c>
      <c r="G138" s="15"/>
      <c r="H138" s="204">
        <v>216.863</v>
      </c>
      <c r="I138" s="205"/>
      <c r="J138" s="15"/>
      <c r="K138" s="15"/>
      <c r="L138" s="201"/>
      <c r="M138" s="206"/>
      <c r="N138" s="207"/>
      <c r="O138" s="207"/>
      <c r="P138" s="207"/>
      <c r="Q138" s="207"/>
      <c r="R138" s="207"/>
      <c r="S138" s="207"/>
      <c r="T138" s="208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02" t="s">
        <v>141</v>
      </c>
      <c r="AU138" s="202" t="s">
        <v>81</v>
      </c>
      <c r="AV138" s="15" t="s">
        <v>136</v>
      </c>
      <c r="AW138" s="15" t="s">
        <v>33</v>
      </c>
      <c r="AX138" s="15" t="s">
        <v>79</v>
      </c>
      <c r="AY138" s="202" t="s">
        <v>129</v>
      </c>
    </row>
    <row r="139" s="2" customFormat="1" ht="16.5" customHeight="1">
      <c r="A139" s="39"/>
      <c r="B139" s="165"/>
      <c r="C139" s="166" t="s">
        <v>158</v>
      </c>
      <c r="D139" s="166" t="s">
        <v>131</v>
      </c>
      <c r="E139" s="167" t="s">
        <v>184</v>
      </c>
      <c r="F139" s="168" t="s">
        <v>185</v>
      </c>
      <c r="G139" s="169" t="s">
        <v>134</v>
      </c>
      <c r="H139" s="170">
        <v>113.868</v>
      </c>
      <c r="I139" s="171"/>
      <c r="J139" s="172">
        <f>ROUND(I139*H139,2)</f>
        <v>0</v>
      </c>
      <c r="K139" s="168" t="s">
        <v>135</v>
      </c>
      <c r="L139" s="40"/>
      <c r="M139" s="173" t="s">
        <v>3</v>
      </c>
      <c r="N139" s="174" t="s">
        <v>42</v>
      </c>
      <c r="O139" s="73"/>
      <c r="P139" s="175">
        <f>O139*H139</f>
        <v>0</v>
      </c>
      <c r="Q139" s="175">
        <v>0</v>
      </c>
      <c r="R139" s="175">
        <f>Q139*H139</f>
        <v>0</v>
      </c>
      <c r="S139" s="175">
        <v>0</v>
      </c>
      <c r="T139" s="17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177" t="s">
        <v>136</v>
      </c>
      <c r="AT139" s="177" t="s">
        <v>131</v>
      </c>
      <c r="AU139" s="177" t="s">
        <v>81</v>
      </c>
      <c r="AY139" s="20" t="s">
        <v>129</v>
      </c>
      <c r="BE139" s="178">
        <f>IF(N139="základní",J139,0)</f>
        <v>0</v>
      </c>
      <c r="BF139" s="178">
        <f>IF(N139="snížená",J139,0)</f>
        <v>0</v>
      </c>
      <c r="BG139" s="178">
        <f>IF(N139="zákl. přenesená",J139,0)</f>
        <v>0</v>
      </c>
      <c r="BH139" s="178">
        <f>IF(N139="sníž. přenesená",J139,0)</f>
        <v>0</v>
      </c>
      <c r="BI139" s="178">
        <f>IF(N139="nulová",J139,0)</f>
        <v>0</v>
      </c>
      <c r="BJ139" s="20" t="s">
        <v>79</v>
      </c>
      <c r="BK139" s="178">
        <f>ROUND(I139*H139,2)</f>
        <v>0</v>
      </c>
      <c r="BL139" s="20" t="s">
        <v>136</v>
      </c>
      <c r="BM139" s="177" t="s">
        <v>186</v>
      </c>
    </row>
    <row r="140" s="2" customFormat="1">
      <c r="A140" s="39"/>
      <c r="B140" s="40"/>
      <c r="C140" s="39"/>
      <c r="D140" s="179" t="s">
        <v>137</v>
      </c>
      <c r="E140" s="39"/>
      <c r="F140" s="180" t="s">
        <v>187</v>
      </c>
      <c r="G140" s="39"/>
      <c r="H140" s="39"/>
      <c r="I140" s="181"/>
      <c r="J140" s="39"/>
      <c r="K140" s="39"/>
      <c r="L140" s="40"/>
      <c r="M140" s="182"/>
      <c r="N140" s="183"/>
      <c r="O140" s="73"/>
      <c r="P140" s="73"/>
      <c r="Q140" s="73"/>
      <c r="R140" s="73"/>
      <c r="S140" s="73"/>
      <c r="T140" s="74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20" t="s">
        <v>137</v>
      </c>
      <c r="AU140" s="20" t="s">
        <v>81</v>
      </c>
    </row>
    <row r="141" s="2" customFormat="1">
      <c r="A141" s="39"/>
      <c r="B141" s="40"/>
      <c r="C141" s="39"/>
      <c r="D141" s="184" t="s">
        <v>139</v>
      </c>
      <c r="E141" s="39"/>
      <c r="F141" s="185" t="s">
        <v>188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139</v>
      </c>
      <c r="AU141" s="20" t="s">
        <v>81</v>
      </c>
    </row>
    <row r="142" s="13" customFormat="1">
      <c r="A142" s="13"/>
      <c r="B142" s="186"/>
      <c r="C142" s="13"/>
      <c r="D142" s="179" t="s">
        <v>141</v>
      </c>
      <c r="E142" s="187" t="s">
        <v>3</v>
      </c>
      <c r="F142" s="188" t="s">
        <v>142</v>
      </c>
      <c r="G142" s="13"/>
      <c r="H142" s="187" t="s">
        <v>3</v>
      </c>
      <c r="I142" s="189"/>
      <c r="J142" s="13"/>
      <c r="K142" s="13"/>
      <c r="L142" s="186"/>
      <c r="M142" s="190"/>
      <c r="N142" s="191"/>
      <c r="O142" s="191"/>
      <c r="P142" s="191"/>
      <c r="Q142" s="191"/>
      <c r="R142" s="191"/>
      <c r="S142" s="191"/>
      <c r="T142" s="19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87" t="s">
        <v>141</v>
      </c>
      <c r="AU142" s="187" t="s">
        <v>81</v>
      </c>
      <c r="AV142" s="13" t="s">
        <v>79</v>
      </c>
      <c r="AW142" s="13" t="s">
        <v>33</v>
      </c>
      <c r="AX142" s="13" t="s">
        <v>71</v>
      </c>
      <c r="AY142" s="187" t="s">
        <v>129</v>
      </c>
    </row>
    <row r="143" s="13" customFormat="1">
      <c r="A143" s="13"/>
      <c r="B143" s="186"/>
      <c r="C143" s="13"/>
      <c r="D143" s="179" t="s">
        <v>141</v>
      </c>
      <c r="E143" s="187" t="s">
        <v>3</v>
      </c>
      <c r="F143" s="188" t="s">
        <v>189</v>
      </c>
      <c r="G143" s="13"/>
      <c r="H143" s="187" t="s">
        <v>3</v>
      </c>
      <c r="I143" s="189"/>
      <c r="J143" s="13"/>
      <c r="K143" s="13"/>
      <c r="L143" s="186"/>
      <c r="M143" s="190"/>
      <c r="N143" s="191"/>
      <c r="O143" s="191"/>
      <c r="P143" s="191"/>
      <c r="Q143" s="191"/>
      <c r="R143" s="191"/>
      <c r="S143" s="191"/>
      <c r="T143" s="19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87" t="s">
        <v>141</v>
      </c>
      <c r="AU143" s="187" t="s">
        <v>81</v>
      </c>
      <c r="AV143" s="13" t="s">
        <v>79</v>
      </c>
      <c r="AW143" s="13" t="s">
        <v>33</v>
      </c>
      <c r="AX143" s="13" t="s">
        <v>71</v>
      </c>
      <c r="AY143" s="187" t="s">
        <v>129</v>
      </c>
    </row>
    <row r="144" s="14" customFormat="1">
      <c r="A144" s="14"/>
      <c r="B144" s="193"/>
      <c r="C144" s="14"/>
      <c r="D144" s="179" t="s">
        <v>141</v>
      </c>
      <c r="E144" s="194" t="s">
        <v>3</v>
      </c>
      <c r="F144" s="195" t="s">
        <v>190</v>
      </c>
      <c r="G144" s="14"/>
      <c r="H144" s="196">
        <v>111.206</v>
      </c>
      <c r="I144" s="197"/>
      <c r="J144" s="14"/>
      <c r="K144" s="14"/>
      <c r="L144" s="193"/>
      <c r="M144" s="198"/>
      <c r="N144" s="199"/>
      <c r="O144" s="199"/>
      <c r="P144" s="199"/>
      <c r="Q144" s="199"/>
      <c r="R144" s="199"/>
      <c r="S144" s="199"/>
      <c r="T144" s="200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194" t="s">
        <v>141</v>
      </c>
      <c r="AU144" s="194" t="s">
        <v>81</v>
      </c>
      <c r="AV144" s="14" t="s">
        <v>81</v>
      </c>
      <c r="AW144" s="14" t="s">
        <v>33</v>
      </c>
      <c r="AX144" s="14" t="s">
        <v>71</v>
      </c>
      <c r="AY144" s="194" t="s">
        <v>129</v>
      </c>
    </row>
    <row r="145" s="14" customFormat="1">
      <c r="A145" s="14"/>
      <c r="B145" s="193"/>
      <c r="C145" s="14"/>
      <c r="D145" s="179" t="s">
        <v>141</v>
      </c>
      <c r="E145" s="194" t="s">
        <v>3</v>
      </c>
      <c r="F145" s="195" t="s">
        <v>191</v>
      </c>
      <c r="G145" s="14"/>
      <c r="H145" s="196">
        <v>2.6619999999999999</v>
      </c>
      <c r="I145" s="197"/>
      <c r="J145" s="14"/>
      <c r="K145" s="14"/>
      <c r="L145" s="193"/>
      <c r="M145" s="198"/>
      <c r="N145" s="199"/>
      <c r="O145" s="199"/>
      <c r="P145" s="199"/>
      <c r="Q145" s="199"/>
      <c r="R145" s="199"/>
      <c r="S145" s="199"/>
      <c r="T145" s="200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194" t="s">
        <v>141</v>
      </c>
      <c r="AU145" s="194" t="s">
        <v>81</v>
      </c>
      <c r="AV145" s="14" t="s">
        <v>81</v>
      </c>
      <c r="AW145" s="14" t="s">
        <v>33</v>
      </c>
      <c r="AX145" s="14" t="s">
        <v>71</v>
      </c>
      <c r="AY145" s="194" t="s">
        <v>129</v>
      </c>
    </row>
    <row r="146" s="15" customFormat="1">
      <c r="A146" s="15"/>
      <c r="B146" s="201"/>
      <c r="C146" s="15"/>
      <c r="D146" s="179" t="s">
        <v>141</v>
      </c>
      <c r="E146" s="202" t="s">
        <v>3</v>
      </c>
      <c r="F146" s="203" t="s">
        <v>145</v>
      </c>
      <c r="G146" s="15"/>
      <c r="H146" s="204">
        <v>113.86800000000001</v>
      </c>
      <c r="I146" s="205"/>
      <c r="J146" s="15"/>
      <c r="K146" s="15"/>
      <c r="L146" s="201"/>
      <c r="M146" s="206"/>
      <c r="N146" s="207"/>
      <c r="O146" s="207"/>
      <c r="P146" s="207"/>
      <c r="Q146" s="207"/>
      <c r="R146" s="207"/>
      <c r="S146" s="207"/>
      <c r="T146" s="208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02" t="s">
        <v>141</v>
      </c>
      <c r="AU146" s="202" t="s">
        <v>81</v>
      </c>
      <c r="AV146" s="15" t="s">
        <v>136</v>
      </c>
      <c r="AW146" s="15" t="s">
        <v>33</v>
      </c>
      <c r="AX146" s="15" t="s">
        <v>79</v>
      </c>
      <c r="AY146" s="202" t="s">
        <v>129</v>
      </c>
    </row>
    <row r="147" s="2" customFormat="1" ht="16.5" customHeight="1">
      <c r="A147" s="39"/>
      <c r="B147" s="165"/>
      <c r="C147" s="166" t="s">
        <v>192</v>
      </c>
      <c r="D147" s="166" t="s">
        <v>131</v>
      </c>
      <c r="E147" s="167" t="s">
        <v>193</v>
      </c>
      <c r="F147" s="168" t="s">
        <v>194</v>
      </c>
      <c r="G147" s="169" t="s">
        <v>134</v>
      </c>
      <c r="H147" s="170">
        <v>0.068000000000000005</v>
      </c>
      <c r="I147" s="171"/>
      <c r="J147" s="172">
        <f>ROUND(I147*H147,2)</f>
        <v>0</v>
      </c>
      <c r="K147" s="168" t="s">
        <v>135</v>
      </c>
      <c r="L147" s="40"/>
      <c r="M147" s="173" t="s">
        <v>3</v>
      </c>
      <c r="N147" s="174" t="s">
        <v>42</v>
      </c>
      <c r="O147" s="73"/>
      <c r="P147" s="175">
        <f>O147*H147</f>
        <v>0</v>
      </c>
      <c r="Q147" s="175">
        <v>0</v>
      </c>
      <c r="R147" s="175">
        <f>Q147*H147</f>
        <v>0</v>
      </c>
      <c r="S147" s="175">
        <v>0</v>
      </c>
      <c r="T147" s="17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177" t="s">
        <v>136</v>
      </c>
      <c r="AT147" s="177" t="s">
        <v>131</v>
      </c>
      <c r="AU147" s="177" t="s">
        <v>81</v>
      </c>
      <c r="AY147" s="20" t="s">
        <v>129</v>
      </c>
      <c r="BE147" s="178">
        <f>IF(N147="základní",J147,0)</f>
        <v>0</v>
      </c>
      <c r="BF147" s="178">
        <f>IF(N147="snížená",J147,0)</f>
        <v>0</v>
      </c>
      <c r="BG147" s="178">
        <f>IF(N147="zákl. přenesená",J147,0)</f>
        <v>0</v>
      </c>
      <c r="BH147" s="178">
        <f>IF(N147="sníž. přenesená",J147,0)</f>
        <v>0</v>
      </c>
      <c r="BI147" s="178">
        <f>IF(N147="nulová",J147,0)</f>
        <v>0</v>
      </c>
      <c r="BJ147" s="20" t="s">
        <v>79</v>
      </c>
      <c r="BK147" s="178">
        <f>ROUND(I147*H147,2)</f>
        <v>0</v>
      </c>
      <c r="BL147" s="20" t="s">
        <v>136</v>
      </c>
      <c r="BM147" s="177" t="s">
        <v>195</v>
      </c>
    </row>
    <row r="148" s="2" customFormat="1">
      <c r="A148" s="39"/>
      <c r="B148" s="40"/>
      <c r="C148" s="39"/>
      <c r="D148" s="179" t="s">
        <v>137</v>
      </c>
      <c r="E148" s="39"/>
      <c r="F148" s="180" t="s">
        <v>196</v>
      </c>
      <c r="G148" s="39"/>
      <c r="H148" s="39"/>
      <c r="I148" s="181"/>
      <c r="J148" s="39"/>
      <c r="K148" s="39"/>
      <c r="L148" s="40"/>
      <c r="M148" s="182"/>
      <c r="N148" s="183"/>
      <c r="O148" s="73"/>
      <c r="P148" s="73"/>
      <c r="Q148" s="73"/>
      <c r="R148" s="73"/>
      <c r="S148" s="73"/>
      <c r="T148" s="74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20" t="s">
        <v>137</v>
      </c>
      <c r="AU148" s="20" t="s">
        <v>81</v>
      </c>
    </row>
    <row r="149" s="2" customFormat="1">
      <c r="A149" s="39"/>
      <c r="B149" s="40"/>
      <c r="C149" s="39"/>
      <c r="D149" s="184" t="s">
        <v>139</v>
      </c>
      <c r="E149" s="39"/>
      <c r="F149" s="185" t="s">
        <v>197</v>
      </c>
      <c r="G149" s="39"/>
      <c r="H149" s="39"/>
      <c r="I149" s="181"/>
      <c r="J149" s="39"/>
      <c r="K149" s="39"/>
      <c r="L149" s="40"/>
      <c r="M149" s="182"/>
      <c r="N149" s="183"/>
      <c r="O149" s="73"/>
      <c r="P149" s="73"/>
      <c r="Q149" s="73"/>
      <c r="R149" s="73"/>
      <c r="S149" s="73"/>
      <c r="T149" s="74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20" t="s">
        <v>139</v>
      </c>
      <c r="AU149" s="20" t="s">
        <v>81</v>
      </c>
    </row>
    <row r="150" s="13" customFormat="1">
      <c r="A150" s="13"/>
      <c r="B150" s="186"/>
      <c r="C150" s="13"/>
      <c r="D150" s="179" t="s">
        <v>141</v>
      </c>
      <c r="E150" s="187" t="s">
        <v>3</v>
      </c>
      <c r="F150" s="188" t="s">
        <v>142</v>
      </c>
      <c r="G150" s="13"/>
      <c r="H150" s="187" t="s">
        <v>3</v>
      </c>
      <c r="I150" s="189"/>
      <c r="J150" s="13"/>
      <c r="K150" s="13"/>
      <c r="L150" s="186"/>
      <c r="M150" s="190"/>
      <c r="N150" s="191"/>
      <c r="O150" s="191"/>
      <c r="P150" s="191"/>
      <c r="Q150" s="191"/>
      <c r="R150" s="191"/>
      <c r="S150" s="191"/>
      <c r="T150" s="19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87" t="s">
        <v>141</v>
      </c>
      <c r="AU150" s="187" t="s">
        <v>81</v>
      </c>
      <c r="AV150" s="13" t="s">
        <v>79</v>
      </c>
      <c r="AW150" s="13" t="s">
        <v>33</v>
      </c>
      <c r="AX150" s="13" t="s">
        <v>71</v>
      </c>
      <c r="AY150" s="187" t="s">
        <v>129</v>
      </c>
    </row>
    <row r="151" s="13" customFormat="1">
      <c r="A151" s="13"/>
      <c r="B151" s="186"/>
      <c r="C151" s="13"/>
      <c r="D151" s="179" t="s">
        <v>141</v>
      </c>
      <c r="E151" s="187" t="s">
        <v>3</v>
      </c>
      <c r="F151" s="188" t="s">
        <v>198</v>
      </c>
      <c r="G151" s="13"/>
      <c r="H151" s="187" t="s">
        <v>3</v>
      </c>
      <c r="I151" s="189"/>
      <c r="J151" s="13"/>
      <c r="K151" s="13"/>
      <c r="L151" s="186"/>
      <c r="M151" s="190"/>
      <c r="N151" s="191"/>
      <c r="O151" s="191"/>
      <c r="P151" s="191"/>
      <c r="Q151" s="191"/>
      <c r="R151" s="191"/>
      <c r="S151" s="191"/>
      <c r="T151" s="19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87" t="s">
        <v>141</v>
      </c>
      <c r="AU151" s="187" t="s">
        <v>81</v>
      </c>
      <c r="AV151" s="13" t="s">
        <v>79</v>
      </c>
      <c r="AW151" s="13" t="s">
        <v>33</v>
      </c>
      <c r="AX151" s="13" t="s">
        <v>71</v>
      </c>
      <c r="AY151" s="187" t="s">
        <v>129</v>
      </c>
    </row>
    <row r="152" s="14" customFormat="1">
      <c r="A152" s="14"/>
      <c r="B152" s="193"/>
      <c r="C152" s="14"/>
      <c r="D152" s="179" t="s">
        <v>141</v>
      </c>
      <c r="E152" s="194" t="s">
        <v>3</v>
      </c>
      <c r="F152" s="195" t="s">
        <v>199</v>
      </c>
      <c r="G152" s="14"/>
      <c r="H152" s="196">
        <v>0.068000000000000005</v>
      </c>
      <c r="I152" s="197"/>
      <c r="J152" s="14"/>
      <c r="K152" s="14"/>
      <c r="L152" s="193"/>
      <c r="M152" s="198"/>
      <c r="N152" s="199"/>
      <c r="O152" s="199"/>
      <c r="P152" s="199"/>
      <c r="Q152" s="199"/>
      <c r="R152" s="199"/>
      <c r="S152" s="199"/>
      <c r="T152" s="200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194" t="s">
        <v>141</v>
      </c>
      <c r="AU152" s="194" t="s">
        <v>81</v>
      </c>
      <c r="AV152" s="14" t="s">
        <v>81</v>
      </c>
      <c r="AW152" s="14" t="s">
        <v>33</v>
      </c>
      <c r="AX152" s="14" t="s">
        <v>71</v>
      </c>
      <c r="AY152" s="194" t="s">
        <v>129</v>
      </c>
    </row>
    <row r="153" s="15" customFormat="1">
      <c r="A153" s="15"/>
      <c r="B153" s="201"/>
      <c r="C153" s="15"/>
      <c r="D153" s="179" t="s">
        <v>141</v>
      </c>
      <c r="E153" s="202" t="s">
        <v>3</v>
      </c>
      <c r="F153" s="203" t="s">
        <v>145</v>
      </c>
      <c r="G153" s="15"/>
      <c r="H153" s="204">
        <v>0.068000000000000005</v>
      </c>
      <c r="I153" s="205"/>
      <c r="J153" s="15"/>
      <c r="K153" s="15"/>
      <c r="L153" s="201"/>
      <c r="M153" s="206"/>
      <c r="N153" s="207"/>
      <c r="O153" s="207"/>
      <c r="P153" s="207"/>
      <c r="Q153" s="207"/>
      <c r="R153" s="207"/>
      <c r="S153" s="207"/>
      <c r="T153" s="208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02" t="s">
        <v>141</v>
      </c>
      <c r="AU153" s="202" t="s">
        <v>81</v>
      </c>
      <c r="AV153" s="15" t="s">
        <v>136</v>
      </c>
      <c r="AW153" s="15" t="s">
        <v>33</v>
      </c>
      <c r="AX153" s="15" t="s">
        <v>79</v>
      </c>
      <c r="AY153" s="202" t="s">
        <v>129</v>
      </c>
    </row>
    <row r="154" s="2" customFormat="1" ht="21.75" customHeight="1">
      <c r="A154" s="39"/>
      <c r="B154" s="165"/>
      <c r="C154" s="166" t="s">
        <v>170</v>
      </c>
      <c r="D154" s="166" t="s">
        <v>131</v>
      </c>
      <c r="E154" s="167" t="s">
        <v>200</v>
      </c>
      <c r="F154" s="168" t="s">
        <v>201</v>
      </c>
      <c r="G154" s="169" t="s">
        <v>202</v>
      </c>
      <c r="H154" s="170">
        <v>14</v>
      </c>
      <c r="I154" s="171"/>
      <c r="J154" s="172">
        <f>ROUND(I154*H154,2)</f>
        <v>0</v>
      </c>
      <c r="K154" s="168" t="s">
        <v>135</v>
      </c>
      <c r="L154" s="40"/>
      <c r="M154" s="173" t="s">
        <v>3</v>
      </c>
      <c r="N154" s="174" t="s">
        <v>42</v>
      </c>
      <c r="O154" s="73"/>
      <c r="P154" s="175">
        <f>O154*H154</f>
        <v>0</v>
      </c>
      <c r="Q154" s="175">
        <v>0</v>
      </c>
      <c r="R154" s="175">
        <f>Q154*H154</f>
        <v>0</v>
      </c>
      <c r="S154" s="175">
        <v>0</v>
      </c>
      <c r="T154" s="176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177" t="s">
        <v>136</v>
      </c>
      <c r="AT154" s="177" t="s">
        <v>131</v>
      </c>
      <c r="AU154" s="177" t="s">
        <v>81</v>
      </c>
      <c r="AY154" s="20" t="s">
        <v>129</v>
      </c>
      <c r="BE154" s="178">
        <f>IF(N154="základní",J154,0)</f>
        <v>0</v>
      </c>
      <c r="BF154" s="178">
        <f>IF(N154="snížená",J154,0)</f>
        <v>0</v>
      </c>
      <c r="BG154" s="178">
        <f>IF(N154="zákl. přenesená",J154,0)</f>
        <v>0</v>
      </c>
      <c r="BH154" s="178">
        <f>IF(N154="sníž. přenesená",J154,0)</f>
        <v>0</v>
      </c>
      <c r="BI154" s="178">
        <f>IF(N154="nulová",J154,0)</f>
        <v>0</v>
      </c>
      <c r="BJ154" s="20" t="s">
        <v>79</v>
      </c>
      <c r="BK154" s="178">
        <f>ROUND(I154*H154,2)</f>
        <v>0</v>
      </c>
      <c r="BL154" s="20" t="s">
        <v>136</v>
      </c>
      <c r="BM154" s="177" t="s">
        <v>203</v>
      </c>
    </row>
    <row r="155" s="2" customFormat="1">
      <c r="A155" s="39"/>
      <c r="B155" s="40"/>
      <c r="C155" s="39"/>
      <c r="D155" s="179" t="s">
        <v>137</v>
      </c>
      <c r="E155" s="39"/>
      <c r="F155" s="180" t="s">
        <v>204</v>
      </c>
      <c r="G155" s="39"/>
      <c r="H155" s="39"/>
      <c r="I155" s="181"/>
      <c r="J155" s="39"/>
      <c r="K155" s="39"/>
      <c r="L155" s="40"/>
      <c r="M155" s="182"/>
      <c r="N155" s="183"/>
      <c r="O155" s="73"/>
      <c r="P155" s="73"/>
      <c r="Q155" s="73"/>
      <c r="R155" s="73"/>
      <c r="S155" s="73"/>
      <c r="T155" s="74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20" t="s">
        <v>137</v>
      </c>
      <c r="AU155" s="20" t="s">
        <v>81</v>
      </c>
    </row>
    <row r="156" s="2" customFormat="1">
      <c r="A156" s="39"/>
      <c r="B156" s="40"/>
      <c r="C156" s="39"/>
      <c r="D156" s="184" t="s">
        <v>139</v>
      </c>
      <c r="E156" s="39"/>
      <c r="F156" s="185" t="s">
        <v>205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139</v>
      </c>
      <c r="AU156" s="20" t="s">
        <v>81</v>
      </c>
    </row>
    <row r="157" s="13" customFormat="1">
      <c r="A157" s="13"/>
      <c r="B157" s="186"/>
      <c r="C157" s="13"/>
      <c r="D157" s="179" t="s">
        <v>141</v>
      </c>
      <c r="E157" s="187" t="s">
        <v>3</v>
      </c>
      <c r="F157" s="188" t="s">
        <v>142</v>
      </c>
      <c r="G157" s="13"/>
      <c r="H157" s="187" t="s">
        <v>3</v>
      </c>
      <c r="I157" s="189"/>
      <c r="J157" s="13"/>
      <c r="K157" s="13"/>
      <c r="L157" s="186"/>
      <c r="M157" s="190"/>
      <c r="N157" s="191"/>
      <c r="O157" s="191"/>
      <c r="P157" s="191"/>
      <c r="Q157" s="191"/>
      <c r="R157" s="191"/>
      <c r="S157" s="191"/>
      <c r="T157" s="19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87" t="s">
        <v>141</v>
      </c>
      <c r="AU157" s="187" t="s">
        <v>81</v>
      </c>
      <c r="AV157" s="13" t="s">
        <v>79</v>
      </c>
      <c r="AW157" s="13" t="s">
        <v>33</v>
      </c>
      <c r="AX157" s="13" t="s">
        <v>71</v>
      </c>
      <c r="AY157" s="187" t="s">
        <v>129</v>
      </c>
    </row>
    <row r="158" s="13" customFormat="1">
      <c r="A158" s="13"/>
      <c r="B158" s="186"/>
      <c r="C158" s="13"/>
      <c r="D158" s="179" t="s">
        <v>141</v>
      </c>
      <c r="E158" s="187" t="s">
        <v>3</v>
      </c>
      <c r="F158" s="188" t="s">
        <v>206</v>
      </c>
      <c r="G158" s="13"/>
      <c r="H158" s="187" t="s">
        <v>3</v>
      </c>
      <c r="I158" s="189"/>
      <c r="J158" s="13"/>
      <c r="K158" s="13"/>
      <c r="L158" s="186"/>
      <c r="M158" s="190"/>
      <c r="N158" s="191"/>
      <c r="O158" s="191"/>
      <c r="P158" s="191"/>
      <c r="Q158" s="191"/>
      <c r="R158" s="191"/>
      <c r="S158" s="191"/>
      <c r="T158" s="19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87" t="s">
        <v>141</v>
      </c>
      <c r="AU158" s="187" t="s">
        <v>81</v>
      </c>
      <c r="AV158" s="13" t="s">
        <v>79</v>
      </c>
      <c r="AW158" s="13" t="s">
        <v>33</v>
      </c>
      <c r="AX158" s="13" t="s">
        <v>71</v>
      </c>
      <c r="AY158" s="187" t="s">
        <v>129</v>
      </c>
    </row>
    <row r="159" s="14" customFormat="1">
      <c r="A159" s="14"/>
      <c r="B159" s="193"/>
      <c r="C159" s="14"/>
      <c r="D159" s="179" t="s">
        <v>141</v>
      </c>
      <c r="E159" s="194" t="s">
        <v>3</v>
      </c>
      <c r="F159" s="195" t="s">
        <v>207</v>
      </c>
      <c r="G159" s="14"/>
      <c r="H159" s="196">
        <v>6.875</v>
      </c>
      <c r="I159" s="197"/>
      <c r="J159" s="14"/>
      <c r="K159" s="14"/>
      <c r="L159" s="193"/>
      <c r="M159" s="198"/>
      <c r="N159" s="199"/>
      <c r="O159" s="199"/>
      <c r="P159" s="199"/>
      <c r="Q159" s="199"/>
      <c r="R159" s="199"/>
      <c r="S159" s="199"/>
      <c r="T159" s="200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194" t="s">
        <v>141</v>
      </c>
      <c r="AU159" s="194" t="s">
        <v>81</v>
      </c>
      <c r="AV159" s="14" t="s">
        <v>81</v>
      </c>
      <c r="AW159" s="14" t="s">
        <v>33</v>
      </c>
      <c r="AX159" s="14" t="s">
        <v>71</v>
      </c>
      <c r="AY159" s="194" t="s">
        <v>129</v>
      </c>
    </row>
    <row r="160" s="13" customFormat="1">
      <c r="A160" s="13"/>
      <c r="B160" s="186"/>
      <c r="C160" s="13"/>
      <c r="D160" s="179" t="s">
        <v>141</v>
      </c>
      <c r="E160" s="187" t="s">
        <v>3</v>
      </c>
      <c r="F160" s="188" t="s">
        <v>208</v>
      </c>
      <c r="G160" s="13"/>
      <c r="H160" s="187" t="s">
        <v>3</v>
      </c>
      <c r="I160" s="189"/>
      <c r="J160" s="13"/>
      <c r="K160" s="13"/>
      <c r="L160" s="186"/>
      <c r="M160" s="190"/>
      <c r="N160" s="191"/>
      <c r="O160" s="191"/>
      <c r="P160" s="191"/>
      <c r="Q160" s="191"/>
      <c r="R160" s="191"/>
      <c r="S160" s="191"/>
      <c r="T160" s="19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87" t="s">
        <v>141</v>
      </c>
      <c r="AU160" s="187" t="s">
        <v>81</v>
      </c>
      <c r="AV160" s="13" t="s">
        <v>79</v>
      </c>
      <c r="AW160" s="13" t="s">
        <v>33</v>
      </c>
      <c r="AX160" s="13" t="s">
        <v>71</v>
      </c>
      <c r="AY160" s="187" t="s">
        <v>129</v>
      </c>
    </row>
    <row r="161" s="14" customFormat="1">
      <c r="A161" s="14"/>
      <c r="B161" s="193"/>
      <c r="C161" s="14"/>
      <c r="D161" s="179" t="s">
        <v>141</v>
      </c>
      <c r="E161" s="194" t="s">
        <v>3</v>
      </c>
      <c r="F161" s="195" t="s">
        <v>209</v>
      </c>
      <c r="G161" s="14"/>
      <c r="H161" s="196">
        <v>7.125</v>
      </c>
      <c r="I161" s="197"/>
      <c r="J161" s="14"/>
      <c r="K161" s="14"/>
      <c r="L161" s="193"/>
      <c r="M161" s="198"/>
      <c r="N161" s="199"/>
      <c r="O161" s="199"/>
      <c r="P161" s="199"/>
      <c r="Q161" s="199"/>
      <c r="R161" s="199"/>
      <c r="S161" s="199"/>
      <c r="T161" s="200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194" t="s">
        <v>141</v>
      </c>
      <c r="AU161" s="194" t="s">
        <v>81</v>
      </c>
      <c r="AV161" s="14" t="s">
        <v>81</v>
      </c>
      <c r="AW161" s="14" t="s">
        <v>33</v>
      </c>
      <c r="AX161" s="14" t="s">
        <v>71</v>
      </c>
      <c r="AY161" s="194" t="s">
        <v>129</v>
      </c>
    </row>
    <row r="162" s="15" customFormat="1">
      <c r="A162" s="15"/>
      <c r="B162" s="201"/>
      <c r="C162" s="15"/>
      <c r="D162" s="179" t="s">
        <v>141</v>
      </c>
      <c r="E162" s="202" t="s">
        <v>3</v>
      </c>
      <c r="F162" s="203" t="s">
        <v>145</v>
      </c>
      <c r="G162" s="15"/>
      <c r="H162" s="204">
        <v>14</v>
      </c>
      <c r="I162" s="205"/>
      <c r="J162" s="15"/>
      <c r="K162" s="15"/>
      <c r="L162" s="201"/>
      <c r="M162" s="206"/>
      <c r="N162" s="207"/>
      <c r="O162" s="207"/>
      <c r="P162" s="207"/>
      <c r="Q162" s="207"/>
      <c r="R162" s="207"/>
      <c r="S162" s="207"/>
      <c r="T162" s="208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02" t="s">
        <v>141</v>
      </c>
      <c r="AU162" s="202" t="s">
        <v>81</v>
      </c>
      <c r="AV162" s="15" t="s">
        <v>136</v>
      </c>
      <c r="AW162" s="15" t="s">
        <v>33</v>
      </c>
      <c r="AX162" s="15" t="s">
        <v>79</v>
      </c>
      <c r="AY162" s="202" t="s">
        <v>129</v>
      </c>
    </row>
    <row r="163" s="2" customFormat="1" ht="21.75" customHeight="1">
      <c r="A163" s="39"/>
      <c r="B163" s="165"/>
      <c r="C163" s="166" t="s">
        <v>210</v>
      </c>
      <c r="D163" s="166" t="s">
        <v>131</v>
      </c>
      <c r="E163" s="167" t="s">
        <v>211</v>
      </c>
      <c r="F163" s="168" t="s">
        <v>212</v>
      </c>
      <c r="G163" s="169" t="s">
        <v>202</v>
      </c>
      <c r="H163" s="170">
        <v>10.4</v>
      </c>
      <c r="I163" s="171"/>
      <c r="J163" s="172">
        <f>ROUND(I163*H163,2)</f>
        <v>0</v>
      </c>
      <c r="K163" s="168" t="s">
        <v>135</v>
      </c>
      <c r="L163" s="40"/>
      <c r="M163" s="173" t="s">
        <v>3</v>
      </c>
      <c r="N163" s="174" t="s">
        <v>42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136</v>
      </c>
      <c r="AT163" s="177" t="s">
        <v>131</v>
      </c>
      <c r="AU163" s="177" t="s">
        <v>81</v>
      </c>
      <c r="AY163" s="20" t="s">
        <v>129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79</v>
      </c>
      <c r="BK163" s="178">
        <f>ROUND(I163*H163,2)</f>
        <v>0</v>
      </c>
      <c r="BL163" s="20" t="s">
        <v>136</v>
      </c>
      <c r="BM163" s="177" t="s">
        <v>213</v>
      </c>
    </row>
    <row r="164" s="2" customFormat="1">
      <c r="A164" s="39"/>
      <c r="B164" s="40"/>
      <c r="C164" s="39"/>
      <c r="D164" s="179" t="s">
        <v>137</v>
      </c>
      <c r="E164" s="39"/>
      <c r="F164" s="180" t="s">
        <v>214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137</v>
      </c>
      <c r="AU164" s="20" t="s">
        <v>81</v>
      </c>
    </row>
    <row r="165" s="2" customFormat="1">
      <c r="A165" s="39"/>
      <c r="B165" s="40"/>
      <c r="C165" s="39"/>
      <c r="D165" s="184" t="s">
        <v>139</v>
      </c>
      <c r="E165" s="39"/>
      <c r="F165" s="185" t="s">
        <v>215</v>
      </c>
      <c r="G165" s="39"/>
      <c r="H165" s="39"/>
      <c r="I165" s="181"/>
      <c r="J165" s="39"/>
      <c r="K165" s="39"/>
      <c r="L165" s="40"/>
      <c r="M165" s="182"/>
      <c r="N165" s="183"/>
      <c r="O165" s="73"/>
      <c r="P165" s="73"/>
      <c r="Q165" s="73"/>
      <c r="R165" s="73"/>
      <c r="S165" s="73"/>
      <c r="T165" s="74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20" t="s">
        <v>139</v>
      </c>
      <c r="AU165" s="20" t="s">
        <v>81</v>
      </c>
    </row>
    <row r="166" s="13" customFormat="1">
      <c r="A166" s="13"/>
      <c r="B166" s="186"/>
      <c r="C166" s="13"/>
      <c r="D166" s="179" t="s">
        <v>141</v>
      </c>
      <c r="E166" s="187" t="s">
        <v>3</v>
      </c>
      <c r="F166" s="188" t="s">
        <v>142</v>
      </c>
      <c r="G166" s="13"/>
      <c r="H166" s="187" t="s">
        <v>3</v>
      </c>
      <c r="I166" s="189"/>
      <c r="J166" s="13"/>
      <c r="K166" s="13"/>
      <c r="L166" s="186"/>
      <c r="M166" s="190"/>
      <c r="N166" s="191"/>
      <c r="O166" s="191"/>
      <c r="P166" s="191"/>
      <c r="Q166" s="191"/>
      <c r="R166" s="191"/>
      <c r="S166" s="191"/>
      <c r="T166" s="19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87" t="s">
        <v>141</v>
      </c>
      <c r="AU166" s="187" t="s">
        <v>81</v>
      </c>
      <c r="AV166" s="13" t="s">
        <v>79</v>
      </c>
      <c r="AW166" s="13" t="s">
        <v>33</v>
      </c>
      <c r="AX166" s="13" t="s">
        <v>71</v>
      </c>
      <c r="AY166" s="187" t="s">
        <v>129</v>
      </c>
    </row>
    <row r="167" s="13" customFormat="1">
      <c r="A167" s="13"/>
      <c r="B167" s="186"/>
      <c r="C167" s="13"/>
      <c r="D167" s="179" t="s">
        <v>141</v>
      </c>
      <c r="E167" s="187" t="s">
        <v>3</v>
      </c>
      <c r="F167" s="188" t="s">
        <v>216</v>
      </c>
      <c r="G167" s="13"/>
      <c r="H167" s="187" t="s">
        <v>3</v>
      </c>
      <c r="I167" s="189"/>
      <c r="J167" s="13"/>
      <c r="K167" s="13"/>
      <c r="L167" s="186"/>
      <c r="M167" s="190"/>
      <c r="N167" s="191"/>
      <c r="O167" s="191"/>
      <c r="P167" s="191"/>
      <c r="Q167" s="191"/>
      <c r="R167" s="191"/>
      <c r="S167" s="191"/>
      <c r="T167" s="19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7" t="s">
        <v>141</v>
      </c>
      <c r="AU167" s="187" t="s">
        <v>81</v>
      </c>
      <c r="AV167" s="13" t="s">
        <v>79</v>
      </c>
      <c r="AW167" s="13" t="s">
        <v>33</v>
      </c>
      <c r="AX167" s="13" t="s">
        <v>71</v>
      </c>
      <c r="AY167" s="187" t="s">
        <v>129</v>
      </c>
    </row>
    <row r="168" s="14" customFormat="1">
      <c r="A168" s="14"/>
      <c r="B168" s="193"/>
      <c r="C168" s="14"/>
      <c r="D168" s="179" t="s">
        <v>141</v>
      </c>
      <c r="E168" s="194" t="s">
        <v>3</v>
      </c>
      <c r="F168" s="195" t="s">
        <v>217</v>
      </c>
      <c r="G168" s="14"/>
      <c r="H168" s="196">
        <v>10.4</v>
      </c>
      <c r="I168" s="197"/>
      <c r="J168" s="14"/>
      <c r="K168" s="14"/>
      <c r="L168" s="193"/>
      <c r="M168" s="198"/>
      <c r="N168" s="199"/>
      <c r="O168" s="199"/>
      <c r="P168" s="199"/>
      <c r="Q168" s="199"/>
      <c r="R168" s="199"/>
      <c r="S168" s="199"/>
      <c r="T168" s="200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194" t="s">
        <v>141</v>
      </c>
      <c r="AU168" s="194" t="s">
        <v>81</v>
      </c>
      <c r="AV168" s="14" t="s">
        <v>81</v>
      </c>
      <c r="AW168" s="14" t="s">
        <v>33</v>
      </c>
      <c r="AX168" s="14" t="s">
        <v>71</v>
      </c>
      <c r="AY168" s="194" t="s">
        <v>129</v>
      </c>
    </row>
    <row r="169" s="15" customFormat="1">
      <c r="A169" s="15"/>
      <c r="B169" s="201"/>
      <c r="C169" s="15"/>
      <c r="D169" s="179" t="s">
        <v>141</v>
      </c>
      <c r="E169" s="202" t="s">
        <v>3</v>
      </c>
      <c r="F169" s="203" t="s">
        <v>145</v>
      </c>
      <c r="G169" s="15"/>
      <c r="H169" s="204">
        <v>10.4</v>
      </c>
      <c r="I169" s="205"/>
      <c r="J169" s="15"/>
      <c r="K169" s="15"/>
      <c r="L169" s="201"/>
      <c r="M169" s="206"/>
      <c r="N169" s="207"/>
      <c r="O169" s="207"/>
      <c r="P169" s="207"/>
      <c r="Q169" s="207"/>
      <c r="R169" s="207"/>
      <c r="S169" s="207"/>
      <c r="T169" s="208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02" t="s">
        <v>141</v>
      </c>
      <c r="AU169" s="202" t="s">
        <v>81</v>
      </c>
      <c r="AV169" s="15" t="s">
        <v>136</v>
      </c>
      <c r="AW169" s="15" t="s">
        <v>33</v>
      </c>
      <c r="AX169" s="15" t="s">
        <v>79</v>
      </c>
      <c r="AY169" s="202" t="s">
        <v>129</v>
      </c>
    </row>
    <row r="170" s="2" customFormat="1" ht="16.5" customHeight="1">
      <c r="A170" s="39"/>
      <c r="B170" s="165"/>
      <c r="C170" s="166" t="s">
        <v>9</v>
      </c>
      <c r="D170" s="166" t="s">
        <v>131</v>
      </c>
      <c r="E170" s="167" t="s">
        <v>218</v>
      </c>
      <c r="F170" s="168" t="s">
        <v>219</v>
      </c>
      <c r="G170" s="169" t="s">
        <v>134</v>
      </c>
      <c r="H170" s="170">
        <v>0.40000000000000002</v>
      </c>
      <c r="I170" s="171"/>
      <c r="J170" s="172">
        <f>ROUND(I170*H170,2)</f>
        <v>0</v>
      </c>
      <c r="K170" s="168" t="s">
        <v>135</v>
      </c>
      <c r="L170" s="40"/>
      <c r="M170" s="173" t="s">
        <v>3</v>
      </c>
      <c r="N170" s="174" t="s">
        <v>42</v>
      </c>
      <c r="O170" s="73"/>
      <c r="P170" s="175">
        <f>O170*H170</f>
        <v>0</v>
      </c>
      <c r="Q170" s="175">
        <v>0</v>
      </c>
      <c r="R170" s="175">
        <f>Q170*H170</f>
        <v>0</v>
      </c>
      <c r="S170" s="175">
        <v>0</v>
      </c>
      <c r="T170" s="176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177" t="s">
        <v>136</v>
      </c>
      <c r="AT170" s="177" t="s">
        <v>131</v>
      </c>
      <c r="AU170" s="177" t="s">
        <v>81</v>
      </c>
      <c r="AY170" s="20" t="s">
        <v>129</v>
      </c>
      <c r="BE170" s="178">
        <f>IF(N170="základní",J170,0)</f>
        <v>0</v>
      </c>
      <c r="BF170" s="178">
        <f>IF(N170="snížená",J170,0)</f>
        <v>0</v>
      </c>
      <c r="BG170" s="178">
        <f>IF(N170="zákl. přenesená",J170,0)</f>
        <v>0</v>
      </c>
      <c r="BH170" s="178">
        <f>IF(N170="sníž. přenesená",J170,0)</f>
        <v>0</v>
      </c>
      <c r="BI170" s="178">
        <f>IF(N170="nulová",J170,0)</f>
        <v>0</v>
      </c>
      <c r="BJ170" s="20" t="s">
        <v>79</v>
      </c>
      <c r="BK170" s="178">
        <f>ROUND(I170*H170,2)</f>
        <v>0</v>
      </c>
      <c r="BL170" s="20" t="s">
        <v>136</v>
      </c>
      <c r="BM170" s="177" t="s">
        <v>220</v>
      </c>
    </row>
    <row r="171" s="2" customFormat="1">
      <c r="A171" s="39"/>
      <c r="B171" s="40"/>
      <c r="C171" s="39"/>
      <c r="D171" s="179" t="s">
        <v>137</v>
      </c>
      <c r="E171" s="39"/>
      <c r="F171" s="180" t="s">
        <v>221</v>
      </c>
      <c r="G171" s="39"/>
      <c r="H171" s="39"/>
      <c r="I171" s="181"/>
      <c r="J171" s="39"/>
      <c r="K171" s="39"/>
      <c r="L171" s="40"/>
      <c r="M171" s="182"/>
      <c r="N171" s="183"/>
      <c r="O171" s="73"/>
      <c r="P171" s="73"/>
      <c r="Q171" s="73"/>
      <c r="R171" s="73"/>
      <c r="S171" s="73"/>
      <c r="T171" s="74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20" t="s">
        <v>137</v>
      </c>
      <c r="AU171" s="20" t="s">
        <v>81</v>
      </c>
    </row>
    <row r="172" s="2" customFormat="1">
      <c r="A172" s="39"/>
      <c r="B172" s="40"/>
      <c r="C172" s="39"/>
      <c r="D172" s="184" t="s">
        <v>139</v>
      </c>
      <c r="E172" s="39"/>
      <c r="F172" s="185" t="s">
        <v>222</v>
      </c>
      <c r="G172" s="39"/>
      <c r="H172" s="39"/>
      <c r="I172" s="181"/>
      <c r="J172" s="39"/>
      <c r="K172" s="39"/>
      <c r="L172" s="40"/>
      <c r="M172" s="182"/>
      <c r="N172" s="183"/>
      <c r="O172" s="73"/>
      <c r="P172" s="73"/>
      <c r="Q172" s="73"/>
      <c r="R172" s="73"/>
      <c r="S172" s="73"/>
      <c r="T172" s="74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20" t="s">
        <v>139</v>
      </c>
      <c r="AU172" s="20" t="s">
        <v>81</v>
      </c>
    </row>
    <row r="173" s="13" customFormat="1">
      <c r="A173" s="13"/>
      <c r="B173" s="186"/>
      <c r="C173" s="13"/>
      <c r="D173" s="179" t="s">
        <v>141</v>
      </c>
      <c r="E173" s="187" t="s">
        <v>3</v>
      </c>
      <c r="F173" s="188" t="s">
        <v>142</v>
      </c>
      <c r="G173" s="13"/>
      <c r="H173" s="187" t="s">
        <v>3</v>
      </c>
      <c r="I173" s="189"/>
      <c r="J173" s="13"/>
      <c r="K173" s="13"/>
      <c r="L173" s="186"/>
      <c r="M173" s="190"/>
      <c r="N173" s="191"/>
      <c r="O173" s="191"/>
      <c r="P173" s="191"/>
      <c r="Q173" s="191"/>
      <c r="R173" s="191"/>
      <c r="S173" s="191"/>
      <c r="T173" s="19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87" t="s">
        <v>141</v>
      </c>
      <c r="AU173" s="187" t="s">
        <v>81</v>
      </c>
      <c r="AV173" s="13" t="s">
        <v>79</v>
      </c>
      <c r="AW173" s="13" t="s">
        <v>33</v>
      </c>
      <c r="AX173" s="13" t="s">
        <v>71</v>
      </c>
      <c r="AY173" s="187" t="s">
        <v>129</v>
      </c>
    </row>
    <row r="174" s="13" customFormat="1">
      <c r="A174" s="13"/>
      <c r="B174" s="186"/>
      <c r="C174" s="13"/>
      <c r="D174" s="179" t="s">
        <v>141</v>
      </c>
      <c r="E174" s="187" t="s">
        <v>3</v>
      </c>
      <c r="F174" s="188" t="s">
        <v>223</v>
      </c>
      <c r="G174" s="13"/>
      <c r="H174" s="187" t="s">
        <v>3</v>
      </c>
      <c r="I174" s="189"/>
      <c r="J174" s="13"/>
      <c r="K174" s="13"/>
      <c r="L174" s="186"/>
      <c r="M174" s="190"/>
      <c r="N174" s="191"/>
      <c r="O174" s="191"/>
      <c r="P174" s="191"/>
      <c r="Q174" s="191"/>
      <c r="R174" s="191"/>
      <c r="S174" s="191"/>
      <c r="T174" s="19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87" t="s">
        <v>141</v>
      </c>
      <c r="AU174" s="187" t="s">
        <v>81</v>
      </c>
      <c r="AV174" s="13" t="s">
        <v>79</v>
      </c>
      <c r="AW174" s="13" t="s">
        <v>33</v>
      </c>
      <c r="AX174" s="13" t="s">
        <v>71</v>
      </c>
      <c r="AY174" s="187" t="s">
        <v>129</v>
      </c>
    </row>
    <row r="175" s="14" customFormat="1">
      <c r="A175" s="14"/>
      <c r="B175" s="193"/>
      <c r="C175" s="14"/>
      <c r="D175" s="179" t="s">
        <v>141</v>
      </c>
      <c r="E175" s="194" t="s">
        <v>3</v>
      </c>
      <c r="F175" s="195" t="s">
        <v>224</v>
      </c>
      <c r="G175" s="14"/>
      <c r="H175" s="196">
        <v>0.27500000000000002</v>
      </c>
      <c r="I175" s="197"/>
      <c r="J175" s="14"/>
      <c r="K175" s="14"/>
      <c r="L175" s="193"/>
      <c r="M175" s="198"/>
      <c r="N175" s="199"/>
      <c r="O175" s="199"/>
      <c r="P175" s="199"/>
      <c r="Q175" s="199"/>
      <c r="R175" s="199"/>
      <c r="S175" s="199"/>
      <c r="T175" s="200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194" t="s">
        <v>141</v>
      </c>
      <c r="AU175" s="194" t="s">
        <v>81</v>
      </c>
      <c r="AV175" s="14" t="s">
        <v>81</v>
      </c>
      <c r="AW175" s="14" t="s">
        <v>33</v>
      </c>
      <c r="AX175" s="14" t="s">
        <v>71</v>
      </c>
      <c r="AY175" s="194" t="s">
        <v>129</v>
      </c>
    </row>
    <row r="176" s="13" customFormat="1">
      <c r="A176" s="13"/>
      <c r="B176" s="186"/>
      <c r="C176" s="13"/>
      <c r="D176" s="179" t="s">
        <v>141</v>
      </c>
      <c r="E176" s="187" t="s">
        <v>3</v>
      </c>
      <c r="F176" s="188" t="s">
        <v>225</v>
      </c>
      <c r="G176" s="13"/>
      <c r="H176" s="187" t="s">
        <v>3</v>
      </c>
      <c r="I176" s="189"/>
      <c r="J176" s="13"/>
      <c r="K176" s="13"/>
      <c r="L176" s="186"/>
      <c r="M176" s="190"/>
      <c r="N176" s="191"/>
      <c r="O176" s="191"/>
      <c r="P176" s="191"/>
      <c r="Q176" s="191"/>
      <c r="R176" s="191"/>
      <c r="S176" s="191"/>
      <c r="T176" s="19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7" t="s">
        <v>141</v>
      </c>
      <c r="AU176" s="187" t="s">
        <v>81</v>
      </c>
      <c r="AV176" s="13" t="s">
        <v>79</v>
      </c>
      <c r="AW176" s="13" t="s">
        <v>33</v>
      </c>
      <c r="AX176" s="13" t="s">
        <v>71</v>
      </c>
      <c r="AY176" s="187" t="s">
        <v>129</v>
      </c>
    </row>
    <row r="177" s="14" customFormat="1">
      <c r="A177" s="14"/>
      <c r="B177" s="193"/>
      <c r="C177" s="14"/>
      <c r="D177" s="179" t="s">
        <v>141</v>
      </c>
      <c r="E177" s="194" t="s">
        <v>3</v>
      </c>
      <c r="F177" s="195" t="s">
        <v>226</v>
      </c>
      <c r="G177" s="14"/>
      <c r="H177" s="196">
        <v>0.125</v>
      </c>
      <c r="I177" s="197"/>
      <c r="J177" s="14"/>
      <c r="K177" s="14"/>
      <c r="L177" s="193"/>
      <c r="M177" s="198"/>
      <c r="N177" s="199"/>
      <c r="O177" s="199"/>
      <c r="P177" s="199"/>
      <c r="Q177" s="199"/>
      <c r="R177" s="199"/>
      <c r="S177" s="199"/>
      <c r="T177" s="200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194" t="s">
        <v>141</v>
      </c>
      <c r="AU177" s="194" t="s">
        <v>81</v>
      </c>
      <c r="AV177" s="14" t="s">
        <v>81</v>
      </c>
      <c r="AW177" s="14" t="s">
        <v>33</v>
      </c>
      <c r="AX177" s="14" t="s">
        <v>71</v>
      </c>
      <c r="AY177" s="194" t="s">
        <v>129</v>
      </c>
    </row>
    <row r="178" s="15" customFormat="1">
      <c r="A178" s="15"/>
      <c r="B178" s="201"/>
      <c r="C178" s="15"/>
      <c r="D178" s="179" t="s">
        <v>141</v>
      </c>
      <c r="E178" s="202" t="s">
        <v>3</v>
      </c>
      <c r="F178" s="203" t="s">
        <v>145</v>
      </c>
      <c r="G178" s="15"/>
      <c r="H178" s="204">
        <v>0.40000000000000002</v>
      </c>
      <c r="I178" s="205"/>
      <c r="J178" s="15"/>
      <c r="K178" s="15"/>
      <c r="L178" s="201"/>
      <c r="M178" s="206"/>
      <c r="N178" s="207"/>
      <c r="O178" s="207"/>
      <c r="P178" s="207"/>
      <c r="Q178" s="207"/>
      <c r="R178" s="207"/>
      <c r="S178" s="207"/>
      <c r="T178" s="208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02" t="s">
        <v>141</v>
      </c>
      <c r="AU178" s="202" t="s">
        <v>81</v>
      </c>
      <c r="AV178" s="15" t="s">
        <v>136</v>
      </c>
      <c r="AW178" s="15" t="s">
        <v>33</v>
      </c>
      <c r="AX178" s="15" t="s">
        <v>79</v>
      </c>
      <c r="AY178" s="202" t="s">
        <v>129</v>
      </c>
    </row>
    <row r="179" s="2" customFormat="1" ht="16.5" customHeight="1">
      <c r="A179" s="39"/>
      <c r="B179" s="165"/>
      <c r="C179" s="166" t="s">
        <v>227</v>
      </c>
      <c r="D179" s="166" t="s">
        <v>131</v>
      </c>
      <c r="E179" s="167" t="s">
        <v>228</v>
      </c>
      <c r="F179" s="168" t="s">
        <v>229</v>
      </c>
      <c r="G179" s="169" t="s">
        <v>230</v>
      </c>
      <c r="H179" s="170">
        <v>0.16200000000000001</v>
      </c>
      <c r="I179" s="171"/>
      <c r="J179" s="172">
        <f>ROUND(I179*H179,2)</f>
        <v>0</v>
      </c>
      <c r="K179" s="168" t="s">
        <v>135</v>
      </c>
      <c r="L179" s="40"/>
      <c r="M179" s="173" t="s">
        <v>3</v>
      </c>
      <c r="N179" s="174" t="s">
        <v>42</v>
      </c>
      <c r="O179" s="73"/>
      <c r="P179" s="175">
        <f>O179*H179</f>
        <v>0</v>
      </c>
      <c r="Q179" s="175">
        <v>0</v>
      </c>
      <c r="R179" s="175">
        <f>Q179*H179</f>
        <v>0</v>
      </c>
      <c r="S179" s="175">
        <v>0</v>
      </c>
      <c r="T179" s="176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177" t="s">
        <v>136</v>
      </c>
      <c r="AT179" s="177" t="s">
        <v>131</v>
      </c>
      <c r="AU179" s="177" t="s">
        <v>81</v>
      </c>
      <c r="AY179" s="20" t="s">
        <v>129</v>
      </c>
      <c r="BE179" s="178">
        <f>IF(N179="základní",J179,0)</f>
        <v>0</v>
      </c>
      <c r="BF179" s="178">
        <f>IF(N179="snížená",J179,0)</f>
        <v>0</v>
      </c>
      <c r="BG179" s="178">
        <f>IF(N179="zákl. přenesená",J179,0)</f>
        <v>0</v>
      </c>
      <c r="BH179" s="178">
        <f>IF(N179="sníž. přenesená",J179,0)</f>
        <v>0</v>
      </c>
      <c r="BI179" s="178">
        <f>IF(N179="nulová",J179,0)</f>
        <v>0</v>
      </c>
      <c r="BJ179" s="20" t="s">
        <v>79</v>
      </c>
      <c r="BK179" s="178">
        <f>ROUND(I179*H179,2)</f>
        <v>0</v>
      </c>
      <c r="BL179" s="20" t="s">
        <v>136</v>
      </c>
      <c r="BM179" s="177" t="s">
        <v>231</v>
      </c>
    </row>
    <row r="180" s="2" customFormat="1">
      <c r="A180" s="39"/>
      <c r="B180" s="40"/>
      <c r="C180" s="39"/>
      <c r="D180" s="179" t="s">
        <v>137</v>
      </c>
      <c r="E180" s="39"/>
      <c r="F180" s="180" t="s">
        <v>232</v>
      </c>
      <c r="G180" s="39"/>
      <c r="H180" s="39"/>
      <c r="I180" s="181"/>
      <c r="J180" s="39"/>
      <c r="K180" s="39"/>
      <c r="L180" s="40"/>
      <c r="M180" s="182"/>
      <c r="N180" s="183"/>
      <c r="O180" s="73"/>
      <c r="P180" s="73"/>
      <c r="Q180" s="73"/>
      <c r="R180" s="73"/>
      <c r="S180" s="73"/>
      <c r="T180" s="74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20" t="s">
        <v>137</v>
      </c>
      <c r="AU180" s="20" t="s">
        <v>81</v>
      </c>
    </row>
    <row r="181" s="2" customFormat="1">
      <c r="A181" s="39"/>
      <c r="B181" s="40"/>
      <c r="C181" s="39"/>
      <c r="D181" s="184" t="s">
        <v>139</v>
      </c>
      <c r="E181" s="39"/>
      <c r="F181" s="185" t="s">
        <v>233</v>
      </c>
      <c r="G181" s="39"/>
      <c r="H181" s="39"/>
      <c r="I181" s="181"/>
      <c r="J181" s="39"/>
      <c r="K181" s="39"/>
      <c r="L181" s="40"/>
      <c r="M181" s="182"/>
      <c r="N181" s="183"/>
      <c r="O181" s="73"/>
      <c r="P181" s="73"/>
      <c r="Q181" s="73"/>
      <c r="R181" s="73"/>
      <c r="S181" s="73"/>
      <c r="T181" s="74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20" t="s">
        <v>139</v>
      </c>
      <c r="AU181" s="20" t="s">
        <v>81</v>
      </c>
    </row>
    <row r="182" s="13" customFormat="1">
      <c r="A182" s="13"/>
      <c r="B182" s="186"/>
      <c r="C182" s="13"/>
      <c r="D182" s="179" t="s">
        <v>141</v>
      </c>
      <c r="E182" s="187" t="s">
        <v>3</v>
      </c>
      <c r="F182" s="188" t="s">
        <v>142</v>
      </c>
      <c r="G182" s="13"/>
      <c r="H182" s="187" t="s">
        <v>3</v>
      </c>
      <c r="I182" s="189"/>
      <c r="J182" s="13"/>
      <c r="K182" s="13"/>
      <c r="L182" s="186"/>
      <c r="M182" s="190"/>
      <c r="N182" s="191"/>
      <c r="O182" s="191"/>
      <c r="P182" s="191"/>
      <c r="Q182" s="191"/>
      <c r="R182" s="191"/>
      <c r="S182" s="191"/>
      <c r="T182" s="19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187" t="s">
        <v>141</v>
      </c>
      <c r="AU182" s="187" t="s">
        <v>81</v>
      </c>
      <c r="AV182" s="13" t="s">
        <v>79</v>
      </c>
      <c r="AW182" s="13" t="s">
        <v>33</v>
      </c>
      <c r="AX182" s="13" t="s">
        <v>71</v>
      </c>
      <c r="AY182" s="187" t="s">
        <v>129</v>
      </c>
    </row>
    <row r="183" s="13" customFormat="1">
      <c r="A183" s="13"/>
      <c r="B183" s="186"/>
      <c r="C183" s="13"/>
      <c r="D183" s="179" t="s">
        <v>141</v>
      </c>
      <c r="E183" s="187" t="s">
        <v>3</v>
      </c>
      <c r="F183" s="188" t="s">
        <v>216</v>
      </c>
      <c r="G183" s="13"/>
      <c r="H183" s="187" t="s">
        <v>3</v>
      </c>
      <c r="I183" s="189"/>
      <c r="J183" s="13"/>
      <c r="K183" s="13"/>
      <c r="L183" s="186"/>
      <c r="M183" s="190"/>
      <c r="N183" s="191"/>
      <c r="O183" s="191"/>
      <c r="P183" s="191"/>
      <c r="Q183" s="191"/>
      <c r="R183" s="191"/>
      <c r="S183" s="191"/>
      <c r="T183" s="19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87" t="s">
        <v>141</v>
      </c>
      <c r="AU183" s="187" t="s">
        <v>81</v>
      </c>
      <c r="AV183" s="13" t="s">
        <v>79</v>
      </c>
      <c r="AW183" s="13" t="s">
        <v>33</v>
      </c>
      <c r="AX183" s="13" t="s">
        <v>71</v>
      </c>
      <c r="AY183" s="187" t="s">
        <v>129</v>
      </c>
    </row>
    <row r="184" s="14" customFormat="1">
      <c r="A184" s="14"/>
      <c r="B184" s="193"/>
      <c r="C184" s="14"/>
      <c r="D184" s="179" t="s">
        <v>141</v>
      </c>
      <c r="E184" s="194" t="s">
        <v>3</v>
      </c>
      <c r="F184" s="195" t="s">
        <v>234</v>
      </c>
      <c r="G184" s="14"/>
      <c r="H184" s="196">
        <v>0.058000000000000003</v>
      </c>
      <c r="I184" s="197"/>
      <c r="J184" s="14"/>
      <c r="K184" s="14"/>
      <c r="L184" s="193"/>
      <c r="M184" s="198"/>
      <c r="N184" s="199"/>
      <c r="O184" s="199"/>
      <c r="P184" s="199"/>
      <c r="Q184" s="199"/>
      <c r="R184" s="199"/>
      <c r="S184" s="199"/>
      <c r="T184" s="200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194" t="s">
        <v>141</v>
      </c>
      <c r="AU184" s="194" t="s">
        <v>81</v>
      </c>
      <c r="AV184" s="14" t="s">
        <v>81</v>
      </c>
      <c r="AW184" s="14" t="s">
        <v>33</v>
      </c>
      <c r="AX184" s="14" t="s">
        <v>71</v>
      </c>
      <c r="AY184" s="194" t="s">
        <v>129</v>
      </c>
    </row>
    <row r="185" s="13" customFormat="1">
      <c r="A185" s="13"/>
      <c r="B185" s="186"/>
      <c r="C185" s="13"/>
      <c r="D185" s="179" t="s">
        <v>141</v>
      </c>
      <c r="E185" s="187" t="s">
        <v>3</v>
      </c>
      <c r="F185" s="188" t="s">
        <v>206</v>
      </c>
      <c r="G185" s="13"/>
      <c r="H185" s="187" t="s">
        <v>3</v>
      </c>
      <c r="I185" s="189"/>
      <c r="J185" s="13"/>
      <c r="K185" s="13"/>
      <c r="L185" s="186"/>
      <c r="M185" s="190"/>
      <c r="N185" s="191"/>
      <c r="O185" s="191"/>
      <c r="P185" s="191"/>
      <c r="Q185" s="191"/>
      <c r="R185" s="191"/>
      <c r="S185" s="191"/>
      <c r="T185" s="19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87" t="s">
        <v>141</v>
      </c>
      <c r="AU185" s="187" t="s">
        <v>81</v>
      </c>
      <c r="AV185" s="13" t="s">
        <v>79</v>
      </c>
      <c r="AW185" s="13" t="s">
        <v>33</v>
      </c>
      <c r="AX185" s="13" t="s">
        <v>71</v>
      </c>
      <c r="AY185" s="187" t="s">
        <v>129</v>
      </c>
    </row>
    <row r="186" s="14" customFormat="1">
      <c r="A186" s="14"/>
      <c r="B186" s="193"/>
      <c r="C186" s="14"/>
      <c r="D186" s="179" t="s">
        <v>141</v>
      </c>
      <c r="E186" s="194" t="s">
        <v>3</v>
      </c>
      <c r="F186" s="195" t="s">
        <v>235</v>
      </c>
      <c r="G186" s="14"/>
      <c r="H186" s="196">
        <v>0.050999999999999997</v>
      </c>
      <c r="I186" s="197"/>
      <c r="J186" s="14"/>
      <c r="K186" s="14"/>
      <c r="L186" s="193"/>
      <c r="M186" s="198"/>
      <c r="N186" s="199"/>
      <c r="O186" s="199"/>
      <c r="P186" s="199"/>
      <c r="Q186" s="199"/>
      <c r="R186" s="199"/>
      <c r="S186" s="199"/>
      <c r="T186" s="200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194" t="s">
        <v>141</v>
      </c>
      <c r="AU186" s="194" t="s">
        <v>81</v>
      </c>
      <c r="AV186" s="14" t="s">
        <v>81</v>
      </c>
      <c r="AW186" s="14" t="s">
        <v>33</v>
      </c>
      <c r="AX186" s="14" t="s">
        <v>71</v>
      </c>
      <c r="AY186" s="194" t="s">
        <v>129</v>
      </c>
    </row>
    <row r="187" s="13" customFormat="1">
      <c r="A187" s="13"/>
      <c r="B187" s="186"/>
      <c r="C187" s="13"/>
      <c r="D187" s="179" t="s">
        <v>141</v>
      </c>
      <c r="E187" s="187" t="s">
        <v>3</v>
      </c>
      <c r="F187" s="188" t="s">
        <v>208</v>
      </c>
      <c r="G187" s="13"/>
      <c r="H187" s="187" t="s">
        <v>3</v>
      </c>
      <c r="I187" s="189"/>
      <c r="J187" s="13"/>
      <c r="K187" s="13"/>
      <c r="L187" s="186"/>
      <c r="M187" s="190"/>
      <c r="N187" s="191"/>
      <c r="O187" s="191"/>
      <c r="P187" s="191"/>
      <c r="Q187" s="191"/>
      <c r="R187" s="191"/>
      <c r="S187" s="191"/>
      <c r="T187" s="19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87" t="s">
        <v>141</v>
      </c>
      <c r="AU187" s="187" t="s">
        <v>81</v>
      </c>
      <c r="AV187" s="13" t="s">
        <v>79</v>
      </c>
      <c r="AW187" s="13" t="s">
        <v>33</v>
      </c>
      <c r="AX187" s="13" t="s">
        <v>71</v>
      </c>
      <c r="AY187" s="187" t="s">
        <v>129</v>
      </c>
    </row>
    <row r="188" s="14" customFormat="1">
      <c r="A188" s="14"/>
      <c r="B188" s="193"/>
      <c r="C188" s="14"/>
      <c r="D188" s="179" t="s">
        <v>141</v>
      </c>
      <c r="E188" s="194" t="s">
        <v>3</v>
      </c>
      <c r="F188" s="195" t="s">
        <v>236</v>
      </c>
      <c r="G188" s="14"/>
      <c r="H188" s="196">
        <v>0.052999999999999998</v>
      </c>
      <c r="I188" s="197"/>
      <c r="J188" s="14"/>
      <c r="K188" s="14"/>
      <c r="L188" s="193"/>
      <c r="M188" s="198"/>
      <c r="N188" s="199"/>
      <c r="O188" s="199"/>
      <c r="P188" s="199"/>
      <c r="Q188" s="199"/>
      <c r="R188" s="199"/>
      <c r="S188" s="199"/>
      <c r="T188" s="200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194" t="s">
        <v>141</v>
      </c>
      <c r="AU188" s="194" t="s">
        <v>81</v>
      </c>
      <c r="AV188" s="14" t="s">
        <v>81</v>
      </c>
      <c r="AW188" s="14" t="s">
        <v>33</v>
      </c>
      <c r="AX188" s="14" t="s">
        <v>71</v>
      </c>
      <c r="AY188" s="194" t="s">
        <v>129</v>
      </c>
    </row>
    <row r="189" s="15" customFormat="1">
      <c r="A189" s="15"/>
      <c r="B189" s="201"/>
      <c r="C189" s="15"/>
      <c r="D189" s="179" t="s">
        <v>141</v>
      </c>
      <c r="E189" s="202" t="s">
        <v>3</v>
      </c>
      <c r="F189" s="203" t="s">
        <v>145</v>
      </c>
      <c r="G189" s="15"/>
      <c r="H189" s="204">
        <v>0.16200000000000001</v>
      </c>
      <c r="I189" s="205"/>
      <c r="J189" s="15"/>
      <c r="K189" s="15"/>
      <c r="L189" s="201"/>
      <c r="M189" s="206"/>
      <c r="N189" s="207"/>
      <c r="O189" s="207"/>
      <c r="P189" s="207"/>
      <c r="Q189" s="207"/>
      <c r="R189" s="207"/>
      <c r="S189" s="207"/>
      <c r="T189" s="208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02" t="s">
        <v>141</v>
      </c>
      <c r="AU189" s="202" t="s">
        <v>81</v>
      </c>
      <c r="AV189" s="15" t="s">
        <v>136</v>
      </c>
      <c r="AW189" s="15" t="s">
        <v>33</v>
      </c>
      <c r="AX189" s="15" t="s">
        <v>79</v>
      </c>
      <c r="AY189" s="202" t="s">
        <v>129</v>
      </c>
    </row>
    <row r="190" s="12" customFormat="1" ht="22.8" customHeight="1">
      <c r="A190" s="12"/>
      <c r="B190" s="152"/>
      <c r="C190" s="12"/>
      <c r="D190" s="153" t="s">
        <v>70</v>
      </c>
      <c r="E190" s="163" t="s">
        <v>154</v>
      </c>
      <c r="F190" s="163" t="s">
        <v>237</v>
      </c>
      <c r="G190" s="12"/>
      <c r="H190" s="12"/>
      <c r="I190" s="155"/>
      <c r="J190" s="164">
        <f>BK190</f>
        <v>0</v>
      </c>
      <c r="K190" s="12"/>
      <c r="L190" s="152"/>
      <c r="M190" s="157"/>
      <c r="N190" s="158"/>
      <c r="O190" s="158"/>
      <c r="P190" s="159">
        <f>SUM(P191:P213)</f>
        <v>0</v>
      </c>
      <c r="Q190" s="158"/>
      <c r="R190" s="159">
        <f>SUM(R191:R213)</f>
        <v>0</v>
      </c>
      <c r="S190" s="158"/>
      <c r="T190" s="160">
        <f>SUM(T191:T213)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53" t="s">
        <v>79</v>
      </c>
      <c r="AT190" s="161" t="s">
        <v>70</v>
      </c>
      <c r="AU190" s="161" t="s">
        <v>79</v>
      </c>
      <c r="AY190" s="153" t="s">
        <v>129</v>
      </c>
      <c r="BK190" s="162">
        <f>SUM(BK191:BK213)</f>
        <v>0</v>
      </c>
    </row>
    <row r="191" s="2" customFormat="1" ht="21.75" customHeight="1">
      <c r="A191" s="39"/>
      <c r="B191" s="165"/>
      <c r="C191" s="166" t="s">
        <v>180</v>
      </c>
      <c r="D191" s="166" t="s">
        <v>131</v>
      </c>
      <c r="E191" s="167" t="s">
        <v>238</v>
      </c>
      <c r="F191" s="168" t="s">
        <v>239</v>
      </c>
      <c r="G191" s="169" t="s">
        <v>202</v>
      </c>
      <c r="H191" s="170">
        <v>21.045000000000002</v>
      </c>
      <c r="I191" s="171"/>
      <c r="J191" s="172">
        <f>ROUND(I191*H191,2)</f>
        <v>0</v>
      </c>
      <c r="K191" s="168" t="s">
        <v>135</v>
      </c>
      <c r="L191" s="40"/>
      <c r="M191" s="173" t="s">
        <v>3</v>
      </c>
      <c r="N191" s="174" t="s">
        <v>42</v>
      </c>
      <c r="O191" s="73"/>
      <c r="P191" s="175">
        <f>O191*H191</f>
        <v>0</v>
      </c>
      <c r="Q191" s="175">
        <v>0</v>
      </c>
      <c r="R191" s="175">
        <f>Q191*H191</f>
        <v>0</v>
      </c>
      <c r="S191" s="175">
        <v>0</v>
      </c>
      <c r="T191" s="176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177" t="s">
        <v>136</v>
      </c>
      <c r="AT191" s="177" t="s">
        <v>131</v>
      </c>
      <c r="AU191" s="177" t="s">
        <v>81</v>
      </c>
      <c r="AY191" s="20" t="s">
        <v>129</v>
      </c>
      <c r="BE191" s="178">
        <f>IF(N191="základní",J191,0)</f>
        <v>0</v>
      </c>
      <c r="BF191" s="178">
        <f>IF(N191="snížená",J191,0)</f>
        <v>0</v>
      </c>
      <c r="BG191" s="178">
        <f>IF(N191="zákl. přenesená",J191,0)</f>
        <v>0</v>
      </c>
      <c r="BH191" s="178">
        <f>IF(N191="sníž. přenesená",J191,0)</f>
        <v>0</v>
      </c>
      <c r="BI191" s="178">
        <f>IF(N191="nulová",J191,0)</f>
        <v>0</v>
      </c>
      <c r="BJ191" s="20" t="s">
        <v>79</v>
      </c>
      <c r="BK191" s="178">
        <f>ROUND(I191*H191,2)</f>
        <v>0</v>
      </c>
      <c r="BL191" s="20" t="s">
        <v>136</v>
      </c>
      <c r="BM191" s="177" t="s">
        <v>240</v>
      </c>
    </row>
    <row r="192" s="2" customFormat="1">
      <c r="A192" s="39"/>
      <c r="B192" s="40"/>
      <c r="C192" s="39"/>
      <c r="D192" s="179" t="s">
        <v>137</v>
      </c>
      <c r="E192" s="39"/>
      <c r="F192" s="180" t="s">
        <v>241</v>
      </c>
      <c r="G192" s="39"/>
      <c r="H192" s="39"/>
      <c r="I192" s="181"/>
      <c r="J192" s="39"/>
      <c r="K192" s="39"/>
      <c r="L192" s="40"/>
      <c r="M192" s="182"/>
      <c r="N192" s="183"/>
      <c r="O192" s="73"/>
      <c r="P192" s="73"/>
      <c r="Q192" s="73"/>
      <c r="R192" s="73"/>
      <c r="S192" s="73"/>
      <c r="T192" s="74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20" t="s">
        <v>137</v>
      </c>
      <c r="AU192" s="20" t="s">
        <v>81</v>
      </c>
    </row>
    <row r="193" s="2" customFormat="1">
      <c r="A193" s="39"/>
      <c r="B193" s="40"/>
      <c r="C193" s="39"/>
      <c r="D193" s="184" t="s">
        <v>139</v>
      </c>
      <c r="E193" s="39"/>
      <c r="F193" s="185" t="s">
        <v>242</v>
      </c>
      <c r="G193" s="39"/>
      <c r="H193" s="39"/>
      <c r="I193" s="181"/>
      <c r="J193" s="39"/>
      <c r="K193" s="39"/>
      <c r="L193" s="40"/>
      <c r="M193" s="182"/>
      <c r="N193" s="183"/>
      <c r="O193" s="73"/>
      <c r="P193" s="73"/>
      <c r="Q193" s="73"/>
      <c r="R193" s="73"/>
      <c r="S193" s="73"/>
      <c r="T193" s="74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20" t="s">
        <v>139</v>
      </c>
      <c r="AU193" s="20" t="s">
        <v>81</v>
      </c>
    </row>
    <row r="194" s="13" customFormat="1">
      <c r="A194" s="13"/>
      <c r="B194" s="186"/>
      <c r="C194" s="13"/>
      <c r="D194" s="179" t="s">
        <v>141</v>
      </c>
      <c r="E194" s="187" t="s">
        <v>3</v>
      </c>
      <c r="F194" s="188" t="s">
        <v>142</v>
      </c>
      <c r="G194" s="13"/>
      <c r="H194" s="187" t="s">
        <v>3</v>
      </c>
      <c r="I194" s="189"/>
      <c r="J194" s="13"/>
      <c r="K194" s="13"/>
      <c r="L194" s="186"/>
      <c r="M194" s="190"/>
      <c r="N194" s="191"/>
      <c r="O194" s="191"/>
      <c r="P194" s="191"/>
      <c r="Q194" s="191"/>
      <c r="R194" s="191"/>
      <c r="S194" s="191"/>
      <c r="T194" s="19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87" t="s">
        <v>141</v>
      </c>
      <c r="AU194" s="187" t="s">
        <v>81</v>
      </c>
      <c r="AV194" s="13" t="s">
        <v>79</v>
      </c>
      <c r="AW194" s="13" t="s">
        <v>33</v>
      </c>
      <c r="AX194" s="13" t="s">
        <v>71</v>
      </c>
      <c r="AY194" s="187" t="s">
        <v>129</v>
      </c>
    </row>
    <row r="195" s="13" customFormat="1">
      <c r="A195" s="13"/>
      <c r="B195" s="186"/>
      <c r="C195" s="13"/>
      <c r="D195" s="179" t="s">
        <v>141</v>
      </c>
      <c r="E195" s="187" t="s">
        <v>3</v>
      </c>
      <c r="F195" s="188" t="s">
        <v>243</v>
      </c>
      <c r="G195" s="13"/>
      <c r="H195" s="187" t="s">
        <v>3</v>
      </c>
      <c r="I195" s="189"/>
      <c r="J195" s="13"/>
      <c r="K195" s="13"/>
      <c r="L195" s="186"/>
      <c r="M195" s="190"/>
      <c r="N195" s="191"/>
      <c r="O195" s="191"/>
      <c r="P195" s="191"/>
      <c r="Q195" s="191"/>
      <c r="R195" s="191"/>
      <c r="S195" s="191"/>
      <c r="T195" s="19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87" t="s">
        <v>141</v>
      </c>
      <c r="AU195" s="187" t="s">
        <v>81</v>
      </c>
      <c r="AV195" s="13" t="s">
        <v>79</v>
      </c>
      <c r="AW195" s="13" t="s">
        <v>33</v>
      </c>
      <c r="AX195" s="13" t="s">
        <v>71</v>
      </c>
      <c r="AY195" s="187" t="s">
        <v>129</v>
      </c>
    </row>
    <row r="196" s="14" customFormat="1">
      <c r="A196" s="14"/>
      <c r="B196" s="193"/>
      <c r="C196" s="14"/>
      <c r="D196" s="179" t="s">
        <v>141</v>
      </c>
      <c r="E196" s="194" t="s">
        <v>3</v>
      </c>
      <c r="F196" s="195" t="s">
        <v>244</v>
      </c>
      <c r="G196" s="14"/>
      <c r="H196" s="196">
        <v>21.045000000000002</v>
      </c>
      <c r="I196" s="197"/>
      <c r="J196" s="14"/>
      <c r="K196" s="14"/>
      <c r="L196" s="193"/>
      <c r="M196" s="198"/>
      <c r="N196" s="199"/>
      <c r="O196" s="199"/>
      <c r="P196" s="199"/>
      <c r="Q196" s="199"/>
      <c r="R196" s="199"/>
      <c r="S196" s="199"/>
      <c r="T196" s="200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194" t="s">
        <v>141</v>
      </c>
      <c r="AU196" s="194" t="s">
        <v>81</v>
      </c>
      <c r="AV196" s="14" t="s">
        <v>81</v>
      </c>
      <c r="AW196" s="14" t="s">
        <v>33</v>
      </c>
      <c r="AX196" s="14" t="s">
        <v>71</v>
      </c>
      <c r="AY196" s="194" t="s">
        <v>129</v>
      </c>
    </row>
    <row r="197" s="15" customFormat="1">
      <c r="A197" s="15"/>
      <c r="B197" s="201"/>
      <c r="C197" s="15"/>
      <c r="D197" s="179" t="s">
        <v>141</v>
      </c>
      <c r="E197" s="202" t="s">
        <v>3</v>
      </c>
      <c r="F197" s="203" t="s">
        <v>145</v>
      </c>
      <c r="G197" s="15"/>
      <c r="H197" s="204">
        <v>21.045000000000002</v>
      </c>
      <c r="I197" s="205"/>
      <c r="J197" s="15"/>
      <c r="K197" s="15"/>
      <c r="L197" s="201"/>
      <c r="M197" s="206"/>
      <c r="N197" s="207"/>
      <c r="O197" s="207"/>
      <c r="P197" s="207"/>
      <c r="Q197" s="207"/>
      <c r="R197" s="207"/>
      <c r="S197" s="207"/>
      <c r="T197" s="208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02" t="s">
        <v>141</v>
      </c>
      <c r="AU197" s="202" t="s">
        <v>81</v>
      </c>
      <c r="AV197" s="15" t="s">
        <v>136</v>
      </c>
      <c r="AW197" s="15" t="s">
        <v>33</v>
      </c>
      <c r="AX197" s="15" t="s">
        <v>79</v>
      </c>
      <c r="AY197" s="202" t="s">
        <v>129</v>
      </c>
    </row>
    <row r="198" s="2" customFormat="1" ht="21.75" customHeight="1">
      <c r="A198" s="39"/>
      <c r="B198" s="165"/>
      <c r="C198" s="166" t="s">
        <v>245</v>
      </c>
      <c r="D198" s="166" t="s">
        <v>131</v>
      </c>
      <c r="E198" s="167" t="s">
        <v>246</v>
      </c>
      <c r="F198" s="168" t="s">
        <v>247</v>
      </c>
      <c r="G198" s="169" t="s">
        <v>248</v>
      </c>
      <c r="H198" s="170">
        <v>4</v>
      </c>
      <c r="I198" s="171"/>
      <c r="J198" s="172">
        <f>ROUND(I198*H198,2)</f>
        <v>0</v>
      </c>
      <c r="K198" s="168" t="s">
        <v>135</v>
      </c>
      <c r="L198" s="40"/>
      <c r="M198" s="173" t="s">
        <v>3</v>
      </c>
      <c r="N198" s="174" t="s">
        <v>42</v>
      </c>
      <c r="O198" s="73"/>
      <c r="P198" s="175">
        <f>O198*H198</f>
        <v>0</v>
      </c>
      <c r="Q198" s="175">
        <v>0</v>
      </c>
      <c r="R198" s="175">
        <f>Q198*H198</f>
        <v>0</v>
      </c>
      <c r="S198" s="175">
        <v>0</v>
      </c>
      <c r="T198" s="176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177" t="s">
        <v>136</v>
      </c>
      <c r="AT198" s="177" t="s">
        <v>131</v>
      </c>
      <c r="AU198" s="177" t="s">
        <v>81</v>
      </c>
      <c r="AY198" s="20" t="s">
        <v>129</v>
      </c>
      <c r="BE198" s="178">
        <f>IF(N198="základní",J198,0)</f>
        <v>0</v>
      </c>
      <c r="BF198" s="178">
        <f>IF(N198="snížená",J198,0)</f>
        <v>0</v>
      </c>
      <c r="BG198" s="178">
        <f>IF(N198="zákl. přenesená",J198,0)</f>
        <v>0</v>
      </c>
      <c r="BH198" s="178">
        <f>IF(N198="sníž. přenesená",J198,0)</f>
        <v>0</v>
      </c>
      <c r="BI198" s="178">
        <f>IF(N198="nulová",J198,0)</f>
        <v>0</v>
      </c>
      <c r="BJ198" s="20" t="s">
        <v>79</v>
      </c>
      <c r="BK198" s="178">
        <f>ROUND(I198*H198,2)</f>
        <v>0</v>
      </c>
      <c r="BL198" s="20" t="s">
        <v>136</v>
      </c>
      <c r="BM198" s="177" t="s">
        <v>249</v>
      </c>
    </row>
    <row r="199" s="2" customFormat="1">
      <c r="A199" s="39"/>
      <c r="B199" s="40"/>
      <c r="C199" s="39"/>
      <c r="D199" s="179" t="s">
        <v>137</v>
      </c>
      <c r="E199" s="39"/>
      <c r="F199" s="180" t="s">
        <v>250</v>
      </c>
      <c r="G199" s="39"/>
      <c r="H199" s="39"/>
      <c r="I199" s="181"/>
      <c r="J199" s="39"/>
      <c r="K199" s="39"/>
      <c r="L199" s="40"/>
      <c r="M199" s="182"/>
      <c r="N199" s="183"/>
      <c r="O199" s="73"/>
      <c r="P199" s="73"/>
      <c r="Q199" s="73"/>
      <c r="R199" s="73"/>
      <c r="S199" s="73"/>
      <c r="T199" s="74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20" t="s">
        <v>137</v>
      </c>
      <c r="AU199" s="20" t="s">
        <v>81</v>
      </c>
    </row>
    <row r="200" s="2" customFormat="1">
      <c r="A200" s="39"/>
      <c r="B200" s="40"/>
      <c r="C200" s="39"/>
      <c r="D200" s="184" t="s">
        <v>139</v>
      </c>
      <c r="E200" s="39"/>
      <c r="F200" s="185" t="s">
        <v>251</v>
      </c>
      <c r="G200" s="39"/>
      <c r="H200" s="39"/>
      <c r="I200" s="181"/>
      <c r="J200" s="39"/>
      <c r="K200" s="39"/>
      <c r="L200" s="40"/>
      <c r="M200" s="182"/>
      <c r="N200" s="183"/>
      <c r="O200" s="73"/>
      <c r="P200" s="73"/>
      <c r="Q200" s="73"/>
      <c r="R200" s="73"/>
      <c r="S200" s="73"/>
      <c r="T200" s="74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20" t="s">
        <v>139</v>
      </c>
      <c r="AU200" s="20" t="s">
        <v>81</v>
      </c>
    </row>
    <row r="201" s="13" customFormat="1">
      <c r="A201" s="13"/>
      <c r="B201" s="186"/>
      <c r="C201" s="13"/>
      <c r="D201" s="179" t="s">
        <v>141</v>
      </c>
      <c r="E201" s="187" t="s">
        <v>3</v>
      </c>
      <c r="F201" s="188" t="s">
        <v>142</v>
      </c>
      <c r="G201" s="13"/>
      <c r="H201" s="187" t="s">
        <v>3</v>
      </c>
      <c r="I201" s="189"/>
      <c r="J201" s="13"/>
      <c r="K201" s="13"/>
      <c r="L201" s="186"/>
      <c r="M201" s="190"/>
      <c r="N201" s="191"/>
      <c r="O201" s="191"/>
      <c r="P201" s="191"/>
      <c r="Q201" s="191"/>
      <c r="R201" s="191"/>
      <c r="S201" s="191"/>
      <c r="T201" s="19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87" t="s">
        <v>141</v>
      </c>
      <c r="AU201" s="187" t="s">
        <v>81</v>
      </c>
      <c r="AV201" s="13" t="s">
        <v>79</v>
      </c>
      <c r="AW201" s="13" t="s">
        <v>33</v>
      </c>
      <c r="AX201" s="13" t="s">
        <v>71</v>
      </c>
      <c r="AY201" s="187" t="s">
        <v>129</v>
      </c>
    </row>
    <row r="202" s="13" customFormat="1">
      <c r="A202" s="13"/>
      <c r="B202" s="186"/>
      <c r="C202" s="13"/>
      <c r="D202" s="179" t="s">
        <v>141</v>
      </c>
      <c r="E202" s="187" t="s">
        <v>3</v>
      </c>
      <c r="F202" s="188" t="s">
        <v>252</v>
      </c>
      <c r="G202" s="13"/>
      <c r="H202" s="187" t="s">
        <v>3</v>
      </c>
      <c r="I202" s="189"/>
      <c r="J202" s="13"/>
      <c r="K202" s="13"/>
      <c r="L202" s="186"/>
      <c r="M202" s="190"/>
      <c r="N202" s="191"/>
      <c r="O202" s="191"/>
      <c r="P202" s="191"/>
      <c r="Q202" s="191"/>
      <c r="R202" s="191"/>
      <c r="S202" s="191"/>
      <c r="T202" s="19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87" t="s">
        <v>141</v>
      </c>
      <c r="AU202" s="187" t="s">
        <v>81</v>
      </c>
      <c r="AV202" s="13" t="s">
        <v>79</v>
      </c>
      <c r="AW202" s="13" t="s">
        <v>33</v>
      </c>
      <c r="AX202" s="13" t="s">
        <v>71</v>
      </c>
      <c r="AY202" s="187" t="s">
        <v>129</v>
      </c>
    </row>
    <row r="203" s="14" customFormat="1">
      <c r="A203" s="14"/>
      <c r="B203" s="193"/>
      <c r="C203" s="14"/>
      <c r="D203" s="179" t="s">
        <v>141</v>
      </c>
      <c r="E203" s="194" t="s">
        <v>3</v>
      </c>
      <c r="F203" s="195" t="s">
        <v>136</v>
      </c>
      <c r="G203" s="14"/>
      <c r="H203" s="196">
        <v>4</v>
      </c>
      <c r="I203" s="197"/>
      <c r="J203" s="14"/>
      <c r="K203" s="14"/>
      <c r="L203" s="193"/>
      <c r="M203" s="198"/>
      <c r="N203" s="199"/>
      <c r="O203" s="199"/>
      <c r="P203" s="199"/>
      <c r="Q203" s="199"/>
      <c r="R203" s="199"/>
      <c r="S203" s="199"/>
      <c r="T203" s="200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194" t="s">
        <v>141</v>
      </c>
      <c r="AU203" s="194" t="s">
        <v>81</v>
      </c>
      <c r="AV203" s="14" t="s">
        <v>81</v>
      </c>
      <c r="AW203" s="14" t="s">
        <v>33</v>
      </c>
      <c r="AX203" s="14" t="s">
        <v>71</v>
      </c>
      <c r="AY203" s="194" t="s">
        <v>129</v>
      </c>
    </row>
    <row r="204" s="15" customFormat="1">
      <c r="A204" s="15"/>
      <c r="B204" s="201"/>
      <c r="C204" s="15"/>
      <c r="D204" s="179" t="s">
        <v>141</v>
      </c>
      <c r="E204" s="202" t="s">
        <v>3</v>
      </c>
      <c r="F204" s="203" t="s">
        <v>145</v>
      </c>
      <c r="G204" s="15"/>
      <c r="H204" s="204">
        <v>4</v>
      </c>
      <c r="I204" s="205"/>
      <c r="J204" s="15"/>
      <c r="K204" s="15"/>
      <c r="L204" s="201"/>
      <c r="M204" s="206"/>
      <c r="N204" s="207"/>
      <c r="O204" s="207"/>
      <c r="P204" s="207"/>
      <c r="Q204" s="207"/>
      <c r="R204" s="207"/>
      <c r="S204" s="207"/>
      <c r="T204" s="208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02" t="s">
        <v>141</v>
      </c>
      <c r="AU204" s="202" t="s">
        <v>81</v>
      </c>
      <c r="AV204" s="15" t="s">
        <v>136</v>
      </c>
      <c r="AW204" s="15" t="s">
        <v>33</v>
      </c>
      <c r="AX204" s="15" t="s">
        <v>79</v>
      </c>
      <c r="AY204" s="202" t="s">
        <v>129</v>
      </c>
    </row>
    <row r="205" s="2" customFormat="1" ht="16.5" customHeight="1">
      <c r="A205" s="39"/>
      <c r="B205" s="165"/>
      <c r="C205" s="166" t="s">
        <v>186</v>
      </c>
      <c r="D205" s="166" t="s">
        <v>131</v>
      </c>
      <c r="E205" s="167" t="s">
        <v>253</v>
      </c>
      <c r="F205" s="168" t="s">
        <v>254</v>
      </c>
      <c r="G205" s="169" t="s">
        <v>134</v>
      </c>
      <c r="H205" s="170">
        <v>1.419</v>
      </c>
      <c r="I205" s="171"/>
      <c r="J205" s="172">
        <f>ROUND(I205*H205,2)</f>
        <v>0</v>
      </c>
      <c r="K205" s="168" t="s">
        <v>135</v>
      </c>
      <c r="L205" s="40"/>
      <c r="M205" s="173" t="s">
        <v>3</v>
      </c>
      <c r="N205" s="174" t="s">
        <v>42</v>
      </c>
      <c r="O205" s="73"/>
      <c r="P205" s="175">
        <f>O205*H205</f>
        <v>0</v>
      </c>
      <c r="Q205" s="175">
        <v>0</v>
      </c>
      <c r="R205" s="175">
        <f>Q205*H205</f>
        <v>0</v>
      </c>
      <c r="S205" s="175">
        <v>0</v>
      </c>
      <c r="T205" s="176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177" t="s">
        <v>136</v>
      </c>
      <c r="AT205" s="177" t="s">
        <v>131</v>
      </c>
      <c r="AU205" s="177" t="s">
        <v>81</v>
      </c>
      <c r="AY205" s="20" t="s">
        <v>129</v>
      </c>
      <c r="BE205" s="178">
        <f>IF(N205="základní",J205,0)</f>
        <v>0</v>
      </c>
      <c r="BF205" s="178">
        <f>IF(N205="snížená",J205,0)</f>
        <v>0</v>
      </c>
      <c r="BG205" s="178">
        <f>IF(N205="zákl. přenesená",J205,0)</f>
        <v>0</v>
      </c>
      <c r="BH205" s="178">
        <f>IF(N205="sníž. přenesená",J205,0)</f>
        <v>0</v>
      </c>
      <c r="BI205" s="178">
        <f>IF(N205="nulová",J205,0)</f>
        <v>0</v>
      </c>
      <c r="BJ205" s="20" t="s">
        <v>79</v>
      </c>
      <c r="BK205" s="178">
        <f>ROUND(I205*H205,2)</f>
        <v>0</v>
      </c>
      <c r="BL205" s="20" t="s">
        <v>136</v>
      </c>
      <c r="BM205" s="177" t="s">
        <v>255</v>
      </c>
    </row>
    <row r="206" s="2" customFormat="1">
      <c r="A206" s="39"/>
      <c r="B206" s="40"/>
      <c r="C206" s="39"/>
      <c r="D206" s="179" t="s">
        <v>137</v>
      </c>
      <c r="E206" s="39"/>
      <c r="F206" s="180" t="s">
        <v>256</v>
      </c>
      <c r="G206" s="39"/>
      <c r="H206" s="39"/>
      <c r="I206" s="181"/>
      <c r="J206" s="39"/>
      <c r="K206" s="39"/>
      <c r="L206" s="40"/>
      <c r="M206" s="182"/>
      <c r="N206" s="183"/>
      <c r="O206" s="73"/>
      <c r="P206" s="73"/>
      <c r="Q206" s="73"/>
      <c r="R206" s="73"/>
      <c r="S206" s="73"/>
      <c r="T206" s="74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20" t="s">
        <v>137</v>
      </c>
      <c r="AU206" s="20" t="s">
        <v>81</v>
      </c>
    </row>
    <row r="207" s="2" customFormat="1">
      <c r="A207" s="39"/>
      <c r="B207" s="40"/>
      <c r="C207" s="39"/>
      <c r="D207" s="184" t="s">
        <v>139</v>
      </c>
      <c r="E207" s="39"/>
      <c r="F207" s="185" t="s">
        <v>257</v>
      </c>
      <c r="G207" s="39"/>
      <c r="H207" s="39"/>
      <c r="I207" s="181"/>
      <c r="J207" s="39"/>
      <c r="K207" s="39"/>
      <c r="L207" s="40"/>
      <c r="M207" s="182"/>
      <c r="N207" s="183"/>
      <c r="O207" s="73"/>
      <c r="P207" s="73"/>
      <c r="Q207" s="73"/>
      <c r="R207" s="73"/>
      <c r="S207" s="73"/>
      <c r="T207" s="74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20" t="s">
        <v>139</v>
      </c>
      <c r="AU207" s="20" t="s">
        <v>81</v>
      </c>
    </row>
    <row r="208" s="13" customFormat="1">
      <c r="A208" s="13"/>
      <c r="B208" s="186"/>
      <c r="C208" s="13"/>
      <c r="D208" s="179" t="s">
        <v>141</v>
      </c>
      <c r="E208" s="187" t="s">
        <v>3</v>
      </c>
      <c r="F208" s="188" t="s">
        <v>142</v>
      </c>
      <c r="G208" s="13"/>
      <c r="H208" s="187" t="s">
        <v>3</v>
      </c>
      <c r="I208" s="189"/>
      <c r="J208" s="13"/>
      <c r="K208" s="13"/>
      <c r="L208" s="186"/>
      <c r="M208" s="190"/>
      <c r="N208" s="191"/>
      <c r="O208" s="191"/>
      <c r="P208" s="191"/>
      <c r="Q208" s="191"/>
      <c r="R208" s="191"/>
      <c r="S208" s="191"/>
      <c r="T208" s="19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87" t="s">
        <v>141</v>
      </c>
      <c r="AU208" s="187" t="s">
        <v>81</v>
      </c>
      <c r="AV208" s="13" t="s">
        <v>79</v>
      </c>
      <c r="AW208" s="13" t="s">
        <v>33</v>
      </c>
      <c r="AX208" s="13" t="s">
        <v>71</v>
      </c>
      <c r="AY208" s="187" t="s">
        <v>129</v>
      </c>
    </row>
    <row r="209" s="13" customFormat="1">
      <c r="A209" s="13"/>
      <c r="B209" s="186"/>
      <c r="C209" s="13"/>
      <c r="D209" s="179" t="s">
        <v>141</v>
      </c>
      <c r="E209" s="187" t="s">
        <v>3</v>
      </c>
      <c r="F209" s="188" t="s">
        <v>258</v>
      </c>
      <c r="G209" s="13"/>
      <c r="H209" s="187" t="s">
        <v>3</v>
      </c>
      <c r="I209" s="189"/>
      <c r="J209" s="13"/>
      <c r="K209" s="13"/>
      <c r="L209" s="186"/>
      <c r="M209" s="190"/>
      <c r="N209" s="191"/>
      <c r="O209" s="191"/>
      <c r="P209" s="191"/>
      <c r="Q209" s="191"/>
      <c r="R209" s="191"/>
      <c r="S209" s="191"/>
      <c r="T209" s="19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87" t="s">
        <v>141</v>
      </c>
      <c r="AU209" s="187" t="s">
        <v>81</v>
      </c>
      <c r="AV209" s="13" t="s">
        <v>79</v>
      </c>
      <c r="AW209" s="13" t="s">
        <v>33</v>
      </c>
      <c r="AX209" s="13" t="s">
        <v>71</v>
      </c>
      <c r="AY209" s="187" t="s">
        <v>129</v>
      </c>
    </row>
    <row r="210" s="14" customFormat="1">
      <c r="A210" s="14"/>
      <c r="B210" s="193"/>
      <c r="C210" s="14"/>
      <c r="D210" s="179" t="s">
        <v>141</v>
      </c>
      <c r="E210" s="194" t="s">
        <v>3</v>
      </c>
      <c r="F210" s="195" t="s">
        <v>259</v>
      </c>
      <c r="G210" s="14"/>
      <c r="H210" s="196">
        <v>1.3859999999999999</v>
      </c>
      <c r="I210" s="197"/>
      <c r="J210" s="14"/>
      <c r="K210" s="14"/>
      <c r="L210" s="193"/>
      <c r="M210" s="198"/>
      <c r="N210" s="199"/>
      <c r="O210" s="199"/>
      <c r="P210" s="199"/>
      <c r="Q210" s="199"/>
      <c r="R210" s="199"/>
      <c r="S210" s="199"/>
      <c r="T210" s="200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194" t="s">
        <v>141</v>
      </c>
      <c r="AU210" s="194" t="s">
        <v>81</v>
      </c>
      <c r="AV210" s="14" t="s">
        <v>81</v>
      </c>
      <c r="AW210" s="14" t="s">
        <v>33</v>
      </c>
      <c r="AX210" s="14" t="s">
        <v>71</v>
      </c>
      <c r="AY210" s="194" t="s">
        <v>129</v>
      </c>
    </row>
    <row r="211" s="13" customFormat="1">
      <c r="A211" s="13"/>
      <c r="B211" s="186"/>
      <c r="C211" s="13"/>
      <c r="D211" s="179" t="s">
        <v>141</v>
      </c>
      <c r="E211" s="187" t="s">
        <v>3</v>
      </c>
      <c r="F211" s="188" t="s">
        <v>260</v>
      </c>
      <c r="G211" s="13"/>
      <c r="H211" s="187" t="s">
        <v>3</v>
      </c>
      <c r="I211" s="189"/>
      <c r="J211" s="13"/>
      <c r="K211" s="13"/>
      <c r="L211" s="186"/>
      <c r="M211" s="190"/>
      <c r="N211" s="191"/>
      <c r="O211" s="191"/>
      <c r="P211" s="191"/>
      <c r="Q211" s="191"/>
      <c r="R211" s="191"/>
      <c r="S211" s="191"/>
      <c r="T211" s="19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87" t="s">
        <v>141</v>
      </c>
      <c r="AU211" s="187" t="s">
        <v>81</v>
      </c>
      <c r="AV211" s="13" t="s">
        <v>79</v>
      </c>
      <c r="AW211" s="13" t="s">
        <v>33</v>
      </c>
      <c r="AX211" s="13" t="s">
        <v>71</v>
      </c>
      <c r="AY211" s="187" t="s">
        <v>129</v>
      </c>
    </row>
    <row r="212" s="14" customFormat="1">
      <c r="A212" s="14"/>
      <c r="B212" s="193"/>
      <c r="C212" s="14"/>
      <c r="D212" s="179" t="s">
        <v>141</v>
      </c>
      <c r="E212" s="194" t="s">
        <v>3</v>
      </c>
      <c r="F212" s="195" t="s">
        <v>261</v>
      </c>
      <c r="G212" s="14"/>
      <c r="H212" s="196">
        <v>0.033000000000000002</v>
      </c>
      <c r="I212" s="197"/>
      <c r="J212" s="14"/>
      <c r="K212" s="14"/>
      <c r="L212" s="193"/>
      <c r="M212" s="198"/>
      <c r="N212" s="199"/>
      <c r="O212" s="199"/>
      <c r="P212" s="199"/>
      <c r="Q212" s="199"/>
      <c r="R212" s="199"/>
      <c r="S212" s="199"/>
      <c r="T212" s="200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194" t="s">
        <v>141</v>
      </c>
      <c r="AU212" s="194" t="s">
        <v>81</v>
      </c>
      <c r="AV212" s="14" t="s">
        <v>81</v>
      </c>
      <c r="AW212" s="14" t="s">
        <v>33</v>
      </c>
      <c r="AX212" s="14" t="s">
        <v>71</v>
      </c>
      <c r="AY212" s="194" t="s">
        <v>129</v>
      </c>
    </row>
    <row r="213" s="15" customFormat="1">
      <c r="A213" s="15"/>
      <c r="B213" s="201"/>
      <c r="C213" s="15"/>
      <c r="D213" s="179" t="s">
        <v>141</v>
      </c>
      <c r="E213" s="202" t="s">
        <v>3</v>
      </c>
      <c r="F213" s="203" t="s">
        <v>145</v>
      </c>
      <c r="G213" s="15"/>
      <c r="H213" s="204">
        <v>1.4189999999999998</v>
      </c>
      <c r="I213" s="205"/>
      <c r="J213" s="15"/>
      <c r="K213" s="15"/>
      <c r="L213" s="201"/>
      <c r="M213" s="206"/>
      <c r="N213" s="207"/>
      <c r="O213" s="207"/>
      <c r="P213" s="207"/>
      <c r="Q213" s="207"/>
      <c r="R213" s="207"/>
      <c r="S213" s="207"/>
      <c r="T213" s="208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02" t="s">
        <v>141</v>
      </c>
      <c r="AU213" s="202" t="s">
        <v>81</v>
      </c>
      <c r="AV213" s="15" t="s">
        <v>136</v>
      </c>
      <c r="AW213" s="15" t="s">
        <v>33</v>
      </c>
      <c r="AX213" s="15" t="s">
        <v>79</v>
      </c>
      <c r="AY213" s="202" t="s">
        <v>129</v>
      </c>
    </row>
    <row r="214" s="12" customFormat="1" ht="22.8" customHeight="1">
      <c r="A214" s="12"/>
      <c r="B214" s="152"/>
      <c r="C214" s="12"/>
      <c r="D214" s="153" t="s">
        <v>70</v>
      </c>
      <c r="E214" s="163" t="s">
        <v>136</v>
      </c>
      <c r="F214" s="163" t="s">
        <v>262</v>
      </c>
      <c r="G214" s="12"/>
      <c r="H214" s="12"/>
      <c r="I214" s="155"/>
      <c r="J214" s="164">
        <f>BK214</f>
        <v>0</v>
      </c>
      <c r="K214" s="12"/>
      <c r="L214" s="152"/>
      <c r="M214" s="157"/>
      <c r="N214" s="158"/>
      <c r="O214" s="158"/>
      <c r="P214" s="159">
        <f>SUM(P215:P259)</f>
        <v>0</v>
      </c>
      <c r="Q214" s="158"/>
      <c r="R214" s="159">
        <f>SUM(R215:R259)</f>
        <v>0</v>
      </c>
      <c r="S214" s="158"/>
      <c r="T214" s="160">
        <f>SUM(T215:T259)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53" t="s">
        <v>79</v>
      </c>
      <c r="AT214" s="161" t="s">
        <v>70</v>
      </c>
      <c r="AU214" s="161" t="s">
        <v>79</v>
      </c>
      <c r="AY214" s="153" t="s">
        <v>129</v>
      </c>
      <c r="BK214" s="162">
        <f>SUM(BK215:BK259)</f>
        <v>0</v>
      </c>
    </row>
    <row r="215" s="2" customFormat="1" ht="16.5" customHeight="1">
      <c r="A215" s="39"/>
      <c r="B215" s="165"/>
      <c r="C215" s="166" t="s">
        <v>263</v>
      </c>
      <c r="D215" s="166" t="s">
        <v>131</v>
      </c>
      <c r="E215" s="167" t="s">
        <v>264</v>
      </c>
      <c r="F215" s="168" t="s">
        <v>265</v>
      </c>
      <c r="G215" s="169" t="s">
        <v>134</v>
      </c>
      <c r="H215" s="170">
        <v>4.9489999999999998</v>
      </c>
      <c r="I215" s="171"/>
      <c r="J215" s="172">
        <f>ROUND(I215*H215,2)</f>
        <v>0</v>
      </c>
      <c r="K215" s="168" t="s">
        <v>135</v>
      </c>
      <c r="L215" s="40"/>
      <c r="M215" s="173" t="s">
        <v>3</v>
      </c>
      <c r="N215" s="174" t="s">
        <v>42</v>
      </c>
      <c r="O215" s="73"/>
      <c r="P215" s="175">
        <f>O215*H215</f>
        <v>0</v>
      </c>
      <c r="Q215" s="175">
        <v>0</v>
      </c>
      <c r="R215" s="175">
        <f>Q215*H215</f>
        <v>0</v>
      </c>
      <c r="S215" s="175">
        <v>0</v>
      </c>
      <c r="T215" s="176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177" t="s">
        <v>136</v>
      </c>
      <c r="AT215" s="177" t="s">
        <v>131</v>
      </c>
      <c r="AU215" s="177" t="s">
        <v>81</v>
      </c>
      <c r="AY215" s="20" t="s">
        <v>129</v>
      </c>
      <c r="BE215" s="178">
        <f>IF(N215="základní",J215,0)</f>
        <v>0</v>
      </c>
      <c r="BF215" s="178">
        <f>IF(N215="snížená",J215,0)</f>
        <v>0</v>
      </c>
      <c r="BG215" s="178">
        <f>IF(N215="zákl. přenesená",J215,0)</f>
        <v>0</v>
      </c>
      <c r="BH215" s="178">
        <f>IF(N215="sníž. přenesená",J215,0)</f>
        <v>0</v>
      </c>
      <c r="BI215" s="178">
        <f>IF(N215="nulová",J215,0)</f>
        <v>0</v>
      </c>
      <c r="BJ215" s="20" t="s">
        <v>79</v>
      </c>
      <c r="BK215" s="178">
        <f>ROUND(I215*H215,2)</f>
        <v>0</v>
      </c>
      <c r="BL215" s="20" t="s">
        <v>136</v>
      </c>
      <c r="BM215" s="177" t="s">
        <v>266</v>
      </c>
    </row>
    <row r="216" s="2" customFormat="1">
      <c r="A216" s="39"/>
      <c r="B216" s="40"/>
      <c r="C216" s="39"/>
      <c r="D216" s="179" t="s">
        <v>137</v>
      </c>
      <c r="E216" s="39"/>
      <c r="F216" s="180" t="s">
        <v>267</v>
      </c>
      <c r="G216" s="39"/>
      <c r="H216" s="39"/>
      <c r="I216" s="181"/>
      <c r="J216" s="39"/>
      <c r="K216" s="39"/>
      <c r="L216" s="40"/>
      <c r="M216" s="182"/>
      <c r="N216" s="183"/>
      <c r="O216" s="73"/>
      <c r="P216" s="73"/>
      <c r="Q216" s="73"/>
      <c r="R216" s="73"/>
      <c r="S216" s="73"/>
      <c r="T216" s="74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20" t="s">
        <v>137</v>
      </c>
      <c r="AU216" s="20" t="s">
        <v>81</v>
      </c>
    </row>
    <row r="217" s="2" customFormat="1">
      <c r="A217" s="39"/>
      <c r="B217" s="40"/>
      <c r="C217" s="39"/>
      <c r="D217" s="184" t="s">
        <v>139</v>
      </c>
      <c r="E217" s="39"/>
      <c r="F217" s="185" t="s">
        <v>268</v>
      </c>
      <c r="G217" s="39"/>
      <c r="H217" s="39"/>
      <c r="I217" s="181"/>
      <c r="J217" s="39"/>
      <c r="K217" s="39"/>
      <c r="L217" s="40"/>
      <c r="M217" s="182"/>
      <c r="N217" s="183"/>
      <c r="O217" s="73"/>
      <c r="P217" s="73"/>
      <c r="Q217" s="73"/>
      <c r="R217" s="73"/>
      <c r="S217" s="73"/>
      <c r="T217" s="74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20" t="s">
        <v>139</v>
      </c>
      <c r="AU217" s="20" t="s">
        <v>81</v>
      </c>
    </row>
    <row r="218" s="13" customFormat="1">
      <c r="A218" s="13"/>
      <c r="B218" s="186"/>
      <c r="C218" s="13"/>
      <c r="D218" s="179" t="s">
        <v>141</v>
      </c>
      <c r="E218" s="187" t="s">
        <v>3</v>
      </c>
      <c r="F218" s="188" t="s">
        <v>142</v>
      </c>
      <c r="G218" s="13"/>
      <c r="H218" s="187" t="s">
        <v>3</v>
      </c>
      <c r="I218" s="189"/>
      <c r="J218" s="13"/>
      <c r="K218" s="13"/>
      <c r="L218" s="186"/>
      <c r="M218" s="190"/>
      <c r="N218" s="191"/>
      <c r="O218" s="191"/>
      <c r="P218" s="191"/>
      <c r="Q218" s="191"/>
      <c r="R218" s="191"/>
      <c r="S218" s="191"/>
      <c r="T218" s="19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187" t="s">
        <v>141</v>
      </c>
      <c r="AU218" s="187" t="s">
        <v>81</v>
      </c>
      <c r="AV218" s="13" t="s">
        <v>79</v>
      </c>
      <c r="AW218" s="13" t="s">
        <v>33</v>
      </c>
      <c r="AX218" s="13" t="s">
        <v>71</v>
      </c>
      <c r="AY218" s="187" t="s">
        <v>129</v>
      </c>
    </row>
    <row r="219" s="13" customFormat="1">
      <c r="A219" s="13"/>
      <c r="B219" s="186"/>
      <c r="C219" s="13"/>
      <c r="D219" s="179" t="s">
        <v>141</v>
      </c>
      <c r="E219" s="187" t="s">
        <v>3</v>
      </c>
      <c r="F219" s="188" t="s">
        <v>269</v>
      </c>
      <c r="G219" s="13"/>
      <c r="H219" s="187" t="s">
        <v>3</v>
      </c>
      <c r="I219" s="189"/>
      <c r="J219" s="13"/>
      <c r="K219" s="13"/>
      <c r="L219" s="186"/>
      <c r="M219" s="190"/>
      <c r="N219" s="191"/>
      <c r="O219" s="191"/>
      <c r="P219" s="191"/>
      <c r="Q219" s="191"/>
      <c r="R219" s="191"/>
      <c r="S219" s="191"/>
      <c r="T219" s="19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87" t="s">
        <v>141</v>
      </c>
      <c r="AU219" s="187" t="s">
        <v>81</v>
      </c>
      <c r="AV219" s="13" t="s">
        <v>79</v>
      </c>
      <c r="AW219" s="13" t="s">
        <v>33</v>
      </c>
      <c r="AX219" s="13" t="s">
        <v>71</v>
      </c>
      <c r="AY219" s="187" t="s">
        <v>129</v>
      </c>
    </row>
    <row r="220" s="14" customFormat="1">
      <c r="A220" s="14"/>
      <c r="B220" s="193"/>
      <c r="C220" s="14"/>
      <c r="D220" s="179" t="s">
        <v>141</v>
      </c>
      <c r="E220" s="194" t="s">
        <v>3</v>
      </c>
      <c r="F220" s="195" t="s">
        <v>270</v>
      </c>
      <c r="G220" s="14"/>
      <c r="H220" s="196">
        <v>4.9489999999999998</v>
      </c>
      <c r="I220" s="197"/>
      <c r="J220" s="14"/>
      <c r="K220" s="14"/>
      <c r="L220" s="193"/>
      <c r="M220" s="198"/>
      <c r="N220" s="199"/>
      <c r="O220" s="199"/>
      <c r="P220" s="199"/>
      <c r="Q220" s="199"/>
      <c r="R220" s="199"/>
      <c r="S220" s="199"/>
      <c r="T220" s="200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194" t="s">
        <v>141</v>
      </c>
      <c r="AU220" s="194" t="s">
        <v>81</v>
      </c>
      <c r="AV220" s="14" t="s">
        <v>81</v>
      </c>
      <c r="AW220" s="14" t="s">
        <v>33</v>
      </c>
      <c r="AX220" s="14" t="s">
        <v>71</v>
      </c>
      <c r="AY220" s="194" t="s">
        <v>129</v>
      </c>
    </row>
    <row r="221" s="15" customFormat="1">
      <c r="A221" s="15"/>
      <c r="B221" s="201"/>
      <c r="C221" s="15"/>
      <c r="D221" s="179" t="s">
        <v>141</v>
      </c>
      <c r="E221" s="202" t="s">
        <v>3</v>
      </c>
      <c r="F221" s="203" t="s">
        <v>145</v>
      </c>
      <c r="G221" s="15"/>
      <c r="H221" s="204">
        <v>4.9489999999999998</v>
      </c>
      <c r="I221" s="205"/>
      <c r="J221" s="15"/>
      <c r="K221" s="15"/>
      <c r="L221" s="201"/>
      <c r="M221" s="206"/>
      <c r="N221" s="207"/>
      <c r="O221" s="207"/>
      <c r="P221" s="207"/>
      <c r="Q221" s="207"/>
      <c r="R221" s="207"/>
      <c r="S221" s="207"/>
      <c r="T221" s="208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02" t="s">
        <v>141</v>
      </c>
      <c r="AU221" s="202" t="s">
        <v>81</v>
      </c>
      <c r="AV221" s="15" t="s">
        <v>136</v>
      </c>
      <c r="AW221" s="15" t="s">
        <v>33</v>
      </c>
      <c r="AX221" s="15" t="s">
        <v>79</v>
      </c>
      <c r="AY221" s="202" t="s">
        <v>129</v>
      </c>
    </row>
    <row r="222" s="2" customFormat="1" ht="16.5" customHeight="1">
      <c r="A222" s="39"/>
      <c r="B222" s="165"/>
      <c r="C222" s="166" t="s">
        <v>195</v>
      </c>
      <c r="D222" s="166" t="s">
        <v>131</v>
      </c>
      <c r="E222" s="167" t="s">
        <v>271</v>
      </c>
      <c r="F222" s="168" t="s">
        <v>272</v>
      </c>
      <c r="G222" s="169" t="s">
        <v>202</v>
      </c>
      <c r="H222" s="170">
        <v>2.9990000000000001</v>
      </c>
      <c r="I222" s="171"/>
      <c r="J222" s="172">
        <f>ROUND(I222*H222,2)</f>
        <v>0</v>
      </c>
      <c r="K222" s="168" t="s">
        <v>135</v>
      </c>
      <c r="L222" s="40"/>
      <c r="M222" s="173" t="s">
        <v>3</v>
      </c>
      <c r="N222" s="174" t="s">
        <v>42</v>
      </c>
      <c r="O222" s="73"/>
      <c r="P222" s="175">
        <f>O222*H222</f>
        <v>0</v>
      </c>
      <c r="Q222" s="175">
        <v>0</v>
      </c>
      <c r="R222" s="175">
        <f>Q222*H222</f>
        <v>0</v>
      </c>
      <c r="S222" s="175">
        <v>0</v>
      </c>
      <c r="T222" s="176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177" t="s">
        <v>136</v>
      </c>
      <c r="AT222" s="177" t="s">
        <v>131</v>
      </c>
      <c r="AU222" s="177" t="s">
        <v>81</v>
      </c>
      <c r="AY222" s="20" t="s">
        <v>129</v>
      </c>
      <c r="BE222" s="178">
        <f>IF(N222="základní",J222,0)</f>
        <v>0</v>
      </c>
      <c r="BF222" s="178">
        <f>IF(N222="snížená",J222,0)</f>
        <v>0</v>
      </c>
      <c r="BG222" s="178">
        <f>IF(N222="zákl. přenesená",J222,0)</f>
        <v>0</v>
      </c>
      <c r="BH222" s="178">
        <f>IF(N222="sníž. přenesená",J222,0)</f>
        <v>0</v>
      </c>
      <c r="BI222" s="178">
        <f>IF(N222="nulová",J222,0)</f>
        <v>0</v>
      </c>
      <c r="BJ222" s="20" t="s">
        <v>79</v>
      </c>
      <c r="BK222" s="178">
        <f>ROUND(I222*H222,2)</f>
        <v>0</v>
      </c>
      <c r="BL222" s="20" t="s">
        <v>136</v>
      </c>
      <c r="BM222" s="177" t="s">
        <v>273</v>
      </c>
    </row>
    <row r="223" s="2" customFormat="1">
      <c r="A223" s="39"/>
      <c r="B223" s="40"/>
      <c r="C223" s="39"/>
      <c r="D223" s="179" t="s">
        <v>137</v>
      </c>
      <c r="E223" s="39"/>
      <c r="F223" s="180" t="s">
        <v>274</v>
      </c>
      <c r="G223" s="39"/>
      <c r="H223" s="39"/>
      <c r="I223" s="181"/>
      <c r="J223" s="39"/>
      <c r="K223" s="39"/>
      <c r="L223" s="40"/>
      <c r="M223" s="182"/>
      <c r="N223" s="183"/>
      <c r="O223" s="73"/>
      <c r="P223" s="73"/>
      <c r="Q223" s="73"/>
      <c r="R223" s="73"/>
      <c r="S223" s="73"/>
      <c r="T223" s="74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20" t="s">
        <v>137</v>
      </c>
      <c r="AU223" s="20" t="s">
        <v>81</v>
      </c>
    </row>
    <row r="224" s="2" customFormat="1">
      <c r="A224" s="39"/>
      <c r="B224" s="40"/>
      <c r="C224" s="39"/>
      <c r="D224" s="184" t="s">
        <v>139</v>
      </c>
      <c r="E224" s="39"/>
      <c r="F224" s="185" t="s">
        <v>275</v>
      </c>
      <c r="G224" s="39"/>
      <c r="H224" s="39"/>
      <c r="I224" s="181"/>
      <c r="J224" s="39"/>
      <c r="K224" s="39"/>
      <c r="L224" s="40"/>
      <c r="M224" s="182"/>
      <c r="N224" s="183"/>
      <c r="O224" s="73"/>
      <c r="P224" s="73"/>
      <c r="Q224" s="73"/>
      <c r="R224" s="73"/>
      <c r="S224" s="73"/>
      <c r="T224" s="74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20" t="s">
        <v>139</v>
      </c>
      <c r="AU224" s="20" t="s">
        <v>81</v>
      </c>
    </row>
    <row r="225" s="13" customFormat="1">
      <c r="A225" s="13"/>
      <c r="B225" s="186"/>
      <c r="C225" s="13"/>
      <c r="D225" s="179" t="s">
        <v>141</v>
      </c>
      <c r="E225" s="187" t="s">
        <v>3</v>
      </c>
      <c r="F225" s="188" t="s">
        <v>142</v>
      </c>
      <c r="G225" s="13"/>
      <c r="H225" s="187" t="s">
        <v>3</v>
      </c>
      <c r="I225" s="189"/>
      <c r="J225" s="13"/>
      <c r="K225" s="13"/>
      <c r="L225" s="186"/>
      <c r="M225" s="190"/>
      <c r="N225" s="191"/>
      <c r="O225" s="191"/>
      <c r="P225" s="191"/>
      <c r="Q225" s="191"/>
      <c r="R225" s="191"/>
      <c r="S225" s="191"/>
      <c r="T225" s="19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87" t="s">
        <v>141</v>
      </c>
      <c r="AU225" s="187" t="s">
        <v>81</v>
      </c>
      <c r="AV225" s="13" t="s">
        <v>79</v>
      </c>
      <c r="AW225" s="13" t="s">
        <v>33</v>
      </c>
      <c r="AX225" s="13" t="s">
        <v>71</v>
      </c>
      <c r="AY225" s="187" t="s">
        <v>129</v>
      </c>
    </row>
    <row r="226" s="13" customFormat="1">
      <c r="A226" s="13"/>
      <c r="B226" s="186"/>
      <c r="C226" s="13"/>
      <c r="D226" s="179" t="s">
        <v>141</v>
      </c>
      <c r="E226" s="187" t="s">
        <v>3</v>
      </c>
      <c r="F226" s="188" t="s">
        <v>276</v>
      </c>
      <c r="G226" s="13"/>
      <c r="H226" s="187" t="s">
        <v>3</v>
      </c>
      <c r="I226" s="189"/>
      <c r="J226" s="13"/>
      <c r="K226" s="13"/>
      <c r="L226" s="186"/>
      <c r="M226" s="190"/>
      <c r="N226" s="191"/>
      <c r="O226" s="191"/>
      <c r="P226" s="191"/>
      <c r="Q226" s="191"/>
      <c r="R226" s="191"/>
      <c r="S226" s="191"/>
      <c r="T226" s="19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87" t="s">
        <v>141</v>
      </c>
      <c r="AU226" s="187" t="s">
        <v>81</v>
      </c>
      <c r="AV226" s="13" t="s">
        <v>79</v>
      </c>
      <c r="AW226" s="13" t="s">
        <v>33</v>
      </c>
      <c r="AX226" s="13" t="s">
        <v>71</v>
      </c>
      <c r="AY226" s="187" t="s">
        <v>129</v>
      </c>
    </row>
    <row r="227" s="14" customFormat="1">
      <c r="A227" s="14"/>
      <c r="B227" s="193"/>
      <c r="C227" s="14"/>
      <c r="D227" s="179" t="s">
        <v>141</v>
      </c>
      <c r="E227" s="194" t="s">
        <v>3</v>
      </c>
      <c r="F227" s="195" t="s">
        <v>277</v>
      </c>
      <c r="G227" s="14"/>
      <c r="H227" s="196">
        <v>2.9990000000000001</v>
      </c>
      <c r="I227" s="197"/>
      <c r="J227" s="14"/>
      <c r="K227" s="14"/>
      <c r="L227" s="193"/>
      <c r="M227" s="198"/>
      <c r="N227" s="199"/>
      <c r="O227" s="199"/>
      <c r="P227" s="199"/>
      <c r="Q227" s="199"/>
      <c r="R227" s="199"/>
      <c r="S227" s="199"/>
      <c r="T227" s="200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194" t="s">
        <v>141</v>
      </c>
      <c r="AU227" s="194" t="s">
        <v>81</v>
      </c>
      <c r="AV227" s="14" t="s">
        <v>81</v>
      </c>
      <c r="AW227" s="14" t="s">
        <v>33</v>
      </c>
      <c r="AX227" s="14" t="s">
        <v>71</v>
      </c>
      <c r="AY227" s="194" t="s">
        <v>129</v>
      </c>
    </row>
    <row r="228" s="15" customFormat="1">
      <c r="A228" s="15"/>
      <c r="B228" s="201"/>
      <c r="C228" s="15"/>
      <c r="D228" s="179" t="s">
        <v>141</v>
      </c>
      <c r="E228" s="202" t="s">
        <v>3</v>
      </c>
      <c r="F228" s="203" t="s">
        <v>145</v>
      </c>
      <c r="G228" s="15"/>
      <c r="H228" s="204">
        <v>2.9990000000000001</v>
      </c>
      <c r="I228" s="205"/>
      <c r="J228" s="15"/>
      <c r="K228" s="15"/>
      <c r="L228" s="201"/>
      <c r="M228" s="206"/>
      <c r="N228" s="207"/>
      <c r="O228" s="207"/>
      <c r="P228" s="207"/>
      <c r="Q228" s="207"/>
      <c r="R228" s="207"/>
      <c r="S228" s="207"/>
      <c r="T228" s="208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02" t="s">
        <v>141</v>
      </c>
      <c r="AU228" s="202" t="s">
        <v>81</v>
      </c>
      <c r="AV228" s="15" t="s">
        <v>136</v>
      </c>
      <c r="AW228" s="15" t="s">
        <v>33</v>
      </c>
      <c r="AX228" s="15" t="s">
        <v>79</v>
      </c>
      <c r="AY228" s="202" t="s">
        <v>129</v>
      </c>
    </row>
    <row r="229" s="2" customFormat="1" ht="16.5" customHeight="1">
      <c r="A229" s="39"/>
      <c r="B229" s="165"/>
      <c r="C229" s="166" t="s">
        <v>278</v>
      </c>
      <c r="D229" s="166" t="s">
        <v>131</v>
      </c>
      <c r="E229" s="167" t="s">
        <v>279</v>
      </c>
      <c r="F229" s="168" t="s">
        <v>280</v>
      </c>
      <c r="G229" s="169" t="s">
        <v>202</v>
      </c>
      <c r="H229" s="170">
        <v>2.9990000000000001</v>
      </c>
      <c r="I229" s="171"/>
      <c r="J229" s="172">
        <f>ROUND(I229*H229,2)</f>
        <v>0</v>
      </c>
      <c r="K229" s="168" t="s">
        <v>135</v>
      </c>
      <c r="L229" s="40"/>
      <c r="M229" s="173" t="s">
        <v>3</v>
      </c>
      <c r="N229" s="174" t="s">
        <v>42</v>
      </c>
      <c r="O229" s="73"/>
      <c r="P229" s="175">
        <f>O229*H229</f>
        <v>0</v>
      </c>
      <c r="Q229" s="175">
        <v>0</v>
      </c>
      <c r="R229" s="175">
        <f>Q229*H229</f>
        <v>0</v>
      </c>
      <c r="S229" s="175">
        <v>0</v>
      </c>
      <c r="T229" s="176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177" t="s">
        <v>136</v>
      </c>
      <c r="AT229" s="177" t="s">
        <v>131</v>
      </c>
      <c r="AU229" s="177" t="s">
        <v>81</v>
      </c>
      <c r="AY229" s="20" t="s">
        <v>129</v>
      </c>
      <c r="BE229" s="178">
        <f>IF(N229="základní",J229,0)</f>
        <v>0</v>
      </c>
      <c r="BF229" s="178">
        <f>IF(N229="snížená",J229,0)</f>
        <v>0</v>
      </c>
      <c r="BG229" s="178">
        <f>IF(N229="zákl. přenesená",J229,0)</f>
        <v>0</v>
      </c>
      <c r="BH229" s="178">
        <f>IF(N229="sníž. přenesená",J229,0)</f>
        <v>0</v>
      </c>
      <c r="BI229" s="178">
        <f>IF(N229="nulová",J229,0)</f>
        <v>0</v>
      </c>
      <c r="BJ229" s="20" t="s">
        <v>79</v>
      </c>
      <c r="BK229" s="178">
        <f>ROUND(I229*H229,2)</f>
        <v>0</v>
      </c>
      <c r="BL229" s="20" t="s">
        <v>136</v>
      </c>
      <c r="BM229" s="177" t="s">
        <v>281</v>
      </c>
    </row>
    <row r="230" s="2" customFormat="1">
      <c r="A230" s="39"/>
      <c r="B230" s="40"/>
      <c r="C230" s="39"/>
      <c r="D230" s="179" t="s">
        <v>137</v>
      </c>
      <c r="E230" s="39"/>
      <c r="F230" s="180" t="s">
        <v>282</v>
      </c>
      <c r="G230" s="39"/>
      <c r="H230" s="39"/>
      <c r="I230" s="181"/>
      <c r="J230" s="39"/>
      <c r="K230" s="39"/>
      <c r="L230" s="40"/>
      <c r="M230" s="182"/>
      <c r="N230" s="183"/>
      <c r="O230" s="73"/>
      <c r="P230" s="73"/>
      <c r="Q230" s="73"/>
      <c r="R230" s="73"/>
      <c r="S230" s="73"/>
      <c r="T230" s="74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20" t="s">
        <v>137</v>
      </c>
      <c r="AU230" s="20" t="s">
        <v>81</v>
      </c>
    </row>
    <row r="231" s="2" customFormat="1">
      <c r="A231" s="39"/>
      <c r="B231" s="40"/>
      <c r="C231" s="39"/>
      <c r="D231" s="184" t="s">
        <v>139</v>
      </c>
      <c r="E231" s="39"/>
      <c r="F231" s="185" t="s">
        <v>283</v>
      </c>
      <c r="G231" s="39"/>
      <c r="H231" s="39"/>
      <c r="I231" s="181"/>
      <c r="J231" s="39"/>
      <c r="K231" s="39"/>
      <c r="L231" s="40"/>
      <c r="M231" s="182"/>
      <c r="N231" s="183"/>
      <c r="O231" s="73"/>
      <c r="P231" s="73"/>
      <c r="Q231" s="73"/>
      <c r="R231" s="73"/>
      <c r="S231" s="73"/>
      <c r="T231" s="74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20" t="s">
        <v>139</v>
      </c>
      <c r="AU231" s="20" t="s">
        <v>81</v>
      </c>
    </row>
    <row r="232" s="2" customFormat="1" ht="16.5" customHeight="1">
      <c r="A232" s="39"/>
      <c r="B232" s="165"/>
      <c r="C232" s="166" t="s">
        <v>203</v>
      </c>
      <c r="D232" s="166" t="s">
        <v>131</v>
      </c>
      <c r="E232" s="167" t="s">
        <v>284</v>
      </c>
      <c r="F232" s="168" t="s">
        <v>285</v>
      </c>
      <c r="G232" s="169" t="s">
        <v>202</v>
      </c>
      <c r="H232" s="170">
        <v>2.9990000000000001</v>
      </c>
      <c r="I232" s="171"/>
      <c r="J232" s="172">
        <f>ROUND(I232*H232,2)</f>
        <v>0</v>
      </c>
      <c r="K232" s="168" t="s">
        <v>135</v>
      </c>
      <c r="L232" s="40"/>
      <c r="M232" s="173" t="s">
        <v>3</v>
      </c>
      <c r="N232" s="174" t="s">
        <v>42</v>
      </c>
      <c r="O232" s="73"/>
      <c r="P232" s="175">
        <f>O232*H232</f>
        <v>0</v>
      </c>
      <c r="Q232" s="175">
        <v>0</v>
      </c>
      <c r="R232" s="175">
        <f>Q232*H232</f>
        <v>0</v>
      </c>
      <c r="S232" s="175">
        <v>0</v>
      </c>
      <c r="T232" s="176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177" t="s">
        <v>136</v>
      </c>
      <c r="AT232" s="177" t="s">
        <v>131</v>
      </c>
      <c r="AU232" s="177" t="s">
        <v>81</v>
      </c>
      <c r="AY232" s="20" t="s">
        <v>129</v>
      </c>
      <c r="BE232" s="178">
        <f>IF(N232="základní",J232,0)</f>
        <v>0</v>
      </c>
      <c r="BF232" s="178">
        <f>IF(N232="snížená",J232,0)</f>
        <v>0</v>
      </c>
      <c r="BG232" s="178">
        <f>IF(N232="zákl. přenesená",J232,0)</f>
        <v>0</v>
      </c>
      <c r="BH232" s="178">
        <f>IF(N232="sníž. přenesená",J232,0)</f>
        <v>0</v>
      </c>
      <c r="BI232" s="178">
        <f>IF(N232="nulová",J232,0)</f>
        <v>0</v>
      </c>
      <c r="BJ232" s="20" t="s">
        <v>79</v>
      </c>
      <c r="BK232" s="178">
        <f>ROUND(I232*H232,2)</f>
        <v>0</v>
      </c>
      <c r="BL232" s="20" t="s">
        <v>136</v>
      </c>
      <c r="BM232" s="177" t="s">
        <v>286</v>
      </c>
    </row>
    <row r="233" s="2" customFormat="1">
      <c r="A233" s="39"/>
      <c r="B233" s="40"/>
      <c r="C233" s="39"/>
      <c r="D233" s="179" t="s">
        <v>137</v>
      </c>
      <c r="E233" s="39"/>
      <c r="F233" s="180" t="s">
        <v>287</v>
      </c>
      <c r="G233" s="39"/>
      <c r="H233" s="39"/>
      <c r="I233" s="181"/>
      <c r="J233" s="39"/>
      <c r="K233" s="39"/>
      <c r="L233" s="40"/>
      <c r="M233" s="182"/>
      <c r="N233" s="183"/>
      <c r="O233" s="73"/>
      <c r="P233" s="73"/>
      <c r="Q233" s="73"/>
      <c r="R233" s="73"/>
      <c r="S233" s="73"/>
      <c r="T233" s="74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20" t="s">
        <v>137</v>
      </c>
      <c r="AU233" s="20" t="s">
        <v>81</v>
      </c>
    </row>
    <row r="234" s="2" customFormat="1">
      <c r="A234" s="39"/>
      <c r="B234" s="40"/>
      <c r="C234" s="39"/>
      <c r="D234" s="184" t="s">
        <v>139</v>
      </c>
      <c r="E234" s="39"/>
      <c r="F234" s="185" t="s">
        <v>288</v>
      </c>
      <c r="G234" s="39"/>
      <c r="H234" s="39"/>
      <c r="I234" s="181"/>
      <c r="J234" s="39"/>
      <c r="K234" s="39"/>
      <c r="L234" s="40"/>
      <c r="M234" s="182"/>
      <c r="N234" s="183"/>
      <c r="O234" s="73"/>
      <c r="P234" s="73"/>
      <c r="Q234" s="73"/>
      <c r="R234" s="73"/>
      <c r="S234" s="73"/>
      <c r="T234" s="74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20" t="s">
        <v>139</v>
      </c>
      <c r="AU234" s="20" t="s">
        <v>81</v>
      </c>
    </row>
    <row r="235" s="2" customFormat="1" ht="16.5" customHeight="1">
      <c r="A235" s="39"/>
      <c r="B235" s="165"/>
      <c r="C235" s="166" t="s">
        <v>8</v>
      </c>
      <c r="D235" s="166" t="s">
        <v>131</v>
      </c>
      <c r="E235" s="167" t="s">
        <v>289</v>
      </c>
      <c r="F235" s="168" t="s">
        <v>290</v>
      </c>
      <c r="G235" s="169" t="s">
        <v>202</v>
      </c>
      <c r="H235" s="170">
        <v>2.9990000000000001</v>
      </c>
      <c r="I235" s="171"/>
      <c r="J235" s="172">
        <f>ROUND(I235*H235,2)</f>
        <v>0</v>
      </c>
      <c r="K235" s="168" t="s">
        <v>135</v>
      </c>
      <c r="L235" s="40"/>
      <c r="M235" s="173" t="s">
        <v>3</v>
      </c>
      <c r="N235" s="174" t="s">
        <v>42</v>
      </c>
      <c r="O235" s="73"/>
      <c r="P235" s="175">
        <f>O235*H235</f>
        <v>0</v>
      </c>
      <c r="Q235" s="175">
        <v>0</v>
      </c>
      <c r="R235" s="175">
        <f>Q235*H235</f>
        <v>0</v>
      </c>
      <c r="S235" s="175">
        <v>0</v>
      </c>
      <c r="T235" s="176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177" t="s">
        <v>136</v>
      </c>
      <c r="AT235" s="177" t="s">
        <v>131</v>
      </c>
      <c r="AU235" s="177" t="s">
        <v>81</v>
      </c>
      <c r="AY235" s="20" t="s">
        <v>129</v>
      </c>
      <c r="BE235" s="178">
        <f>IF(N235="základní",J235,0)</f>
        <v>0</v>
      </c>
      <c r="BF235" s="178">
        <f>IF(N235="snížená",J235,0)</f>
        <v>0</v>
      </c>
      <c r="BG235" s="178">
        <f>IF(N235="zákl. přenesená",J235,0)</f>
        <v>0</v>
      </c>
      <c r="BH235" s="178">
        <f>IF(N235="sníž. přenesená",J235,0)</f>
        <v>0</v>
      </c>
      <c r="BI235" s="178">
        <f>IF(N235="nulová",J235,0)</f>
        <v>0</v>
      </c>
      <c r="BJ235" s="20" t="s">
        <v>79</v>
      </c>
      <c r="BK235" s="178">
        <f>ROUND(I235*H235,2)</f>
        <v>0</v>
      </c>
      <c r="BL235" s="20" t="s">
        <v>136</v>
      </c>
      <c r="BM235" s="177" t="s">
        <v>291</v>
      </c>
    </row>
    <row r="236" s="2" customFormat="1">
      <c r="A236" s="39"/>
      <c r="B236" s="40"/>
      <c r="C236" s="39"/>
      <c r="D236" s="179" t="s">
        <v>137</v>
      </c>
      <c r="E236" s="39"/>
      <c r="F236" s="180" t="s">
        <v>292</v>
      </c>
      <c r="G236" s="39"/>
      <c r="H236" s="39"/>
      <c r="I236" s="181"/>
      <c r="J236" s="39"/>
      <c r="K236" s="39"/>
      <c r="L236" s="40"/>
      <c r="M236" s="182"/>
      <c r="N236" s="183"/>
      <c r="O236" s="73"/>
      <c r="P236" s="73"/>
      <c r="Q236" s="73"/>
      <c r="R236" s="73"/>
      <c r="S236" s="73"/>
      <c r="T236" s="74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20" t="s">
        <v>137</v>
      </c>
      <c r="AU236" s="20" t="s">
        <v>81</v>
      </c>
    </row>
    <row r="237" s="2" customFormat="1">
      <c r="A237" s="39"/>
      <c r="B237" s="40"/>
      <c r="C237" s="39"/>
      <c r="D237" s="184" t="s">
        <v>139</v>
      </c>
      <c r="E237" s="39"/>
      <c r="F237" s="185" t="s">
        <v>293</v>
      </c>
      <c r="G237" s="39"/>
      <c r="H237" s="39"/>
      <c r="I237" s="181"/>
      <c r="J237" s="39"/>
      <c r="K237" s="39"/>
      <c r="L237" s="40"/>
      <c r="M237" s="182"/>
      <c r="N237" s="183"/>
      <c r="O237" s="73"/>
      <c r="P237" s="73"/>
      <c r="Q237" s="73"/>
      <c r="R237" s="73"/>
      <c r="S237" s="73"/>
      <c r="T237" s="74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20" t="s">
        <v>139</v>
      </c>
      <c r="AU237" s="20" t="s">
        <v>81</v>
      </c>
    </row>
    <row r="238" s="2" customFormat="1" ht="16.5" customHeight="1">
      <c r="A238" s="39"/>
      <c r="B238" s="165"/>
      <c r="C238" s="166" t="s">
        <v>213</v>
      </c>
      <c r="D238" s="166" t="s">
        <v>131</v>
      </c>
      <c r="E238" s="167" t="s">
        <v>294</v>
      </c>
      <c r="F238" s="168" t="s">
        <v>295</v>
      </c>
      <c r="G238" s="169" t="s">
        <v>134</v>
      </c>
      <c r="H238" s="170">
        <v>23.768999999999998</v>
      </c>
      <c r="I238" s="171"/>
      <c r="J238" s="172">
        <f>ROUND(I238*H238,2)</f>
        <v>0</v>
      </c>
      <c r="K238" s="168" t="s">
        <v>135</v>
      </c>
      <c r="L238" s="40"/>
      <c r="M238" s="173" t="s">
        <v>3</v>
      </c>
      <c r="N238" s="174" t="s">
        <v>42</v>
      </c>
      <c r="O238" s="73"/>
      <c r="P238" s="175">
        <f>O238*H238</f>
        <v>0</v>
      </c>
      <c r="Q238" s="175">
        <v>0</v>
      </c>
      <c r="R238" s="175">
        <f>Q238*H238</f>
        <v>0</v>
      </c>
      <c r="S238" s="175">
        <v>0</v>
      </c>
      <c r="T238" s="176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177" t="s">
        <v>136</v>
      </c>
      <c r="AT238" s="177" t="s">
        <v>131</v>
      </c>
      <c r="AU238" s="177" t="s">
        <v>81</v>
      </c>
      <c r="AY238" s="20" t="s">
        <v>129</v>
      </c>
      <c r="BE238" s="178">
        <f>IF(N238="základní",J238,0)</f>
        <v>0</v>
      </c>
      <c r="BF238" s="178">
        <f>IF(N238="snížená",J238,0)</f>
        <v>0</v>
      </c>
      <c r="BG238" s="178">
        <f>IF(N238="zákl. přenesená",J238,0)</f>
        <v>0</v>
      </c>
      <c r="BH238" s="178">
        <f>IF(N238="sníž. přenesená",J238,0)</f>
        <v>0</v>
      </c>
      <c r="BI238" s="178">
        <f>IF(N238="nulová",J238,0)</f>
        <v>0</v>
      </c>
      <c r="BJ238" s="20" t="s">
        <v>79</v>
      </c>
      <c r="BK238" s="178">
        <f>ROUND(I238*H238,2)</f>
        <v>0</v>
      </c>
      <c r="BL238" s="20" t="s">
        <v>136</v>
      </c>
      <c r="BM238" s="177" t="s">
        <v>296</v>
      </c>
    </row>
    <row r="239" s="2" customFormat="1">
      <c r="A239" s="39"/>
      <c r="B239" s="40"/>
      <c r="C239" s="39"/>
      <c r="D239" s="179" t="s">
        <v>137</v>
      </c>
      <c r="E239" s="39"/>
      <c r="F239" s="180" t="s">
        <v>297</v>
      </c>
      <c r="G239" s="39"/>
      <c r="H239" s="39"/>
      <c r="I239" s="181"/>
      <c r="J239" s="39"/>
      <c r="K239" s="39"/>
      <c r="L239" s="40"/>
      <c r="M239" s="182"/>
      <c r="N239" s="183"/>
      <c r="O239" s="73"/>
      <c r="P239" s="73"/>
      <c r="Q239" s="73"/>
      <c r="R239" s="73"/>
      <c r="S239" s="73"/>
      <c r="T239" s="74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20" t="s">
        <v>137</v>
      </c>
      <c r="AU239" s="20" t="s">
        <v>81</v>
      </c>
    </row>
    <row r="240" s="2" customFormat="1">
      <c r="A240" s="39"/>
      <c r="B240" s="40"/>
      <c r="C240" s="39"/>
      <c r="D240" s="184" t="s">
        <v>139</v>
      </c>
      <c r="E240" s="39"/>
      <c r="F240" s="185" t="s">
        <v>298</v>
      </c>
      <c r="G240" s="39"/>
      <c r="H240" s="39"/>
      <c r="I240" s="181"/>
      <c r="J240" s="39"/>
      <c r="K240" s="39"/>
      <c r="L240" s="40"/>
      <c r="M240" s="182"/>
      <c r="N240" s="183"/>
      <c r="O240" s="73"/>
      <c r="P240" s="73"/>
      <c r="Q240" s="73"/>
      <c r="R240" s="73"/>
      <c r="S240" s="73"/>
      <c r="T240" s="74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20" t="s">
        <v>139</v>
      </c>
      <c r="AU240" s="20" t="s">
        <v>81</v>
      </c>
    </row>
    <row r="241" s="13" customFormat="1">
      <c r="A241" s="13"/>
      <c r="B241" s="186"/>
      <c r="C241" s="13"/>
      <c r="D241" s="179" t="s">
        <v>141</v>
      </c>
      <c r="E241" s="187" t="s">
        <v>3</v>
      </c>
      <c r="F241" s="188" t="s">
        <v>142</v>
      </c>
      <c r="G241" s="13"/>
      <c r="H241" s="187" t="s">
        <v>3</v>
      </c>
      <c r="I241" s="189"/>
      <c r="J241" s="13"/>
      <c r="K241" s="13"/>
      <c r="L241" s="186"/>
      <c r="M241" s="190"/>
      <c r="N241" s="191"/>
      <c r="O241" s="191"/>
      <c r="P241" s="191"/>
      <c r="Q241" s="191"/>
      <c r="R241" s="191"/>
      <c r="S241" s="191"/>
      <c r="T241" s="19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87" t="s">
        <v>141</v>
      </c>
      <c r="AU241" s="187" t="s">
        <v>81</v>
      </c>
      <c r="AV241" s="13" t="s">
        <v>79</v>
      </c>
      <c r="AW241" s="13" t="s">
        <v>33</v>
      </c>
      <c r="AX241" s="13" t="s">
        <v>71</v>
      </c>
      <c r="AY241" s="187" t="s">
        <v>129</v>
      </c>
    </row>
    <row r="242" s="13" customFormat="1">
      <c r="A242" s="13"/>
      <c r="B242" s="186"/>
      <c r="C242" s="13"/>
      <c r="D242" s="179" t="s">
        <v>141</v>
      </c>
      <c r="E242" s="187" t="s">
        <v>3</v>
      </c>
      <c r="F242" s="188" t="s">
        <v>299</v>
      </c>
      <c r="G242" s="13"/>
      <c r="H242" s="187" t="s">
        <v>3</v>
      </c>
      <c r="I242" s="189"/>
      <c r="J242" s="13"/>
      <c r="K242" s="13"/>
      <c r="L242" s="186"/>
      <c r="M242" s="190"/>
      <c r="N242" s="191"/>
      <c r="O242" s="191"/>
      <c r="P242" s="191"/>
      <c r="Q242" s="191"/>
      <c r="R242" s="191"/>
      <c r="S242" s="191"/>
      <c r="T242" s="19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87" t="s">
        <v>141</v>
      </c>
      <c r="AU242" s="187" t="s">
        <v>81</v>
      </c>
      <c r="AV242" s="13" t="s">
        <v>79</v>
      </c>
      <c r="AW242" s="13" t="s">
        <v>33</v>
      </c>
      <c r="AX242" s="13" t="s">
        <v>71</v>
      </c>
      <c r="AY242" s="187" t="s">
        <v>129</v>
      </c>
    </row>
    <row r="243" s="14" customFormat="1">
      <c r="A243" s="14"/>
      <c r="B243" s="193"/>
      <c r="C243" s="14"/>
      <c r="D243" s="179" t="s">
        <v>141</v>
      </c>
      <c r="E243" s="194" t="s">
        <v>3</v>
      </c>
      <c r="F243" s="195" t="s">
        <v>300</v>
      </c>
      <c r="G243" s="14"/>
      <c r="H243" s="196">
        <v>23.768999999999998</v>
      </c>
      <c r="I243" s="197"/>
      <c r="J243" s="14"/>
      <c r="K243" s="14"/>
      <c r="L243" s="193"/>
      <c r="M243" s="198"/>
      <c r="N243" s="199"/>
      <c r="O243" s="199"/>
      <c r="P243" s="199"/>
      <c r="Q243" s="199"/>
      <c r="R243" s="199"/>
      <c r="S243" s="199"/>
      <c r="T243" s="200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194" t="s">
        <v>141</v>
      </c>
      <c r="AU243" s="194" t="s">
        <v>81</v>
      </c>
      <c r="AV243" s="14" t="s">
        <v>81</v>
      </c>
      <c r="AW243" s="14" t="s">
        <v>33</v>
      </c>
      <c r="AX243" s="14" t="s">
        <v>71</v>
      </c>
      <c r="AY243" s="194" t="s">
        <v>129</v>
      </c>
    </row>
    <row r="244" s="15" customFormat="1">
      <c r="A244" s="15"/>
      <c r="B244" s="201"/>
      <c r="C244" s="15"/>
      <c r="D244" s="179" t="s">
        <v>141</v>
      </c>
      <c r="E244" s="202" t="s">
        <v>3</v>
      </c>
      <c r="F244" s="203" t="s">
        <v>145</v>
      </c>
      <c r="G244" s="15"/>
      <c r="H244" s="204">
        <v>23.768999999999998</v>
      </c>
      <c r="I244" s="205"/>
      <c r="J244" s="15"/>
      <c r="K244" s="15"/>
      <c r="L244" s="201"/>
      <c r="M244" s="206"/>
      <c r="N244" s="207"/>
      <c r="O244" s="207"/>
      <c r="P244" s="207"/>
      <c r="Q244" s="207"/>
      <c r="R244" s="207"/>
      <c r="S244" s="207"/>
      <c r="T244" s="208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02" t="s">
        <v>141</v>
      </c>
      <c r="AU244" s="202" t="s">
        <v>81</v>
      </c>
      <c r="AV244" s="15" t="s">
        <v>136</v>
      </c>
      <c r="AW244" s="15" t="s">
        <v>33</v>
      </c>
      <c r="AX244" s="15" t="s">
        <v>79</v>
      </c>
      <c r="AY244" s="202" t="s">
        <v>129</v>
      </c>
    </row>
    <row r="245" s="2" customFormat="1" ht="16.5" customHeight="1">
      <c r="A245" s="39"/>
      <c r="B245" s="165"/>
      <c r="C245" s="166" t="s">
        <v>301</v>
      </c>
      <c r="D245" s="166" t="s">
        <v>131</v>
      </c>
      <c r="E245" s="167" t="s">
        <v>302</v>
      </c>
      <c r="F245" s="168" t="s">
        <v>303</v>
      </c>
      <c r="G245" s="169" t="s">
        <v>202</v>
      </c>
      <c r="H245" s="170">
        <v>80.001999999999995</v>
      </c>
      <c r="I245" s="171"/>
      <c r="J245" s="172">
        <f>ROUND(I245*H245,2)</f>
        <v>0</v>
      </c>
      <c r="K245" s="168" t="s">
        <v>135</v>
      </c>
      <c r="L245" s="40"/>
      <c r="M245" s="173" t="s">
        <v>3</v>
      </c>
      <c r="N245" s="174" t="s">
        <v>42</v>
      </c>
      <c r="O245" s="73"/>
      <c r="P245" s="175">
        <f>O245*H245</f>
        <v>0</v>
      </c>
      <c r="Q245" s="175">
        <v>0</v>
      </c>
      <c r="R245" s="175">
        <f>Q245*H245</f>
        <v>0</v>
      </c>
      <c r="S245" s="175">
        <v>0</v>
      </c>
      <c r="T245" s="176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177" t="s">
        <v>136</v>
      </c>
      <c r="AT245" s="177" t="s">
        <v>131</v>
      </c>
      <c r="AU245" s="177" t="s">
        <v>81</v>
      </c>
      <c r="AY245" s="20" t="s">
        <v>129</v>
      </c>
      <c r="BE245" s="178">
        <f>IF(N245="základní",J245,0)</f>
        <v>0</v>
      </c>
      <c r="BF245" s="178">
        <f>IF(N245="snížená",J245,0)</f>
        <v>0</v>
      </c>
      <c r="BG245" s="178">
        <f>IF(N245="zákl. přenesená",J245,0)</f>
        <v>0</v>
      </c>
      <c r="BH245" s="178">
        <f>IF(N245="sníž. přenesená",J245,0)</f>
        <v>0</v>
      </c>
      <c r="BI245" s="178">
        <f>IF(N245="nulová",J245,0)</f>
        <v>0</v>
      </c>
      <c r="BJ245" s="20" t="s">
        <v>79</v>
      </c>
      <c r="BK245" s="178">
        <f>ROUND(I245*H245,2)</f>
        <v>0</v>
      </c>
      <c r="BL245" s="20" t="s">
        <v>136</v>
      </c>
      <c r="BM245" s="177" t="s">
        <v>304</v>
      </c>
    </row>
    <row r="246" s="2" customFormat="1">
      <c r="A246" s="39"/>
      <c r="B246" s="40"/>
      <c r="C246" s="39"/>
      <c r="D246" s="179" t="s">
        <v>137</v>
      </c>
      <c r="E246" s="39"/>
      <c r="F246" s="180" t="s">
        <v>305</v>
      </c>
      <c r="G246" s="39"/>
      <c r="H246" s="39"/>
      <c r="I246" s="181"/>
      <c r="J246" s="39"/>
      <c r="K246" s="39"/>
      <c r="L246" s="40"/>
      <c r="M246" s="182"/>
      <c r="N246" s="183"/>
      <c r="O246" s="73"/>
      <c r="P246" s="73"/>
      <c r="Q246" s="73"/>
      <c r="R246" s="73"/>
      <c r="S246" s="73"/>
      <c r="T246" s="74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20" t="s">
        <v>137</v>
      </c>
      <c r="AU246" s="20" t="s">
        <v>81</v>
      </c>
    </row>
    <row r="247" s="2" customFormat="1">
      <c r="A247" s="39"/>
      <c r="B247" s="40"/>
      <c r="C247" s="39"/>
      <c r="D247" s="184" t="s">
        <v>139</v>
      </c>
      <c r="E247" s="39"/>
      <c r="F247" s="185" t="s">
        <v>306</v>
      </c>
      <c r="G247" s="39"/>
      <c r="H247" s="39"/>
      <c r="I247" s="181"/>
      <c r="J247" s="39"/>
      <c r="K247" s="39"/>
      <c r="L247" s="40"/>
      <c r="M247" s="182"/>
      <c r="N247" s="183"/>
      <c r="O247" s="73"/>
      <c r="P247" s="73"/>
      <c r="Q247" s="73"/>
      <c r="R247" s="73"/>
      <c r="S247" s="73"/>
      <c r="T247" s="74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20" t="s">
        <v>139</v>
      </c>
      <c r="AU247" s="20" t="s">
        <v>81</v>
      </c>
    </row>
    <row r="248" s="13" customFormat="1">
      <c r="A248" s="13"/>
      <c r="B248" s="186"/>
      <c r="C248" s="13"/>
      <c r="D248" s="179" t="s">
        <v>141</v>
      </c>
      <c r="E248" s="187" t="s">
        <v>3</v>
      </c>
      <c r="F248" s="188" t="s">
        <v>142</v>
      </c>
      <c r="G248" s="13"/>
      <c r="H248" s="187" t="s">
        <v>3</v>
      </c>
      <c r="I248" s="189"/>
      <c r="J248" s="13"/>
      <c r="K248" s="13"/>
      <c r="L248" s="186"/>
      <c r="M248" s="190"/>
      <c r="N248" s="191"/>
      <c r="O248" s="191"/>
      <c r="P248" s="191"/>
      <c r="Q248" s="191"/>
      <c r="R248" s="191"/>
      <c r="S248" s="191"/>
      <c r="T248" s="19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187" t="s">
        <v>141</v>
      </c>
      <c r="AU248" s="187" t="s">
        <v>81</v>
      </c>
      <c r="AV248" s="13" t="s">
        <v>79</v>
      </c>
      <c r="AW248" s="13" t="s">
        <v>33</v>
      </c>
      <c r="AX248" s="13" t="s">
        <v>71</v>
      </c>
      <c r="AY248" s="187" t="s">
        <v>129</v>
      </c>
    </row>
    <row r="249" s="13" customFormat="1">
      <c r="A249" s="13"/>
      <c r="B249" s="186"/>
      <c r="C249" s="13"/>
      <c r="D249" s="179" t="s">
        <v>141</v>
      </c>
      <c r="E249" s="187" t="s">
        <v>3</v>
      </c>
      <c r="F249" s="188" t="s">
        <v>299</v>
      </c>
      <c r="G249" s="13"/>
      <c r="H249" s="187" t="s">
        <v>3</v>
      </c>
      <c r="I249" s="189"/>
      <c r="J249" s="13"/>
      <c r="K249" s="13"/>
      <c r="L249" s="186"/>
      <c r="M249" s="190"/>
      <c r="N249" s="191"/>
      <c r="O249" s="191"/>
      <c r="P249" s="191"/>
      <c r="Q249" s="191"/>
      <c r="R249" s="191"/>
      <c r="S249" s="191"/>
      <c r="T249" s="19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87" t="s">
        <v>141</v>
      </c>
      <c r="AU249" s="187" t="s">
        <v>81</v>
      </c>
      <c r="AV249" s="13" t="s">
        <v>79</v>
      </c>
      <c r="AW249" s="13" t="s">
        <v>33</v>
      </c>
      <c r="AX249" s="13" t="s">
        <v>71</v>
      </c>
      <c r="AY249" s="187" t="s">
        <v>129</v>
      </c>
    </row>
    <row r="250" s="14" customFormat="1">
      <c r="A250" s="14"/>
      <c r="B250" s="193"/>
      <c r="C250" s="14"/>
      <c r="D250" s="179" t="s">
        <v>141</v>
      </c>
      <c r="E250" s="194" t="s">
        <v>3</v>
      </c>
      <c r="F250" s="195" t="s">
        <v>307</v>
      </c>
      <c r="G250" s="14"/>
      <c r="H250" s="196">
        <v>80.001999999999995</v>
      </c>
      <c r="I250" s="197"/>
      <c r="J250" s="14"/>
      <c r="K250" s="14"/>
      <c r="L250" s="193"/>
      <c r="M250" s="198"/>
      <c r="N250" s="199"/>
      <c r="O250" s="199"/>
      <c r="P250" s="199"/>
      <c r="Q250" s="199"/>
      <c r="R250" s="199"/>
      <c r="S250" s="199"/>
      <c r="T250" s="200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194" t="s">
        <v>141</v>
      </c>
      <c r="AU250" s="194" t="s">
        <v>81</v>
      </c>
      <c r="AV250" s="14" t="s">
        <v>81</v>
      </c>
      <c r="AW250" s="14" t="s">
        <v>33</v>
      </c>
      <c r="AX250" s="14" t="s">
        <v>71</v>
      </c>
      <c r="AY250" s="194" t="s">
        <v>129</v>
      </c>
    </row>
    <row r="251" s="15" customFormat="1">
      <c r="A251" s="15"/>
      <c r="B251" s="201"/>
      <c r="C251" s="15"/>
      <c r="D251" s="179" t="s">
        <v>141</v>
      </c>
      <c r="E251" s="202" t="s">
        <v>3</v>
      </c>
      <c r="F251" s="203" t="s">
        <v>145</v>
      </c>
      <c r="G251" s="15"/>
      <c r="H251" s="204">
        <v>80.001999999999995</v>
      </c>
      <c r="I251" s="205"/>
      <c r="J251" s="15"/>
      <c r="K251" s="15"/>
      <c r="L251" s="201"/>
      <c r="M251" s="206"/>
      <c r="N251" s="207"/>
      <c r="O251" s="207"/>
      <c r="P251" s="207"/>
      <c r="Q251" s="207"/>
      <c r="R251" s="207"/>
      <c r="S251" s="207"/>
      <c r="T251" s="208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02" t="s">
        <v>141</v>
      </c>
      <c r="AU251" s="202" t="s">
        <v>81</v>
      </c>
      <c r="AV251" s="15" t="s">
        <v>136</v>
      </c>
      <c r="AW251" s="15" t="s">
        <v>33</v>
      </c>
      <c r="AX251" s="15" t="s">
        <v>79</v>
      </c>
      <c r="AY251" s="202" t="s">
        <v>129</v>
      </c>
    </row>
    <row r="252" s="2" customFormat="1" ht="16.5" customHeight="1">
      <c r="A252" s="39"/>
      <c r="B252" s="165"/>
      <c r="C252" s="166" t="s">
        <v>220</v>
      </c>
      <c r="D252" s="166" t="s">
        <v>131</v>
      </c>
      <c r="E252" s="167" t="s">
        <v>308</v>
      </c>
      <c r="F252" s="168" t="s">
        <v>309</v>
      </c>
      <c r="G252" s="169" t="s">
        <v>202</v>
      </c>
      <c r="H252" s="170">
        <v>80.001999999999995</v>
      </c>
      <c r="I252" s="171"/>
      <c r="J252" s="172">
        <f>ROUND(I252*H252,2)</f>
        <v>0</v>
      </c>
      <c r="K252" s="168" t="s">
        <v>135</v>
      </c>
      <c r="L252" s="40"/>
      <c r="M252" s="173" t="s">
        <v>3</v>
      </c>
      <c r="N252" s="174" t="s">
        <v>42</v>
      </c>
      <c r="O252" s="73"/>
      <c r="P252" s="175">
        <f>O252*H252</f>
        <v>0</v>
      </c>
      <c r="Q252" s="175">
        <v>0</v>
      </c>
      <c r="R252" s="175">
        <f>Q252*H252</f>
        <v>0</v>
      </c>
      <c r="S252" s="175">
        <v>0</v>
      </c>
      <c r="T252" s="176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177" t="s">
        <v>136</v>
      </c>
      <c r="AT252" s="177" t="s">
        <v>131</v>
      </c>
      <c r="AU252" s="177" t="s">
        <v>81</v>
      </c>
      <c r="AY252" s="20" t="s">
        <v>129</v>
      </c>
      <c r="BE252" s="178">
        <f>IF(N252="základní",J252,0)</f>
        <v>0</v>
      </c>
      <c r="BF252" s="178">
        <f>IF(N252="snížená",J252,0)</f>
        <v>0</v>
      </c>
      <c r="BG252" s="178">
        <f>IF(N252="zákl. přenesená",J252,0)</f>
        <v>0</v>
      </c>
      <c r="BH252" s="178">
        <f>IF(N252="sníž. přenesená",J252,0)</f>
        <v>0</v>
      </c>
      <c r="BI252" s="178">
        <f>IF(N252="nulová",J252,0)</f>
        <v>0</v>
      </c>
      <c r="BJ252" s="20" t="s">
        <v>79</v>
      </c>
      <c r="BK252" s="178">
        <f>ROUND(I252*H252,2)</f>
        <v>0</v>
      </c>
      <c r="BL252" s="20" t="s">
        <v>136</v>
      </c>
      <c r="BM252" s="177" t="s">
        <v>310</v>
      </c>
    </row>
    <row r="253" s="2" customFormat="1">
      <c r="A253" s="39"/>
      <c r="B253" s="40"/>
      <c r="C253" s="39"/>
      <c r="D253" s="179" t="s">
        <v>137</v>
      </c>
      <c r="E253" s="39"/>
      <c r="F253" s="180" t="s">
        <v>311</v>
      </c>
      <c r="G253" s="39"/>
      <c r="H253" s="39"/>
      <c r="I253" s="181"/>
      <c r="J253" s="39"/>
      <c r="K253" s="39"/>
      <c r="L253" s="40"/>
      <c r="M253" s="182"/>
      <c r="N253" s="183"/>
      <c r="O253" s="73"/>
      <c r="P253" s="73"/>
      <c r="Q253" s="73"/>
      <c r="R253" s="73"/>
      <c r="S253" s="73"/>
      <c r="T253" s="74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20" t="s">
        <v>137</v>
      </c>
      <c r="AU253" s="20" t="s">
        <v>81</v>
      </c>
    </row>
    <row r="254" s="2" customFormat="1">
      <c r="A254" s="39"/>
      <c r="B254" s="40"/>
      <c r="C254" s="39"/>
      <c r="D254" s="184" t="s">
        <v>139</v>
      </c>
      <c r="E254" s="39"/>
      <c r="F254" s="185" t="s">
        <v>312</v>
      </c>
      <c r="G254" s="39"/>
      <c r="H254" s="39"/>
      <c r="I254" s="181"/>
      <c r="J254" s="39"/>
      <c r="K254" s="39"/>
      <c r="L254" s="40"/>
      <c r="M254" s="182"/>
      <c r="N254" s="183"/>
      <c r="O254" s="73"/>
      <c r="P254" s="73"/>
      <c r="Q254" s="73"/>
      <c r="R254" s="73"/>
      <c r="S254" s="73"/>
      <c r="T254" s="74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20" t="s">
        <v>139</v>
      </c>
      <c r="AU254" s="20" t="s">
        <v>81</v>
      </c>
    </row>
    <row r="255" s="2" customFormat="1" ht="16.5" customHeight="1">
      <c r="A255" s="39"/>
      <c r="B255" s="165"/>
      <c r="C255" s="166" t="s">
        <v>313</v>
      </c>
      <c r="D255" s="166" t="s">
        <v>131</v>
      </c>
      <c r="E255" s="167" t="s">
        <v>314</v>
      </c>
      <c r="F255" s="168" t="s">
        <v>315</v>
      </c>
      <c r="G255" s="169" t="s">
        <v>230</v>
      </c>
      <c r="H255" s="170">
        <v>1.129</v>
      </c>
      <c r="I255" s="171"/>
      <c r="J255" s="172">
        <f>ROUND(I255*H255,2)</f>
        <v>0</v>
      </c>
      <c r="K255" s="168" t="s">
        <v>135</v>
      </c>
      <c r="L255" s="40"/>
      <c r="M255" s="173" t="s">
        <v>3</v>
      </c>
      <c r="N255" s="174" t="s">
        <v>42</v>
      </c>
      <c r="O255" s="73"/>
      <c r="P255" s="175">
        <f>O255*H255</f>
        <v>0</v>
      </c>
      <c r="Q255" s="175">
        <v>0</v>
      </c>
      <c r="R255" s="175">
        <f>Q255*H255</f>
        <v>0</v>
      </c>
      <c r="S255" s="175">
        <v>0</v>
      </c>
      <c r="T255" s="176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177" t="s">
        <v>136</v>
      </c>
      <c r="AT255" s="177" t="s">
        <v>131</v>
      </c>
      <c r="AU255" s="177" t="s">
        <v>81</v>
      </c>
      <c r="AY255" s="20" t="s">
        <v>129</v>
      </c>
      <c r="BE255" s="178">
        <f>IF(N255="základní",J255,0)</f>
        <v>0</v>
      </c>
      <c r="BF255" s="178">
        <f>IF(N255="snížená",J255,0)</f>
        <v>0</v>
      </c>
      <c r="BG255" s="178">
        <f>IF(N255="zákl. přenesená",J255,0)</f>
        <v>0</v>
      </c>
      <c r="BH255" s="178">
        <f>IF(N255="sníž. přenesená",J255,0)</f>
        <v>0</v>
      </c>
      <c r="BI255" s="178">
        <f>IF(N255="nulová",J255,0)</f>
        <v>0</v>
      </c>
      <c r="BJ255" s="20" t="s">
        <v>79</v>
      </c>
      <c r="BK255" s="178">
        <f>ROUND(I255*H255,2)</f>
        <v>0</v>
      </c>
      <c r="BL255" s="20" t="s">
        <v>136</v>
      </c>
      <c r="BM255" s="177" t="s">
        <v>316</v>
      </c>
    </row>
    <row r="256" s="2" customFormat="1">
      <c r="A256" s="39"/>
      <c r="B256" s="40"/>
      <c r="C256" s="39"/>
      <c r="D256" s="179" t="s">
        <v>137</v>
      </c>
      <c r="E256" s="39"/>
      <c r="F256" s="180" t="s">
        <v>317</v>
      </c>
      <c r="G256" s="39"/>
      <c r="H256" s="39"/>
      <c r="I256" s="181"/>
      <c r="J256" s="39"/>
      <c r="K256" s="39"/>
      <c r="L256" s="40"/>
      <c r="M256" s="182"/>
      <c r="N256" s="183"/>
      <c r="O256" s="73"/>
      <c r="P256" s="73"/>
      <c r="Q256" s="73"/>
      <c r="R256" s="73"/>
      <c r="S256" s="73"/>
      <c r="T256" s="74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20" t="s">
        <v>137</v>
      </c>
      <c r="AU256" s="20" t="s">
        <v>81</v>
      </c>
    </row>
    <row r="257" s="2" customFormat="1">
      <c r="A257" s="39"/>
      <c r="B257" s="40"/>
      <c r="C257" s="39"/>
      <c r="D257" s="184" t="s">
        <v>139</v>
      </c>
      <c r="E257" s="39"/>
      <c r="F257" s="185" t="s">
        <v>318</v>
      </c>
      <c r="G257" s="39"/>
      <c r="H257" s="39"/>
      <c r="I257" s="181"/>
      <c r="J257" s="39"/>
      <c r="K257" s="39"/>
      <c r="L257" s="40"/>
      <c r="M257" s="182"/>
      <c r="N257" s="183"/>
      <c r="O257" s="73"/>
      <c r="P257" s="73"/>
      <c r="Q257" s="73"/>
      <c r="R257" s="73"/>
      <c r="S257" s="73"/>
      <c r="T257" s="74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20" t="s">
        <v>139</v>
      </c>
      <c r="AU257" s="20" t="s">
        <v>81</v>
      </c>
    </row>
    <row r="258" s="14" customFormat="1">
      <c r="A258" s="14"/>
      <c r="B258" s="193"/>
      <c r="C258" s="14"/>
      <c r="D258" s="179" t="s">
        <v>141</v>
      </c>
      <c r="E258" s="194" t="s">
        <v>3</v>
      </c>
      <c r="F258" s="195" t="s">
        <v>319</v>
      </c>
      <c r="G258" s="14"/>
      <c r="H258" s="196">
        <v>1.129</v>
      </c>
      <c r="I258" s="197"/>
      <c r="J258" s="14"/>
      <c r="K258" s="14"/>
      <c r="L258" s="193"/>
      <c r="M258" s="198"/>
      <c r="N258" s="199"/>
      <c r="O258" s="199"/>
      <c r="P258" s="199"/>
      <c r="Q258" s="199"/>
      <c r="R258" s="199"/>
      <c r="S258" s="199"/>
      <c r="T258" s="200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194" t="s">
        <v>141</v>
      </c>
      <c r="AU258" s="194" t="s">
        <v>81</v>
      </c>
      <c r="AV258" s="14" t="s">
        <v>81</v>
      </c>
      <c r="AW258" s="14" t="s">
        <v>33</v>
      </c>
      <c r="AX258" s="14" t="s">
        <v>71</v>
      </c>
      <c r="AY258" s="194" t="s">
        <v>129</v>
      </c>
    </row>
    <row r="259" s="15" customFormat="1">
      <c r="A259" s="15"/>
      <c r="B259" s="201"/>
      <c r="C259" s="15"/>
      <c r="D259" s="179" t="s">
        <v>141</v>
      </c>
      <c r="E259" s="202" t="s">
        <v>3</v>
      </c>
      <c r="F259" s="203" t="s">
        <v>145</v>
      </c>
      <c r="G259" s="15"/>
      <c r="H259" s="204">
        <v>1.129</v>
      </c>
      <c r="I259" s="205"/>
      <c r="J259" s="15"/>
      <c r="K259" s="15"/>
      <c r="L259" s="201"/>
      <c r="M259" s="206"/>
      <c r="N259" s="207"/>
      <c r="O259" s="207"/>
      <c r="P259" s="207"/>
      <c r="Q259" s="207"/>
      <c r="R259" s="207"/>
      <c r="S259" s="207"/>
      <c r="T259" s="208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02" t="s">
        <v>141</v>
      </c>
      <c r="AU259" s="202" t="s">
        <v>81</v>
      </c>
      <c r="AV259" s="15" t="s">
        <v>136</v>
      </c>
      <c r="AW259" s="15" t="s">
        <v>33</v>
      </c>
      <c r="AX259" s="15" t="s">
        <v>79</v>
      </c>
      <c r="AY259" s="202" t="s">
        <v>129</v>
      </c>
    </row>
    <row r="260" s="12" customFormat="1" ht="22.8" customHeight="1">
      <c r="A260" s="12"/>
      <c r="B260" s="152"/>
      <c r="C260" s="12"/>
      <c r="D260" s="153" t="s">
        <v>70</v>
      </c>
      <c r="E260" s="163" t="s">
        <v>159</v>
      </c>
      <c r="F260" s="163" t="s">
        <v>320</v>
      </c>
      <c r="G260" s="12"/>
      <c r="H260" s="12"/>
      <c r="I260" s="155"/>
      <c r="J260" s="164">
        <f>BK260</f>
        <v>0</v>
      </c>
      <c r="K260" s="12"/>
      <c r="L260" s="152"/>
      <c r="M260" s="157"/>
      <c r="N260" s="158"/>
      <c r="O260" s="158"/>
      <c r="P260" s="159">
        <f>SUM(P261:P343)</f>
        <v>0</v>
      </c>
      <c r="Q260" s="158"/>
      <c r="R260" s="159">
        <f>SUM(R261:R343)</f>
        <v>0</v>
      </c>
      <c r="S260" s="158"/>
      <c r="T260" s="160">
        <f>SUM(T261:T343)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153" t="s">
        <v>79</v>
      </c>
      <c r="AT260" s="161" t="s">
        <v>70</v>
      </c>
      <c r="AU260" s="161" t="s">
        <v>79</v>
      </c>
      <c r="AY260" s="153" t="s">
        <v>129</v>
      </c>
      <c r="BK260" s="162">
        <f>SUM(BK261:BK343)</f>
        <v>0</v>
      </c>
    </row>
    <row r="261" s="2" customFormat="1" ht="21.75" customHeight="1">
      <c r="A261" s="39"/>
      <c r="B261" s="165"/>
      <c r="C261" s="166" t="s">
        <v>231</v>
      </c>
      <c r="D261" s="166" t="s">
        <v>131</v>
      </c>
      <c r="E261" s="167" t="s">
        <v>321</v>
      </c>
      <c r="F261" s="168" t="s">
        <v>322</v>
      </c>
      <c r="G261" s="169" t="s">
        <v>134</v>
      </c>
      <c r="H261" s="170">
        <v>0.105</v>
      </c>
      <c r="I261" s="171"/>
      <c r="J261" s="172">
        <f>ROUND(I261*H261,2)</f>
        <v>0</v>
      </c>
      <c r="K261" s="168" t="s">
        <v>135</v>
      </c>
      <c r="L261" s="40"/>
      <c r="M261" s="173" t="s">
        <v>3</v>
      </c>
      <c r="N261" s="174" t="s">
        <v>42</v>
      </c>
      <c r="O261" s="73"/>
      <c r="P261" s="175">
        <f>O261*H261</f>
        <v>0</v>
      </c>
      <c r="Q261" s="175">
        <v>0</v>
      </c>
      <c r="R261" s="175">
        <f>Q261*H261</f>
        <v>0</v>
      </c>
      <c r="S261" s="175">
        <v>0</v>
      </c>
      <c r="T261" s="176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177" t="s">
        <v>136</v>
      </c>
      <c r="AT261" s="177" t="s">
        <v>131</v>
      </c>
      <c r="AU261" s="177" t="s">
        <v>81</v>
      </c>
      <c r="AY261" s="20" t="s">
        <v>129</v>
      </c>
      <c r="BE261" s="178">
        <f>IF(N261="základní",J261,0)</f>
        <v>0</v>
      </c>
      <c r="BF261" s="178">
        <f>IF(N261="snížená",J261,0)</f>
        <v>0</v>
      </c>
      <c r="BG261" s="178">
        <f>IF(N261="zákl. přenesená",J261,0)</f>
        <v>0</v>
      </c>
      <c r="BH261" s="178">
        <f>IF(N261="sníž. přenesená",J261,0)</f>
        <v>0</v>
      </c>
      <c r="BI261" s="178">
        <f>IF(N261="nulová",J261,0)</f>
        <v>0</v>
      </c>
      <c r="BJ261" s="20" t="s">
        <v>79</v>
      </c>
      <c r="BK261" s="178">
        <f>ROUND(I261*H261,2)</f>
        <v>0</v>
      </c>
      <c r="BL261" s="20" t="s">
        <v>136</v>
      </c>
      <c r="BM261" s="177" t="s">
        <v>323</v>
      </c>
    </row>
    <row r="262" s="2" customFormat="1">
      <c r="A262" s="39"/>
      <c r="B262" s="40"/>
      <c r="C262" s="39"/>
      <c r="D262" s="179" t="s">
        <v>137</v>
      </c>
      <c r="E262" s="39"/>
      <c r="F262" s="180" t="s">
        <v>324</v>
      </c>
      <c r="G262" s="39"/>
      <c r="H262" s="39"/>
      <c r="I262" s="181"/>
      <c r="J262" s="39"/>
      <c r="K262" s="39"/>
      <c r="L262" s="40"/>
      <c r="M262" s="182"/>
      <c r="N262" s="183"/>
      <c r="O262" s="73"/>
      <c r="P262" s="73"/>
      <c r="Q262" s="73"/>
      <c r="R262" s="73"/>
      <c r="S262" s="73"/>
      <c r="T262" s="74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20" t="s">
        <v>137</v>
      </c>
      <c r="AU262" s="20" t="s">
        <v>81</v>
      </c>
    </row>
    <row r="263" s="2" customFormat="1">
      <c r="A263" s="39"/>
      <c r="B263" s="40"/>
      <c r="C263" s="39"/>
      <c r="D263" s="184" t="s">
        <v>139</v>
      </c>
      <c r="E263" s="39"/>
      <c r="F263" s="185" t="s">
        <v>325</v>
      </c>
      <c r="G263" s="39"/>
      <c r="H263" s="39"/>
      <c r="I263" s="181"/>
      <c r="J263" s="39"/>
      <c r="K263" s="39"/>
      <c r="L263" s="40"/>
      <c r="M263" s="182"/>
      <c r="N263" s="183"/>
      <c r="O263" s="73"/>
      <c r="P263" s="73"/>
      <c r="Q263" s="73"/>
      <c r="R263" s="73"/>
      <c r="S263" s="73"/>
      <c r="T263" s="74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20" t="s">
        <v>139</v>
      </c>
      <c r="AU263" s="20" t="s">
        <v>81</v>
      </c>
    </row>
    <row r="264" s="13" customFormat="1">
      <c r="A264" s="13"/>
      <c r="B264" s="186"/>
      <c r="C264" s="13"/>
      <c r="D264" s="179" t="s">
        <v>141</v>
      </c>
      <c r="E264" s="187" t="s">
        <v>3</v>
      </c>
      <c r="F264" s="188" t="s">
        <v>142</v>
      </c>
      <c r="G264" s="13"/>
      <c r="H264" s="187" t="s">
        <v>3</v>
      </c>
      <c r="I264" s="189"/>
      <c r="J264" s="13"/>
      <c r="K264" s="13"/>
      <c r="L264" s="186"/>
      <c r="M264" s="190"/>
      <c r="N264" s="191"/>
      <c r="O264" s="191"/>
      <c r="P264" s="191"/>
      <c r="Q264" s="191"/>
      <c r="R264" s="191"/>
      <c r="S264" s="191"/>
      <c r="T264" s="19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187" t="s">
        <v>141</v>
      </c>
      <c r="AU264" s="187" t="s">
        <v>81</v>
      </c>
      <c r="AV264" s="13" t="s">
        <v>79</v>
      </c>
      <c r="AW264" s="13" t="s">
        <v>33</v>
      </c>
      <c r="AX264" s="13" t="s">
        <v>71</v>
      </c>
      <c r="AY264" s="187" t="s">
        <v>129</v>
      </c>
    </row>
    <row r="265" s="13" customFormat="1">
      <c r="A265" s="13"/>
      <c r="B265" s="186"/>
      <c r="C265" s="13"/>
      <c r="D265" s="179" t="s">
        <v>141</v>
      </c>
      <c r="E265" s="187" t="s">
        <v>3</v>
      </c>
      <c r="F265" s="188" t="s">
        <v>326</v>
      </c>
      <c r="G265" s="13"/>
      <c r="H265" s="187" t="s">
        <v>3</v>
      </c>
      <c r="I265" s="189"/>
      <c r="J265" s="13"/>
      <c r="K265" s="13"/>
      <c r="L265" s="186"/>
      <c r="M265" s="190"/>
      <c r="N265" s="191"/>
      <c r="O265" s="191"/>
      <c r="P265" s="191"/>
      <c r="Q265" s="191"/>
      <c r="R265" s="191"/>
      <c r="S265" s="191"/>
      <c r="T265" s="19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187" t="s">
        <v>141</v>
      </c>
      <c r="AU265" s="187" t="s">
        <v>81</v>
      </c>
      <c r="AV265" s="13" t="s">
        <v>79</v>
      </c>
      <c r="AW265" s="13" t="s">
        <v>33</v>
      </c>
      <c r="AX265" s="13" t="s">
        <v>71</v>
      </c>
      <c r="AY265" s="187" t="s">
        <v>129</v>
      </c>
    </row>
    <row r="266" s="14" customFormat="1">
      <c r="A266" s="14"/>
      <c r="B266" s="193"/>
      <c r="C266" s="14"/>
      <c r="D266" s="179" t="s">
        <v>141</v>
      </c>
      <c r="E266" s="194" t="s">
        <v>3</v>
      </c>
      <c r="F266" s="195" t="s">
        <v>327</v>
      </c>
      <c r="G266" s="14"/>
      <c r="H266" s="196">
        <v>0.105</v>
      </c>
      <c r="I266" s="197"/>
      <c r="J266" s="14"/>
      <c r="K266" s="14"/>
      <c r="L266" s="193"/>
      <c r="M266" s="198"/>
      <c r="N266" s="199"/>
      <c r="O266" s="199"/>
      <c r="P266" s="199"/>
      <c r="Q266" s="199"/>
      <c r="R266" s="199"/>
      <c r="S266" s="199"/>
      <c r="T266" s="200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194" t="s">
        <v>141</v>
      </c>
      <c r="AU266" s="194" t="s">
        <v>81</v>
      </c>
      <c r="AV266" s="14" t="s">
        <v>81</v>
      </c>
      <c r="AW266" s="14" t="s">
        <v>33</v>
      </c>
      <c r="AX266" s="14" t="s">
        <v>71</v>
      </c>
      <c r="AY266" s="194" t="s">
        <v>129</v>
      </c>
    </row>
    <row r="267" s="15" customFormat="1">
      <c r="A267" s="15"/>
      <c r="B267" s="201"/>
      <c r="C267" s="15"/>
      <c r="D267" s="179" t="s">
        <v>141</v>
      </c>
      <c r="E267" s="202" t="s">
        <v>3</v>
      </c>
      <c r="F267" s="203" t="s">
        <v>145</v>
      </c>
      <c r="G267" s="15"/>
      <c r="H267" s="204">
        <v>0.105</v>
      </c>
      <c r="I267" s="205"/>
      <c r="J267" s="15"/>
      <c r="K267" s="15"/>
      <c r="L267" s="201"/>
      <c r="M267" s="206"/>
      <c r="N267" s="207"/>
      <c r="O267" s="207"/>
      <c r="P267" s="207"/>
      <c r="Q267" s="207"/>
      <c r="R267" s="207"/>
      <c r="S267" s="207"/>
      <c r="T267" s="208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02" t="s">
        <v>141</v>
      </c>
      <c r="AU267" s="202" t="s">
        <v>81</v>
      </c>
      <c r="AV267" s="15" t="s">
        <v>136</v>
      </c>
      <c r="AW267" s="15" t="s">
        <v>33</v>
      </c>
      <c r="AX267" s="15" t="s">
        <v>79</v>
      </c>
      <c r="AY267" s="202" t="s">
        <v>129</v>
      </c>
    </row>
    <row r="268" s="2" customFormat="1" ht="21.75" customHeight="1">
      <c r="A268" s="39"/>
      <c r="B268" s="165"/>
      <c r="C268" s="166" t="s">
        <v>328</v>
      </c>
      <c r="D268" s="166" t="s">
        <v>131</v>
      </c>
      <c r="E268" s="167" t="s">
        <v>329</v>
      </c>
      <c r="F268" s="168" t="s">
        <v>330</v>
      </c>
      <c r="G268" s="169" t="s">
        <v>134</v>
      </c>
      <c r="H268" s="170">
        <v>114.467</v>
      </c>
      <c r="I268" s="171"/>
      <c r="J268" s="172">
        <f>ROUND(I268*H268,2)</f>
        <v>0</v>
      </c>
      <c r="K268" s="168" t="s">
        <v>135</v>
      </c>
      <c r="L268" s="40"/>
      <c r="M268" s="173" t="s">
        <v>3</v>
      </c>
      <c r="N268" s="174" t="s">
        <v>42</v>
      </c>
      <c r="O268" s="73"/>
      <c r="P268" s="175">
        <f>O268*H268</f>
        <v>0</v>
      </c>
      <c r="Q268" s="175">
        <v>0</v>
      </c>
      <c r="R268" s="175">
        <f>Q268*H268</f>
        <v>0</v>
      </c>
      <c r="S268" s="175">
        <v>0</v>
      </c>
      <c r="T268" s="176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177" t="s">
        <v>136</v>
      </c>
      <c r="AT268" s="177" t="s">
        <v>131</v>
      </c>
      <c r="AU268" s="177" t="s">
        <v>81</v>
      </c>
      <c r="AY268" s="20" t="s">
        <v>129</v>
      </c>
      <c r="BE268" s="178">
        <f>IF(N268="základní",J268,0)</f>
        <v>0</v>
      </c>
      <c r="BF268" s="178">
        <f>IF(N268="snížená",J268,0)</f>
        <v>0</v>
      </c>
      <c r="BG268" s="178">
        <f>IF(N268="zákl. přenesená",J268,0)</f>
        <v>0</v>
      </c>
      <c r="BH268" s="178">
        <f>IF(N268="sníž. přenesená",J268,0)</f>
        <v>0</v>
      </c>
      <c r="BI268" s="178">
        <f>IF(N268="nulová",J268,0)</f>
        <v>0</v>
      </c>
      <c r="BJ268" s="20" t="s">
        <v>79</v>
      </c>
      <c r="BK268" s="178">
        <f>ROUND(I268*H268,2)</f>
        <v>0</v>
      </c>
      <c r="BL268" s="20" t="s">
        <v>136</v>
      </c>
      <c r="BM268" s="177" t="s">
        <v>331</v>
      </c>
    </row>
    <row r="269" s="2" customFormat="1">
      <c r="A269" s="39"/>
      <c r="B269" s="40"/>
      <c r="C269" s="39"/>
      <c r="D269" s="179" t="s">
        <v>137</v>
      </c>
      <c r="E269" s="39"/>
      <c r="F269" s="180" t="s">
        <v>332</v>
      </c>
      <c r="G269" s="39"/>
      <c r="H269" s="39"/>
      <c r="I269" s="181"/>
      <c r="J269" s="39"/>
      <c r="K269" s="39"/>
      <c r="L269" s="40"/>
      <c r="M269" s="182"/>
      <c r="N269" s="183"/>
      <c r="O269" s="73"/>
      <c r="P269" s="73"/>
      <c r="Q269" s="73"/>
      <c r="R269" s="73"/>
      <c r="S269" s="73"/>
      <c r="T269" s="74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20" t="s">
        <v>137</v>
      </c>
      <c r="AU269" s="20" t="s">
        <v>81</v>
      </c>
    </row>
    <row r="270" s="2" customFormat="1">
      <c r="A270" s="39"/>
      <c r="B270" s="40"/>
      <c r="C270" s="39"/>
      <c r="D270" s="184" t="s">
        <v>139</v>
      </c>
      <c r="E270" s="39"/>
      <c r="F270" s="185" t="s">
        <v>333</v>
      </c>
      <c r="G270" s="39"/>
      <c r="H270" s="39"/>
      <c r="I270" s="181"/>
      <c r="J270" s="39"/>
      <c r="K270" s="39"/>
      <c r="L270" s="40"/>
      <c r="M270" s="182"/>
      <c r="N270" s="183"/>
      <c r="O270" s="73"/>
      <c r="P270" s="73"/>
      <c r="Q270" s="73"/>
      <c r="R270" s="73"/>
      <c r="S270" s="73"/>
      <c r="T270" s="74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20" t="s">
        <v>139</v>
      </c>
      <c r="AU270" s="20" t="s">
        <v>81</v>
      </c>
    </row>
    <row r="271" s="13" customFormat="1">
      <c r="A271" s="13"/>
      <c r="B271" s="186"/>
      <c r="C271" s="13"/>
      <c r="D271" s="179" t="s">
        <v>141</v>
      </c>
      <c r="E271" s="187" t="s">
        <v>3</v>
      </c>
      <c r="F271" s="188" t="s">
        <v>142</v>
      </c>
      <c r="G271" s="13"/>
      <c r="H271" s="187" t="s">
        <v>3</v>
      </c>
      <c r="I271" s="189"/>
      <c r="J271" s="13"/>
      <c r="K271" s="13"/>
      <c r="L271" s="186"/>
      <c r="M271" s="190"/>
      <c r="N271" s="191"/>
      <c r="O271" s="191"/>
      <c r="P271" s="191"/>
      <c r="Q271" s="191"/>
      <c r="R271" s="191"/>
      <c r="S271" s="191"/>
      <c r="T271" s="19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87" t="s">
        <v>141</v>
      </c>
      <c r="AU271" s="187" t="s">
        <v>81</v>
      </c>
      <c r="AV271" s="13" t="s">
        <v>79</v>
      </c>
      <c r="AW271" s="13" t="s">
        <v>33</v>
      </c>
      <c r="AX271" s="13" t="s">
        <v>71</v>
      </c>
      <c r="AY271" s="187" t="s">
        <v>129</v>
      </c>
    </row>
    <row r="272" s="13" customFormat="1">
      <c r="A272" s="13"/>
      <c r="B272" s="186"/>
      <c r="C272" s="13"/>
      <c r="D272" s="179" t="s">
        <v>141</v>
      </c>
      <c r="E272" s="187" t="s">
        <v>3</v>
      </c>
      <c r="F272" s="188" t="s">
        <v>334</v>
      </c>
      <c r="G272" s="13"/>
      <c r="H272" s="187" t="s">
        <v>3</v>
      </c>
      <c r="I272" s="189"/>
      <c r="J272" s="13"/>
      <c r="K272" s="13"/>
      <c r="L272" s="186"/>
      <c r="M272" s="190"/>
      <c r="N272" s="191"/>
      <c r="O272" s="191"/>
      <c r="P272" s="191"/>
      <c r="Q272" s="191"/>
      <c r="R272" s="191"/>
      <c r="S272" s="191"/>
      <c r="T272" s="19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187" t="s">
        <v>141</v>
      </c>
      <c r="AU272" s="187" t="s">
        <v>81</v>
      </c>
      <c r="AV272" s="13" t="s">
        <v>79</v>
      </c>
      <c r="AW272" s="13" t="s">
        <v>33</v>
      </c>
      <c r="AX272" s="13" t="s">
        <v>71</v>
      </c>
      <c r="AY272" s="187" t="s">
        <v>129</v>
      </c>
    </row>
    <row r="273" s="14" customFormat="1">
      <c r="A273" s="14"/>
      <c r="B273" s="193"/>
      <c r="C273" s="14"/>
      <c r="D273" s="179" t="s">
        <v>141</v>
      </c>
      <c r="E273" s="194" t="s">
        <v>3</v>
      </c>
      <c r="F273" s="195" t="s">
        <v>335</v>
      </c>
      <c r="G273" s="14"/>
      <c r="H273" s="196">
        <v>119.416</v>
      </c>
      <c r="I273" s="197"/>
      <c r="J273" s="14"/>
      <c r="K273" s="14"/>
      <c r="L273" s="193"/>
      <c r="M273" s="198"/>
      <c r="N273" s="199"/>
      <c r="O273" s="199"/>
      <c r="P273" s="199"/>
      <c r="Q273" s="199"/>
      <c r="R273" s="199"/>
      <c r="S273" s="199"/>
      <c r="T273" s="200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194" t="s">
        <v>141</v>
      </c>
      <c r="AU273" s="194" t="s">
        <v>81</v>
      </c>
      <c r="AV273" s="14" t="s">
        <v>81</v>
      </c>
      <c r="AW273" s="14" t="s">
        <v>33</v>
      </c>
      <c r="AX273" s="14" t="s">
        <v>71</v>
      </c>
      <c r="AY273" s="194" t="s">
        <v>129</v>
      </c>
    </row>
    <row r="274" s="13" customFormat="1">
      <c r="A274" s="13"/>
      <c r="B274" s="186"/>
      <c r="C274" s="13"/>
      <c r="D274" s="179" t="s">
        <v>141</v>
      </c>
      <c r="E274" s="187" t="s">
        <v>3</v>
      </c>
      <c r="F274" s="188" t="s">
        <v>336</v>
      </c>
      <c r="G274" s="13"/>
      <c r="H274" s="187" t="s">
        <v>3</v>
      </c>
      <c r="I274" s="189"/>
      <c r="J274" s="13"/>
      <c r="K274" s="13"/>
      <c r="L274" s="186"/>
      <c r="M274" s="190"/>
      <c r="N274" s="191"/>
      <c r="O274" s="191"/>
      <c r="P274" s="191"/>
      <c r="Q274" s="191"/>
      <c r="R274" s="191"/>
      <c r="S274" s="191"/>
      <c r="T274" s="19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187" t="s">
        <v>141</v>
      </c>
      <c r="AU274" s="187" t="s">
        <v>81</v>
      </c>
      <c r="AV274" s="13" t="s">
        <v>79</v>
      </c>
      <c r="AW274" s="13" t="s">
        <v>33</v>
      </c>
      <c r="AX274" s="13" t="s">
        <v>71</v>
      </c>
      <c r="AY274" s="187" t="s">
        <v>129</v>
      </c>
    </row>
    <row r="275" s="14" customFormat="1">
      <c r="A275" s="14"/>
      <c r="B275" s="193"/>
      <c r="C275" s="14"/>
      <c r="D275" s="179" t="s">
        <v>141</v>
      </c>
      <c r="E275" s="194" t="s">
        <v>3</v>
      </c>
      <c r="F275" s="195" t="s">
        <v>337</v>
      </c>
      <c r="G275" s="14"/>
      <c r="H275" s="196">
        <v>-4.9489999999999998</v>
      </c>
      <c r="I275" s="197"/>
      <c r="J275" s="14"/>
      <c r="K275" s="14"/>
      <c r="L275" s="193"/>
      <c r="M275" s="198"/>
      <c r="N275" s="199"/>
      <c r="O275" s="199"/>
      <c r="P275" s="199"/>
      <c r="Q275" s="199"/>
      <c r="R275" s="199"/>
      <c r="S275" s="199"/>
      <c r="T275" s="200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194" t="s">
        <v>141</v>
      </c>
      <c r="AU275" s="194" t="s">
        <v>81</v>
      </c>
      <c r="AV275" s="14" t="s">
        <v>81</v>
      </c>
      <c r="AW275" s="14" t="s">
        <v>33</v>
      </c>
      <c r="AX275" s="14" t="s">
        <v>71</v>
      </c>
      <c r="AY275" s="194" t="s">
        <v>129</v>
      </c>
    </row>
    <row r="276" s="15" customFormat="1">
      <c r="A276" s="15"/>
      <c r="B276" s="201"/>
      <c r="C276" s="15"/>
      <c r="D276" s="179" t="s">
        <v>141</v>
      </c>
      <c r="E276" s="202" t="s">
        <v>3</v>
      </c>
      <c r="F276" s="203" t="s">
        <v>145</v>
      </c>
      <c r="G276" s="15"/>
      <c r="H276" s="204">
        <v>114.467</v>
      </c>
      <c r="I276" s="205"/>
      <c r="J276" s="15"/>
      <c r="K276" s="15"/>
      <c r="L276" s="201"/>
      <c r="M276" s="206"/>
      <c r="N276" s="207"/>
      <c r="O276" s="207"/>
      <c r="P276" s="207"/>
      <c r="Q276" s="207"/>
      <c r="R276" s="207"/>
      <c r="S276" s="207"/>
      <c r="T276" s="208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02" t="s">
        <v>141</v>
      </c>
      <c r="AU276" s="202" t="s">
        <v>81</v>
      </c>
      <c r="AV276" s="15" t="s">
        <v>136</v>
      </c>
      <c r="AW276" s="15" t="s">
        <v>33</v>
      </c>
      <c r="AX276" s="15" t="s">
        <v>79</v>
      </c>
      <c r="AY276" s="202" t="s">
        <v>129</v>
      </c>
    </row>
    <row r="277" s="2" customFormat="1" ht="16.5" customHeight="1">
      <c r="A277" s="39"/>
      <c r="B277" s="165"/>
      <c r="C277" s="166" t="s">
        <v>240</v>
      </c>
      <c r="D277" s="166" t="s">
        <v>131</v>
      </c>
      <c r="E277" s="167" t="s">
        <v>338</v>
      </c>
      <c r="F277" s="168" t="s">
        <v>339</v>
      </c>
      <c r="G277" s="169" t="s">
        <v>134</v>
      </c>
      <c r="H277" s="170">
        <v>119.092</v>
      </c>
      <c r="I277" s="171"/>
      <c r="J277" s="172">
        <f>ROUND(I277*H277,2)</f>
        <v>0</v>
      </c>
      <c r="K277" s="168" t="s">
        <v>135</v>
      </c>
      <c r="L277" s="40"/>
      <c r="M277" s="173" t="s">
        <v>3</v>
      </c>
      <c r="N277" s="174" t="s">
        <v>42</v>
      </c>
      <c r="O277" s="73"/>
      <c r="P277" s="175">
        <f>O277*H277</f>
        <v>0</v>
      </c>
      <c r="Q277" s="175">
        <v>0</v>
      </c>
      <c r="R277" s="175">
        <f>Q277*H277</f>
        <v>0</v>
      </c>
      <c r="S277" s="175">
        <v>0</v>
      </c>
      <c r="T277" s="176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177" t="s">
        <v>136</v>
      </c>
      <c r="AT277" s="177" t="s">
        <v>131</v>
      </c>
      <c r="AU277" s="177" t="s">
        <v>81</v>
      </c>
      <c r="AY277" s="20" t="s">
        <v>129</v>
      </c>
      <c r="BE277" s="178">
        <f>IF(N277="základní",J277,0)</f>
        <v>0</v>
      </c>
      <c r="BF277" s="178">
        <f>IF(N277="snížená",J277,0)</f>
        <v>0</v>
      </c>
      <c r="BG277" s="178">
        <f>IF(N277="zákl. přenesená",J277,0)</f>
        <v>0</v>
      </c>
      <c r="BH277" s="178">
        <f>IF(N277="sníž. přenesená",J277,0)</f>
        <v>0</v>
      </c>
      <c r="BI277" s="178">
        <f>IF(N277="nulová",J277,0)</f>
        <v>0</v>
      </c>
      <c r="BJ277" s="20" t="s">
        <v>79</v>
      </c>
      <c r="BK277" s="178">
        <f>ROUND(I277*H277,2)</f>
        <v>0</v>
      </c>
      <c r="BL277" s="20" t="s">
        <v>136</v>
      </c>
      <c r="BM277" s="177" t="s">
        <v>340</v>
      </c>
    </row>
    <row r="278" s="2" customFormat="1">
      <c r="A278" s="39"/>
      <c r="B278" s="40"/>
      <c r="C278" s="39"/>
      <c r="D278" s="179" t="s">
        <v>137</v>
      </c>
      <c r="E278" s="39"/>
      <c r="F278" s="180" t="s">
        <v>341</v>
      </c>
      <c r="G278" s="39"/>
      <c r="H278" s="39"/>
      <c r="I278" s="181"/>
      <c r="J278" s="39"/>
      <c r="K278" s="39"/>
      <c r="L278" s="40"/>
      <c r="M278" s="182"/>
      <c r="N278" s="183"/>
      <c r="O278" s="73"/>
      <c r="P278" s="73"/>
      <c r="Q278" s="73"/>
      <c r="R278" s="73"/>
      <c r="S278" s="73"/>
      <c r="T278" s="74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20" t="s">
        <v>137</v>
      </c>
      <c r="AU278" s="20" t="s">
        <v>81</v>
      </c>
    </row>
    <row r="279" s="2" customFormat="1">
      <c r="A279" s="39"/>
      <c r="B279" s="40"/>
      <c r="C279" s="39"/>
      <c r="D279" s="184" t="s">
        <v>139</v>
      </c>
      <c r="E279" s="39"/>
      <c r="F279" s="185" t="s">
        <v>342</v>
      </c>
      <c r="G279" s="39"/>
      <c r="H279" s="39"/>
      <c r="I279" s="181"/>
      <c r="J279" s="39"/>
      <c r="K279" s="39"/>
      <c r="L279" s="40"/>
      <c r="M279" s="182"/>
      <c r="N279" s="183"/>
      <c r="O279" s="73"/>
      <c r="P279" s="73"/>
      <c r="Q279" s="73"/>
      <c r="R279" s="73"/>
      <c r="S279" s="73"/>
      <c r="T279" s="74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20" t="s">
        <v>139</v>
      </c>
      <c r="AU279" s="20" t="s">
        <v>81</v>
      </c>
    </row>
    <row r="280" s="13" customFormat="1">
      <c r="A280" s="13"/>
      <c r="B280" s="186"/>
      <c r="C280" s="13"/>
      <c r="D280" s="179" t="s">
        <v>141</v>
      </c>
      <c r="E280" s="187" t="s">
        <v>3</v>
      </c>
      <c r="F280" s="188" t="s">
        <v>142</v>
      </c>
      <c r="G280" s="13"/>
      <c r="H280" s="187" t="s">
        <v>3</v>
      </c>
      <c r="I280" s="189"/>
      <c r="J280" s="13"/>
      <c r="K280" s="13"/>
      <c r="L280" s="186"/>
      <c r="M280" s="190"/>
      <c r="N280" s="191"/>
      <c r="O280" s="191"/>
      <c r="P280" s="191"/>
      <c r="Q280" s="191"/>
      <c r="R280" s="191"/>
      <c r="S280" s="191"/>
      <c r="T280" s="19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187" t="s">
        <v>141</v>
      </c>
      <c r="AU280" s="187" t="s">
        <v>81</v>
      </c>
      <c r="AV280" s="13" t="s">
        <v>79</v>
      </c>
      <c r="AW280" s="13" t="s">
        <v>33</v>
      </c>
      <c r="AX280" s="13" t="s">
        <v>71</v>
      </c>
      <c r="AY280" s="187" t="s">
        <v>129</v>
      </c>
    </row>
    <row r="281" s="13" customFormat="1">
      <c r="A281" s="13"/>
      <c r="B281" s="186"/>
      <c r="C281" s="13"/>
      <c r="D281" s="179" t="s">
        <v>141</v>
      </c>
      <c r="E281" s="187" t="s">
        <v>3</v>
      </c>
      <c r="F281" s="188" t="s">
        <v>334</v>
      </c>
      <c r="G281" s="13"/>
      <c r="H281" s="187" t="s">
        <v>3</v>
      </c>
      <c r="I281" s="189"/>
      <c r="J281" s="13"/>
      <c r="K281" s="13"/>
      <c r="L281" s="186"/>
      <c r="M281" s="190"/>
      <c r="N281" s="191"/>
      <c r="O281" s="191"/>
      <c r="P281" s="191"/>
      <c r="Q281" s="191"/>
      <c r="R281" s="191"/>
      <c r="S281" s="191"/>
      <c r="T281" s="19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187" t="s">
        <v>141</v>
      </c>
      <c r="AU281" s="187" t="s">
        <v>81</v>
      </c>
      <c r="AV281" s="13" t="s">
        <v>79</v>
      </c>
      <c r="AW281" s="13" t="s">
        <v>33</v>
      </c>
      <c r="AX281" s="13" t="s">
        <v>71</v>
      </c>
      <c r="AY281" s="187" t="s">
        <v>129</v>
      </c>
    </row>
    <row r="282" s="14" customFormat="1">
      <c r="A282" s="14"/>
      <c r="B282" s="193"/>
      <c r="C282" s="14"/>
      <c r="D282" s="179" t="s">
        <v>141</v>
      </c>
      <c r="E282" s="194" t="s">
        <v>3</v>
      </c>
      <c r="F282" s="195" t="s">
        <v>343</v>
      </c>
      <c r="G282" s="14"/>
      <c r="H282" s="196">
        <v>119.092</v>
      </c>
      <c r="I282" s="197"/>
      <c r="J282" s="14"/>
      <c r="K282" s="14"/>
      <c r="L282" s="193"/>
      <c r="M282" s="198"/>
      <c r="N282" s="199"/>
      <c r="O282" s="199"/>
      <c r="P282" s="199"/>
      <c r="Q282" s="199"/>
      <c r="R282" s="199"/>
      <c r="S282" s="199"/>
      <c r="T282" s="200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194" t="s">
        <v>141</v>
      </c>
      <c r="AU282" s="194" t="s">
        <v>81</v>
      </c>
      <c r="AV282" s="14" t="s">
        <v>81</v>
      </c>
      <c r="AW282" s="14" t="s">
        <v>33</v>
      </c>
      <c r="AX282" s="14" t="s">
        <v>71</v>
      </c>
      <c r="AY282" s="194" t="s">
        <v>129</v>
      </c>
    </row>
    <row r="283" s="15" customFormat="1">
      <c r="A283" s="15"/>
      <c r="B283" s="201"/>
      <c r="C283" s="15"/>
      <c r="D283" s="179" t="s">
        <v>141</v>
      </c>
      <c r="E283" s="202" t="s">
        <v>3</v>
      </c>
      <c r="F283" s="203" t="s">
        <v>145</v>
      </c>
      <c r="G283" s="15"/>
      <c r="H283" s="204">
        <v>119.092</v>
      </c>
      <c r="I283" s="205"/>
      <c r="J283" s="15"/>
      <c r="K283" s="15"/>
      <c r="L283" s="201"/>
      <c r="M283" s="206"/>
      <c r="N283" s="207"/>
      <c r="O283" s="207"/>
      <c r="P283" s="207"/>
      <c r="Q283" s="207"/>
      <c r="R283" s="207"/>
      <c r="S283" s="207"/>
      <c r="T283" s="208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02" t="s">
        <v>141</v>
      </c>
      <c r="AU283" s="202" t="s">
        <v>81</v>
      </c>
      <c r="AV283" s="15" t="s">
        <v>136</v>
      </c>
      <c r="AW283" s="15" t="s">
        <v>33</v>
      </c>
      <c r="AX283" s="15" t="s">
        <v>79</v>
      </c>
      <c r="AY283" s="202" t="s">
        <v>129</v>
      </c>
    </row>
    <row r="284" s="2" customFormat="1" ht="21.75" customHeight="1">
      <c r="A284" s="39"/>
      <c r="B284" s="165"/>
      <c r="C284" s="166" t="s">
        <v>344</v>
      </c>
      <c r="D284" s="166" t="s">
        <v>131</v>
      </c>
      <c r="E284" s="167" t="s">
        <v>345</v>
      </c>
      <c r="F284" s="168" t="s">
        <v>346</v>
      </c>
      <c r="G284" s="169" t="s">
        <v>134</v>
      </c>
      <c r="H284" s="170">
        <v>119.092</v>
      </c>
      <c r="I284" s="171"/>
      <c r="J284" s="172">
        <f>ROUND(I284*H284,2)</f>
        <v>0</v>
      </c>
      <c r="K284" s="168" t="s">
        <v>135</v>
      </c>
      <c r="L284" s="40"/>
      <c r="M284" s="173" t="s">
        <v>3</v>
      </c>
      <c r="N284" s="174" t="s">
        <v>42</v>
      </c>
      <c r="O284" s="73"/>
      <c r="P284" s="175">
        <f>O284*H284</f>
        <v>0</v>
      </c>
      <c r="Q284" s="175">
        <v>0</v>
      </c>
      <c r="R284" s="175">
        <f>Q284*H284</f>
        <v>0</v>
      </c>
      <c r="S284" s="175">
        <v>0</v>
      </c>
      <c r="T284" s="176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177" t="s">
        <v>136</v>
      </c>
      <c r="AT284" s="177" t="s">
        <v>131</v>
      </c>
      <c r="AU284" s="177" t="s">
        <v>81</v>
      </c>
      <c r="AY284" s="20" t="s">
        <v>129</v>
      </c>
      <c r="BE284" s="178">
        <f>IF(N284="základní",J284,0)</f>
        <v>0</v>
      </c>
      <c r="BF284" s="178">
        <f>IF(N284="snížená",J284,0)</f>
        <v>0</v>
      </c>
      <c r="BG284" s="178">
        <f>IF(N284="zákl. přenesená",J284,0)</f>
        <v>0</v>
      </c>
      <c r="BH284" s="178">
        <f>IF(N284="sníž. přenesená",J284,0)</f>
        <v>0</v>
      </c>
      <c r="BI284" s="178">
        <f>IF(N284="nulová",J284,0)</f>
        <v>0</v>
      </c>
      <c r="BJ284" s="20" t="s">
        <v>79</v>
      </c>
      <c r="BK284" s="178">
        <f>ROUND(I284*H284,2)</f>
        <v>0</v>
      </c>
      <c r="BL284" s="20" t="s">
        <v>136</v>
      </c>
      <c r="BM284" s="177" t="s">
        <v>347</v>
      </c>
    </row>
    <row r="285" s="2" customFormat="1">
      <c r="A285" s="39"/>
      <c r="B285" s="40"/>
      <c r="C285" s="39"/>
      <c r="D285" s="179" t="s">
        <v>137</v>
      </c>
      <c r="E285" s="39"/>
      <c r="F285" s="180" t="s">
        <v>348</v>
      </c>
      <c r="G285" s="39"/>
      <c r="H285" s="39"/>
      <c r="I285" s="181"/>
      <c r="J285" s="39"/>
      <c r="K285" s="39"/>
      <c r="L285" s="40"/>
      <c r="M285" s="182"/>
      <c r="N285" s="183"/>
      <c r="O285" s="73"/>
      <c r="P285" s="73"/>
      <c r="Q285" s="73"/>
      <c r="R285" s="73"/>
      <c r="S285" s="73"/>
      <c r="T285" s="74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20" t="s">
        <v>137</v>
      </c>
      <c r="AU285" s="20" t="s">
        <v>81</v>
      </c>
    </row>
    <row r="286" s="2" customFormat="1">
      <c r="A286" s="39"/>
      <c r="B286" s="40"/>
      <c r="C286" s="39"/>
      <c r="D286" s="184" t="s">
        <v>139</v>
      </c>
      <c r="E286" s="39"/>
      <c r="F286" s="185" t="s">
        <v>349</v>
      </c>
      <c r="G286" s="39"/>
      <c r="H286" s="39"/>
      <c r="I286" s="181"/>
      <c r="J286" s="39"/>
      <c r="K286" s="39"/>
      <c r="L286" s="40"/>
      <c r="M286" s="182"/>
      <c r="N286" s="183"/>
      <c r="O286" s="73"/>
      <c r="P286" s="73"/>
      <c r="Q286" s="73"/>
      <c r="R286" s="73"/>
      <c r="S286" s="73"/>
      <c r="T286" s="74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20" t="s">
        <v>139</v>
      </c>
      <c r="AU286" s="20" t="s">
        <v>81</v>
      </c>
    </row>
    <row r="287" s="2" customFormat="1" ht="16.5" customHeight="1">
      <c r="A287" s="39"/>
      <c r="B287" s="165"/>
      <c r="C287" s="166" t="s">
        <v>249</v>
      </c>
      <c r="D287" s="166" t="s">
        <v>131</v>
      </c>
      <c r="E287" s="167" t="s">
        <v>350</v>
      </c>
      <c r="F287" s="168" t="s">
        <v>351</v>
      </c>
      <c r="G287" s="169" t="s">
        <v>134</v>
      </c>
      <c r="H287" s="170">
        <v>119.092</v>
      </c>
      <c r="I287" s="171"/>
      <c r="J287" s="172">
        <f>ROUND(I287*H287,2)</f>
        <v>0</v>
      </c>
      <c r="K287" s="168" t="s">
        <v>135</v>
      </c>
      <c r="L287" s="40"/>
      <c r="M287" s="173" t="s">
        <v>3</v>
      </c>
      <c r="N287" s="174" t="s">
        <v>42</v>
      </c>
      <c r="O287" s="73"/>
      <c r="P287" s="175">
        <f>O287*H287</f>
        <v>0</v>
      </c>
      <c r="Q287" s="175">
        <v>0</v>
      </c>
      <c r="R287" s="175">
        <f>Q287*H287</f>
        <v>0</v>
      </c>
      <c r="S287" s="175">
        <v>0</v>
      </c>
      <c r="T287" s="176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177" t="s">
        <v>136</v>
      </c>
      <c r="AT287" s="177" t="s">
        <v>131</v>
      </c>
      <c r="AU287" s="177" t="s">
        <v>81</v>
      </c>
      <c r="AY287" s="20" t="s">
        <v>129</v>
      </c>
      <c r="BE287" s="178">
        <f>IF(N287="základní",J287,0)</f>
        <v>0</v>
      </c>
      <c r="BF287" s="178">
        <f>IF(N287="snížená",J287,0)</f>
        <v>0</v>
      </c>
      <c r="BG287" s="178">
        <f>IF(N287="zákl. přenesená",J287,0)</f>
        <v>0</v>
      </c>
      <c r="BH287" s="178">
        <f>IF(N287="sníž. přenesená",J287,0)</f>
        <v>0</v>
      </c>
      <c r="BI287" s="178">
        <f>IF(N287="nulová",J287,0)</f>
        <v>0</v>
      </c>
      <c r="BJ287" s="20" t="s">
        <v>79</v>
      </c>
      <c r="BK287" s="178">
        <f>ROUND(I287*H287,2)</f>
        <v>0</v>
      </c>
      <c r="BL287" s="20" t="s">
        <v>136</v>
      </c>
      <c r="BM287" s="177" t="s">
        <v>352</v>
      </c>
    </row>
    <row r="288" s="2" customFormat="1">
      <c r="A288" s="39"/>
      <c r="B288" s="40"/>
      <c r="C288" s="39"/>
      <c r="D288" s="179" t="s">
        <v>137</v>
      </c>
      <c r="E288" s="39"/>
      <c r="F288" s="180" t="s">
        <v>353</v>
      </c>
      <c r="G288" s="39"/>
      <c r="H288" s="39"/>
      <c r="I288" s="181"/>
      <c r="J288" s="39"/>
      <c r="K288" s="39"/>
      <c r="L288" s="40"/>
      <c r="M288" s="182"/>
      <c r="N288" s="183"/>
      <c r="O288" s="73"/>
      <c r="P288" s="73"/>
      <c r="Q288" s="73"/>
      <c r="R288" s="73"/>
      <c r="S288" s="73"/>
      <c r="T288" s="74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20" t="s">
        <v>137</v>
      </c>
      <c r="AU288" s="20" t="s">
        <v>81</v>
      </c>
    </row>
    <row r="289" s="2" customFormat="1">
      <c r="A289" s="39"/>
      <c r="B289" s="40"/>
      <c r="C289" s="39"/>
      <c r="D289" s="184" t="s">
        <v>139</v>
      </c>
      <c r="E289" s="39"/>
      <c r="F289" s="185" t="s">
        <v>354</v>
      </c>
      <c r="G289" s="39"/>
      <c r="H289" s="39"/>
      <c r="I289" s="181"/>
      <c r="J289" s="39"/>
      <c r="K289" s="39"/>
      <c r="L289" s="40"/>
      <c r="M289" s="182"/>
      <c r="N289" s="183"/>
      <c r="O289" s="73"/>
      <c r="P289" s="73"/>
      <c r="Q289" s="73"/>
      <c r="R289" s="73"/>
      <c r="S289" s="73"/>
      <c r="T289" s="74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20" t="s">
        <v>139</v>
      </c>
      <c r="AU289" s="20" t="s">
        <v>81</v>
      </c>
    </row>
    <row r="290" s="2" customFormat="1" ht="16.5" customHeight="1">
      <c r="A290" s="39"/>
      <c r="B290" s="165"/>
      <c r="C290" s="166" t="s">
        <v>355</v>
      </c>
      <c r="D290" s="166" t="s">
        <v>131</v>
      </c>
      <c r="E290" s="167" t="s">
        <v>356</v>
      </c>
      <c r="F290" s="168" t="s">
        <v>357</v>
      </c>
      <c r="G290" s="169" t="s">
        <v>202</v>
      </c>
      <c r="H290" s="170">
        <v>49.920000000000002</v>
      </c>
      <c r="I290" s="171"/>
      <c r="J290" s="172">
        <f>ROUND(I290*H290,2)</f>
        <v>0</v>
      </c>
      <c r="K290" s="168" t="s">
        <v>135</v>
      </c>
      <c r="L290" s="40"/>
      <c r="M290" s="173" t="s">
        <v>3</v>
      </c>
      <c r="N290" s="174" t="s">
        <v>42</v>
      </c>
      <c r="O290" s="73"/>
      <c r="P290" s="175">
        <f>O290*H290</f>
        <v>0</v>
      </c>
      <c r="Q290" s="175">
        <v>0</v>
      </c>
      <c r="R290" s="175">
        <f>Q290*H290</f>
        <v>0</v>
      </c>
      <c r="S290" s="175">
        <v>0</v>
      </c>
      <c r="T290" s="176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177" t="s">
        <v>136</v>
      </c>
      <c r="AT290" s="177" t="s">
        <v>131</v>
      </c>
      <c r="AU290" s="177" t="s">
        <v>81</v>
      </c>
      <c r="AY290" s="20" t="s">
        <v>129</v>
      </c>
      <c r="BE290" s="178">
        <f>IF(N290="základní",J290,0)</f>
        <v>0</v>
      </c>
      <c r="BF290" s="178">
        <f>IF(N290="snížená",J290,0)</f>
        <v>0</v>
      </c>
      <c r="BG290" s="178">
        <f>IF(N290="zákl. přenesená",J290,0)</f>
        <v>0</v>
      </c>
      <c r="BH290" s="178">
        <f>IF(N290="sníž. přenesená",J290,0)</f>
        <v>0</v>
      </c>
      <c r="BI290" s="178">
        <f>IF(N290="nulová",J290,0)</f>
        <v>0</v>
      </c>
      <c r="BJ290" s="20" t="s">
        <v>79</v>
      </c>
      <c r="BK290" s="178">
        <f>ROUND(I290*H290,2)</f>
        <v>0</v>
      </c>
      <c r="BL290" s="20" t="s">
        <v>136</v>
      </c>
      <c r="BM290" s="177" t="s">
        <v>358</v>
      </c>
    </row>
    <row r="291" s="2" customFormat="1">
      <c r="A291" s="39"/>
      <c r="B291" s="40"/>
      <c r="C291" s="39"/>
      <c r="D291" s="179" t="s">
        <v>137</v>
      </c>
      <c r="E291" s="39"/>
      <c r="F291" s="180" t="s">
        <v>359</v>
      </c>
      <c r="G291" s="39"/>
      <c r="H291" s="39"/>
      <c r="I291" s="181"/>
      <c r="J291" s="39"/>
      <c r="K291" s="39"/>
      <c r="L291" s="40"/>
      <c r="M291" s="182"/>
      <c r="N291" s="183"/>
      <c r="O291" s="73"/>
      <c r="P291" s="73"/>
      <c r="Q291" s="73"/>
      <c r="R291" s="73"/>
      <c r="S291" s="73"/>
      <c r="T291" s="74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20" t="s">
        <v>137</v>
      </c>
      <c r="AU291" s="20" t="s">
        <v>81</v>
      </c>
    </row>
    <row r="292" s="2" customFormat="1">
      <c r="A292" s="39"/>
      <c r="B292" s="40"/>
      <c r="C292" s="39"/>
      <c r="D292" s="184" t="s">
        <v>139</v>
      </c>
      <c r="E292" s="39"/>
      <c r="F292" s="185" t="s">
        <v>360</v>
      </c>
      <c r="G292" s="39"/>
      <c r="H292" s="39"/>
      <c r="I292" s="181"/>
      <c r="J292" s="39"/>
      <c r="K292" s="39"/>
      <c r="L292" s="40"/>
      <c r="M292" s="182"/>
      <c r="N292" s="183"/>
      <c r="O292" s="73"/>
      <c r="P292" s="73"/>
      <c r="Q292" s="73"/>
      <c r="R292" s="73"/>
      <c r="S292" s="73"/>
      <c r="T292" s="74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20" t="s">
        <v>139</v>
      </c>
      <c r="AU292" s="20" t="s">
        <v>81</v>
      </c>
    </row>
    <row r="293" s="13" customFormat="1">
      <c r="A293" s="13"/>
      <c r="B293" s="186"/>
      <c r="C293" s="13"/>
      <c r="D293" s="179" t="s">
        <v>141</v>
      </c>
      <c r="E293" s="187" t="s">
        <v>3</v>
      </c>
      <c r="F293" s="188" t="s">
        <v>142</v>
      </c>
      <c r="G293" s="13"/>
      <c r="H293" s="187" t="s">
        <v>3</v>
      </c>
      <c r="I293" s="189"/>
      <c r="J293" s="13"/>
      <c r="K293" s="13"/>
      <c r="L293" s="186"/>
      <c r="M293" s="190"/>
      <c r="N293" s="191"/>
      <c r="O293" s="191"/>
      <c r="P293" s="191"/>
      <c r="Q293" s="191"/>
      <c r="R293" s="191"/>
      <c r="S293" s="191"/>
      <c r="T293" s="19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187" t="s">
        <v>141</v>
      </c>
      <c r="AU293" s="187" t="s">
        <v>81</v>
      </c>
      <c r="AV293" s="13" t="s">
        <v>79</v>
      </c>
      <c r="AW293" s="13" t="s">
        <v>33</v>
      </c>
      <c r="AX293" s="13" t="s">
        <v>71</v>
      </c>
      <c r="AY293" s="187" t="s">
        <v>129</v>
      </c>
    </row>
    <row r="294" s="13" customFormat="1">
      <c r="A294" s="13"/>
      <c r="B294" s="186"/>
      <c r="C294" s="13"/>
      <c r="D294" s="179" t="s">
        <v>141</v>
      </c>
      <c r="E294" s="187" t="s">
        <v>3</v>
      </c>
      <c r="F294" s="188" t="s">
        <v>361</v>
      </c>
      <c r="G294" s="13"/>
      <c r="H294" s="187" t="s">
        <v>3</v>
      </c>
      <c r="I294" s="189"/>
      <c r="J294" s="13"/>
      <c r="K294" s="13"/>
      <c r="L294" s="186"/>
      <c r="M294" s="190"/>
      <c r="N294" s="191"/>
      <c r="O294" s="191"/>
      <c r="P294" s="191"/>
      <c r="Q294" s="191"/>
      <c r="R294" s="191"/>
      <c r="S294" s="191"/>
      <c r="T294" s="19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187" t="s">
        <v>141</v>
      </c>
      <c r="AU294" s="187" t="s">
        <v>81</v>
      </c>
      <c r="AV294" s="13" t="s">
        <v>79</v>
      </c>
      <c r="AW294" s="13" t="s">
        <v>33</v>
      </c>
      <c r="AX294" s="13" t="s">
        <v>71</v>
      </c>
      <c r="AY294" s="187" t="s">
        <v>129</v>
      </c>
    </row>
    <row r="295" s="14" customFormat="1">
      <c r="A295" s="14"/>
      <c r="B295" s="193"/>
      <c r="C295" s="14"/>
      <c r="D295" s="179" t="s">
        <v>141</v>
      </c>
      <c r="E295" s="194" t="s">
        <v>3</v>
      </c>
      <c r="F295" s="195" t="s">
        <v>362</v>
      </c>
      <c r="G295" s="14"/>
      <c r="H295" s="196">
        <v>49.920000000000002</v>
      </c>
      <c r="I295" s="197"/>
      <c r="J295" s="14"/>
      <c r="K295" s="14"/>
      <c r="L295" s="193"/>
      <c r="M295" s="198"/>
      <c r="N295" s="199"/>
      <c r="O295" s="199"/>
      <c r="P295" s="199"/>
      <c r="Q295" s="199"/>
      <c r="R295" s="199"/>
      <c r="S295" s="199"/>
      <c r="T295" s="200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194" t="s">
        <v>141</v>
      </c>
      <c r="AU295" s="194" t="s">
        <v>81</v>
      </c>
      <c r="AV295" s="14" t="s">
        <v>81</v>
      </c>
      <c r="AW295" s="14" t="s">
        <v>33</v>
      </c>
      <c r="AX295" s="14" t="s">
        <v>71</v>
      </c>
      <c r="AY295" s="194" t="s">
        <v>129</v>
      </c>
    </row>
    <row r="296" s="15" customFormat="1">
      <c r="A296" s="15"/>
      <c r="B296" s="201"/>
      <c r="C296" s="15"/>
      <c r="D296" s="179" t="s">
        <v>141</v>
      </c>
      <c r="E296" s="202" t="s">
        <v>3</v>
      </c>
      <c r="F296" s="203" t="s">
        <v>145</v>
      </c>
      <c r="G296" s="15"/>
      <c r="H296" s="204">
        <v>49.920000000000002</v>
      </c>
      <c r="I296" s="205"/>
      <c r="J296" s="15"/>
      <c r="K296" s="15"/>
      <c r="L296" s="201"/>
      <c r="M296" s="206"/>
      <c r="N296" s="207"/>
      <c r="O296" s="207"/>
      <c r="P296" s="207"/>
      <c r="Q296" s="207"/>
      <c r="R296" s="207"/>
      <c r="S296" s="207"/>
      <c r="T296" s="208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02" t="s">
        <v>141</v>
      </c>
      <c r="AU296" s="202" t="s">
        <v>81</v>
      </c>
      <c r="AV296" s="15" t="s">
        <v>136</v>
      </c>
      <c r="AW296" s="15" t="s">
        <v>33</v>
      </c>
      <c r="AX296" s="15" t="s">
        <v>79</v>
      </c>
      <c r="AY296" s="202" t="s">
        <v>129</v>
      </c>
    </row>
    <row r="297" s="2" customFormat="1" ht="16.5" customHeight="1">
      <c r="A297" s="39"/>
      <c r="B297" s="165"/>
      <c r="C297" s="166" t="s">
        <v>255</v>
      </c>
      <c r="D297" s="166" t="s">
        <v>131</v>
      </c>
      <c r="E297" s="167" t="s">
        <v>363</v>
      </c>
      <c r="F297" s="168" t="s">
        <v>364</v>
      </c>
      <c r="G297" s="169" t="s">
        <v>202</v>
      </c>
      <c r="H297" s="170">
        <v>49.920000000000002</v>
      </c>
      <c r="I297" s="171"/>
      <c r="J297" s="172">
        <f>ROUND(I297*H297,2)</f>
        <v>0</v>
      </c>
      <c r="K297" s="168" t="s">
        <v>135</v>
      </c>
      <c r="L297" s="40"/>
      <c r="M297" s="173" t="s">
        <v>3</v>
      </c>
      <c r="N297" s="174" t="s">
        <v>42</v>
      </c>
      <c r="O297" s="73"/>
      <c r="P297" s="175">
        <f>O297*H297</f>
        <v>0</v>
      </c>
      <c r="Q297" s="175">
        <v>0</v>
      </c>
      <c r="R297" s="175">
        <f>Q297*H297</f>
        <v>0</v>
      </c>
      <c r="S297" s="175">
        <v>0</v>
      </c>
      <c r="T297" s="176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177" t="s">
        <v>136</v>
      </c>
      <c r="AT297" s="177" t="s">
        <v>131</v>
      </c>
      <c r="AU297" s="177" t="s">
        <v>81</v>
      </c>
      <c r="AY297" s="20" t="s">
        <v>129</v>
      </c>
      <c r="BE297" s="178">
        <f>IF(N297="základní",J297,0)</f>
        <v>0</v>
      </c>
      <c r="BF297" s="178">
        <f>IF(N297="snížená",J297,0)</f>
        <v>0</v>
      </c>
      <c r="BG297" s="178">
        <f>IF(N297="zákl. přenesená",J297,0)</f>
        <v>0</v>
      </c>
      <c r="BH297" s="178">
        <f>IF(N297="sníž. přenesená",J297,0)</f>
        <v>0</v>
      </c>
      <c r="BI297" s="178">
        <f>IF(N297="nulová",J297,0)</f>
        <v>0</v>
      </c>
      <c r="BJ297" s="20" t="s">
        <v>79</v>
      </c>
      <c r="BK297" s="178">
        <f>ROUND(I297*H297,2)</f>
        <v>0</v>
      </c>
      <c r="BL297" s="20" t="s">
        <v>136</v>
      </c>
      <c r="BM297" s="177" t="s">
        <v>365</v>
      </c>
    </row>
    <row r="298" s="2" customFormat="1">
      <c r="A298" s="39"/>
      <c r="B298" s="40"/>
      <c r="C298" s="39"/>
      <c r="D298" s="179" t="s">
        <v>137</v>
      </c>
      <c r="E298" s="39"/>
      <c r="F298" s="180" t="s">
        <v>366</v>
      </c>
      <c r="G298" s="39"/>
      <c r="H298" s="39"/>
      <c r="I298" s="181"/>
      <c r="J298" s="39"/>
      <c r="K298" s="39"/>
      <c r="L298" s="40"/>
      <c r="M298" s="182"/>
      <c r="N298" s="183"/>
      <c r="O298" s="73"/>
      <c r="P298" s="73"/>
      <c r="Q298" s="73"/>
      <c r="R298" s="73"/>
      <c r="S298" s="73"/>
      <c r="T298" s="74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20" t="s">
        <v>137</v>
      </c>
      <c r="AU298" s="20" t="s">
        <v>81</v>
      </c>
    </row>
    <row r="299" s="2" customFormat="1">
      <c r="A299" s="39"/>
      <c r="B299" s="40"/>
      <c r="C299" s="39"/>
      <c r="D299" s="184" t="s">
        <v>139</v>
      </c>
      <c r="E299" s="39"/>
      <c r="F299" s="185" t="s">
        <v>367</v>
      </c>
      <c r="G299" s="39"/>
      <c r="H299" s="39"/>
      <c r="I299" s="181"/>
      <c r="J299" s="39"/>
      <c r="K299" s="39"/>
      <c r="L299" s="40"/>
      <c r="M299" s="182"/>
      <c r="N299" s="183"/>
      <c r="O299" s="73"/>
      <c r="P299" s="73"/>
      <c r="Q299" s="73"/>
      <c r="R299" s="73"/>
      <c r="S299" s="73"/>
      <c r="T299" s="74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20" t="s">
        <v>139</v>
      </c>
      <c r="AU299" s="20" t="s">
        <v>81</v>
      </c>
    </row>
    <row r="300" s="2" customFormat="1" ht="16.5" customHeight="1">
      <c r="A300" s="39"/>
      <c r="B300" s="165"/>
      <c r="C300" s="166" t="s">
        <v>368</v>
      </c>
      <c r="D300" s="166" t="s">
        <v>131</v>
      </c>
      <c r="E300" s="167" t="s">
        <v>369</v>
      </c>
      <c r="F300" s="168" t="s">
        <v>370</v>
      </c>
      <c r="G300" s="169" t="s">
        <v>202</v>
      </c>
      <c r="H300" s="170">
        <v>3.3079999999999998</v>
      </c>
      <c r="I300" s="171"/>
      <c r="J300" s="172">
        <f>ROUND(I300*H300,2)</f>
        <v>0</v>
      </c>
      <c r="K300" s="168" t="s">
        <v>135</v>
      </c>
      <c r="L300" s="40"/>
      <c r="M300" s="173" t="s">
        <v>3</v>
      </c>
      <c r="N300" s="174" t="s">
        <v>42</v>
      </c>
      <c r="O300" s="73"/>
      <c r="P300" s="175">
        <f>O300*H300</f>
        <v>0</v>
      </c>
      <c r="Q300" s="175">
        <v>0</v>
      </c>
      <c r="R300" s="175">
        <f>Q300*H300</f>
        <v>0</v>
      </c>
      <c r="S300" s="175">
        <v>0</v>
      </c>
      <c r="T300" s="176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177" t="s">
        <v>136</v>
      </c>
      <c r="AT300" s="177" t="s">
        <v>131</v>
      </c>
      <c r="AU300" s="177" t="s">
        <v>81</v>
      </c>
      <c r="AY300" s="20" t="s">
        <v>129</v>
      </c>
      <c r="BE300" s="178">
        <f>IF(N300="základní",J300,0)</f>
        <v>0</v>
      </c>
      <c r="BF300" s="178">
        <f>IF(N300="snížená",J300,0)</f>
        <v>0</v>
      </c>
      <c r="BG300" s="178">
        <f>IF(N300="zákl. přenesená",J300,0)</f>
        <v>0</v>
      </c>
      <c r="BH300" s="178">
        <f>IF(N300="sníž. přenesená",J300,0)</f>
        <v>0</v>
      </c>
      <c r="BI300" s="178">
        <f>IF(N300="nulová",J300,0)</f>
        <v>0</v>
      </c>
      <c r="BJ300" s="20" t="s">
        <v>79</v>
      </c>
      <c r="BK300" s="178">
        <f>ROUND(I300*H300,2)</f>
        <v>0</v>
      </c>
      <c r="BL300" s="20" t="s">
        <v>136</v>
      </c>
      <c r="BM300" s="177" t="s">
        <v>371</v>
      </c>
    </row>
    <row r="301" s="2" customFormat="1">
      <c r="A301" s="39"/>
      <c r="B301" s="40"/>
      <c r="C301" s="39"/>
      <c r="D301" s="179" t="s">
        <v>137</v>
      </c>
      <c r="E301" s="39"/>
      <c r="F301" s="180" t="s">
        <v>372</v>
      </c>
      <c r="G301" s="39"/>
      <c r="H301" s="39"/>
      <c r="I301" s="181"/>
      <c r="J301" s="39"/>
      <c r="K301" s="39"/>
      <c r="L301" s="40"/>
      <c r="M301" s="182"/>
      <c r="N301" s="183"/>
      <c r="O301" s="73"/>
      <c r="P301" s="73"/>
      <c r="Q301" s="73"/>
      <c r="R301" s="73"/>
      <c r="S301" s="73"/>
      <c r="T301" s="74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20" t="s">
        <v>137</v>
      </c>
      <c r="AU301" s="20" t="s">
        <v>81</v>
      </c>
    </row>
    <row r="302" s="2" customFormat="1">
      <c r="A302" s="39"/>
      <c r="B302" s="40"/>
      <c r="C302" s="39"/>
      <c r="D302" s="184" t="s">
        <v>139</v>
      </c>
      <c r="E302" s="39"/>
      <c r="F302" s="185" t="s">
        <v>373</v>
      </c>
      <c r="G302" s="39"/>
      <c r="H302" s="39"/>
      <c r="I302" s="181"/>
      <c r="J302" s="39"/>
      <c r="K302" s="39"/>
      <c r="L302" s="40"/>
      <c r="M302" s="182"/>
      <c r="N302" s="183"/>
      <c r="O302" s="73"/>
      <c r="P302" s="73"/>
      <c r="Q302" s="73"/>
      <c r="R302" s="73"/>
      <c r="S302" s="73"/>
      <c r="T302" s="74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20" t="s">
        <v>139</v>
      </c>
      <c r="AU302" s="20" t="s">
        <v>81</v>
      </c>
    </row>
    <row r="303" s="13" customFormat="1">
      <c r="A303" s="13"/>
      <c r="B303" s="186"/>
      <c r="C303" s="13"/>
      <c r="D303" s="179" t="s">
        <v>141</v>
      </c>
      <c r="E303" s="187" t="s">
        <v>3</v>
      </c>
      <c r="F303" s="188" t="s">
        <v>142</v>
      </c>
      <c r="G303" s="13"/>
      <c r="H303" s="187" t="s">
        <v>3</v>
      </c>
      <c r="I303" s="189"/>
      <c r="J303" s="13"/>
      <c r="K303" s="13"/>
      <c r="L303" s="186"/>
      <c r="M303" s="190"/>
      <c r="N303" s="191"/>
      <c r="O303" s="191"/>
      <c r="P303" s="191"/>
      <c r="Q303" s="191"/>
      <c r="R303" s="191"/>
      <c r="S303" s="191"/>
      <c r="T303" s="19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187" t="s">
        <v>141</v>
      </c>
      <c r="AU303" s="187" t="s">
        <v>81</v>
      </c>
      <c r="AV303" s="13" t="s">
        <v>79</v>
      </c>
      <c r="AW303" s="13" t="s">
        <v>33</v>
      </c>
      <c r="AX303" s="13" t="s">
        <v>71</v>
      </c>
      <c r="AY303" s="187" t="s">
        <v>129</v>
      </c>
    </row>
    <row r="304" s="13" customFormat="1">
      <c r="A304" s="13"/>
      <c r="B304" s="186"/>
      <c r="C304" s="13"/>
      <c r="D304" s="179" t="s">
        <v>141</v>
      </c>
      <c r="E304" s="187" t="s">
        <v>3</v>
      </c>
      <c r="F304" s="188" t="s">
        <v>374</v>
      </c>
      <c r="G304" s="13"/>
      <c r="H304" s="187" t="s">
        <v>3</v>
      </c>
      <c r="I304" s="189"/>
      <c r="J304" s="13"/>
      <c r="K304" s="13"/>
      <c r="L304" s="186"/>
      <c r="M304" s="190"/>
      <c r="N304" s="191"/>
      <c r="O304" s="191"/>
      <c r="P304" s="191"/>
      <c r="Q304" s="191"/>
      <c r="R304" s="191"/>
      <c r="S304" s="191"/>
      <c r="T304" s="19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187" t="s">
        <v>141</v>
      </c>
      <c r="AU304" s="187" t="s">
        <v>81</v>
      </c>
      <c r="AV304" s="13" t="s">
        <v>79</v>
      </c>
      <c r="AW304" s="13" t="s">
        <v>33</v>
      </c>
      <c r="AX304" s="13" t="s">
        <v>71</v>
      </c>
      <c r="AY304" s="187" t="s">
        <v>129</v>
      </c>
    </row>
    <row r="305" s="14" customFormat="1">
      <c r="A305" s="14"/>
      <c r="B305" s="193"/>
      <c r="C305" s="14"/>
      <c r="D305" s="179" t="s">
        <v>141</v>
      </c>
      <c r="E305" s="194" t="s">
        <v>3</v>
      </c>
      <c r="F305" s="195" t="s">
        <v>375</v>
      </c>
      <c r="G305" s="14"/>
      <c r="H305" s="196">
        <v>3.3079999999999998</v>
      </c>
      <c r="I305" s="197"/>
      <c r="J305" s="14"/>
      <c r="K305" s="14"/>
      <c r="L305" s="193"/>
      <c r="M305" s="198"/>
      <c r="N305" s="199"/>
      <c r="O305" s="199"/>
      <c r="P305" s="199"/>
      <c r="Q305" s="199"/>
      <c r="R305" s="199"/>
      <c r="S305" s="199"/>
      <c r="T305" s="200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194" t="s">
        <v>141</v>
      </c>
      <c r="AU305" s="194" t="s">
        <v>81</v>
      </c>
      <c r="AV305" s="14" t="s">
        <v>81</v>
      </c>
      <c r="AW305" s="14" t="s">
        <v>33</v>
      </c>
      <c r="AX305" s="14" t="s">
        <v>71</v>
      </c>
      <c r="AY305" s="194" t="s">
        <v>129</v>
      </c>
    </row>
    <row r="306" s="15" customFormat="1">
      <c r="A306" s="15"/>
      <c r="B306" s="201"/>
      <c r="C306" s="15"/>
      <c r="D306" s="179" t="s">
        <v>141</v>
      </c>
      <c r="E306" s="202" t="s">
        <v>3</v>
      </c>
      <c r="F306" s="203" t="s">
        <v>145</v>
      </c>
      <c r="G306" s="15"/>
      <c r="H306" s="204">
        <v>3.3079999999999998</v>
      </c>
      <c r="I306" s="205"/>
      <c r="J306" s="15"/>
      <c r="K306" s="15"/>
      <c r="L306" s="201"/>
      <c r="M306" s="206"/>
      <c r="N306" s="207"/>
      <c r="O306" s="207"/>
      <c r="P306" s="207"/>
      <c r="Q306" s="207"/>
      <c r="R306" s="207"/>
      <c r="S306" s="207"/>
      <c r="T306" s="208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02" t="s">
        <v>141</v>
      </c>
      <c r="AU306" s="202" t="s">
        <v>81</v>
      </c>
      <c r="AV306" s="15" t="s">
        <v>136</v>
      </c>
      <c r="AW306" s="15" t="s">
        <v>33</v>
      </c>
      <c r="AX306" s="15" t="s">
        <v>79</v>
      </c>
      <c r="AY306" s="202" t="s">
        <v>129</v>
      </c>
    </row>
    <row r="307" s="2" customFormat="1" ht="16.5" customHeight="1">
      <c r="A307" s="39"/>
      <c r="B307" s="165"/>
      <c r="C307" s="166" t="s">
        <v>266</v>
      </c>
      <c r="D307" s="166" t="s">
        <v>131</v>
      </c>
      <c r="E307" s="167" t="s">
        <v>376</v>
      </c>
      <c r="F307" s="168" t="s">
        <v>377</v>
      </c>
      <c r="G307" s="169" t="s">
        <v>202</v>
      </c>
      <c r="H307" s="170">
        <v>3.3079999999999998</v>
      </c>
      <c r="I307" s="171"/>
      <c r="J307" s="172">
        <f>ROUND(I307*H307,2)</f>
        <v>0</v>
      </c>
      <c r="K307" s="168" t="s">
        <v>135</v>
      </c>
      <c r="L307" s="40"/>
      <c r="M307" s="173" t="s">
        <v>3</v>
      </c>
      <c r="N307" s="174" t="s">
        <v>42</v>
      </c>
      <c r="O307" s="73"/>
      <c r="P307" s="175">
        <f>O307*H307</f>
        <v>0</v>
      </c>
      <c r="Q307" s="175">
        <v>0</v>
      </c>
      <c r="R307" s="175">
        <f>Q307*H307</f>
        <v>0</v>
      </c>
      <c r="S307" s="175">
        <v>0</v>
      </c>
      <c r="T307" s="176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177" t="s">
        <v>136</v>
      </c>
      <c r="AT307" s="177" t="s">
        <v>131</v>
      </c>
      <c r="AU307" s="177" t="s">
        <v>81</v>
      </c>
      <c r="AY307" s="20" t="s">
        <v>129</v>
      </c>
      <c r="BE307" s="178">
        <f>IF(N307="základní",J307,0)</f>
        <v>0</v>
      </c>
      <c r="BF307" s="178">
        <f>IF(N307="snížená",J307,0)</f>
        <v>0</v>
      </c>
      <c r="BG307" s="178">
        <f>IF(N307="zákl. přenesená",J307,0)</f>
        <v>0</v>
      </c>
      <c r="BH307" s="178">
        <f>IF(N307="sníž. přenesená",J307,0)</f>
        <v>0</v>
      </c>
      <c r="BI307" s="178">
        <f>IF(N307="nulová",J307,0)</f>
        <v>0</v>
      </c>
      <c r="BJ307" s="20" t="s">
        <v>79</v>
      </c>
      <c r="BK307" s="178">
        <f>ROUND(I307*H307,2)</f>
        <v>0</v>
      </c>
      <c r="BL307" s="20" t="s">
        <v>136</v>
      </c>
      <c r="BM307" s="177" t="s">
        <v>378</v>
      </c>
    </row>
    <row r="308" s="2" customFormat="1">
      <c r="A308" s="39"/>
      <c r="B308" s="40"/>
      <c r="C308" s="39"/>
      <c r="D308" s="179" t="s">
        <v>137</v>
      </c>
      <c r="E308" s="39"/>
      <c r="F308" s="180" t="s">
        <v>379</v>
      </c>
      <c r="G308" s="39"/>
      <c r="H308" s="39"/>
      <c r="I308" s="181"/>
      <c r="J308" s="39"/>
      <c r="K308" s="39"/>
      <c r="L308" s="40"/>
      <c r="M308" s="182"/>
      <c r="N308" s="183"/>
      <c r="O308" s="73"/>
      <c r="P308" s="73"/>
      <c r="Q308" s="73"/>
      <c r="R308" s="73"/>
      <c r="S308" s="73"/>
      <c r="T308" s="74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20" t="s">
        <v>137</v>
      </c>
      <c r="AU308" s="20" t="s">
        <v>81</v>
      </c>
    </row>
    <row r="309" s="2" customFormat="1">
      <c r="A309" s="39"/>
      <c r="B309" s="40"/>
      <c r="C309" s="39"/>
      <c r="D309" s="184" t="s">
        <v>139</v>
      </c>
      <c r="E309" s="39"/>
      <c r="F309" s="185" t="s">
        <v>380</v>
      </c>
      <c r="G309" s="39"/>
      <c r="H309" s="39"/>
      <c r="I309" s="181"/>
      <c r="J309" s="39"/>
      <c r="K309" s="39"/>
      <c r="L309" s="40"/>
      <c r="M309" s="182"/>
      <c r="N309" s="183"/>
      <c r="O309" s="73"/>
      <c r="P309" s="73"/>
      <c r="Q309" s="73"/>
      <c r="R309" s="73"/>
      <c r="S309" s="73"/>
      <c r="T309" s="74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20" t="s">
        <v>139</v>
      </c>
      <c r="AU309" s="20" t="s">
        <v>81</v>
      </c>
    </row>
    <row r="310" s="2" customFormat="1" ht="16.5" customHeight="1">
      <c r="A310" s="39"/>
      <c r="B310" s="165"/>
      <c r="C310" s="166" t="s">
        <v>381</v>
      </c>
      <c r="D310" s="166" t="s">
        <v>131</v>
      </c>
      <c r="E310" s="167" t="s">
        <v>382</v>
      </c>
      <c r="F310" s="168" t="s">
        <v>383</v>
      </c>
      <c r="G310" s="169" t="s">
        <v>230</v>
      </c>
      <c r="H310" s="170">
        <v>0.20200000000000001</v>
      </c>
      <c r="I310" s="171"/>
      <c r="J310" s="172">
        <f>ROUND(I310*H310,2)</f>
        <v>0</v>
      </c>
      <c r="K310" s="168" t="s">
        <v>135</v>
      </c>
      <c r="L310" s="40"/>
      <c r="M310" s="173" t="s">
        <v>3</v>
      </c>
      <c r="N310" s="174" t="s">
        <v>42</v>
      </c>
      <c r="O310" s="73"/>
      <c r="P310" s="175">
        <f>O310*H310</f>
        <v>0</v>
      </c>
      <c r="Q310" s="175">
        <v>0</v>
      </c>
      <c r="R310" s="175">
        <f>Q310*H310</f>
        <v>0</v>
      </c>
      <c r="S310" s="175">
        <v>0</v>
      </c>
      <c r="T310" s="176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177" t="s">
        <v>136</v>
      </c>
      <c r="AT310" s="177" t="s">
        <v>131</v>
      </c>
      <c r="AU310" s="177" t="s">
        <v>81</v>
      </c>
      <c r="AY310" s="20" t="s">
        <v>129</v>
      </c>
      <c r="BE310" s="178">
        <f>IF(N310="základní",J310,0)</f>
        <v>0</v>
      </c>
      <c r="BF310" s="178">
        <f>IF(N310="snížená",J310,0)</f>
        <v>0</v>
      </c>
      <c r="BG310" s="178">
        <f>IF(N310="zákl. přenesená",J310,0)</f>
        <v>0</v>
      </c>
      <c r="BH310" s="178">
        <f>IF(N310="sníž. přenesená",J310,0)</f>
        <v>0</v>
      </c>
      <c r="BI310" s="178">
        <f>IF(N310="nulová",J310,0)</f>
        <v>0</v>
      </c>
      <c r="BJ310" s="20" t="s">
        <v>79</v>
      </c>
      <c r="BK310" s="178">
        <f>ROUND(I310*H310,2)</f>
        <v>0</v>
      </c>
      <c r="BL310" s="20" t="s">
        <v>136</v>
      </c>
      <c r="BM310" s="177" t="s">
        <v>384</v>
      </c>
    </row>
    <row r="311" s="2" customFormat="1">
      <c r="A311" s="39"/>
      <c r="B311" s="40"/>
      <c r="C311" s="39"/>
      <c r="D311" s="179" t="s">
        <v>137</v>
      </c>
      <c r="E311" s="39"/>
      <c r="F311" s="180" t="s">
        <v>385</v>
      </c>
      <c r="G311" s="39"/>
      <c r="H311" s="39"/>
      <c r="I311" s="181"/>
      <c r="J311" s="39"/>
      <c r="K311" s="39"/>
      <c r="L311" s="40"/>
      <c r="M311" s="182"/>
      <c r="N311" s="183"/>
      <c r="O311" s="73"/>
      <c r="P311" s="73"/>
      <c r="Q311" s="73"/>
      <c r="R311" s="73"/>
      <c r="S311" s="73"/>
      <c r="T311" s="74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20" t="s">
        <v>137</v>
      </c>
      <c r="AU311" s="20" t="s">
        <v>81</v>
      </c>
    </row>
    <row r="312" s="2" customFormat="1">
      <c r="A312" s="39"/>
      <c r="B312" s="40"/>
      <c r="C312" s="39"/>
      <c r="D312" s="184" t="s">
        <v>139</v>
      </c>
      <c r="E312" s="39"/>
      <c r="F312" s="185" t="s">
        <v>386</v>
      </c>
      <c r="G312" s="39"/>
      <c r="H312" s="39"/>
      <c r="I312" s="181"/>
      <c r="J312" s="39"/>
      <c r="K312" s="39"/>
      <c r="L312" s="40"/>
      <c r="M312" s="182"/>
      <c r="N312" s="183"/>
      <c r="O312" s="73"/>
      <c r="P312" s="73"/>
      <c r="Q312" s="73"/>
      <c r="R312" s="73"/>
      <c r="S312" s="73"/>
      <c r="T312" s="74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20" t="s">
        <v>139</v>
      </c>
      <c r="AU312" s="20" t="s">
        <v>81</v>
      </c>
    </row>
    <row r="313" s="13" customFormat="1">
      <c r="A313" s="13"/>
      <c r="B313" s="186"/>
      <c r="C313" s="13"/>
      <c r="D313" s="179" t="s">
        <v>141</v>
      </c>
      <c r="E313" s="187" t="s">
        <v>3</v>
      </c>
      <c r="F313" s="188" t="s">
        <v>387</v>
      </c>
      <c r="G313" s="13"/>
      <c r="H313" s="187" t="s">
        <v>3</v>
      </c>
      <c r="I313" s="189"/>
      <c r="J313" s="13"/>
      <c r="K313" s="13"/>
      <c r="L313" s="186"/>
      <c r="M313" s="190"/>
      <c r="N313" s="191"/>
      <c r="O313" s="191"/>
      <c r="P313" s="191"/>
      <c r="Q313" s="191"/>
      <c r="R313" s="191"/>
      <c r="S313" s="191"/>
      <c r="T313" s="19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187" t="s">
        <v>141</v>
      </c>
      <c r="AU313" s="187" t="s">
        <v>81</v>
      </c>
      <c r="AV313" s="13" t="s">
        <v>79</v>
      </c>
      <c r="AW313" s="13" t="s">
        <v>33</v>
      </c>
      <c r="AX313" s="13" t="s">
        <v>71</v>
      </c>
      <c r="AY313" s="187" t="s">
        <v>129</v>
      </c>
    </row>
    <row r="314" s="13" customFormat="1">
      <c r="A314" s="13"/>
      <c r="B314" s="186"/>
      <c r="C314" s="13"/>
      <c r="D314" s="179" t="s">
        <v>141</v>
      </c>
      <c r="E314" s="187" t="s">
        <v>3</v>
      </c>
      <c r="F314" s="188" t="s">
        <v>388</v>
      </c>
      <c r="G314" s="13"/>
      <c r="H314" s="187" t="s">
        <v>3</v>
      </c>
      <c r="I314" s="189"/>
      <c r="J314" s="13"/>
      <c r="K314" s="13"/>
      <c r="L314" s="186"/>
      <c r="M314" s="190"/>
      <c r="N314" s="191"/>
      <c r="O314" s="191"/>
      <c r="P314" s="191"/>
      <c r="Q314" s="191"/>
      <c r="R314" s="191"/>
      <c r="S314" s="191"/>
      <c r="T314" s="19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187" t="s">
        <v>141</v>
      </c>
      <c r="AU314" s="187" t="s">
        <v>81</v>
      </c>
      <c r="AV314" s="13" t="s">
        <v>79</v>
      </c>
      <c r="AW314" s="13" t="s">
        <v>33</v>
      </c>
      <c r="AX314" s="13" t="s">
        <v>71</v>
      </c>
      <c r="AY314" s="187" t="s">
        <v>129</v>
      </c>
    </row>
    <row r="315" s="14" customFormat="1">
      <c r="A315" s="14"/>
      <c r="B315" s="193"/>
      <c r="C315" s="14"/>
      <c r="D315" s="179" t="s">
        <v>141</v>
      </c>
      <c r="E315" s="194" t="s">
        <v>3</v>
      </c>
      <c r="F315" s="195" t="s">
        <v>389</v>
      </c>
      <c r="G315" s="14"/>
      <c r="H315" s="196">
        <v>0.20200000000000001</v>
      </c>
      <c r="I315" s="197"/>
      <c r="J315" s="14"/>
      <c r="K315" s="14"/>
      <c r="L315" s="193"/>
      <c r="M315" s="198"/>
      <c r="N315" s="199"/>
      <c r="O315" s="199"/>
      <c r="P315" s="199"/>
      <c r="Q315" s="199"/>
      <c r="R315" s="199"/>
      <c r="S315" s="199"/>
      <c r="T315" s="200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194" t="s">
        <v>141</v>
      </c>
      <c r="AU315" s="194" t="s">
        <v>81</v>
      </c>
      <c r="AV315" s="14" t="s">
        <v>81</v>
      </c>
      <c r="AW315" s="14" t="s">
        <v>33</v>
      </c>
      <c r="AX315" s="14" t="s">
        <v>71</v>
      </c>
      <c r="AY315" s="194" t="s">
        <v>129</v>
      </c>
    </row>
    <row r="316" s="15" customFormat="1">
      <c r="A316" s="15"/>
      <c r="B316" s="201"/>
      <c r="C316" s="15"/>
      <c r="D316" s="179" t="s">
        <v>141</v>
      </c>
      <c r="E316" s="202" t="s">
        <v>3</v>
      </c>
      <c r="F316" s="203" t="s">
        <v>145</v>
      </c>
      <c r="G316" s="15"/>
      <c r="H316" s="204">
        <v>0.20200000000000001</v>
      </c>
      <c r="I316" s="205"/>
      <c r="J316" s="15"/>
      <c r="K316" s="15"/>
      <c r="L316" s="201"/>
      <c r="M316" s="206"/>
      <c r="N316" s="207"/>
      <c r="O316" s="207"/>
      <c r="P316" s="207"/>
      <c r="Q316" s="207"/>
      <c r="R316" s="207"/>
      <c r="S316" s="207"/>
      <c r="T316" s="208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02" t="s">
        <v>141</v>
      </c>
      <c r="AU316" s="202" t="s">
        <v>81</v>
      </c>
      <c r="AV316" s="15" t="s">
        <v>136</v>
      </c>
      <c r="AW316" s="15" t="s">
        <v>33</v>
      </c>
      <c r="AX316" s="15" t="s">
        <v>79</v>
      </c>
      <c r="AY316" s="202" t="s">
        <v>129</v>
      </c>
    </row>
    <row r="317" s="2" customFormat="1" ht="16.5" customHeight="1">
      <c r="A317" s="39"/>
      <c r="B317" s="165"/>
      <c r="C317" s="166" t="s">
        <v>273</v>
      </c>
      <c r="D317" s="166" t="s">
        <v>131</v>
      </c>
      <c r="E317" s="167" t="s">
        <v>390</v>
      </c>
      <c r="F317" s="168" t="s">
        <v>391</v>
      </c>
      <c r="G317" s="169" t="s">
        <v>202</v>
      </c>
      <c r="H317" s="170">
        <v>708.39999999999998</v>
      </c>
      <c r="I317" s="171"/>
      <c r="J317" s="172">
        <f>ROUND(I317*H317,2)</f>
        <v>0</v>
      </c>
      <c r="K317" s="168" t="s">
        <v>135</v>
      </c>
      <c r="L317" s="40"/>
      <c r="M317" s="173" t="s">
        <v>3</v>
      </c>
      <c r="N317" s="174" t="s">
        <v>42</v>
      </c>
      <c r="O317" s="73"/>
      <c r="P317" s="175">
        <f>O317*H317</f>
        <v>0</v>
      </c>
      <c r="Q317" s="175">
        <v>0</v>
      </c>
      <c r="R317" s="175">
        <f>Q317*H317</f>
        <v>0</v>
      </c>
      <c r="S317" s="175">
        <v>0</v>
      </c>
      <c r="T317" s="176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177" t="s">
        <v>136</v>
      </c>
      <c r="AT317" s="177" t="s">
        <v>131</v>
      </c>
      <c r="AU317" s="177" t="s">
        <v>81</v>
      </c>
      <c r="AY317" s="20" t="s">
        <v>129</v>
      </c>
      <c r="BE317" s="178">
        <f>IF(N317="základní",J317,0)</f>
        <v>0</v>
      </c>
      <c r="BF317" s="178">
        <f>IF(N317="snížená",J317,0)</f>
        <v>0</v>
      </c>
      <c r="BG317" s="178">
        <f>IF(N317="zákl. přenesená",J317,0)</f>
        <v>0</v>
      </c>
      <c r="BH317" s="178">
        <f>IF(N317="sníž. přenesená",J317,0)</f>
        <v>0</v>
      </c>
      <c r="BI317" s="178">
        <f>IF(N317="nulová",J317,0)</f>
        <v>0</v>
      </c>
      <c r="BJ317" s="20" t="s">
        <v>79</v>
      </c>
      <c r="BK317" s="178">
        <f>ROUND(I317*H317,2)</f>
        <v>0</v>
      </c>
      <c r="BL317" s="20" t="s">
        <v>136</v>
      </c>
      <c r="BM317" s="177" t="s">
        <v>392</v>
      </c>
    </row>
    <row r="318" s="2" customFormat="1">
      <c r="A318" s="39"/>
      <c r="B318" s="40"/>
      <c r="C318" s="39"/>
      <c r="D318" s="179" t="s">
        <v>137</v>
      </c>
      <c r="E318" s="39"/>
      <c r="F318" s="180" t="s">
        <v>393</v>
      </c>
      <c r="G318" s="39"/>
      <c r="H318" s="39"/>
      <c r="I318" s="181"/>
      <c r="J318" s="39"/>
      <c r="K318" s="39"/>
      <c r="L318" s="40"/>
      <c r="M318" s="182"/>
      <c r="N318" s="183"/>
      <c r="O318" s="73"/>
      <c r="P318" s="73"/>
      <c r="Q318" s="73"/>
      <c r="R318" s="73"/>
      <c r="S318" s="73"/>
      <c r="T318" s="74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20" t="s">
        <v>137</v>
      </c>
      <c r="AU318" s="20" t="s">
        <v>81</v>
      </c>
    </row>
    <row r="319" s="2" customFormat="1">
      <c r="A319" s="39"/>
      <c r="B319" s="40"/>
      <c r="C319" s="39"/>
      <c r="D319" s="184" t="s">
        <v>139</v>
      </c>
      <c r="E319" s="39"/>
      <c r="F319" s="185" t="s">
        <v>394</v>
      </c>
      <c r="G319" s="39"/>
      <c r="H319" s="39"/>
      <c r="I319" s="181"/>
      <c r="J319" s="39"/>
      <c r="K319" s="39"/>
      <c r="L319" s="40"/>
      <c r="M319" s="182"/>
      <c r="N319" s="183"/>
      <c r="O319" s="73"/>
      <c r="P319" s="73"/>
      <c r="Q319" s="73"/>
      <c r="R319" s="73"/>
      <c r="S319" s="73"/>
      <c r="T319" s="74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20" t="s">
        <v>139</v>
      </c>
      <c r="AU319" s="20" t="s">
        <v>81</v>
      </c>
    </row>
    <row r="320" s="13" customFormat="1">
      <c r="A320" s="13"/>
      <c r="B320" s="186"/>
      <c r="C320" s="13"/>
      <c r="D320" s="179" t="s">
        <v>141</v>
      </c>
      <c r="E320" s="187" t="s">
        <v>3</v>
      </c>
      <c r="F320" s="188" t="s">
        <v>387</v>
      </c>
      <c r="G320" s="13"/>
      <c r="H320" s="187" t="s">
        <v>3</v>
      </c>
      <c r="I320" s="189"/>
      <c r="J320" s="13"/>
      <c r="K320" s="13"/>
      <c r="L320" s="186"/>
      <c r="M320" s="190"/>
      <c r="N320" s="191"/>
      <c r="O320" s="191"/>
      <c r="P320" s="191"/>
      <c r="Q320" s="191"/>
      <c r="R320" s="191"/>
      <c r="S320" s="191"/>
      <c r="T320" s="19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187" t="s">
        <v>141</v>
      </c>
      <c r="AU320" s="187" t="s">
        <v>81</v>
      </c>
      <c r="AV320" s="13" t="s">
        <v>79</v>
      </c>
      <c r="AW320" s="13" t="s">
        <v>33</v>
      </c>
      <c r="AX320" s="13" t="s">
        <v>71</v>
      </c>
      <c r="AY320" s="187" t="s">
        <v>129</v>
      </c>
    </row>
    <row r="321" s="13" customFormat="1">
      <c r="A321" s="13"/>
      <c r="B321" s="186"/>
      <c r="C321" s="13"/>
      <c r="D321" s="179" t="s">
        <v>141</v>
      </c>
      <c r="E321" s="187" t="s">
        <v>3</v>
      </c>
      <c r="F321" s="188" t="s">
        <v>388</v>
      </c>
      <c r="G321" s="13"/>
      <c r="H321" s="187" t="s">
        <v>3</v>
      </c>
      <c r="I321" s="189"/>
      <c r="J321" s="13"/>
      <c r="K321" s="13"/>
      <c r="L321" s="186"/>
      <c r="M321" s="190"/>
      <c r="N321" s="191"/>
      <c r="O321" s="191"/>
      <c r="P321" s="191"/>
      <c r="Q321" s="191"/>
      <c r="R321" s="191"/>
      <c r="S321" s="191"/>
      <c r="T321" s="19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187" t="s">
        <v>141</v>
      </c>
      <c r="AU321" s="187" t="s">
        <v>81</v>
      </c>
      <c r="AV321" s="13" t="s">
        <v>79</v>
      </c>
      <c r="AW321" s="13" t="s">
        <v>33</v>
      </c>
      <c r="AX321" s="13" t="s">
        <v>71</v>
      </c>
      <c r="AY321" s="187" t="s">
        <v>129</v>
      </c>
    </row>
    <row r="322" s="14" customFormat="1">
      <c r="A322" s="14"/>
      <c r="B322" s="193"/>
      <c r="C322" s="14"/>
      <c r="D322" s="179" t="s">
        <v>141</v>
      </c>
      <c r="E322" s="194" t="s">
        <v>3</v>
      </c>
      <c r="F322" s="195" t="s">
        <v>395</v>
      </c>
      <c r="G322" s="14"/>
      <c r="H322" s="196">
        <v>708.39999999999998</v>
      </c>
      <c r="I322" s="197"/>
      <c r="J322" s="14"/>
      <c r="K322" s="14"/>
      <c r="L322" s="193"/>
      <c r="M322" s="198"/>
      <c r="N322" s="199"/>
      <c r="O322" s="199"/>
      <c r="P322" s="199"/>
      <c r="Q322" s="199"/>
      <c r="R322" s="199"/>
      <c r="S322" s="199"/>
      <c r="T322" s="200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194" t="s">
        <v>141</v>
      </c>
      <c r="AU322" s="194" t="s">
        <v>81</v>
      </c>
      <c r="AV322" s="14" t="s">
        <v>81</v>
      </c>
      <c r="AW322" s="14" t="s">
        <v>33</v>
      </c>
      <c r="AX322" s="14" t="s">
        <v>71</v>
      </c>
      <c r="AY322" s="194" t="s">
        <v>129</v>
      </c>
    </row>
    <row r="323" s="15" customFormat="1">
      <c r="A323" s="15"/>
      <c r="B323" s="201"/>
      <c r="C323" s="15"/>
      <c r="D323" s="179" t="s">
        <v>141</v>
      </c>
      <c r="E323" s="202" t="s">
        <v>3</v>
      </c>
      <c r="F323" s="203" t="s">
        <v>145</v>
      </c>
      <c r="G323" s="15"/>
      <c r="H323" s="204">
        <v>708.39999999999998</v>
      </c>
      <c r="I323" s="205"/>
      <c r="J323" s="15"/>
      <c r="K323" s="15"/>
      <c r="L323" s="201"/>
      <c r="M323" s="206"/>
      <c r="N323" s="207"/>
      <c r="O323" s="207"/>
      <c r="P323" s="207"/>
      <c r="Q323" s="207"/>
      <c r="R323" s="207"/>
      <c r="S323" s="207"/>
      <c r="T323" s="208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02" t="s">
        <v>141</v>
      </c>
      <c r="AU323" s="202" t="s">
        <v>81</v>
      </c>
      <c r="AV323" s="15" t="s">
        <v>136</v>
      </c>
      <c r="AW323" s="15" t="s">
        <v>33</v>
      </c>
      <c r="AX323" s="15" t="s">
        <v>79</v>
      </c>
      <c r="AY323" s="202" t="s">
        <v>129</v>
      </c>
    </row>
    <row r="324" s="2" customFormat="1" ht="16.5" customHeight="1">
      <c r="A324" s="39"/>
      <c r="B324" s="165"/>
      <c r="C324" s="166" t="s">
        <v>396</v>
      </c>
      <c r="D324" s="166" t="s">
        <v>131</v>
      </c>
      <c r="E324" s="167" t="s">
        <v>397</v>
      </c>
      <c r="F324" s="168" t="s">
        <v>398</v>
      </c>
      <c r="G324" s="169" t="s">
        <v>202</v>
      </c>
      <c r="H324" s="170">
        <v>597.08100000000002</v>
      </c>
      <c r="I324" s="171"/>
      <c r="J324" s="172">
        <f>ROUND(I324*H324,2)</f>
        <v>0</v>
      </c>
      <c r="K324" s="168" t="s">
        <v>135</v>
      </c>
      <c r="L324" s="40"/>
      <c r="M324" s="173" t="s">
        <v>3</v>
      </c>
      <c r="N324" s="174" t="s">
        <v>42</v>
      </c>
      <c r="O324" s="73"/>
      <c r="P324" s="175">
        <f>O324*H324</f>
        <v>0</v>
      </c>
      <c r="Q324" s="175">
        <v>0</v>
      </c>
      <c r="R324" s="175">
        <f>Q324*H324</f>
        <v>0</v>
      </c>
      <c r="S324" s="175">
        <v>0</v>
      </c>
      <c r="T324" s="176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177" t="s">
        <v>136</v>
      </c>
      <c r="AT324" s="177" t="s">
        <v>131</v>
      </c>
      <c r="AU324" s="177" t="s">
        <v>81</v>
      </c>
      <c r="AY324" s="20" t="s">
        <v>129</v>
      </c>
      <c r="BE324" s="178">
        <f>IF(N324="základní",J324,0)</f>
        <v>0</v>
      </c>
      <c r="BF324" s="178">
        <f>IF(N324="snížená",J324,0)</f>
        <v>0</v>
      </c>
      <c r="BG324" s="178">
        <f>IF(N324="zákl. přenesená",J324,0)</f>
        <v>0</v>
      </c>
      <c r="BH324" s="178">
        <f>IF(N324="sníž. přenesená",J324,0)</f>
        <v>0</v>
      </c>
      <c r="BI324" s="178">
        <f>IF(N324="nulová",J324,0)</f>
        <v>0</v>
      </c>
      <c r="BJ324" s="20" t="s">
        <v>79</v>
      </c>
      <c r="BK324" s="178">
        <f>ROUND(I324*H324,2)</f>
        <v>0</v>
      </c>
      <c r="BL324" s="20" t="s">
        <v>136</v>
      </c>
      <c r="BM324" s="177" t="s">
        <v>399</v>
      </c>
    </row>
    <row r="325" s="2" customFormat="1">
      <c r="A325" s="39"/>
      <c r="B325" s="40"/>
      <c r="C325" s="39"/>
      <c r="D325" s="179" t="s">
        <v>137</v>
      </c>
      <c r="E325" s="39"/>
      <c r="F325" s="180" t="s">
        <v>400</v>
      </c>
      <c r="G325" s="39"/>
      <c r="H325" s="39"/>
      <c r="I325" s="181"/>
      <c r="J325" s="39"/>
      <c r="K325" s="39"/>
      <c r="L325" s="40"/>
      <c r="M325" s="182"/>
      <c r="N325" s="183"/>
      <c r="O325" s="73"/>
      <c r="P325" s="73"/>
      <c r="Q325" s="73"/>
      <c r="R325" s="73"/>
      <c r="S325" s="73"/>
      <c r="T325" s="74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20" t="s">
        <v>137</v>
      </c>
      <c r="AU325" s="20" t="s">
        <v>81</v>
      </c>
    </row>
    <row r="326" s="2" customFormat="1">
      <c r="A326" s="39"/>
      <c r="B326" s="40"/>
      <c r="C326" s="39"/>
      <c r="D326" s="184" t="s">
        <v>139</v>
      </c>
      <c r="E326" s="39"/>
      <c r="F326" s="185" t="s">
        <v>401</v>
      </c>
      <c r="G326" s="39"/>
      <c r="H326" s="39"/>
      <c r="I326" s="181"/>
      <c r="J326" s="39"/>
      <c r="K326" s="39"/>
      <c r="L326" s="40"/>
      <c r="M326" s="182"/>
      <c r="N326" s="183"/>
      <c r="O326" s="73"/>
      <c r="P326" s="73"/>
      <c r="Q326" s="73"/>
      <c r="R326" s="73"/>
      <c r="S326" s="73"/>
      <c r="T326" s="74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20" t="s">
        <v>139</v>
      </c>
      <c r="AU326" s="20" t="s">
        <v>81</v>
      </c>
    </row>
    <row r="327" s="13" customFormat="1">
      <c r="A327" s="13"/>
      <c r="B327" s="186"/>
      <c r="C327" s="13"/>
      <c r="D327" s="179" t="s">
        <v>141</v>
      </c>
      <c r="E327" s="187" t="s">
        <v>3</v>
      </c>
      <c r="F327" s="188" t="s">
        <v>142</v>
      </c>
      <c r="G327" s="13"/>
      <c r="H327" s="187" t="s">
        <v>3</v>
      </c>
      <c r="I327" s="189"/>
      <c r="J327" s="13"/>
      <c r="K327" s="13"/>
      <c r="L327" s="186"/>
      <c r="M327" s="190"/>
      <c r="N327" s="191"/>
      <c r="O327" s="191"/>
      <c r="P327" s="191"/>
      <c r="Q327" s="191"/>
      <c r="R327" s="191"/>
      <c r="S327" s="191"/>
      <c r="T327" s="19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187" t="s">
        <v>141</v>
      </c>
      <c r="AU327" s="187" t="s">
        <v>81</v>
      </c>
      <c r="AV327" s="13" t="s">
        <v>79</v>
      </c>
      <c r="AW327" s="13" t="s">
        <v>33</v>
      </c>
      <c r="AX327" s="13" t="s">
        <v>71</v>
      </c>
      <c r="AY327" s="187" t="s">
        <v>129</v>
      </c>
    </row>
    <row r="328" s="14" customFormat="1">
      <c r="A328" s="14"/>
      <c r="B328" s="193"/>
      <c r="C328" s="14"/>
      <c r="D328" s="179" t="s">
        <v>141</v>
      </c>
      <c r="E328" s="194" t="s">
        <v>3</v>
      </c>
      <c r="F328" s="195" t="s">
        <v>402</v>
      </c>
      <c r="G328" s="14"/>
      <c r="H328" s="196">
        <v>597.08100000000002</v>
      </c>
      <c r="I328" s="197"/>
      <c r="J328" s="14"/>
      <c r="K328" s="14"/>
      <c r="L328" s="193"/>
      <c r="M328" s="198"/>
      <c r="N328" s="199"/>
      <c r="O328" s="199"/>
      <c r="P328" s="199"/>
      <c r="Q328" s="199"/>
      <c r="R328" s="199"/>
      <c r="S328" s="199"/>
      <c r="T328" s="200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194" t="s">
        <v>141</v>
      </c>
      <c r="AU328" s="194" t="s">
        <v>81</v>
      </c>
      <c r="AV328" s="14" t="s">
        <v>81</v>
      </c>
      <c r="AW328" s="14" t="s">
        <v>33</v>
      </c>
      <c r="AX328" s="14" t="s">
        <v>71</v>
      </c>
      <c r="AY328" s="194" t="s">
        <v>129</v>
      </c>
    </row>
    <row r="329" s="15" customFormat="1">
      <c r="A329" s="15"/>
      <c r="B329" s="201"/>
      <c r="C329" s="15"/>
      <c r="D329" s="179" t="s">
        <v>141</v>
      </c>
      <c r="E329" s="202" t="s">
        <v>3</v>
      </c>
      <c r="F329" s="203" t="s">
        <v>145</v>
      </c>
      <c r="G329" s="15"/>
      <c r="H329" s="204">
        <v>597.08100000000002</v>
      </c>
      <c r="I329" s="205"/>
      <c r="J329" s="15"/>
      <c r="K329" s="15"/>
      <c r="L329" s="201"/>
      <c r="M329" s="206"/>
      <c r="N329" s="207"/>
      <c r="O329" s="207"/>
      <c r="P329" s="207"/>
      <c r="Q329" s="207"/>
      <c r="R329" s="207"/>
      <c r="S329" s="207"/>
      <c r="T329" s="208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02" t="s">
        <v>141</v>
      </c>
      <c r="AU329" s="202" t="s">
        <v>81</v>
      </c>
      <c r="AV329" s="15" t="s">
        <v>136</v>
      </c>
      <c r="AW329" s="15" t="s">
        <v>33</v>
      </c>
      <c r="AX329" s="15" t="s">
        <v>79</v>
      </c>
      <c r="AY329" s="202" t="s">
        <v>129</v>
      </c>
    </row>
    <row r="330" s="2" customFormat="1" ht="16.5" customHeight="1">
      <c r="A330" s="39"/>
      <c r="B330" s="165"/>
      <c r="C330" s="166" t="s">
        <v>281</v>
      </c>
      <c r="D330" s="166" t="s">
        <v>131</v>
      </c>
      <c r="E330" s="167" t="s">
        <v>403</v>
      </c>
      <c r="F330" s="168" t="s">
        <v>404</v>
      </c>
      <c r="G330" s="169" t="s">
        <v>148</v>
      </c>
      <c r="H330" s="170">
        <v>119.84999999999999</v>
      </c>
      <c r="I330" s="171"/>
      <c r="J330" s="172">
        <f>ROUND(I330*H330,2)</f>
        <v>0</v>
      </c>
      <c r="K330" s="168" t="s">
        <v>135</v>
      </c>
      <c r="L330" s="40"/>
      <c r="M330" s="173" t="s">
        <v>3</v>
      </c>
      <c r="N330" s="174" t="s">
        <v>42</v>
      </c>
      <c r="O330" s="73"/>
      <c r="P330" s="175">
        <f>O330*H330</f>
        <v>0</v>
      </c>
      <c r="Q330" s="175">
        <v>0</v>
      </c>
      <c r="R330" s="175">
        <f>Q330*H330</f>
        <v>0</v>
      </c>
      <c r="S330" s="175">
        <v>0</v>
      </c>
      <c r="T330" s="176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177" t="s">
        <v>136</v>
      </c>
      <c r="AT330" s="177" t="s">
        <v>131</v>
      </c>
      <c r="AU330" s="177" t="s">
        <v>81</v>
      </c>
      <c r="AY330" s="20" t="s">
        <v>129</v>
      </c>
      <c r="BE330" s="178">
        <f>IF(N330="základní",J330,0)</f>
        <v>0</v>
      </c>
      <c r="BF330" s="178">
        <f>IF(N330="snížená",J330,0)</f>
        <v>0</v>
      </c>
      <c r="BG330" s="178">
        <f>IF(N330="zákl. přenesená",J330,0)</f>
        <v>0</v>
      </c>
      <c r="BH330" s="178">
        <f>IF(N330="sníž. přenesená",J330,0)</f>
        <v>0</v>
      </c>
      <c r="BI330" s="178">
        <f>IF(N330="nulová",J330,0)</f>
        <v>0</v>
      </c>
      <c r="BJ330" s="20" t="s">
        <v>79</v>
      </c>
      <c r="BK330" s="178">
        <f>ROUND(I330*H330,2)</f>
        <v>0</v>
      </c>
      <c r="BL330" s="20" t="s">
        <v>136</v>
      </c>
      <c r="BM330" s="177" t="s">
        <v>405</v>
      </c>
    </row>
    <row r="331" s="2" customFormat="1">
      <c r="A331" s="39"/>
      <c r="B331" s="40"/>
      <c r="C331" s="39"/>
      <c r="D331" s="179" t="s">
        <v>137</v>
      </c>
      <c r="E331" s="39"/>
      <c r="F331" s="180" t="s">
        <v>406</v>
      </c>
      <c r="G331" s="39"/>
      <c r="H331" s="39"/>
      <c r="I331" s="181"/>
      <c r="J331" s="39"/>
      <c r="K331" s="39"/>
      <c r="L331" s="40"/>
      <c r="M331" s="182"/>
      <c r="N331" s="183"/>
      <c r="O331" s="73"/>
      <c r="P331" s="73"/>
      <c r="Q331" s="73"/>
      <c r="R331" s="73"/>
      <c r="S331" s="73"/>
      <c r="T331" s="74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20" t="s">
        <v>137</v>
      </c>
      <c r="AU331" s="20" t="s">
        <v>81</v>
      </c>
    </row>
    <row r="332" s="2" customFormat="1">
      <c r="A332" s="39"/>
      <c r="B332" s="40"/>
      <c r="C332" s="39"/>
      <c r="D332" s="184" t="s">
        <v>139</v>
      </c>
      <c r="E332" s="39"/>
      <c r="F332" s="185" t="s">
        <v>407</v>
      </c>
      <c r="G332" s="39"/>
      <c r="H332" s="39"/>
      <c r="I332" s="181"/>
      <c r="J332" s="39"/>
      <c r="K332" s="39"/>
      <c r="L332" s="40"/>
      <c r="M332" s="182"/>
      <c r="N332" s="183"/>
      <c r="O332" s="73"/>
      <c r="P332" s="73"/>
      <c r="Q332" s="73"/>
      <c r="R332" s="73"/>
      <c r="S332" s="73"/>
      <c r="T332" s="74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20" t="s">
        <v>139</v>
      </c>
      <c r="AU332" s="20" t="s">
        <v>81</v>
      </c>
    </row>
    <row r="333" s="13" customFormat="1">
      <c r="A333" s="13"/>
      <c r="B333" s="186"/>
      <c r="C333" s="13"/>
      <c r="D333" s="179" t="s">
        <v>141</v>
      </c>
      <c r="E333" s="187" t="s">
        <v>3</v>
      </c>
      <c r="F333" s="188" t="s">
        <v>142</v>
      </c>
      <c r="G333" s="13"/>
      <c r="H333" s="187" t="s">
        <v>3</v>
      </c>
      <c r="I333" s="189"/>
      <c r="J333" s="13"/>
      <c r="K333" s="13"/>
      <c r="L333" s="186"/>
      <c r="M333" s="190"/>
      <c r="N333" s="191"/>
      <c r="O333" s="191"/>
      <c r="P333" s="191"/>
      <c r="Q333" s="191"/>
      <c r="R333" s="191"/>
      <c r="S333" s="191"/>
      <c r="T333" s="19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187" t="s">
        <v>141</v>
      </c>
      <c r="AU333" s="187" t="s">
        <v>81</v>
      </c>
      <c r="AV333" s="13" t="s">
        <v>79</v>
      </c>
      <c r="AW333" s="13" t="s">
        <v>33</v>
      </c>
      <c r="AX333" s="13" t="s">
        <v>71</v>
      </c>
      <c r="AY333" s="187" t="s">
        <v>129</v>
      </c>
    </row>
    <row r="334" s="13" customFormat="1">
      <c r="A334" s="13"/>
      <c r="B334" s="186"/>
      <c r="C334" s="13"/>
      <c r="D334" s="179" t="s">
        <v>141</v>
      </c>
      <c r="E334" s="187" t="s">
        <v>3</v>
      </c>
      <c r="F334" s="188" t="s">
        <v>408</v>
      </c>
      <c r="G334" s="13"/>
      <c r="H334" s="187" t="s">
        <v>3</v>
      </c>
      <c r="I334" s="189"/>
      <c r="J334" s="13"/>
      <c r="K334" s="13"/>
      <c r="L334" s="186"/>
      <c r="M334" s="190"/>
      <c r="N334" s="191"/>
      <c r="O334" s="191"/>
      <c r="P334" s="191"/>
      <c r="Q334" s="191"/>
      <c r="R334" s="191"/>
      <c r="S334" s="191"/>
      <c r="T334" s="19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187" t="s">
        <v>141</v>
      </c>
      <c r="AU334" s="187" t="s">
        <v>81</v>
      </c>
      <c r="AV334" s="13" t="s">
        <v>79</v>
      </c>
      <c r="AW334" s="13" t="s">
        <v>33</v>
      </c>
      <c r="AX334" s="13" t="s">
        <v>71</v>
      </c>
      <c r="AY334" s="187" t="s">
        <v>129</v>
      </c>
    </row>
    <row r="335" s="14" customFormat="1">
      <c r="A335" s="14"/>
      <c r="B335" s="193"/>
      <c r="C335" s="14"/>
      <c r="D335" s="179" t="s">
        <v>141</v>
      </c>
      <c r="E335" s="194" t="s">
        <v>3</v>
      </c>
      <c r="F335" s="195" t="s">
        <v>409</v>
      </c>
      <c r="G335" s="14"/>
      <c r="H335" s="196">
        <v>119.84999999999999</v>
      </c>
      <c r="I335" s="197"/>
      <c r="J335" s="14"/>
      <c r="K335" s="14"/>
      <c r="L335" s="193"/>
      <c r="M335" s="198"/>
      <c r="N335" s="199"/>
      <c r="O335" s="199"/>
      <c r="P335" s="199"/>
      <c r="Q335" s="199"/>
      <c r="R335" s="199"/>
      <c r="S335" s="199"/>
      <c r="T335" s="200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194" t="s">
        <v>141</v>
      </c>
      <c r="AU335" s="194" t="s">
        <v>81</v>
      </c>
      <c r="AV335" s="14" t="s">
        <v>81</v>
      </c>
      <c r="AW335" s="14" t="s">
        <v>33</v>
      </c>
      <c r="AX335" s="14" t="s">
        <v>71</v>
      </c>
      <c r="AY335" s="194" t="s">
        <v>129</v>
      </c>
    </row>
    <row r="336" s="15" customFormat="1">
      <c r="A336" s="15"/>
      <c r="B336" s="201"/>
      <c r="C336" s="15"/>
      <c r="D336" s="179" t="s">
        <v>141</v>
      </c>
      <c r="E336" s="202" t="s">
        <v>3</v>
      </c>
      <c r="F336" s="203" t="s">
        <v>145</v>
      </c>
      <c r="G336" s="15"/>
      <c r="H336" s="204">
        <v>119.84999999999999</v>
      </c>
      <c r="I336" s="205"/>
      <c r="J336" s="15"/>
      <c r="K336" s="15"/>
      <c r="L336" s="201"/>
      <c r="M336" s="206"/>
      <c r="N336" s="207"/>
      <c r="O336" s="207"/>
      <c r="P336" s="207"/>
      <c r="Q336" s="207"/>
      <c r="R336" s="207"/>
      <c r="S336" s="207"/>
      <c r="T336" s="208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02" t="s">
        <v>141</v>
      </c>
      <c r="AU336" s="202" t="s">
        <v>81</v>
      </c>
      <c r="AV336" s="15" t="s">
        <v>136</v>
      </c>
      <c r="AW336" s="15" t="s">
        <v>33</v>
      </c>
      <c r="AX336" s="15" t="s">
        <v>79</v>
      </c>
      <c r="AY336" s="202" t="s">
        <v>129</v>
      </c>
    </row>
    <row r="337" s="2" customFormat="1" ht="16.5" customHeight="1">
      <c r="A337" s="39"/>
      <c r="B337" s="165"/>
      <c r="C337" s="166" t="s">
        <v>410</v>
      </c>
      <c r="D337" s="166" t="s">
        <v>131</v>
      </c>
      <c r="E337" s="167" t="s">
        <v>411</v>
      </c>
      <c r="F337" s="168" t="s">
        <v>412</v>
      </c>
      <c r="G337" s="169" t="s">
        <v>148</v>
      </c>
      <c r="H337" s="170">
        <v>119.84999999999999</v>
      </c>
      <c r="I337" s="171"/>
      <c r="J337" s="172">
        <f>ROUND(I337*H337,2)</f>
        <v>0</v>
      </c>
      <c r="K337" s="168" t="s">
        <v>135</v>
      </c>
      <c r="L337" s="40"/>
      <c r="M337" s="173" t="s">
        <v>3</v>
      </c>
      <c r="N337" s="174" t="s">
        <v>42</v>
      </c>
      <c r="O337" s="73"/>
      <c r="P337" s="175">
        <f>O337*H337</f>
        <v>0</v>
      </c>
      <c r="Q337" s="175">
        <v>0</v>
      </c>
      <c r="R337" s="175">
        <f>Q337*H337</f>
        <v>0</v>
      </c>
      <c r="S337" s="175">
        <v>0</v>
      </c>
      <c r="T337" s="176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177" t="s">
        <v>136</v>
      </c>
      <c r="AT337" s="177" t="s">
        <v>131</v>
      </c>
      <c r="AU337" s="177" t="s">
        <v>81</v>
      </c>
      <c r="AY337" s="20" t="s">
        <v>129</v>
      </c>
      <c r="BE337" s="178">
        <f>IF(N337="základní",J337,0)</f>
        <v>0</v>
      </c>
      <c r="BF337" s="178">
        <f>IF(N337="snížená",J337,0)</f>
        <v>0</v>
      </c>
      <c r="BG337" s="178">
        <f>IF(N337="zákl. přenesená",J337,0)</f>
        <v>0</v>
      </c>
      <c r="BH337" s="178">
        <f>IF(N337="sníž. přenesená",J337,0)</f>
        <v>0</v>
      </c>
      <c r="BI337" s="178">
        <f>IF(N337="nulová",J337,0)</f>
        <v>0</v>
      </c>
      <c r="BJ337" s="20" t="s">
        <v>79</v>
      </c>
      <c r="BK337" s="178">
        <f>ROUND(I337*H337,2)</f>
        <v>0</v>
      </c>
      <c r="BL337" s="20" t="s">
        <v>136</v>
      </c>
      <c r="BM337" s="177" t="s">
        <v>413</v>
      </c>
    </row>
    <row r="338" s="2" customFormat="1">
      <c r="A338" s="39"/>
      <c r="B338" s="40"/>
      <c r="C338" s="39"/>
      <c r="D338" s="179" t="s">
        <v>137</v>
      </c>
      <c r="E338" s="39"/>
      <c r="F338" s="180" t="s">
        <v>414</v>
      </c>
      <c r="G338" s="39"/>
      <c r="H338" s="39"/>
      <c r="I338" s="181"/>
      <c r="J338" s="39"/>
      <c r="K338" s="39"/>
      <c r="L338" s="40"/>
      <c r="M338" s="182"/>
      <c r="N338" s="183"/>
      <c r="O338" s="73"/>
      <c r="P338" s="73"/>
      <c r="Q338" s="73"/>
      <c r="R338" s="73"/>
      <c r="S338" s="73"/>
      <c r="T338" s="74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20" t="s">
        <v>137</v>
      </c>
      <c r="AU338" s="20" t="s">
        <v>81</v>
      </c>
    </row>
    <row r="339" s="2" customFormat="1">
      <c r="A339" s="39"/>
      <c r="B339" s="40"/>
      <c r="C339" s="39"/>
      <c r="D339" s="184" t="s">
        <v>139</v>
      </c>
      <c r="E339" s="39"/>
      <c r="F339" s="185" t="s">
        <v>415</v>
      </c>
      <c r="G339" s="39"/>
      <c r="H339" s="39"/>
      <c r="I339" s="181"/>
      <c r="J339" s="39"/>
      <c r="K339" s="39"/>
      <c r="L339" s="40"/>
      <c r="M339" s="182"/>
      <c r="N339" s="183"/>
      <c r="O339" s="73"/>
      <c r="P339" s="73"/>
      <c r="Q339" s="73"/>
      <c r="R339" s="73"/>
      <c r="S339" s="73"/>
      <c r="T339" s="74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20" t="s">
        <v>139</v>
      </c>
      <c r="AU339" s="20" t="s">
        <v>81</v>
      </c>
    </row>
    <row r="340" s="13" customFormat="1">
      <c r="A340" s="13"/>
      <c r="B340" s="186"/>
      <c r="C340" s="13"/>
      <c r="D340" s="179" t="s">
        <v>141</v>
      </c>
      <c r="E340" s="187" t="s">
        <v>3</v>
      </c>
      <c r="F340" s="188" t="s">
        <v>142</v>
      </c>
      <c r="G340" s="13"/>
      <c r="H340" s="187" t="s">
        <v>3</v>
      </c>
      <c r="I340" s="189"/>
      <c r="J340" s="13"/>
      <c r="K340" s="13"/>
      <c r="L340" s="186"/>
      <c r="M340" s="190"/>
      <c r="N340" s="191"/>
      <c r="O340" s="191"/>
      <c r="P340" s="191"/>
      <c r="Q340" s="191"/>
      <c r="R340" s="191"/>
      <c r="S340" s="191"/>
      <c r="T340" s="19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187" t="s">
        <v>141</v>
      </c>
      <c r="AU340" s="187" t="s">
        <v>81</v>
      </c>
      <c r="AV340" s="13" t="s">
        <v>79</v>
      </c>
      <c r="AW340" s="13" t="s">
        <v>33</v>
      </c>
      <c r="AX340" s="13" t="s">
        <v>71</v>
      </c>
      <c r="AY340" s="187" t="s">
        <v>129</v>
      </c>
    </row>
    <row r="341" s="13" customFormat="1">
      <c r="A341" s="13"/>
      <c r="B341" s="186"/>
      <c r="C341" s="13"/>
      <c r="D341" s="179" t="s">
        <v>141</v>
      </c>
      <c r="E341" s="187" t="s">
        <v>3</v>
      </c>
      <c r="F341" s="188" t="s">
        <v>408</v>
      </c>
      <c r="G341" s="13"/>
      <c r="H341" s="187" t="s">
        <v>3</v>
      </c>
      <c r="I341" s="189"/>
      <c r="J341" s="13"/>
      <c r="K341" s="13"/>
      <c r="L341" s="186"/>
      <c r="M341" s="190"/>
      <c r="N341" s="191"/>
      <c r="O341" s="191"/>
      <c r="P341" s="191"/>
      <c r="Q341" s="191"/>
      <c r="R341" s="191"/>
      <c r="S341" s="191"/>
      <c r="T341" s="19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187" t="s">
        <v>141</v>
      </c>
      <c r="AU341" s="187" t="s">
        <v>81</v>
      </c>
      <c r="AV341" s="13" t="s">
        <v>79</v>
      </c>
      <c r="AW341" s="13" t="s">
        <v>33</v>
      </c>
      <c r="AX341" s="13" t="s">
        <v>71</v>
      </c>
      <c r="AY341" s="187" t="s">
        <v>129</v>
      </c>
    </row>
    <row r="342" s="14" customFormat="1">
      <c r="A342" s="14"/>
      <c r="B342" s="193"/>
      <c r="C342" s="14"/>
      <c r="D342" s="179" t="s">
        <v>141</v>
      </c>
      <c r="E342" s="194" t="s">
        <v>3</v>
      </c>
      <c r="F342" s="195" t="s">
        <v>409</v>
      </c>
      <c r="G342" s="14"/>
      <c r="H342" s="196">
        <v>119.84999999999999</v>
      </c>
      <c r="I342" s="197"/>
      <c r="J342" s="14"/>
      <c r="K342" s="14"/>
      <c r="L342" s="193"/>
      <c r="M342" s="198"/>
      <c r="N342" s="199"/>
      <c r="O342" s="199"/>
      <c r="P342" s="199"/>
      <c r="Q342" s="199"/>
      <c r="R342" s="199"/>
      <c r="S342" s="199"/>
      <c r="T342" s="200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194" t="s">
        <v>141</v>
      </c>
      <c r="AU342" s="194" t="s">
        <v>81</v>
      </c>
      <c r="AV342" s="14" t="s">
        <v>81</v>
      </c>
      <c r="AW342" s="14" t="s">
        <v>33</v>
      </c>
      <c r="AX342" s="14" t="s">
        <v>71</v>
      </c>
      <c r="AY342" s="194" t="s">
        <v>129</v>
      </c>
    </row>
    <row r="343" s="15" customFormat="1">
      <c r="A343" s="15"/>
      <c r="B343" s="201"/>
      <c r="C343" s="15"/>
      <c r="D343" s="179" t="s">
        <v>141</v>
      </c>
      <c r="E343" s="202" t="s">
        <v>3</v>
      </c>
      <c r="F343" s="203" t="s">
        <v>145</v>
      </c>
      <c r="G343" s="15"/>
      <c r="H343" s="204">
        <v>119.84999999999999</v>
      </c>
      <c r="I343" s="205"/>
      <c r="J343" s="15"/>
      <c r="K343" s="15"/>
      <c r="L343" s="201"/>
      <c r="M343" s="206"/>
      <c r="N343" s="207"/>
      <c r="O343" s="207"/>
      <c r="P343" s="207"/>
      <c r="Q343" s="207"/>
      <c r="R343" s="207"/>
      <c r="S343" s="207"/>
      <c r="T343" s="208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02" t="s">
        <v>141</v>
      </c>
      <c r="AU343" s="202" t="s">
        <v>81</v>
      </c>
      <c r="AV343" s="15" t="s">
        <v>136</v>
      </c>
      <c r="AW343" s="15" t="s">
        <v>33</v>
      </c>
      <c r="AX343" s="15" t="s">
        <v>79</v>
      </c>
      <c r="AY343" s="202" t="s">
        <v>129</v>
      </c>
    </row>
    <row r="344" s="12" customFormat="1" ht="22.8" customHeight="1">
      <c r="A344" s="12"/>
      <c r="B344" s="152"/>
      <c r="C344" s="12"/>
      <c r="D344" s="153" t="s">
        <v>70</v>
      </c>
      <c r="E344" s="163" t="s">
        <v>158</v>
      </c>
      <c r="F344" s="163" t="s">
        <v>416</v>
      </c>
      <c r="G344" s="12"/>
      <c r="H344" s="12"/>
      <c r="I344" s="155"/>
      <c r="J344" s="164">
        <f>BK344</f>
        <v>0</v>
      </c>
      <c r="K344" s="12"/>
      <c r="L344" s="152"/>
      <c r="M344" s="157"/>
      <c r="N344" s="158"/>
      <c r="O344" s="158"/>
      <c r="P344" s="159">
        <f>SUM(P345:P357)</f>
        <v>0</v>
      </c>
      <c r="Q344" s="158"/>
      <c r="R344" s="159">
        <f>SUM(R345:R357)</f>
        <v>0</v>
      </c>
      <c r="S344" s="158"/>
      <c r="T344" s="160">
        <f>SUM(T345:T357)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153" t="s">
        <v>79</v>
      </c>
      <c r="AT344" s="161" t="s">
        <v>70</v>
      </c>
      <c r="AU344" s="161" t="s">
        <v>79</v>
      </c>
      <c r="AY344" s="153" t="s">
        <v>129</v>
      </c>
      <c r="BK344" s="162">
        <f>SUM(BK345:BK357)</f>
        <v>0</v>
      </c>
    </row>
    <row r="345" s="2" customFormat="1" ht="16.5" customHeight="1">
      <c r="A345" s="39"/>
      <c r="B345" s="165"/>
      <c r="C345" s="166" t="s">
        <v>286</v>
      </c>
      <c r="D345" s="166" t="s">
        <v>131</v>
      </c>
      <c r="E345" s="167" t="s">
        <v>417</v>
      </c>
      <c r="F345" s="168" t="s">
        <v>418</v>
      </c>
      <c r="G345" s="169" t="s">
        <v>248</v>
      </c>
      <c r="H345" s="170">
        <v>4</v>
      </c>
      <c r="I345" s="171"/>
      <c r="J345" s="172">
        <f>ROUND(I345*H345,2)</f>
        <v>0</v>
      </c>
      <c r="K345" s="168" t="s">
        <v>135</v>
      </c>
      <c r="L345" s="40"/>
      <c r="M345" s="173" t="s">
        <v>3</v>
      </c>
      <c r="N345" s="174" t="s">
        <v>42</v>
      </c>
      <c r="O345" s="73"/>
      <c r="P345" s="175">
        <f>O345*H345</f>
        <v>0</v>
      </c>
      <c r="Q345" s="175">
        <v>0</v>
      </c>
      <c r="R345" s="175">
        <f>Q345*H345</f>
        <v>0</v>
      </c>
      <c r="S345" s="175">
        <v>0</v>
      </c>
      <c r="T345" s="176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177" t="s">
        <v>136</v>
      </c>
      <c r="AT345" s="177" t="s">
        <v>131</v>
      </c>
      <c r="AU345" s="177" t="s">
        <v>81</v>
      </c>
      <c r="AY345" s="20" t="s">
        <v>129</v>
      </c>
      <c r="BE345" s="178">
        <f>IF(N345="základní",J345,0)</f>
        <v>0</v>
      </c>
      <c r="BF345" s="178">
        <f>IF(N345="snížená",J345,0)</f>
        <v>0</v>
      </c>
      <c r="BG345" s="178">
        <f>IF(N345="zákl. přenesená",J345,0)</f>
        <v>0</v>
      </c>
      <c r="BH345" s="178">
        <f>IF(N345="sníž. přenesená",J345,0)</f>
        <v>0</v>
      </c>
      <c r="BI345" s="178">
        <f>IF(N345="nulová",J345,0)</f>
        <v>0</v>
      </c>
      <c r="BJ345" s="20" t="s">
        <v>79</v>
      </c>
      <c r="BK345" s="178">
        <f>ROUND(I345*H345,2)</f>
        <v>0</v>
      </c>
      <c r="BL345" s="20" t="s">
        <v>136</v>
      </c>
      <c r="BM345" s="177" t="s">
        <v>419</v>
      </c>
    </row>
    <row r="346" s="2" customFormat="1">
      <c r="A346" s="39"/>
      <c r="B346" s="40"/>
      <c r="C346" s="39"/>
      <c r="D346" s="179" t="s">
        <v>137</v>
      </c>
      <c r="E346" s="39"/>
      <c r="F346" s="180" t="s">
        <v>420</v>
      </c>
      <c r="G346" s="39"/>
      <c r="H346" s="39"/>
      <c r="I346" s="181"/>
      <c r="J346" s="39"/>
      <c r="K346" s="39"/>
      <c r="L346" s="40"/>
      <c r="M346" s="182"/>
      <c r="N346" s="183"/>
      <c r="O346" s="73"/>
      <c r="P346" s="73"/>
      <c r="Q346" s="73"/>
      <c r="R346" s="73"/>
      <c r="S346" s="73"/>
      <c r="T346" s="74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20" t="s">
        <v>137</v>
      </c>
      <c r="AU346" s="20" t="s">
        <v>81</v>
      </c>
    </row>
    <row r="347" s="2" customFormat="1">
      <c r="A347" s="39"/>
      <c r="B347" s="40"/>
      <c r="C347" s="39"/>
      <c r="D347" s="184" t="s">
        <v>139</v>
      </c>
      <c r="E347" s="39"/>
      <c r="F347" s="185" t="s">
        <v>421</v>
      </c>
      <c r="G347" s="39"/>
      <c r="H347" s="39"/>
      <c r="I347" s="181"/>
      <c r="J347" s="39"/>
      <c r="K347" s="39"/>
      <c r="L347" s="40"/>
      <c r="M347" s="182"/>
      <c r="N347" s="183"/>
      <c r="O347" s="73"/>
      <c r="P347" s="73"/>
      <c r="Q347" s="73"/>
      <c r="R347" s="73"/>
      <c r="S347" s="73"/>
      <c r="T347" s="74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20" t="s">
        <v>139</v>
      </c>
      <c r="AU347" s="20" t="s">
        <v>81</v>
      </c>
    </row>
    <row r="348" s="13" customFormat="1">
      <c r="A348" s="13"/>
      <c r="B348" s="186"/>
      <c r="C348" s="13"/>
      <c r="D348" s="179" t="s">
        <v>141</v>
      </c>
      <c r="E348" s="187" t="s">
        <v>3</v>
      </c>
      <c r="F348" s="188" t="s">
        <v>151</v>
      </c>
      <c r="G348" s="13"/>
      <c r="H348" s="187" t="s">
        <v>3</v>
      </c>
      <c r="I348" s="189"/>
      <c r="J348" s="13"/>
      <c r="K348" s="13"/>
      <c r="L348" s="186"/>
      <c r="M348" s="190"/>
      <c r="N348" s="191"/>
      <c r="O348" s="191"/>
      <c r="P348" s="191"/>
      <c r="Q348" s="191"/>
      <c r="R348" s="191"/>
      <c r="S348" s="191"/>
      <c r="T348" s="19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187" t="s">
        <v>141</v>
      </c>
      <c r="AU348" s="187" t="s">
        <v>81</v>
      </c>
      <c r="AV348" s="13" t="s">
        <v>79</v>
      </c>
      <c r="AW348" s="13" t="s">
        <v>33</v>
      </c>
      <c r="AX348" s="13" t="s">
        <v>71</v>
      </c>
      <c r="AY348" s="187" t="s">
        <v>129</v>
      </c>
    </row>
    <row r="349" s="13" customFormat="1">
      <c r="A349" s="13"/>
      <c r="B349" s="186"/>
      <c r="C349" s="13"/>
      <c r="D349" s="179" t="s">
        <v>141</v>
      </c>
      <c r="E349" s="187" t="s">
        <v>3</v>
      </c>
      <c r="F349" s="188" t="s">
        <v>422</v>
      </c>
      <c r="G349" s="13"/>
      <c r="H349" s="187" t="s">
        <v>3</v>
      </c>
      <c r="I349" s="189"/>
      <c r="J349" s="13"/>
      <c r="K349" s="13"/>
      <c r="L349" s="186"/>
      <c r="M349" s="190"/>
      <c r="N349" s="191"/>
      <c r="O349" s="191"/>
      <c r="P349" s="191"/>
      <c r="Q349" s="191"/>
      <c r="R349" s="191"/>
      <c r="S349" s="191"/>
      <c r="T349" s="19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187" t="s">
        <v>141</v>
      </c>
      <c r="AU349" s="187" t="s">
        <v>81</v>
      </c>
      <c r="AV349" s="13" t="s">
        <v>79</v>
      </c>
      <c r="AW349" s="13" t="s">
        <v>33</v>
      </c>
      <c r="AX349" s="13" t="s">
        <v>71</v>
      </c>
      <c r="AY349" s="187" t="s">
        <v>129</v>
      </c>
    </row>
    <row r="350" s="14" customFormat="1">
      <c r="A350" s="14"/>
      <c r="B350" s="193"/>
      <c r="C350" s="14"/>
      <c r="D350" s="179" t="s">
        <v>141</v>
      </c>
      <c r="E350" s="194" t="s">
        <v>3</v>
      </c>
      <c r="F350" s="195" t="s">
        <v>136</v>
      </c>
      <c r="G350" s="14"/>
      <c r="H350" s="196">
        <v>4</v>
      </c>
      <c r="I350" s="197"/>
      <c r="J350" s="14"/>
      <c r="K350" s="14"/>
      <c r="L350" s="193"/>
      <c r="M350" s="198"/>
      <c r="N350" s="199"/>
      <c r="O350" s="199"/>
      <c r="P350" s="199"/>
      <c r="Q350" s="199"/>
      <c r="R350" s="199"/>
      <c r="S350" s="199"/>
      <c r="T350" s="200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194" t="s">
        <v>141</v>
      </c>
      <c r="AU350" s="194" t="s">
        <v>81</v>
      </c>
      <c r="AV350" s="14" t="s">
        <v>81</v>
      </c>
      <c r="AW350" s="14" t="s">
        <v>33</v>
      </c>
      <c r="AX350" s="14" t="s">
        <v>71</v>
      </c>
      <c r="AY350" s="194" t="s">
        <v>129</v>
      </c>
    </row>
    <row r="351" s="15" customFormat="1">
      <c r="A351" s="15"/>
      <c r="B351" s="201"/>
      <c r="C351" s="15"/>
      <c r="D351" s="179" t="s">
        <v>141</v>
      </c>
      <c r="E351" s="202" t="s">
        <v>3</v>
      </c>
      <c r="F351" s="203" t="s">
        <v>145</v>
      </c>
      <c r="G351" s="15"/>
      <c r="H351" s="204">
        <v>4</v>
      </c>
      <c r="I351" s="205"/>
      <c r="J351" s="15"/>
      <c r="K351" s="15"/>
      <c r="L351" s="201"/>
      <c r="M351" s="206"/>
      <c r="N351" s="207"/>
      <c r="O351" s="207"/>
      <c r="P351" s="207"/>
      <c r="Q351" s="207"/>
      <c r="R351" s="207"/>
      <c r="S351" s="207"/>
      <c r="T351" s="208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02" t="s">
        <v>141</v>
      </c>
      <c r="AU351" s="202" t="s">
        <v>81</v>
      </c>
      <c r="AV351" s="15" t="s">
        <v>136</v>
      </c>
      <c r="AW351" s="15" t="s">
        <v>33</v>
      </c>
      <c r="AX351" s="15" t="s">
        <v>79</v>
      </c>
      <c r="AY351" s="202" t="s">
        <v>129</v>
      </c>
    </row>
    <row r="352" s="2" customFormat="1" ht="16.5" customHeight="1">
      <c r="A352" s="39"/>
      <c r="B352" s="165"/>
      <c r="C352" s="209" t="s">
        <v>423</v>
      </c>
      <c r="D352" s="209" t="s">
        <v>155</v>
      </c>
      <c r="E352" s="210" t="s">
        <v>424</v>
      </c>
      <c r="F352" s="211" t="s">
        <v>425</v>
      </c>
      <c r="G352" s="212" t="s">
        <v>248</v>
      </c>
      <c r="H352" s="213">
        <v>4</v>
      </c>
      <c r="I352" s="214"/>
      <c r="J352" s="215">
        <f>ROUND(I352*H352,2)</f>
        <v>0</v>
      </c>
      <c r="K352" s="211" t="s">
        <v>426</v>
      </c>
      <c r="L352" s="216"/>
      <c r="M352" s="217" t="s">
        <v>3</v>
      </c>
      <c r="N352" s="218" t="s">
        <v>42</v>
      </c>
      <c r="O352" s="73"/>
      <c r="P352" s="175">
        <f>O352*H352</f>
        <v>0</v>
      </c>
      <c r="Q352" s="175">
        <v>0</v>
      </c>
      <c r="R352" s="175">
        <f>Q352*H352</f>
        <v>0</v>
      </c>
      <c r="S352" s="175">
        <v>0</v>
      </c>
      <c r="T352" s="176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177" t="s">
        <v>158</v>
      </c>
      <c r="AT352" s="177" t="s">
        <v>155</v>
      </c>
      <c r="AU352" s="177" t="s">
        <v>81</v>
      </c>
      <c r="AY352" s="20" t="s">
        <v>129</v>
      </c>
      <c r="BE352" s="178">
        <f>IF(N352="základní",J352,0)</f>
        <v>0</v>
      </c>
      <c r="BF352" s="178">
        <f>IF(N352="snížená",J352,0)</f>
        <v>0</v>
      </c>
      <c r="BG352" s="178">
        <f>IF(N352="zákl. přenesená",J352,0)</f>
        <v>0</v>
      </c>
      <c r="BH352" s="178">
        <f>IF(N352="sníž. přenesená",J352,0)</f>
        <v>0</v>
      </c>
      <c r="BI352" s="178">
        <f>IF(N352="nulová",J352,0)</f>
        <v>0</v>
      </c>
      <c r="BJ352" s="20" t="s">
        <v>79</v>
      </c>
      <c r="BK352" s="178">
        <f>ROUND(I352*H352,2)</f>
        <v>0</v>
      </c>
      <c r="BL352" s="20" t="s">
        <v>136</v>
      </c>
      <c r="BM352" s="177" t="s">
        <v>427</v>
      </c>
    </row>
    <row r="353" s="2" customFormat="1">
      <c r="A353" s="39"/>
      <c r="B353" s="40"/>
      <c r="C353" s="39"/>
      <c r="D353" s="179" t="s">
        <v>137</v>
      </c>
      <c r="E353" s="39"/>
      <c r="F353" s="180" t="s">
        <v>425</v>
      </c>
      <c r="G353" s="39"/>
      <c r="H353" s="39"/>
      <c r="I353" s="181"/>
      <c r="J353" s="39"/>
      <c r="K353" s="39"/>
      <c r="L353" s="40"/>
      <c r="M353" s="182"/>
      <c r="N353" s="183"/>
      <c r="O353" s="73"/>
      <c r="P353" s="73"/>
      <c r="Q353" s="73"/>
      <c r="R353" s="73"/>
      <c r="S353" s="73"/>
      <c r="T353" s="74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20" t="s">
        <v>137</v>
      </c>
      <c r="AU353" s="20" t="s">
        <v>81</v>
      </c>
    </row>
    <row r="354" s="13" customFormat="1">
      <c r="A354" s="13"/>
      <c r="B354" s="186"/>
      <c r="C354" s="13"/>
      <c r="D354" s="179" t="s">
        <v>141</v>
      </c>
      <c r="E354" s="187" t="s">
        <v>3</v>
      </c>
      <c r="F354" s="188" t="s">
        <v>151</v>
      </c>
      <c r="G354" s="13"/>
      <c r="H354" s="187" t="s">
        <v>3</v>
      </c>
      <c r="I354" s="189"/>
      <c r="J354" s="13"/>
      <c r="K354" s="13"/>
      <c r="L354" s="186"/>
      <c r="M354" s="190"/>
      <c r="N354" s="191"/>
      <c r="O354" s="191"/>
      <c r="P354" s="191"/>
      <c r="Q354" s="191"/>
      <c r="R354" s="191"/>
      <c r="S354" s="191"/>
      <c r="T354" s="19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187" t="s">
        <v>141</v>
      </c>
      <c r="AU354" s="187" t="s">
        <v>81</v>
      </c>
      <c r="AV354" s="13" t="s">
        <v>79</v>
      </c>
      <c r="AW354" s="13" t="s">
        <v>33</v>
      </c>
      <c r="AX354" s="13" t="s">
        <v>71</v>
      </c>
      <c r="AY354" s="187" t="s">
        <v>129</v>
      </c>
    </row>
    <row r="355" s="13" customFormat="1">
      <c r="A355" s="13"/>
      <c r="B355" s="186"/>
      <c r="C355" s="13"/>
      <c r="D355" s="179" t="s">
        <v>141</v>
      </c>
      <c r="E355" s="187" t="s">
        <v>3</v>
      </c>
      <c r="F355" s="188" t="s">
        <v>422</v>
      </c>
      <c r="G355" s="13"/>
      <c r="H355" s="187" t="s">
        <v>3</v>
      </c>
      <c r="I355" s="189"/>
      <c r="J355" s="13"/>
      <c r="K355" s="13"/>
      <c r="L355" s="186"/>
      <c r="M355" s="190"/>
      <c r="N355" s="191"/>
      <c r="O355" s="191"/>
      <c r="P355" s="191"/>
      <c r="Q355" s="191"/>
      <c r="R355" s="191"/>
      <c r="S355" s="191"/>
      <c r="T355" s="19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187" t="s">
        <v>141</v>
      </c>
      <c r="AU355" s="187" t="s">
        <v>81</v>
      </c>
      <c r="AV355" s="13" t="s">
        <v>79</v>
      </c>
      <c r="AW355" s="13" t="s">
        <v>33</v>
      </c>
      <c r="AX355" s="13" t="s">
        <v>71</v>
      </c>
      <c r="AY355" s="187" t="s">
        <v>129</v>
      </c>
    </row>
    <row r="356" s="14" customFormat="1">
      <c r="A356" s="14"/>
      <c r="B356" s="193"/>
      <c r="C356" s="14"/>
      <c r="D356" s="179" t="s">
        <v>141</v>
      </c>
      <c r="E356" s="194" t="s">
        <v>3</v>
      </c>
      <c r="F356" s="195" t="s">
        <v>136</v>
      </c>
      <c r="G356" s="14"/>
      <c r="H356" s="196">
        <v>4</v>
      </c>
      <c r="I356" s="197"/>
      <c r="J356" s="14"/>
      <c r="K356" s="14"/>
      <c r="L356" s="193"/>
      <c r="M356" s="198"/>
      <c r="N356" s="199"/>
      <c r="O356" s="199"/>
      <c r="P356" s="199"/>
      <c r="Q356" s="199"/>
      <c r="R356" s="199"/>
      <c r="S356" s="199"/>
      <c r="T356" s="200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194" t="s">
        <v>141</v>
      </c>
      <c r="AU356" s="194" t="s">
        <v>81</v>
      </c>
      <c r="AV356" s="14" t="s">
        <v>81</v>
      </c>
      <c r="AW356" s="14" t="s">
        <v>33</v>
      </c>
      <c r="AX356" s="14" t="s">
        <v>71</v>
      </c>
      <c r="AY356" s="194" t="s">
        <v>129</v>
      </c>
    </row>
    <row r="357" s="15" customFormat="1">
      <c r="A357" s="15"/>
      <c r="B357" s="201"/>
      <c r="C357" s="15"/>
      <c r="D357" s="179" t="s">
        <v>141</v>
      </c>
      <c r="E357" s="202" t="s">
        <v>3</v>
      </c>
      <c r="F357" s="203" t="s">
        <v>145</v>
      </c>
      <c r="G357" s="15"/>
      <c r="H357" s="204">
        <v>4</v>
      </c>
      <c r="I357" s="205"/>
      <c r="J357" s="15"/>
      <c r="K357" s="15"/>
      <c r="L357" s="201"/>
      <c r="M357" s="206"/>
      <c r="N357" s="207"/>
      <c r="O357" s="207"/>
      <c r="P357" s="207"/>
      <c r="Q357" s="207"/>
      <c r="R357" s="207"/>
      <c r="S357" s="207"/>
      <c r="T357" s="208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02" t="s">
        <v>141</v>
      </c>
      <c r="AU357" s="202" t="s">
        <v>81</v>
      </c>
      <c r="AV357" s="15" t="s">
        <v>136</v>
      </c>
      <c r="AW357" s="15" t="s">
        <v>33</v>
      </c>
      <c r="AX357" s="15" t="s">
        <v>79</v>
      </c>
      <c r="AY357" s="202" t="s">
        <v>129</v>
      </c>
    </row>
    <row r="358" s="12" customFormat="1" ht="22.8" customHeight="1">
      <c r="A358" s="12"/>
      <c r="B358" s="152"/>
      <c r="C358" s="12"/>
      <c r="D358" s="153" t="s">
        <v>70</v>
      </c>
      <c r="E358" s="163" t="s">
        <v>192</v>
      </c>
      <c r="F358" s="163" t="s">
        <v>428</v>
      </c>
      <c r="G358" s="12"/>
      <c r="H358" s="12"/>
      <c r="I358" s="155"/>
      <c r="J358" s="164">
        <f>BK358</f>
        <v>0</v>
      </c>
      <c r="K358" s="12"/>
      <c r="L358" s="152"/>
      <c r="M358" s="157"/>
      <c r="N358" s="158"/>
      <c r="O358" s="158"/>
      <c r="P358" s="159">
        <f>SUM(P359:P546)</f>
        <v>0</v>
      </c>
      <c r="Q358" s="158"/>
      <c r="R358" s="159">
        <f>SUM(R359:R546)</f>
        <v>0</v>
      </c>
      <c r="S358" s="158"/>
      <c r="T358" s="160">
        <f>SUM(T359:T546)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153" t="s">
        <v>79</v>
      </c>
      <c r="AT358" s="161" t="s">
        <v>70</v>
      </c>
      <c r="AU358" s="161" t="s">
        <v>79</v>
      </c>
      <c r="AY358" s="153" t="s">
        <v>129</v>
      </c>
      <c r="BK358" s="162">
        <f>SUM(BK359:BK546)</f>
        <v>0</v>
      </c>
    </row>
    <row r="359" s="2" customFormat="1" ht="16.5" customHeight="1">
      <c r="A359" s="39"/>
      <c r="B359" s="165"/>
      <c r="C359" s="166" t="s">
        <v>291</v>
      </c>
      <c r="D359" s="166" t="s">
        <v>131</v>
      </c>
      <c r="E359" s="167" t="s">
        <v>429</v>
      </c>
      <c r="F359" s="168" t="s">
        <v>430</v>
      </c>
      <c r="G359" s="169" t="s">
        <v>202</v>
      </c>
      <c r="H359" s="170">
        <v>700</v>
      </c>
      <c r="I359" s="171"/>
      <c r="J359" s="172">
        <f>ROUND(I359*H359,2)</f>
        <v>0</v>
      </c>
      <c r="K359" s="168" t="s">
        <v>135</v>
      </c>
      <c r="L359" s="40"/>
      <c r="M359" s="173" t="s">
        <v>3</v>
      </c>
      <c r="N359" s="174" t="s">
        <v>42</v>
      </c>
      <c r="O359" s="73"/>
      <c r="P359" s="175">
        <f>O359*H359</f>
        <v>0</v>
      </c>
      <c r="Q359" s="175">
        <v>0</v>
      </c>
      <c r="R359" s="175">
        <f>Q359*H359</f>
        <v>0</v>
      </c>
      <c r="S359" s="175">
        <v>0</v>
      </c>
      <c r="T359" s="176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177" t="s">
        <v>136</v>
      </c>
      <c r="AT359" s="177" t="s">
        <v>131</v>
      </c>
      <c r="AU359" s="177" t="s">
        <v>81</v>
      </c>
      <c r="AY359" s="20" t="s">
        <v>129</v>
      </c>
      <c r="BE359" s="178">
        <f>IF(N359="základní",J359,0)</f>
        <v>0</v>
      </c>
      <c r="BF359" s="178">
        <f>IF(N359="snížená",J359,0)</f>
        <v>0</v>
      </c>
      <c r="BG359" s="178">
        <f>IF(N359="zákl. přenesená",J359,0)</f>
        <v>0</v>
      </c>
      <c r="BH359" s="178">
        <f>IF(N359="sníž. přenesená",J359,0)</f>
        <v>0</v>
      </c>
      <c r="BI359" s="178">
        <f>IF(N359="nulová",J359,0)</f>
        <v>0</v>
      </c>
      <c r="BJ359" s="20" t="s">
        <v>79</v>
      </c>
      <c r="BK359" s="178">
        <f>ROUND(I359*H359,2)</f>
        <v>0</v>
      </c>
      <c r="BL359" s="20" t="s">
        <v>136</v>
      </c>
      <c r="BM359" s="177" t="s">
        <v>431</v>
      </c>
    </row>
    <row r="360" s="2" customFormat="1">
      <c r="A360" s="39"/>
      <c r="B360" s="40"/>
      <c r="C360" s="39"/>
      <c r="D360" s="179" t="s">
        <v>137</v>
      </c>
      <c r="E360" s="39"/>
      <c r="F360" s="180" t="s">
        <v>432</v>
      </c>
      <c r="G360" s="39"/>
      <c r="H360" s="39"/>
      <c r="I360" s="181"/>
      <c r="J360" s="39"/>
      <c r="K360" s="39"/>
      <c r="L360" s="40"/>
      <c r="M360" s="182"/>
      <c r="N360" s="183"/>
      <c r="O360" s="73"/>
      <c r="P360" s="73"/>
      <c r="Q360" s="73"/>
      <c r="R360" s="73"/>
      <c r="S360" s="73"/>
      <c r="T360" s="74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20" t="s">
        <v>137</v>
      </c>
      <c r="AU360" s="20" t="s">
        <v>81</v>
      </c>
    </row>
    <row r="361" s="2" customFormat="1">
      <c r="A361" s="39"/>
      <c r="B361" s="40"/>
      <c r="C361" s="39"/>
      <c r="D361" s="184" t="s">
        <v>139</v>
      </c>
      <c r="E361" s="39"/>
      <c r="F361" s="185" t="s">
        <v>433</v>
      </c>
      <c r="G361" s="39"/>
      <c r="H361" s="39"/>
      <c r="I361" s="181"/>
      <c r="J361" s="39"/>
      <c r="K361" s="39"/>
      <c r="L361" s="40"/>
      <c r="M361" s="182"/>
      <c r="N361" s="183"/>
      <c r="O361" s="73"/>
      <c r="P361" s="73"/>
      <c r="Q361" s="73"/>
      <c r="R361" s="73"/>
      <c r="S361" s="73"/>
      <c r="T361" s="74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20" t="s">
        <v>139</v>
      </c>
      <c r="AU361" s="20" t="s">
        <v>81</v>
      </c>
    </row>
    <row r="362" s="14" customFormat="1">
      <c r="A362" s="14"/>
      <c r="B362" s="193"/>
      <c r="C362" s="14"/>
      <c r="D362" s="179" t="s">
        <v>141</v>
      </c>
      <c r="E362" s="194" t="s">
        <v>3</v>
      </c>
      <c r="F362" s="195" t="s">
        <v>434</v>
      </c>
      <c r="G362" s="14"/>
      <c r="H362" s="196">
        <v>700</v>
      </c>
      <c r="I362" s="197"/>
      <c r="J362" s="14"/>
      <c r="K362" s="14"/>
      <c r="L362" s="193"/>
      <c r="M362" s="198"/>
      <c r="N362" s="199"/>
      <c r="O362" s="199"/>
      <c r="P362" s="199"/>
      <c r="Q362" s="199"/>
      <c r="R362" s="199"/>
      <c r="S362" s="199"/>
      <c r="T362" s="200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194" t="s">
        <v>141</v>
      </c>
      <c r="AU362" s="194" t="s">
        <v>81</v>
      </c>
      <c r="AV362" s="14" t="s">
        <v>81</v>
      </c>
      <c r="AW362" s="14" t="s">
        <v>33</v>
      </c>
      <c r="AX362" s="14" t="s">
        <v>71</v>
      </c>
      <c r="AY362" s="194" t="s">
        <v>129</v>
      </c>
    </row>
    <row r="363" s="15" customFormat="1">
      <c r="A363" s="15"/>
      <c r="B363" s="201"/>
      <c r="C363" s="15"/>
      <c r="D363" s="179" t="s">
        <v>141</v>
      </c>
      <c r="E363" s="202" t="s">
        <v>3</v>
      </c>
      <c r="F363" s="203" t="s">
        <v>145</v>
      </c>
      <c r="G363" s="15"/>
      <c r="H363" s="204">
        <v>700</v>
      </c>
      <c r="I363" s="205"/>
      <c r="J363" s="15"/>
      <c r="K363" s="15"/>
      <c r="L363" s="201"/>
      <c r="M363" s="206"/>
      <c r="N363" s="207"/>
      <c r="O363" s="207"/>
      <c r="P363" s="207"/>
      <c r="Q363" s="207"/>
      <c r="R363" s="207"/>
      <c r="S363" s="207"/>
      <c r="T363" s="208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02" t="s">
        <v>141</v>
      </c>
      <c r="AU363" s="202" t="s">
        <v>81</v>
      </c>
      <c r="AV363" s="15" t="s">
        <v>136</v>
      </c>
      <c r="AW363" s="15" t="s">
        <v>33</v>
      </c>
      <c r="AX363" s="15" t="s">
        <v>79</v>
      </c>
      <c r="AY363" s="202" t="s">
        <v>129</v>
      </c>
    </row>
    <row r="364" s="2" customFormat="1" ht="16.5" customHeight="1">
      <c r="A364" s="39"/>
      <c r="B364" s="165"/>
      <c r="C364" s="166" t="s">
        <v>435</v>
      </c>
      <c r="D364" s="166" t="s">
        <v>131</v>
      </c>
      <c r="E364" s="167" t="s">
        <v>436</v>
      </c>
      <c r="F364" s="168" t="s">
        <v>437</v>
      </c>
      <c r="G364" s="169" t="s">
        <v>202</v>
      </c>
      <c r="H364" s="170">
        <v>324.86500000000001</v>
      </c>
      <c r="I364" s="171"/>
      <c r="J364" s="172">
        <f>ROUND(I364*H364,2)</f>
        <v>0</v>
      </c>
      <c r="K364" s="168" t="s">
        <v>135</v>
      </c>
      <c r="L364" s="40"/>
      <c r="M364" s="173" t="s">
        <v>3</v>
      </c>
      <c r="N364" s="174" t="s">
        <v>42</v>
      </c>
      <c r="O364" s="73"/>
      <c r="P364" s="175">
        <f>O364*H364</f>
        <v>0</v>
      </c>
      <c r="Q364" s="175">
        <v>0</v>
      </c>
      <c r="R364" s="175">
        <f>Q364*H364</f>
        <v>0</v>
      </c>
      <c r="S364" s="175">
        <v>0</v>
      </c>
      <c r="T364" s="176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177" t="s">
        <v>136</v>
      </c>
      <c r="AT364" s="177" t="s">
        <v>131</v>
      </c>
      <c r="AU364" s="177" t="s">
        <v>81</v>
      </c>
      <c r="AY364" s="20" t="s">
        <v>129</v>
      </c>
      <c r="BE364" s="178">
        <f>IF(N364="základní",J364,0)</f>
        <v>0</v>
      </c>
      <c r="BF364" s="178">
        <f>IF(N364="snížená",J364,0)</f>
        <v>0</v>
      </c>
      <c r="BG364" s="178">
        <f>IF(N364="zákl. přenesená",J364,0)</f>
        <v>0</v>
      </c>
      <c r="BH364" s="178">
        <f>IF(N364="sníž. přenesená",J364,0)</f>
        <v>0</v>
      </c>
      <c r="BI364" s="178">
        <f>IF(N364="nulová",J364,0)</f>
        <v>0</v>
      </c>
      <c r="BJ364" s="20" t="s">
        <v>79</v>
      </c>
      <c r="BK364" s="178">
        <f>ROUND(I364*H364,2)</f>
        <v>0</v>
      </c>
      <c r="BL364" s="20" t="s">
        <v>136</v>
      </c>
      <c r="BM364" s="177" t="s">
        <v>438</v>
      </c>
    </row>
    <row r="365" s="2" customFormat="1">
      <c r="A365" s="39"/>
      <c r="B365" s="40"/>
      <c r="C365" s="39"/>
      <c r="D365" s="179" t="s">
        <v>137</v>
      </c>
      <c r="E365" s="39"/>
      <c r="F365" s="180" t="s">
        <v>439</v>
      </c>
      <c r="G365" s="39"/>
      <c r="H365" s="39"/>
      <c r="I365" s="181"/>
      <c r="J365" s="39"/>
      <c r="K365" s="39"/>
      <c r="L365" s="40"/>
      <c r="M365" s="182"/>
      <c r="N365" s="183"/>
      <c r="O365" s="73"/>
      <c r="P365" s="73"/>
      <c r="Q365" s="73"/>
      <c r="R365" s="73"/>
      <c r="S365" s="73"/>
      <c r="T365" s="74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20" t="s">
        <v>137</v>
      </c>
      <c r="AU365" s="20" t="s">
        <v>81</v>
      </c>
    </row>
    <row r="366" s="2" customFormat="1">
      <c r="A366" s="39"/>
      <c r="B366" s="40"/>
      <c r="C366" s="39"/>
      <c r="D366" s="184" t="s">
        <v>139</v>
      </c>
      <c r="E366" s="39"/>
      <c r="F366" s="185" t="s">
        <v>440</v>
      </c>
      <c r="G366" s="39"/>
      <c r="H366" s="39"/>
      <c r="I366" s="181"/>
      <c r="J366" s="39"/>
      <c r="K366" s="39"/>
      <c r="L366" s="40"/>
      <c r="M366" s="182"/>
      <c r="N366" s="183"/>
      <c r="O366" s="73"/>
      <c r="P366" s="73"/>
      <c r="Q366" s="73"/>
      <c r="R366" s="73"/>
      <c r="S366" s="73"/>
      <c r="T366" s="74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20" t="s">
        <v>139</v>
      </c>
      <c r="AU366" s="20" t="s">
        <v>81</v>
      </c>
    </row>
    <row r="367" s="13" customFormat="1">
      <c r="A367" s="13"/>
      <c r="B367" s="186"/>
      <c r="C367" s="13"/>
      <c r="D367" s="179" t="s">
        <v>141</v>
      </c>
      <c r="E367" s="187" t="s">
        <v>3</v>
      </c>
      <c r="F367" s="188" t="s">
        <v>441</v>
      </c>
      <c r="G367" s="13"/>
      <c r="H367" s="187" t="s">
        <v>3</v>
      </c>
      <c r="I367" s="189"/>
      <c r="J367" s="13"/>
      <c r="K367" s="13"/>
      <c r="L367" s="186"/>
      <c r="M367" s="190"/>
      <c r="N367" s="191"/>
      <c r="O367" s="191"/>
      <c r="P367" s="191"/>
      <c r="Q367" s="191"/>
      <c r="R367" s="191"/>
      <c r="S367" s="191"/>
      <c r="T367" s="19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187" t="s">
        <v>141</v>
      </c>
      <c r="AU367" s="187" t="s">
        <v>81</v>
      </c>
      <c r="AV367" s="13" t="s">
        <v>79</v>
      </c>
      <c r="AW367" s="13" t="s">
        <v>33</v>
      </c>
      <c r="AX367" s="13" t="s">
        <v>71</v>
      </c>
      <c r="AY367" s="187" t="s">
        <v>129</v>
      </c>
    </row>
    <row r="368" s="13" customFormat="1">
      <c r="A368" s="13"/>
      <c r="B368" s="186"/>
      <c r="C368" s="13"/>
      <c r="D368" s="179" t="s">
        <v>141</v>
      </c>
      <c r="E368" s="187" t="s">
        <v>3</v>
      </c>
      <c r="F368" s="188" t="s">
        <v>442</v>
      </c>
      <c r="G368" s="13"/>
      <c r="H368" s="187" t="s">
        <v>3</v>
      </c>
      <c r="I368" s="189"/>
      <c r="J368" s="13"/>
      <c r="K368" s="13"/>
      <c r="L368" s="186"/>
      <c r="M368" s="190"/>
      <c r="N368" s="191"/>
      <c r="O368" s="191"/>
      <c r="P368" s="191"/>
      <c r="Q368" s="191"/>
      <c r="R368" s="191"/>
      <c r="S368" s="191"/>
      <c r="T368" s="19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187" t="s">
        <v>141</v>
      </c>
      <c r="AU368" s="187" t="s">
        <v>81</v>
      </c>
      <c r="AV368" s="13" t="s">
        <v>79</v>
      </c>
      <c r="AW368" s="13" t="s">
        <v>33</v>
      </c>
      <c r="AX368" s="13" t="s">
        <v>71</v>
      </c>
      <c r="AY368" s="187" t="s">
        <v>129</v>
      </c>
    </row>
    <row r="369" s="14" customFormat="1">
      <c r="A369" s="14"/>
      <c r="B369" s="193"/>
      <c r="C369" s="14"/>
      <c r="D369" s="179" t="s">
        <v>141</v>
      </c>
      <c r="E369" s="194" t="s">
        <v>3</v>
      </c>
      <c r="F369" s="195" t="s">
        <v>443</v>
      </c>
      <c r="G369" s="14"/>
      <c r="H369" s="196">
        <v>324.86500000000001</v>
      </c>
      <c r="I369" s="197"/>
      <c r="J369" s="14"/>
      <c r="K369" s="14"/>
      <c r="L369" s="193"/>
      <c r="M369" s="198"/>
      <c r="N369" s="199"/>
      <c r="O369" s="199"/>
      <c r="P369" s="199"/>
      <c r="Q369" s="199"/>
      <c r="R369" s="199"/>
      <c r="S369" s="199"/>
      <c r="T369" s="200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194" t="s">
        <v>141</v>
      </c>
      <c r="AU369" s="194" t="s">
        <v>81</v>
      </c>
      <c r="AV369" s="14" t="s">
        <v>81</v>
      </c>
      <c r="AW369" s="14" t="s">
        <v>33</v>
      </c>
      <c r="AX369" s="14" t="s">
        <v>71</v>
      </c>
      <c r="AY369" s="194" t="s">
        <v>129</v>
      </c>
    </row>
    <row r="370" s="15" customFormat="1">
      <c r="A370" s="15"/>
      <c r="B370" s="201"/>
      <c r="C370" s="15"/>
      <c r="D370" s="179" t="s">
        <v>141</v>
      </c>
      <c r="E370" s="202" t="s">
        <v>3</v>
      </c>
      <c r="F370" s="203" t="s">
        <v>145</v>
      </c>
      <c r="G370" s="15"/>
      <c r="H370" s="204">
        <v>324.86500000000001</v>
      </c>
      <c r="I370" s="205"/>
      <c r="J370" s="15"/>
      <c r="K370" s="15"/>
      <c r="L370" s="201"/>
      <c r="M370" s="206"/>
      <c r="N370" s="207"/>
      <c r="O370" s="207"/>
      <c r="P370" s="207"/>
      <c r="Q370" s="207"/>
      <c r="R370" s="207"/>
      <c r="S370" s="207"/>
      <c r="T370" s="208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02" t="s">
        <v>141</v>
      </c>
      <c r="AU370" s="202" t="s">
        <v>81</v>
      </c>
      <c r="AV370" s="15" t="s">
        <v>136</v>
      </c>
      <c r="AW370" s="15" t="s">
        <v>33</v>
      </c>
      <c r="AX370" s="15" t="s">
        <v>79</v>
      </c>
      <c r="AY370" s="202" t="s">
        <v>129</v>
      </c>
    </row>
    <row r="371" s="2" customFormat="1" ht="16.5" customHeight="1">
      <c r="A371" s="39"/>
      <c r="B371" s="165"/>
      <c r="C371" s="166" t="s">
        <v>296</v>
      </c>
      <c r="D371" s="166" t="s">
        <v>131</v>
      </c>
      <c r="E371" s="167" t="s">
        <v>444</v>
      </c>
      <c r="F371" s="168" t="s">
        <v>445</v>
      </c>
      <c r="G371" s="169" t="s">
        <v>248</v>
      </c>
      <c r="H371" s="170">
        <v>20</v>
      </c>
      <c r="I371" s="171"/>
      <c r="J371" s="172">
        <f>ROUND(I371*H371,2)</f>
        <v>0</v>
      </c>
      <c r="K371" s="168" t="s">
        <v>135</v>
      </c>
      <c r="L371" s="40"/>
      <c r="M371" s="173" t="s">
        <v>3</v>
      </c>
      <c r="N371" s="174" t="s">
        <v>42</v>
      </c>
      <c r="O371" s="73"/>
      <c r="P371" s="175">
        <f>O371*H371</f>
        <v>0</v>
      </c>
      <c r="Q371" s="175">
        <v>0</v>
      </c>
      <c r="R371" s="175">
        <f>Q371*H371</f>
        <v>0</v>
      </c>
      <c r="S371" s="175">
        <v>0</v>
      </c>
      <c r="T371" s="176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177" t="s">
        <v>136</v>
      </c>
      <c r="AT371" s="177" t="s">
        <v>131</v>
      </c>
      <c r="AU371" s="177" t="s">
        <v>81</v>
      </c>
      <c r="AY371" s="20" t="s">
        <v>129</v>
      </c>
      <c r="BE371" s="178">
        <f>IF(N371="základní",J371,0)</f>
        <v>0</v>
      </c>
      <c r="BF371" s="178">
        <f>IF(N371="snížená",J371,0)</f>
        <v>0</v>
      </c>
      <c r="BG371" s="178">
        <f>IF(N371="zákl. přenesená",J371,0)</f>
        <v>0</v>
      </c>
      <c r="BH371" s="178">
        <f>IF(N371="sníž. přenesená",J371,0)</f>
        <v>0</v>
      </c>
      <c r="BI371" s="178">
        <f>IF(N371="nulová",J371,0)</f>
        <v>0</v>
      </c>
      <c r="BJ371" s="20" t="s">
        <v>79</v>
      </c>
      <c r="BK371" s="178">
        <f>ROUND(I371*H371,2)</f>
        <v>0</v>
      </c>
      <c r="BL371" s="20" t="s">
        <v>136</v>
      </c>
      <c r="BM371" s="177" t="s">
        <v>446</v>
      </c>
    </row>
    <row r="372" s="2" customFormat="1">
      <c r="A372" s="39"/>
      <c r="B372" s="40"/>
      <c r="C372" s="39"/>
      <c r="D372" s="179" t="s">
        <v>137</v>
      </c>
      <c r="E372" s="39"/>
      <c r="F372" s="180" t="s">
        <v>447</v>
      </c>
      <c r="G372" s="39"/>
      <c r="H372" s="39"/>
      <c r="I372" s="181"/>
      <c r="J372" s="39"/>
      <c r="K372" s="39"/>
      <c r="L372" s="40"/>
      <c r="M372" s="182"/>
      <c r="N372" s="183"/>
      <c r="O372" s="73"/>
      <c r="P372" s="73"/>
      <c r="Q372" s="73"/>
      <c r="R372" s="73"/>
      <c r="S372" s="73"/>
      <c r="T372" s="74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20" t="s">
        <v>137</v>
      </c>
      <c r="AU372" s="20" t="s">
        <v>81</v>
      </c>
    </row>
    <row r="373" s="2" customFormat="1">
      <c r="A373" s="39"/>
      <c r="B373" s="40"/>
      <c r="C373" s="39"/>
      <c r="D373" s="184" t="s">
        <v>139</v>
      </c>
      <c r="E373" s="39"/>
      <c r="F373" s="185" t="s">
        <v>448</v>
      </c>
      <c r="G373" s="39"/>
      <c r="H373" s="39"/>
      <c r="I373" s="181"/>
      <c r="J373" s="39"/>
      <c r="K373" s="39"/>
      <c r="L373" s="40"/>
      <c r="M373" s="182"/>
      <c r="N373" s="183"/>
      <c r="O373" s="73"/>
      <c r="P373" s="73"/>
      <c r="Q373" s="73"/>
      <c r="R373" s="73"/>
      <c r="S373" s="73"/>
      <c r="T373" s="74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20" t="s">
        <v>139</v>
      </c>
      <c r="AU373" s="20" t="s">
        <v>81</v>
      </c>
    </row>
    <row r="374" s="13" customFormat="1">
      <c r="A374" s="13"/>
      <c r="B374" s="186"/>
      <c r="C374" s="13"/>
      <c r="D374" s="179" t="s">
        <v>141</v>
      </c>
      <c r="E374" s="187" t="s">
        <v>3</v>
      </c>
      <c r="F374" s="188" t="s">
        <v>151</v>
      </c>
      <c r="G374" s="13"/>
      <c r="H374" s="187" t="s">
        <v>3</v>
      </c>
      <c r="I374" s="189"/>
      <c r="J374" s="13"/>
      <c r="K374" s="13"/>
      <c r="L374" s="186"/>
      <c r="M374" s="190"/>
      <c r="N374" s="191"/>
      <c r="O374" s="191"/>
      <c r="P374" s="191"/>
      <c r="Q374" s="191"/>
      <c r="R374" s="191"/>
      <c r="S374" s="191"/>
      <c r="T374" s="19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187" t="s">
        <v>141</v>
      </c>
      <c r="AU374" s="187" t="s">
        <v>81</v>
      </c>
      <c r="AV374" s="13" t="s">
        <v>79</v>
      </c>
      <c r="AW374" s="13" t="s">
        <v>33</v>
      </c>
      <c r="AX374" s="13" t="s">
        <v>71</v>
      </c>
      <c r="AY374" s="187" t="s">
        <v>129</v>
      </c>
    </row>
    <row r="375" s="13" customFormat="1">
      <c r="A375" s="13"/>
      <c r="B375" s="186"/>
      <c r="C375" s="13"/>
      <c r="D375" s="179" t="s">
        <v>141</v>
      </c>
      <c r="E375" s="187" t="s">
        <v>3</v>
      </c>
      <c r="F375" s="188" t="s">
        <v>449</v>
      </c>
      <c r="G375" s="13"/>
      <c r="H375" s="187" t="s">
        <v>3</v>
      </c>
      <c r="I375" s="189"/>
      <c r="J375" s="13"/>
      <c r="K375" s="13"/>
      <c r="L375" s="186"/>
      <c r="M375" s="190"/>
      <c r="N375" s="191"/>
      <c r="O375" s="191"/>
      <c r="P375" s="191"/>
      <c r="Q375" s="191"/>
      <c r="R375" s="191"/>
      <c r="S375" s="191"/>
      <c r="T375" s="19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187" t="s">
        <v>141</v>
      </c>
      <c r="AU375" s="187" t="s">
        <v>81</v>
      </c>
      <c r="AV375" s="13" t="s">
        <v>79</v>
      </c>
      <c r="AW375" s="13" t="s">
        <v>33</v>
      </c>
      <c r="AX375" s="13" t="s">
        <v>71</v>
      </c>
      <c r="AY375" s="187" t="s">
        <v>129</v>
      </c>
    </row>
    <row r="376" s="14" customFormat="1">
      <c r="A376" s="14"/>
      <c r="B376" s="193"/>
      <c r="C376" s="14"/>
      <c r="D376" s="179" t="s">
        <v>141</v>
      </c>
      <c r="E376" s="194" t="s">
        <v>3</v>
      </c>
      <c r="F376" s="195" t="s">
        <v>203</v>
      </c>
      <c r="G376" s="14"/>
      <c r="H376" s="196">
        <v>20</v>
      </c>
      <c r="I376" s="197"/>
      <c r="J376" s="14"/>
      <c r="K376" s="14"/>
      <c r="L376" s="193"/>
      <c r="M376" s="198"/>
      <c r="N376" s="199"/>
      <c r="O376" s="199"/>
      <c r="P376" s="199"/>
      <c r="Q376" s="199"/>
      <c r="R376" s="199"/>
      <c r="S376" s="199"/>
      <c r="T376" s="200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194" t="s">
        <v>141</v>
      </c>
      <c r="AU376" s="194" t="s">
        <v>81</v>
      </c>
      <c r="AV376" s="14" t="s">
        <v>81</v>
      </c>
      <c r="AW376" s="14" t="s">
        <v>33</v>
      </c>
      <c r="AX376" s="14" t="s">
        <v>71</v>
      </c>
      <c r="AY376" s="194" t="s">
        <v>129</v>
      </c>
    </row>
    <row r="377" s="15" customFormat="1">
      <c r="A377" s="15"/>
      <c r="B377" s="201"/>
      <c r="C377" s="15"/>
      <c r="D377" s="179" t="s">
        <v>141</v>
      </c>
      <c r="E377" s="202" t="s">
        <v>3</v>
      </c>
      <c r="F377" s="203" t="s">
        <v>145</v>
      </c>
      <c r="G377" s="15"/>
      <c r="H377" s="204">
        <v>20</v>
      </c>
      <c r="I377" s="205"/>
      <c r="J377" s="15"/>
      <c r="K377" s="15"/>
      <c r="L377" s="201"/>
      <c r="M377" s="206"/>
      <c r="N377" s="207"/>
      <c r="O377" s="207"/>
      <c r="P377" s="207"/>
      <c r="Q377" s="207"/>
      <c r="R377" s="207"/>
      <c r="S377" s="207"/>
      <c r="T377" s="208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02" t="s">
        <v>141</v>
      </c>
      <c r="AU377" s="202" t="s">
        <v>81</v>
      </c>
      <c r="AV377" s="15" t="s">
        <v>136</v>
      </c>
      <c r="AW377" s="15" t="s">
        <v>33</v>
      </c>
      <c r="AX377" s="15" t="s">
        <v>79</v>
      </c>
      <c r="AY377" s="202" t="s">
        <v>129</v>
      </c>
    </row>
    <row r="378" s="2" customFormat="1" ht="16.5" customHeight="1">
      <c r="A378" s="39"/>
      <c r="B378" s="165"/>
      <c r="C378" s="166" t="s">
        <v>450</v>
      </c>
      <c r="D378" s="166" t="s">
        <v>131</v>
      </c>
      <c r="E378" s="167" t="s">
        <v>451</v>
      </c>
      <c r="F378" s="168" t="s">
        <v>452</v>
      </c>
      <c r="G378" s="169" t="s">
        <v>248</v>
      </c>
      <c r="H378" s="170">
        <v>20</v>
      </c>
      <c r="I378" s="171"/>
      <c r="J378" s="172">
        <f>ROUND(I378*H378,2)</f>
        <v>0</v>
      </c>
      <c r="K378" s="168" t="s">
        <v>135</v>
      </c>
      <c r="L378" s="40"/>
      <c r="M378" s="173" t="s">
        <v>3</v>
      </c>
      <c r="N378" s="174" t="s">
        <v>42</v>
      </c>
      <c r="O378" s="73"/>
      <c r="P378" s="175">
        <f>O378*H378</f>
        <v>0</v>
      </c>
      <c r="Q378" s="175">
        <v>0</v>
      </c>
      <c r="R378" s="175">
        <f>Q378*H378</f>
        <v>0</v>
      </c>
      <c r="S378" s="175">
        <v>0</v>
      </c>
      <c r="T378" s="176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177" t="s">
        <v>136</v>
      </c>
      <c r="AT378" s="177" t="s">
        <v>131</v>
      </c>
      <c r="AU378" s="177" t="s">
        <v>81</v>
      </c>
      <c r="AY378" s="20" t="s">
        <v>129</v>
      </c>
      <c r="BE378" s="178">
        <f>IF(N378="základní",J378,0)</f>
        <v>0</v>
      </c>
      <c r="BF378" s="178">
        <f>IF(N378="snížená",J378,0)</f>
        <v>0</v>
      </c>
      <c r="BG378" s="178">
        <f>IF(N378="zákl. přenesená",J378,0)</f>
        <v>0</v>
      </c>
      <c r="BH378" s="178">
        <f>IF(N378="sníž. přenesená",J378,0)</f>
        <v>0</v>
      </c>
      <c r="BI378" s="178">
        <f>IF(N378="nulová",J378,0)</f>
        <v>0</v>
      </c>
      <c r="BJ378" s="20" t="s">
        <v>79</v>
      </c>
      <c r="BK378" s="178">
        <f>ROUND(I378*H378,2)</f>
        <v>0</v>
      </c>
      <c r="BL378" s="20" t="s">
        <v>136</v>
      </c>
      <c r="BM378" s="177" t="s">
        <v>453</v>
      </c>
    </row>
    <row r="379" s="2" customFormat="1">
      <c r="A379" s="39"/>
      <c r="B379" s="40"/>
      <c r="C379" s="39"/>
      <c r="D379" s="179" t="s">
        <v>137</v>
      </c>
      <c r="E379" s="39"/>
      <c r="F379" s="180" t="s">
        <v>454</v>
      </c>
      <c r="G379" s="39"/>
      <c r="H379" s="39"/>
      <c r="I379" s="181"/>
      <c r="J379" s="39"/>
      <c r="K379" s="39"/>
      <c r="L379" s="40"/>
      <c r="M379" s="182"/>
      <c r="N379" s="183"/>
      <c r="O379" s="73"/>
      <c r="P379" s="73"/>
      <c r="Q379" s="73"/>
      <c r="R379" s="73"/>
      <c r="S379" s="73"/>
      <c r="T379" s="74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T379" s="20" t="s">
        <v>137</v>
      </c>
      <c r="AU379" s="20" t="s">
        <v>81</v>
      </c>
    </row>
    <row r="380" s="2" customFormat="1">
      <c r="A380" s="39"/>
      <c r="B380" s="40"/>
      <c r="C380" s="39"/>
      <c r="D380" s="184" t="s">
        <v>139</v>
      </c>
      <c r="E380" s="39"/>
      <c r="F380" s="185" t="s">
        <v>455</v>
      </c>
      <c r="G380" s="39"/>
      <c r="H380" s="39"/>
      <c r="I380" s="181"/>
      <c r="J380" s="39"/>
      <c r="K380" s="39"/>
      <c r="L380" s="40"/>
      <c r="M380" s="182"/>
      <c r="N380" s="183"/>
      <c r="O380" s="73"/>
      <c r="P380" s="73"/>
      <c r="Q380" s="73"/>
      <c r="R380" s="73"/>
      <c r="S380" s="73"/>
      <c r="T380" s="74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20" t="s">
        <v>139</v>
      </c>
      <c r="AU380" s="20" t="s">
        <v>81</v>
      </c>
    </row>
    <row r="381" s="13" customFormat="1">
      <c r="A381" s="13"/>
      <c r="B381" s="186"/>
      <c r="C381" s="13"/>
      <c r="D381" s="179" t="s">
        <v>141</v>
      </c>
      <c r="E381" s="187" t="s">
        <v>3</v>
      </c>
      <c r="F381" s="188" t="s">
        <v>151</v>
      </c>
      <c r="G381" s="13"/>
      <c r="H381" s="187" t="s">
        <v>3</v>
      </c>
      <c r="I381" s="189"/>
      <c r="J381" s="13"/>
      <c r="K381" s="13"/>
      <c r="L381" s="186"/>
      <c r="M381" s="190"/>
      <c r="N381" s="191"/>
      <c r="O381" s="191"/>
      <c r="P381" s="191"/>
      <c r="Q381" s="191"/>
      <c r="R381" s="191"/>
      <c r="S381" s="191"/>
      <c r="T381" s="19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187" t="s">
        <v>141</v>
      </c>
      <c r="AU381" s="187" t="s">
        <v>81</v>
      </c>
      <c r="AV381" s="13" t="s">
        <v>79</v>
      </c>
      <c r="AW381" s="13" t="s">
        <v>33</v>
      </c>
      <c r="AX381" s="13" t="s">
        <v>71</v>
      </c>
      <c r="AY381" s="187" t="s">
        <v>129</v>
      </c>
    </row>
    <row r="382" s="13" customFormat="1">
      <c r="A382" s="13"/>
      <c r="B382" s="186"/>
      <c r="C382" s="13"/>
      <c r="D382" s="179" t="s">
        <v>141</v>
      </c>
      <c r="E382" s="187" t="s">
        <v>3</v>
      </c>
      <c r="F382" s="188" t="s">
        <v>449</v>
      </c>
      <c r="G382" s="13"/>
      <c r="H382" s="187" t="s">
        <v>3</v>
      </c>
      <c r="I382" s="189"/>
      <c r="J382" s="13"/>
      <c r="K382" s="13"/>
      <c r="L382" s="186"/>
      <c r="M382" s="190"/>
      <c r="N382" s="191"/>
      <c r="O382" s="191"/>
      <c r="P382" s="191"/>
      <c r="Q382" s="191"/>
      <c r="R382" s="191"/>
      <c r="S382" s="191"/>
      <c r="T382" s="19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187" t="s">
        <v>141</v>
      </c>
      <c r="AU382" s="187" t="s">
        <v>81</v>
      </c>
      <c r="AV382" s="13" t="s">
        <v>79</v>
      </c>
      <c r="AW382" s="13" t="s">
        <v>33</v>
      </c>
      <c r="AX382" s="13" t="s">
        <v>71</v>
      </c>
      <c r="AY382" s="187" t="s">
        <v>129</v>
      </c>
    </row>
    <row r="383" s="14" customFormat="1">
      <c r="A383" s="14"/>
      <c r="B383" s="193"/>
      <c r="C383" s="14"/>
      <c r="D383" s="179" t="s">
        <v>141</v>
      </c>
      <c r="E383" s="194" t="s">
        <v>3</v>
      </c>
      <c r="F383" s="195" t="s">
        <v>203</v>
      </c>
      <c r="G383" s="14"/>
      <c r="H383" s="196">
        <v>20</v>
      </c>
      <c r="I383" s="197"/>
      <c r="J383" s="14"/>
      <c r="K383" s="14"/>
      <c r="L383" s="193"/>
      <c r="M383" s="198"/>
      <c r="N383" s="199"/>
      <c r="O383" s="199"/>
      <c r="P383" s="199"/>
      <c r="Q383" s="199"/>
      <c r="R383" s="199"/>
      <c r="S383" s="199"/>
      <c r="T383" s="200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194" t="s">
        <v>141</v>
      </c>
      <c r="AU383" s="194" t="s">
        <v>81</v>
      </c>
      <c r="AV383" s="14" t="s">
        <v>81</v>
      </c>
      <c r="AW383" s="14" t="s">
        <v>33</v>
      </c>
      <c r="AX383" s="14" t="s">
        <v>71</v>
      </c>
      <c r="AY383" s="194" t="s">
        <v>129</v>
      </c>
    </row>
    <row r="384" s="15" customFormat="1">
      <c r="A384" s="15"/>
      <c r="B384" s="201"/>
      <c r="C384" s="15"/>
      <c r="D384" s="179" t="s">
        <v>141</v>
      </c>
      <c r="E384" s="202" t="s">
        <v>3</v>
      </c>
      <c r="F384" s="203" t="s">
        <v>145</v>
      </c>
      <c r="G384" s="15"/>
      <c r="H384" s="204">
        <v>20</v>
      </c>
      <c r="I384" s="205"/>
      <c r="J384" s="15"/>
      <c r="K384" s="15"/>
      <c r="L384" s="201"/>
      <c r="M384" s="206"/>
      <c r="N384" s="207"/>
      <c r="O384" s="207"/>
      <c r="P384" s="207"/>
      <c r="Q384" s="207"/>
      <c r="R384" s="207"/>
      <c r="S384" s="207"/>
      <c r="T384" s="208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02" t="s">
        <v>141</v>
      </c>
      <c r="AU384" s="202" t="s">
        <v>81</v>
      </c>
      <c r="AV384" s="15" t="s">
        <v>136</v>
      </c>
      <c r="AW384" s="15" t="s">
        <v>33</v>
      </c>
      <c r="AX384" s="15" t="s">
        <v>79</v>
      </c>
      <c r="AY384" s="202" t="s">
        <v>129</v>
      </c>
    </row>
    <row r="385" s="2" customFormat="1" ht="16.5" customHeight="1">
      <c r="A385" s="39"/>
      <c r="B385" s="165"/>
      <c r="C385" s="166" t="s">
        <v>304</v>
      </c>
      <c r="D385" s="166" t="s">
        <v>131</v>
      </c>
      <c r="E385" s="167" t="s">
        <v>456</v>
      </c>
      <c r="F385" s="168" t="s">
        <v>457</v>
      </c>
      <c r="G385" s="169" t="s">
        <v>202</v>
      </c>
      <c r="H385" s="170">
        <v>3.1200000000000001</v>
      </c>
      <c r="I385" s="171"/>
      <c r="J385" s="172">
        <f>ROUND(I385*H385,2)</f>
        <v>0</v>
      </c>
      <c r="K385" s="168" t="s">
        <v>135</v>
      </c>
      <c r="L385" s="40"/>
      <c r="M385" s="173" t="s">
        <v>3</v>
      </c>
      <c r="N385" s="174" t="s">
        <v>42</v>
      </c>
      <c r="O385" s="73"/>
      <c r="P385" s="175">
        <f>O385*H385</f>
        <v>0</v>
      </c>
      <c r="Q385" s="175">
        <v>0</v>
      </c>
      <c r="R385" s="175">
        <f>Q385*H385</f>
        <v>0</v>
      </c>
      <c r="S385" s="175">
        <v>0</v>
      </c>
      <c r="T385" s="176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177" t="s">
        <v>136</v>
      </c>
      <c r="AT385" s="177" t="s">
        <v>131</v>
      </c>
      <c r="AU385" s="177" t="s">
        <v>81</v>
      </c>
      <c r="AY385" s="20" t="s">
        <v>129</v>
      </c>
      <c r="BE385" s="178">
        <f>IF(N385="základní",J385,0)</f>
        <v>0</v>
      </c>
      <c r="BF385" s="178">
        <f>IF(N385="snížená",J385,0)</f>
        <v>0</v>
      </c>
      <c r="BG385" s="178">
        <f>IF(N385="zákl. přenesená",J385,0)</f>
        <v>0</v>
      </c>
      <c r="BH385" s="178">
        <f>IF(N385="sníž. přenesená",J385,0)</f>
        <v>0</v>
      </c>
      <c r="BI385" s="178">
        <f>IF(N385="nulová",J385,0)</f>
        <v>0</v>
      </c>
      <c r="BJ385" s="20" t="s">
        <v>79</v>
      </c>
      <c r="BK385" s="178">
        <f>ROUND(I385*H385,2)</f>
        <v>0</v>
      </c>
      <c r="BL385" s="20" t="s">
        <v>136</v>
      </c>
      <c r="BM385" s="177" t="s">
        <v>458</v>
      </c>
    </row>
    <row r="386" s="2" customFormat="1">
      <c r="A386" s="39"/>
      <c r="B386" s="40"/>
      <c r="C386" s="39"/>
      <c r="D386" s="179" t="s">
        <v>137</v>
      </c>
      <c r="E386" s="39"/>
      <c r="F386" s="180" t="s">
        <v>459</v>
      </c>
      <c r="G386" s="39"/>
      <c r="H386" s="39"/>
      <c r="I386" s="181"/>
      <c r="J386" s="39"/>
      <c r="K386" s="39"/>
      <c r="L386" s="40"/>
      <c r="M386" s="182"/>
      <c r="N386" s="183"/>
      <c r="O386" s="73"/>
      <c r="P386" s="73"/>
      <c r="Q386" s="73"/>
      <c r="R386" s="73"/>
      <c r="S386" s="73"/>
      <c r="T386" s="74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20" t="s">
        <v>137</v>
      </c>
      <c r="AU386" s="20" t="s">
        <v>81</v>
      </c>
    </row>
    <row r="387" s="2" customFormat="1">
      <c r="A387" s="39"/>
      <c r="B387" s="40"/>
      <c r="C387" s="39"/>
      <c r="D387" s="184" t="s">
        <v>139</v>
      </c>
      <c r="E387" s="39"/>
      <c r="F387" s="185" t="s">
        <v>460</v>
      </c>
      <c r="G387" s="39"/>
      <c r="H387" s="39"/>
      <c r="I387" s="181"/>
      <c r="J387" s="39"/>
      <c r="K387" s="39"/>
      <c r="L387" s="40"/>
      <c r="M387" s="182"/>
      <c r="N387" s="183"/>
      <c r="O387" s="73"/>
      <c r="P387" s="73"/>
      <c r="Q387" s="73"/>
      <c r="R387" s="73"/>
      <c r="S387" s="73"/>
      <c r="T387" s="74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20" t="s">
        <v>139</v>
      </c>
      <c r="AU387" s="20" t="s">
        <v>81</v>
      </c>
    </row>
    <row r="388" s="13" customFormat="1">
      <c r="A388" s="13"/>
      <c r="B388" s="186"/>
      <c r="C388" s="13"/>
      <c r="D388" s="179" t="s">
        <v>141</v>
      </c>
      <c r="E388" s="187" t="s">
        <v>3</v>
      </c>
      <c r="F388" s="188" t="s">
        <v>441</v>
      </c>
      <c r="G388" s="13"/>
      <c r="H388" s="187" t="s">
        <v>3</v>
      </c>
      <c r="I388" s="189"/>
      <c r="J388" s="13"/>
      <c r="K388" s="13"/>
      <c r="L388" s="186"/>
      <c r="M388" s="190"/>
      <c r="N388" s="191"/>
      <c r="O388" s="191"/>
      <c r="P388" s="191"/>
      <c r="Q388" s="191"/>
      <c r="R388" s="191"/>
      <c r="S388" s="191"/>
      <c r="T388" s="19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187" t="s">
        <v>141</v>
      </c>
      <c r="AU388" s="187" t="s">
        <v>81</v>
      </c>
      <c r="AV388" s="13" t="s">
        <v>79</v>
      </c>
      <c r="AW388" s="13" t="s">
        <v>33</v>
      </c>
      <c r="AX388" s="13" t="s">
        <v>71</v>
      </c>
      <c r="AY388" s="187" t="s">
        <v>129</v>
      </c>
    </row>
    <row r="389" s="13" customFormat="1">
      <c r="A389" s="13"/>
      <c r="B389" s="186"/>
      <c r="C389" s="13"/>
      <c r="D389" s="179" t="s">
        <v>141</v>
      </c>
      <c r="E389" s="187" t="s">
        <v>3</v>
      </c>
      <c r="F389" s="188" t="s">
        <v>461</v>
      </c>
      <c r="G389" s="13"/>
      <c r="H389" s="187" t="s">
        <v>3</v>
      </c>
      <c r="I389" s="189"/>
      <c r="J389" s="13"/>
      <c r="K389" s="13"/>
      <c r="L389" s="186"/>
      <c r="M389" s="190"/>
      <c r="N389" s="191"/>
      <c r="O389" s="191"/>
      <c r="P389" s="191"/>
      <c r="Q389" s="191"/>
      <c r="R389" s="191"/>
      <c r="S389" s="191"/>
      <c r="T389" s="19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187" t="s">
        <v>141</v>
      </c>
      <c r="AU389" s="187" t="s">
        <v>81</v>
      </c>
      <c r="AV389" s="13" t="s">
        <v>79</v>
      </c>
      <c r="AW389" s="13" t="s">
        <v>33</v>
      </c>
      <c r="AX389" s="13" t="s">
        <v>71</v>
      </c>
      <c r="AY389" s="187" t="s">
        <v>129</v>
      </c>
    </row>
    <row r="390" s="14" customFormat="1">
      <c r="A390" s="14"/>
      <c r="B390" s="193"/>
      <c r="C390" s="14"/>
      <c r="D390" s="179" t="s">
        <v>141</v>
      </c>
      <c r="E390" s="194" t="s">
        <v>3</v>
      </c>
      <c r="F390" s="195" t="s">
        <v>462</v>
      </c>
      <c r="G390" s="14"/>
      <c r="H390" s="196">
        <v>3.1200000000000001</v>
      </c>
      <c r="I390" s="197"/>
      <c r="J390" s="14"/>
      <c r="K390" s="14"/>
      <c r="L390" s="193"/>
      <c r="M390" s="198"/>
      <c r="N390" s="199"/>
      <c r="O390" s="199"/>
      <c r="P390" s="199"/>
      <c r="Q390" s="199"/>
      <c r="R390" s="199"/>
      <c r="S390" s="199"/>
      <c r="T390" s="200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194" t="s">
        <v>141</v>
      </c>
      <c r="AU390" s="194" t="s">
        <v>81</v>
      </c>
      <c r="AV390" s="14" t="s">
        <v>81</v>
      </c>
      <c r="AW390" s="14" t="s">
        <v>33</v>
      </c>
      <c r="AX390" s="14" t="s">
        <v>71</v>
      </c>
      <c r="AY390" s="194" t="s">
        <v>129</v>
      </c>
    </row>
    <row r="391" s="15" customFormat="1">
      <c r="A391" s="15"/>
      <c r="B391" s="201"/>
      <c r="C391" s="15"/>
      <c r="D391" s="179" t="s">
        <v>141</v>
      </c>
      <c r="E391" s="202" t="s">
        <v>3</v>
      </c>
      <c r="F391" s="203" t="s">
        <v>145</v>
      </c>
      <c r="G391" s="15"/>
      <c r="H391" s="204">
        <v>3.1200000000000001</v>
      </c>
      <c r="I391" s="205"/>
      <c r="J391" s="15"/>
      <c r="K391" s="15"/>
      <c r="L391" s="201"/>
      <c r="M391" s="206"/>
      <c r="N391" s="207"/>
      <c r="O391" s="207"/>
      <c r="P391" s="207"/>
      <c r="Q391" s="207"/>
      <c r="R391" s="207"/>
      <c r="S391" s="207"/>
      <c r="T391" s="208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202" t="s">
        <v>141</v>
      </c>
      <c r="AU391" s="202" t="s">
        <v>81</v>
      </c>
      <c r="AV391" s="15" t="s">
        <v>136</v>
      </c>
      <c r="AW391" s="15" t="s">
        <v>33</v>
      </c>
      <c r="AX391" s="15" t="s">
        <v>79</v>
      </c>
      <c r="AY391" s="202" t="s">
        <v>129</v>
      </c>
    </row>
    <row r="392" s="2" customFormat="1" ht="16.5" customHeight="1">
      <c r="A392" s="39"/>
      <c r="B392" s="165"/>
      <c r="C392" s="166" t="s">
        <v>463</v>
      </c>
      <c r="D392" s="166" t="s">
        <v>131</v>
      </c>
      <c r="E392" s="167" t="s">
        <v>464</v>
      </c>
      <c r="F392" s="168" t="s">
        <v>465</v>
      </c>
      <c r="G392" s="169" t="s">
        <v>134</v>
      </c>
      <c r="H392" s="170">
        <v>22.524000000000001</v>
      </c>
      <c r="I392" s="171"/>
      <c r="J392" s="172">
        <f>ROUND(I392*H392,2)</f>
        <v>0</v>
      </c>
      <c r="K392" s="168" t="s">
        <v>135</v>
      </c>
      <c r="L392" s="40"/>
      <c r="M392" s="173" t="s">
        <v>3</v>
      </c>
      <c r="N392" s="174" t="s">
        <v>42</v>
      </c>
      <c r="O392" s="73"/>
      <c r="P392" s="175">
        <f>O392*H392</f>
        <v>0</v>
      </c>
      <c r="Q392" s="175">
        <v>0</v>
      </c>
      <c r="R392" s="175">
        <f>Q392*H392</f>
        <v>0</v>
      </c>
      <c r="S392" s="175">
        <v>0</v>
      </c>
      <c r="T392" s="176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177" t="s">
        <v>136</v>
      </c>
      <c r="AT392" s="177" t="s">
        <v>131</v>
      </c>
      <c r="AU392" s="177" t="s">
        <v>81</v>
      </c>
      <c r="AY392" s="20" t="s">
        <v>129</v>
      </c>
      <c r="BE392" s="178">
        <f>IF(N392="základní",J392,0)</f>
        <v>0</v>
      </c>
      <c r="BF392" s="178">
        <f>IF(N392="snížená",J392,0)</f>
        <v>0</v>
      </c>
      <c r="BG392" s="178">
        <f>IF(N392="zákl. přenesená",J392,0)</f>
        <v>0</v>
      </c>
      <c r="BH392" s="178">
        <f>IF(N392="sníž. přenesená",J392,0)</f>
        <v>0</v>
      </c>
      <c r="BI392" s="178">
        <f>IF(N392="nulová",J392,0)</f>
        <v>0</v>
      </c>
      <c r="BJ392" s="20" t="s">
        <v>79</v>
      </c>
      <c r="BK392" s="178">
        <f>ROUND(I392*H392,2)</f>
        <v>0</v>
      </c>
      <c r="BL392" s="20" t="s">
        <v>136</v>
      </c>
      <c r="BM392" s="177" t="s">
        <v>466</v>
      </c>
    </row>
    <row r="393" s="2" customFormat="1">
      <c r="A393" s="39"/>
      <c r="B393" s="40"/>
      <c r="C393" s="39"/>
      <c r="D393" s="179" t="s">
        <v>137</v>
      </c>
      <c r="E393" s="39"/>
      <c r="F393" s="180" t="s">
        <v>467</v>
      </c>
      <c r="G393" s="39"/>
      <c r="H393" s="39"/>
      <c r="I393" s="181"/>
      <c r="J393" s="39"/>
      <c r="K393" s="39"/>
      <c r="L393" s="40"/>
      <c r="M393" s="182"/>
      <c r="N393" s="183"/>
      <c r="O393" s="73"/>
      <c r="P393" s="73"/>
      <c r="Q393" s="73"/>
      <c r="R393" s="73"/>
      <c r="S393" s="73"/>
      <c r="T393" s="74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20" t="s">
        <v>137</v>
      </c>
      <c r="AU393" s="20" t="s">
        <v>81</v>
      </c>
    </row>
    <row r="394" s="2" customFormat="1">
      <c r="A394" s="39"/>
      <c r="B394" s="40"/>
      <c r="C394" s="39"/>
      <c r="D394" s="184" t="s">
        <v>139</v>
      </c>
      <c r="E394" s="39"/>
      <c r="F394" s="185" t="s">
        <v>468</v>
      </c>
      <c r="G394" s="39"/>
      <c r="H394" s="39"/>
      <c r="I394" s="181"/>
      <c r="J394" s="39"/>
      <c r="K394" s="39"/>
      <c r="L394" s="40"/>
      <c r="M394" s="182"/>
      <c r="N394" s="183"/>
      <c r="O394" s="73"/>
      <c r="P394" s="73"/>
      <c r="Q394" s="73"/>
      <c r="R394" s="73"/>
      <c r="S394" s="73"/>
      <c r="T394" s="74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T394" s="20" t="s">
        <v>139</v>
      </c>
      <c r="AU394" s="20" t="s">
        <v>81</v>
      </c>
    </row>
    <row r="395" s="13" customFormat="1">
      <c r="A395" s="13"/>
      <c r="B395" s="186"/>
      <c r="C395" s="13"/>
      <c r="D395" s="179" t="s">
        <v>141</v>
      </c>
      <c r="E395" s="187" t="s">
        <v>3</v>
      </c>
      <c r="F395" s="188" t="s">
        <v>441</v>
      </c>
      <c r="G395" s="13"/>
      <c r="H395" s="187" t="s">
        <v>3</v>
      </c>
      <c r="I395" s="189"/>
      <c r="J395" s="13"/>
      <c r="K395" s="13"/>
      <c r="L395" s="186"/>
      <c r="M395" s="190"/>
      <c r="N395" s="191"/>
      <c r="O395" s="191"/>
      <c r="P395" s="191"/>
      <c r="Q395" s="191"/>
      <c r="R395" s="191"/>
      <c r="S395" s="191"/>
      <c r="T395" s="19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187" t="s">
        <v>141</v>
      </c>
      <c r="AU395" s="187" t="s">
        <v>81</v>
      </c>
      <c r="AV395" s="13" t="s">
        <v>79</v>
      </c>
      <c r="AW395" s="13" t="s">
        <v>33</v>
      </c>
      <c r="AX395" s="13" t="s">
        <v>71</v>
      </c>
      <c r="AY395" s="187" t="s">
        <v>129</v>
      </c>
    </row>
    <row r="396" s="13" customFormat="1">
      <c r="A396" s="13"/>
      <c r="B396" s="186"/>
      <c r="C396" s="13"/>
      <c r="D396" s="179" t="s">
        <v>141</v>
      </c>
      <c r="E396" s="187" t="s">
        <v>3</v>
      </c>
      <c r="F396" s="188" t="s">
        <v>469</v>
      </c>
      <c r="G396" s="13"/>
      <c r="H396" s="187" t="s">
        <v>3</v>
      </c>
      <c r="I396" s="189"/>
      <c r="J396" s="13"/>
      <c r="K396" s="13"/>
      <c r="L396" s="186"/>
      <c r="M396" s="190"/>
      <c r="N396" s="191"/>
      <c r="O396" s="191"/>
      <c r="P396" s="191"/>
      <c r="Q396" s="191"/>
      <c r="R396" s="191"/>
      <c r="S396" s="191"/>
      <c r="T396" s="19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187" t="s">
        <v>141</v>
      </c>
      <c r="AU396" s="187" t="s">
        <v>81</v>
      </c>
      <c r="AV396" s="13" t="s">
        <v>79</v>
      </c>
      <c r="AW396" s="13" t="s">
        <v>33</v>
      </c>
      <c r="AX396" s="13" t="s">
        <v>71</v>
      </c>
      <c r="AY396" s="187" t="s">
        <v>129</v>
      </c>
    </row>
    <row r="397" s="14" customFormat="1">
      <c r="A397" s="14"/>
      <c r="B397" s="193"/>
      <c r="C397" s="14"/>
      <c r="D397" s="179" t="s">
        <v>141</v>
      </c>
      <c r="E397" s="194" t="s">
        <v>3</v>
      </c>
      <c r="F397" s="195" t="s">
        <v>470</v>
      </c>
      <c r="G397" s="14"/>
      <c r="H397" s="196">
        <v>22.524000000000001</v>
      </c>
      <c r="I397" s="197"/>
      <c r="J397" s="14"/>
      <c r="K397" s="14"/>
      <c r="L397" s="193"/>
      <c r="M397" s="198"/>
      <c r="N397" s="199"/>
      <c r="O397" s="199"/>
      <c r="P397" s="199"/>
      <c r="Q397" s="199"/>
      <c r="R397" s="199"/>
      <c r="S397" s="199"/>
      <c r="T397" s="200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194" t="s">
        <v>141</v>
      </c>
      <c r="AU397" s="194" t="s">
        <v>81</v>
      </c>
      <c r="AV397" s="14" t="s">
        <v>81</v>
      </c>
      <c r="AW397" s="14" t="s">
        <v>33</v>
      </c>
      <c r="AX397" s="14" t="s">
        <v>71</v>
      </c>
      <c r="AY397" s="194" t="s">
        <v>129</v>
      </c>
    </row>
    <row r="398" s="15" customFormat="1">
      <c r="A398" s="15"/>
      <c r="B398" s="201"/>
      <c r="C398" s="15"/>
      <c r="D398" s="179" t="s">
        <v>141</v>
      </c>
      <c r="E398" s="202" t="s">
        <v>3</v>
      </c>
      <c r="F398" s="203" t="s">
        <v>145</v>
      </c>
      <c r="G398" s="15"/>
      <c r="H398" s="204">
        <v>22.524000000000001</v>
      </c>
      <c r="I398" s="205"/>
      <c r="J398" s="15"/>
      <c r="K398" s="15"/>
      <c r="L398" s="201"/>
      <c r="M398" s="206"/>
      <c r="N398" s="207"/>
      <c r="O398" s="207"/>
      <c r="P398" s="207"/>
      <c r="Q398" s="207"/>
      <c r="R398" s="207"/>
      <c r="S398" s="207"/>
      <c r="T398" s="208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02" t="s">
        <v>141</v>
      </c>
      <c r="AU398" s="202" t="s">
        <v>81</v>
      </c>
      <c r="AV398" s="15" t="s">
        <v>136</v>
      </c>
      <c r="AW398" s="15" t="s">
        <v>33</v>
      </c>
      <c r="AX398" s="15" t="s">
        <v>79</v>
      </c>
      <c r="AY398" s="202" t="s">
        <v>129</v>
      </c>
    </row>
    <row r="399" s="2" customFormat="1" ht="16.5" customHeight="1">
      <c r="A399" s="39"/>
      <c r="B399" s="165"/>
      <c r="C399" s="166" t="s">
        <v>310</v>
      </c>
      <c r="D399" s="166" t="s">
        <v>131</v>
      </c>
      <c r="E399" s="167" t="s">
        <v>471</v>
      </c>
      <c r="F399" s="168" t="s">
        <v>472</v>
      </c>
      <c r="G399" s="169" t="s">
        <v>134</v>
      </c>
      <c r="H399" s="170">
        <v>77.875</v>
      </c>
      <c r="I399" s="171"/>
      <c r="J399" s="172">
        <f>ROUND(I399*H399,2)</f>
        <v>0</v>
      </c>
      <c r="K399" s="168" t="s">
        <v>135</v>
      </c>
      <c r="L399" s="40"/>
      <c r="M399" s="173" t="s">
        <v>3</v>
      </c>
      <c r="N399" s="174" t="s">
        <v>42</v>
      </c>
      <c r="O399" s="73"/>
      <c r="P399" s="175">
        <f>O399*H399</f>
        <v>0</v>
      </c>
      <c r="Q399" s="175">
        <v>0</v>
      </c>
      <c r="R399" s="175">
        <f>Q399*H399</f>
        <v>0</v>
      </c>
      <c r="S399" s="175">
        <v>0</v>
      </c>
      <c r="T399" s="176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177" t="s">
        <v>136</v>
      </c>
      <c r="AT399" s="177" t="s">
        <v>131</v>
      </c>
      <c r="AU399" s="177" t="s">
        <v>81</v>
      </c>
      <c r="AY399" s="20" t="s">
        <v>129</v>
      </c>
      <c r="BE399" s="178">
        <f>IF(N399="základní",J399,0)</f>
        <v>0</v>
      </c>
      <c r="BF399" s="178">
        <f>IF(N399="snížená",J399,0)</f>
        <v>0</v>
      </c>
      <c r="BG399" s="178">
        <f>IF(N399="zákl. přenesená",J399,0)</f>
        <v>0</v>
      </c>
      <c r="BH399" s="178">
        <f>IF(N399="sníž. přenesená",J399,0)</f>
        <v>0</v>
      </c>
      <c r="BI399" s="178">
        <f>IF(N399="nulová",J399,0)</f>
        <v>0</v>
      </c>
      <c r="BJ399" s="20" t="s">
        <v>79</v>
      </c>
      <c r="BK399" s="178">
        <f>ROUND(I399*H399,2)</f>
        <v>0</v>
      </c>
      <c r="BL399" s="20" t="s">
        <v>136</v>
      </c>
      <c r="BM399" s="177" t="s">
        <v>473</v>
      </c>
    </row>
    <row r="400" s="2" customFormat="1">
      <c r="A400" s="39"/>
      <c r="B400" s="40"/>
      <c r="C400" s="39"/>
      <c r="D400" s="179" t="s">
        <v>137</v>
      </c>
      <c r="E400" s="39"/>
      <c r="F400" s="180" t="s">
        <v>474</v>
      </c>
      <c r="G400" s="39"/>
      <c r="H400" s="39"/>
      <c r="I400" s="181"/>
      <c r="J400" s="39"/>
      <c r="K400" s="39"/>
      <c r="L400" s="40"/>
      <c r="M400" s="182"/>
      <c r="N400" s="183"/>
      <c r="O400" s="73"/>
      <c r="P400" s="73"/>
      <c r="Q400" s="73"/>
      <c r="R400" s="73"/>
      <c r="S400" s="73"/>
      <c r="T400" s="74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20" t="s">
        <v>137</v>
      </c>
      <c r="AU400" s="20" t="s">
        <v>81</v>
      </c>
    </row>
    <row r="401" s="2" customFormat="1">
      <c r="A401" s="39"/>
      <c r="B401" s="40"/>
      <c r="C401" s="39"/>
      <c r="D401" s="184" t="s">
        <v>139</v>
      </c>
      <c r="E401" s="39"/>
      <c r="F401" s="185" t="s">
        <v>475</v>
      </c>
      <c r="G401" s="39"/>
      <c r="H401" s="39"/>
      <c r="I401" s="181"/>
      <c r="J401" s="39"/>
      <c r="K401" s="39"/>
      <c r="L401" s="40"/>
      <c r="M401" s="182"/>
      <c r="N401" s="183"/>
      <c r="O401" s="73"/>
      <c r="P401" s="73"/>
      <c r="Q401" s="73"/>
      <c r="R401" s="73"/>
      <c r="S401" s="73"/>
      <c r="T401" s="74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20" t="s">
        <v>139</v>
      </c>
      <c r="AU401" s="20" t="s">
        <v>81</v>
      </c>
    </row>
    <row r="402" s="13" customFormat="1">
      <c r="A402" s="13"/>
      <c r="B402" s="186"/>
      <c r="C402" s="13"/>
      <c r="D402" s="179" t="s">
        <v>141</v>
      </c>
      <c r="E402" s="187" t="s">
        <v>3</v>
      </c>
      <c r="F402" s="188" t="s">
        <v>441</v>
      </c>
      <c r="G402" s="13"/>
      <c r="H402" s="187" t="s">
        <v>3</v>
      </c>
      <c r="I402" s="189"/>
      <c r="J402" s="13"/>
      <c r="K402" s="13"/>
      <c r="L402" s="186"/>
      <c r="M402" s="190"/>
      <c r="N402" s="191"/>
      <c r="O402" s="191"/>
      <c r="P402" s="191"/>
      <c r="Q402" s="191"/>
      <c r="R402" s="191"/>
      <c r="S402" s="191"/>
      <c r="T402" s="19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187" t="s">
        <v>141</v>
      </c>
      <c r="AU402" s="187" t="s">
        <v>81</v>
      </c>
      <c r="AV402" s="13" t="s">
        <v>79</v>
      </c>
      <c r="AW402" s="13" t="s">
        <v>33</v>
      </c>
      <c r="AX402" s="13" t="s">
        <v>71</v>
      </c>
      <c r="AY402" s="187" t="s">
        <v>129</v>
      </c>
    </row>
    <row r="403" s="13" customFormat="1">
      <c r="A403" s="13"/>
      <c r="B403" s="186"/>
      <c r="C403" s="13"/>
      <c r="D403" s="179" t="s">
        <v>141</v>
      </c>
      <c r="E403" s="187" t="s">
        <v>3</v>
      </c>
      <c r="F403" s="188" t="s">
        <v>476</v>
      </c>
      <c r="G403" s="13"/>
      <c r="H403" s="187" t="s">
        <v>3</v>
      </c>
      <c r="I403" s="189"/>
      <c r="J403" s="13"/>
      <c r="K403" s="13"/>
      <c r="L403" s="186"/>
      <c r="M403" s="190"/>
      <c r="N403" s="191"/>
      <c r="O403" s="191"/>
      <c r="P403" s="191"/>
      <c r="Q403" s="191"/>
      <c r="R403" s="191"/>
      <c r="S403" s="191"/>
      <c r="T403" s="19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187" t="s">
        <v>141</v>
      </c>
      <c r="AU403" s="187" t="s">
        <v>81</v>
      </c>
      <c r="AV403" s="13" t="s">
        <v>79</v>
      </c>
      <c r="AW403" s="13" t="s">
        <v>33</v>
      </c>
      <c r="AX403" s="13" t="s">
        <v>71</v>
      </c>
      <c r="AY403" s="187" t="s">
        <v>129</v>
      </c>
    </row>
    <row r="404" s="14" customFormat="1">
      <c r="A404" s="14"/>
      <c r="B404" s="193"/>
      <c r="C404" s="14"/>
      <c r="D404" s="179" t="s">
        <v>141</v>
      </c>
      <c r="E404" s="194" t="s">
        <v>3</v>
      </c>
      <c r="F404" s="195" t="s">
        <v>477</v>
      </c>
      <c r="G404" s="14"/>
      <c r="H404" s="196">
        <v>77.875</v>
      </c>
      <c r="I404" s="197"/>
      <c r="J404" s="14"/>
      <c r="K404" s="14"/>
      <c r="L404" s="193"/>
      <c r="M404" s="198"/>
      <c r="N404" s="199"/>
      <c r="O404" s="199"/>
      <c r="P404" s="199"/>
      <c r="Q404" s="199"/>
      <c r="R404" s="199"/>
      <c r="S404" s="199"/>
      <c r="T404" s="200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194" t="s">
        <v>141</v>
      </c>
      <c r="AU404" s="194" t="s">
        <v>81</v>
      </c>
      <c r="AV404" s="14" t="s">
        <v>81</v>
      </c>
      <c r="AW404" s="14" t="s">
        <v>33</v>
      </c>
      <c r="AX404" s="14" t="s">
        <v>71</v>
      </c>
      <c r="AY404" s="194" t="s">
        <v>129</v>
      </c>
    </row>
    <row r="405" s="15" customFormat="1">
      <c r="A405" s="15"/>
      <c r="B405" s="201"/>
      <c r="C405" s="15"/>
      <c r="D405" s="179" t="s">
        <v>141</v>
      </c>
      <c r="E405" s="202" t="s">
        <v>3</v>
      </c>
      <c r="F405" s="203" t="s">
        <v>145</v>
      </c>
      <c r="G405" s="15"/>
      <c r="H405" s="204">
        <v>77.875</v>
      </c>
      <c r="I405" s="205"/>
      <c r="J405" s="15"/>
      <c r="K405" s="15"/>
      <c r="L405" s="201"/>
      <c r="M405" s="206"/>
      <c r="N405" s="207"/>
      <c r="O405" s="207"/>
      <c r="P405" s="207"/>
      <c r="Q405" s="207"/>
      <c r="R405" s="207"/>
      <c r="S405" s="207"/>
      <c r="T405" s="208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02" t="s">
        <v>141</v>
      </c>
      <c r="AU405" s="202" t="s">
        <v>81</v>
      </c>
      <c r="AV405" s="15" t="s">
        <v>136</v>
      </c>
      <c r="AW405" s="15" t="s">
        <v>33</v>
      </c>
      <c r="AX405" s="15" t="s">
        <v>79</v>
      </c>
      <c r="AY405" s="202" t="s">
        <v>129</v>
      </c>
    </row>
    <row r="406" s="2" customFormat="1" ht="16.5" customHeight="1">
      <c r="A406" s="39"/>
      <c r="B406" s="165"/>
      <c r="C406" s="166" t="s">
        <v>478</v>
      </c>
      <c r="D406" s="166" t="s">
        <v>131</v>
      </c>
      <c r="E406" s="167" t="s">
        <v>479</v>
      </c>
      <c r="F406" s="168" t="s">
        <v>480</v>
      </c>
      <c r="G406" s="169" t="s">
        <v>134</v>
      </c>
      <c r="H406" s="170">
        <v>11.868</v>
      </c>
      <c r="I406" s="171"/>
      <c r="J406" s="172">
        <f>ROUND(I406*H406,2)</f>
        <v>0</v>
      </c>
      <c r="K406" s="168" t="s">
        <v>135</v>
      </c>
      <c r="L406" s="40"/>
      <c r="M406" s="173" t="s">
        <v>3</v>
      </c>
      <c r="N406" s="174" t="s">
        <v>42</v>
      </c>
      <c r="O406" s="73"/>
      <c r="P406" s="175">
        <f>O406*H406</f>
        <v>0</v>
      </c>
      <c r="Q406" s="175">
        <v>0</v>
      </c>
      <c r="R406" s="175">
        <f>Q406*H406</f>
        <v>0</v>
      </c>
      <c r="S406" s="175">
        <v>0</v>
      </c>
      <c r="T406" s="176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177" t="s">
        <v>136</v>
      </c>
      <c r="AT406" s="177" t="s">
        <v>131</v>
      </c>
      <c r="AU406" s="177" t="s">
        <v>81</v>
      </c>
      <c r="AY406" s="20" t="s">
        <v>129</v>
      </c>
      <c r="BE406" s="178">
        <f>IF(N406="základní",J406,0)</f>
        <v>0</v>
      </c>
      <c r="BF406" s="178">
        <f>IF(N406="snížená",J406,0)</f>
        <v>0</v>
      </c>
      <c r="BG406" s="178">
        <f>IF(N406="zákl. přenesená",J406,0)</f>
        <v>0</v>
      </c>
      <c r="BH406" s="178">
        <f>IF(N406="sníž. přenesená",J406,0)</f>
        <v>0</v>
      </c>
      <c r="BI406" s="178">
        <f>IF(N406="nulová",J406,0)</f>
        <v>0</v>
      </c>
      <c r="BJ406" s="20" t="s">
        <v>79</v>
      </c>
      <c r="BK406" s="178">
        <f>ROUND(I406*H406,2)</f>
        <v>0</v>
      </c>
      <c r="BL406" s="20" t="s">
        <v>136</v>
      </c>
      <c r="BM406" s="177" t="s">
        <v>481</v>
      </c>
    </row>
    <row r="407" s="2" customFormat="1">
      <c r="A407" s="39"/>
      <c r="B407" s="40"/>
      <c r="C407" s="39"/>
      <c r="D407" s="179" t="s">
        <v>137</v>
      </c>
      <c r="E407" s="39"/>
      <c r="F407" s="180" t="s">
        <v>482</v>
      </c>
      <c r="G407" s="39"/>
      <c r="H407" s="39"/>
      <c r="I407" s="181"/>
      <c r="J407" s="39"/>
      <c r="K407" s="39"/>
      <c r="L407" s="40"/>
      <c r="M407" s="182"/>
      <c r="N407" s="183"/>
      <c r="O407" s="73"/>
      <c r="P407" s="73"/>
      <c r="Q407" s="73"/>
      <c r="R407" s="73"/>
      <c r="S407" s="73"/>
      <c r="T407" s="74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T407" s="20" t="s">
        <v>137</v>
      </c>
      <c r="AU407" s="20" t="s">
        <v>81</v>
      </c>
    </row>
    <row r="408" s="2" customFormat="1">
      <c r="A408" s="39"/>
      <c r="B408" s="40"/>
      <c r="C408" s="39"/>
      <c r="D408" s="184" t="s">
        <v>139</v>
      </c>
      <c r="E408" s="39"/>
      <c r="F408" s="185" t="s">
        <v>483</v>
      </c>
      <c r="G408" s="39"/>
      <c r="H408" s="39"/>
      <c r="I408" s="181"/>
      <c r="J408" s="39"/>
      <c r="K408" s="39"/>
      <c r="L408" s="40"/>
      <c r="M408" s="182"/>
      <c r="N408" s="183"/>
      <c r="O408" s="73"/>
      <c r="P408" s="73"/>
      <c r="Q408" s="73"/>
      <c r="R408" s="73"/>
      <c r="S408" s="73"/>
      <c r="T408" s="74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20" t="s">
        <v>139</v>
      </c>
      <c r="AU408" s="20" t="s">
        <v>81</v>
      </c>
    </row>
    <row r="409" s="13" customFormat="1">
      <c r="A409" s="13"/>
      <c r="B409" s="186"/>
      <c r="C409" s="13"/>
      <c r="D409" s="179" t="s">
        <v>141</v>
      </c>
      <c r="E409" s="187" t="s">
        <v>3</v>
      </c>
      <c r="F409" s="188" t="s">
        <v>441</v>
      </c>
      <c r="G409" s="13"/>
      <c r="H409" s="187" t="s">
        <v>3</v>
      </c>
      <c r="I409" s="189"/>
      <c r="J409" s="13"/>
      <c r="K409" s="13"/>
      <c r="L409" s="186"/>
      <c r="M409" s="190"/>
      <c r="N409" s="191"/>
      <c r="O409" s="191"/>
      <c r="P409" s="191"/>
      <c r="Q409" s="191"/>
      <c r="R409" s="191"/>
      <c r="S409" s="191"/>
      <c r="T409" s="19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187" t="s">
        <v>141</v>
      </c>
      <c r="AU409" s="187" t="s">
        <v>81</v>
      </c>
      <c r="AV409" s="13" t="s">
        <v>79</v>
      </c>
      <c r="AW409" s="13" t="s">
        <v>33</v>
      </c>
      <c r="AX409" s="13" t="s">
        <v>71</v>
      </c>
      <c r="AY409" s="187" t="s">
        <v>129</v>
      </c>
    </row>
    <row r="410" s="13" customFormat="1">
      <c r="A410" s="13"/>
      <c r="B410" s="186"/>
      <c r="C410" s="13"/>
      <c r="D410" s="179" t="s">
        <v>141</v>
      </c>
      <c r="E410" s="187" t="s">
        <v>3</v>
      </c>
      <c r="F410" s="188" t="s">
        <v>484</v>
      </c>
      <c r="G410" s="13"/>
      <c r="H410" s="187" t="s">
        <v>3</v>
      </c>
      <c r="I410" s="189"/>
      <c r="J410" s="13"/>
      <c r="K410" s="13"/>
      <c r="L410" s="186"/>
      <c r="M410" s="190"/>
      <c r="N410" s="191"/>
      <c r="O410" s="191"/>
      <c r="P410" s="191"/>
      <c r="Q410" s="191"/>
      <c r="R410" s="191"/>
      <c r="S410" s="191"/>
      <c r="T410" s="19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187" t="s">
        <v>141</v>
      </c>
      <c r="AU410" s="187" t="s">
        <v>81</v>
      </c>
      <c r="AV410" s="13" t="s">
        <v>79</v>
      </c>
      <c r="AW410" s="13" t="s">
        <v>33</v>
      </c>
      <c r="AX410" s="13" t="s">
        <v>71</v>
      </c>
      <c r="AY410" s="187" t="s">
        <v>129</v>
      </c>
    </row>
    <row r="411" s="14" customFormat="1">
      <c r="A411" s="14"/>
      <c r="B411" s="193"/>
      <c r="C411" s="14"/>
      <c r="D411" s="179" t="s">
        <v>141</v>
      </c>
      <c r="E411" s="194" t="s">
        <v>3</v>
      </c>
      <c r="F411" s="195" t="s">
        <v>485</v>
      </c>
      <c r="G411" s="14"/>
      <c r="H411" s="196">
        <v>11.868</v>
      </c>
      <c r="I411" s="197"/>
      <c r="J411" s="14"/>
      <c r="K411" s="14"/>
      <c r="L411" s="193"/>
      <c r="M411" s="198"/>
      <c r="N411" s="199"/>
      <c r="O411" s="199"/>
      <c r="P411" s="199"/>
      <c r="Q411" s="199"/>
      <c r="R411" s="199"/>
      <c r="S411" s="199"/>
      <c r="T411" s="200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194" t="s">
        <v>141</v>
      </c>
      <c r="AU411" s="194" t="s">
        <v>81</v>
      </c>
      <c r="AV411" s="14" t="s">
        <v>81</v>
      </c>
      <c r="AW411" s="14" t="s">
        <v>33</v>
      </c>
      <c r="AX411" s="14" t="s">
        <v>71</v>
      </c>
      <c r="AY411" s="194" t="s">
        <v>129</v>
      </c>
    </row>
    <row r="412" s="15" customFormat="1">
      <c r="A412" s="15"/>
      <c r="B412" s="201"/>
      <c r="C412" s="15"/>
      <c r="D412" s="179" t="s">
        <v>141</v>
      </c>
      <c r="E412" s="202" t="s">
        <v>3</v>
      </c>
      <c r="F412" s="203" t="s">
        <v>145</v>
      </c>
      <c r="G412" s="15"/>
      <c r="H412" s="204">
        <v>11.868</v>
      </c>
      <c r="I412" s="205"/>
      <c r="J412" s="15"/>
      <c r="K412" s="15"/>
      <c r="L412" s="201"/>
      <c r="M412" s="206"/>
      <c r="N412" s="207"/>
      <c r="O412" s="207"/>
      <c r="P412" s="207"/>
      <c r="Q412" s="207"/>
      <c r="R412" s="207"/>
      <c r="S412" s="207"/>
      <c r="T412" s="208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02" t="s">
        <v>141</v>
      </c>
      <c r="AU412" s="202" t="s">
        <v>81</v>
      </c>
      <c r="AV412" s="15" t="s">
        <v>136</v>
      </c>
      <c r="AW412" s="15" t="s">
        <v>33</v>
      </c>
      <c r="AX412" s="15" t="s">
        <v>79</v>
      </c>
      <c r="AY412" s="202" t="s">
        <v>129</v>
      </c>
    </row>
    <row r="413" s="2" customFormat="1" ht="16.5" customHeight="1">
      <c r="A413" s="39"/>
      <c r="B413" s="165"/>
      <c r="C413" s="166" t="s">
        <v>316</v>
      </c>
      <c r="D413" s="166" t="s">
        <v>131</v>
      </c>
      <c r="E413" s="167" t="s">
        <v>486</v>
      </c>
      <c r="F413" s="168" t="s">
        <v>487</v>
      </c>
      <c r="G413" s="169" t="s">
        <v>134</v>
      </c>
      <c r="H413" s="170">
        <v>20.789999999999999</v>
      </c>
      <c r="I413" s="171"/>
      <c r="J413" s="172">
        <f>ROUND(I413*H413,2)</f>
        <v>0</v>
      </c>
      <c r="K413" s="168" t="s">
        <v>135</v>
      </c>
      <c r="L413" s="40"/>
      <c r="M413" s="173" t="s">
        <v>3</v>
      </c>
      <c r="N413" s="174" t="s">
        <v>42</v>
      </c>
      <c r="O413" s="73"/>
      <c r="P413" s="175">
        <f>O413*H413</f>
        <v>0</v>
      </c>
      <c r="Q413" s="175">
        <v>0</v>
      </c>
      <c r="R413" s="175">
        <f>Q413*H413</f>
        <v>0</v>
      </c>
      <c r="S413" s="175">
        <v>0</v>
      </c>
      <c r="T413" s="176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177" t="s">
        <v>136</v>
      </c>
      <c r="AT413" s="177" t="s">
        <v>131</v>
      </c>
      <c r="AU413" s="177" t="s">
        <v>81</v>
      </c>
      <c r="AY413" s="20" t="s">
        <v>129</v>
      </c>
      <c r="BE413" s="178">
        <f>IF(N413="základní",J413,0)</f>
        <v>0</v>
      </c>
      <c r="BF413" s="178">
        <f>IF(N413="snížená",J413,0)</f>
        <v>0</v>
      </c>
      <c r="BG413" s="178">
        <f>IF(N413="zákl. přenesená",J413,0)</f>
        <v>0</v>
      </c>
      <c r="BH413" s="178">
        <f>IF(N413="sníž. přenesená",J413,0)</f>
        <v>0</v>
      </c>
      <c r="BI413" s="178">
        <f>IF(N413="nulová",J413,0)</f>
        <v>0</v>
      </c>
      <c r="BJ413" s="20" t="s">
        <v>79</v>
      </c>
      <c r="BK413" s="178">
        <f>ROUND(I413*H413,2)</f>
        <v>0</v>
      </c>
      <c r="BL413" s="20" t="s">
        <v>136</v>
      </c>
      <c r="BM413" s="177" t="s">
        <v>488</v>
      </c>
    </row>
    <row r="414" s="2" customFormat="1">
      <c r="A414" s="39"/>
      <c r="B414" s="40"/>
      <c r="C414" s="39"/>
      <c r="D414" s="179" t="s">
        <v>137</v>
      </c>
      <c r="E414" s="39"/>
      <c r="F414" s="180" t="s">
        <v>489</v>
      </c>
      <c r="G414" s="39"/>
      <c r="H414" s="39"/>
      <c r="I414" s="181"/>
      <c r="J414" s="39"/>
      <c r="K414" s="39"/>
      <c r="L414" s="40"/>
      <c r="M414" s="182"/>
      <c r="N414" s="183"/>
      <c r="O414" s="73"/>
      <c r="P414" s="73"/>
      <c r="Q414" s="73"/>
      <c r="R414" s="73"/>
      <c r="S414" s="73"/>
      <c r="T414" s="74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20" t="s">
        <v>137</v>
      </c>
      <c r="AU414" s="20" t="s">
        <v>81</v>
      </c>
    </row>
    <row r="415" s="2" customFormat="1">
      <c r="A415" s="39"/>
      <c r="B415" s="40"/>
      <c r="C415" s="39"/>
      <c r="D415" s="184" t="s">
        <v>139</v>
      </c>
      <c r="E415" s="39"/>
      <c r="F415" s="185" t="s">
        <v>490</v>
      </c>
      <c r="G415" s="39"/>
      <c r="H415" s="39"/>
      <c r="I415" s="181"/>
      <c r="J415" s="39"/>
      <c r="K415" s="39"/>
      <c r="L415" s="40"/>
      <c r="M415" s="182"/>
      <c r="N415" s="183"/>
      <c r="O415" s="73"/>
      <c r="P415" s="73"/>
      <c r="Q415" s="73"/>
      <c r="R415" s="73"/>
      <c r="S415" s="73"/>
      <c r="T415" s="74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20" t="s">
        <v>139</v>
      </c>
      <c r="AU415" s="20" t="s">
        <v>81</v>
      </c>
    </row>
    <row r="416" s="13" customFormat="1">
      <c r="A416" s="13"/>
      <c r="B416" s="186"/>
      <c r="C416" s="13"/>
      <c r="D416" s="179" t="s">
        <v>141</v>
      </c>
      <c r="E416" s="187" t="s">
        <v>3</v>
      </c>
      <c r="F416" s="188" t="s">
        <v>441</v>
      </c>
      <c r="G416" s="13"/>
      <c r="H416" s="187" t="s">
        <v>3</v>
      </c>
      <c r="I416" s="189"/>
      <c r="J416" s="13"/>
      <c r="K416" s="13"/>
      <c r="L416" s="186"/>
      <c r="M416" s="190"/>
      <c r="N416" s="191"/>
      <c r="O416" s="191"/>
      <c r="P416" s="191"/>
      <c r="Q416" s="191"/>
      <c r="R416" s="191"/>
      <c r="S416" s="191"/>
      <c r="T416" s="19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187" t="s">
        <v>141</v>
      </c>
      <c r="AU416" s="187" t="s">
        <v>81</v>
      </c>
      <c r="AV416" s="13" t="s">
        <v>79</v>
      </c>
      <c r="AW416" s="13" t="s">
        <v>33</v>
      </c>
      <c r="AX416" s="13" t="s">
        <v>71</v>
      </c>
      <c r="AY416" s="187" t="s">
        <v>129</v>
      </c>
    </row>
    <row r="417" s="13" customFormat="1">
      <c r="A417" s="13"/>
      <c r="B417" s="186"/>
      <c r="C417" s="13"/>
      <c r="D417" s="179" t="s">
        <v>141</v>
      </c>
      <c r="E417" s="187" t="s">
        <v>3</v>
      </c>
      <c r="F417" s="188" t="s">
        <v>491</v>
      </c>
      <c r="G417" s="13"/>
      <c r="H417" s="187" t="s">
        <v>3</v>
      </c>
      <c r="I417" s="189"/>
      <c r="J417" s="13"/>
      <c r="K417" s="13"/>
      <c r="L417" s="186"/>
      <c r="M417" s="190"/>
      <c r="N417" s="191"/>
      <c r="O417" s="191"/>
      <c r="P417" s="191"/>
      <c r="Q417" s="191"/>
      <c r="R417" s="191"/>
      <c r="S417" s="191"/>
      <c r="T417" s="19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187" t="s">
        <v>141</v>
      </c>
      <c r="AU417" s="187" t="s">
        <v>81</v>
      </c>
      <c r="AV417" s="13" t="s">
        <v>79</v>
      </c>
      <c r="AW417" s="13" t="s">
        <v>33</v>
      </c>
      <c r="AX417" s="13" t="s">
        <v>71</v>
      </c>
      <c r="AY417" s="187" t="s">
        <v>129</v>
      </c>
    </row>
    <row r="418" s="14" customFormat="1">
      <c r="A418" s="14"/>
      <c r="B418" s="193"/>
      <c r="C418" s="14"/>
      <c r="D418" s="179" t="s">
        <v>141</v>
      </c>
      <c r="E418" s="194" t="s">
        <v>3</v>
      </c>
      <c r="F418" s="195" t="s">
        <v>492</v>
      </c>
      <c r="G418" s="14"/>
      <c r="H418" s="196">
        <v>20.789999999999999</v>
      </c>
      <c r="I418" s="197"/>
      <c r="J418" s="14"/>
      <c r="K418" s="14"/>
      <c r="L418" s="193"/>
      <c r="M418" s="198"/>
      <c r="N418" s="199"/>
      <c r="O418" s="199"/>
      <c r="P418" s="199"/>
      <c r="Q418" s="199"/>
      <c r="R418" s="199"/>
      <c r="S418" s="199"/>
      <c r="T418" s="200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194" t="s">
        <v>141</v>
      </c>
      <c r="AU418" s="194" t="s">
        <v>81</v>
      </c>
      <c r="AV418" s="14" t="s">
        <v>81</v>
      </c>
      <c r="AW418" s="14" t="s">
        <v>33</v>
      </c>
      <c r="AX418" s="14" t="s">
        <v>71</v>
      </c>
      <c r="AY418" s="194" t="s">
        <v>129</v>
      </c>
    </row>
    <row r="419" s="15" customFormat="1">
      <c r="A419" s="15"/>
      <c r="B419" s="201"/>
      <c r="C419" s="15"/>
      <c r="D419" s="179" t="s">
        <v>141</v>
      </c>
      <c r="E419" s="202" t="s">
        <v>3</v>
      </c>
      <c r="F419" s="203" t="s">
        <v>145</v>
      </c>
      <c r="G419" s="15"/>
      <c r="H419" s="204">
        <v>20.789999999999999</v>
      </c>
      <c r="I419" s="205"/>
      <c r="J419" s="15"/>
      <c r="K419" s="15"/>
      <c r="L419" s="201"/>
      <c r="M419" s="206"/>
      <c r="N419" s="207"/>
      <c r="O419" s="207"/>
      <c r="P419" s="207"/>
      <c r="Q419" s="207"/>
      <c r="R419" s="207"/>
      <c r="S419" s="207"/>
      <c r="T419" s="208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02" t="s">
        <v>141</v>
      </c>
      <c r="AU419" s="202" t="s">
        <v>81</v>
      </c>
      <c r="AV419" s="15" t="s">
        <v>136</v>
      </c>
      <c r="AW419" s="15" t="s">
        <v>33</v>
      </c>
      <c r="AX419" s="15" t="s">
        <v>79</v>
      </c>
      <c r="AY419" s="202" t="s">
        <v>129</v>
      </c>
    </row>
    <row r="420" s="2" customFormat="1" ht="16.5" customHeight="1">
      <c r="A420" s="39"/>
      <c r="B420" s="165"/>
      <c r="C420" s="166" t="s">
        <v>493</v>
      </c>
      <c r="D420" s="166" t="s">
        <v>131</v>
      </c>
      <c r="E420" s="167" t="s">
        <v>494</v>
      </c>
      <c r="F420" s="168" t="s">
        <v>495</v>
      </c>
      <c r="G420" s="169" t="s">
        <v>248</v>
      </c>
      <c r="H420" s="170">
        <v>308</v>
      </c>
      <c r="I420" s="171"/>
      <c r="J420" s="172">
        <f>ROUND(I420*H420,2)</f>
        <v>0</v>
      </c>
      <c r="K420" s="168" t="s">
        <v>135</v>
      </c>
      <c r="L420" s="40"/>
      <c r="M420" s="173" t="s">
        <v>3</v>
      </c>
      <c r="N420" s="174" t="s">
        <v>42</v>
      </c>
      <c r="O420" s="73"/>
      <c r="P420" s="175">
        <f>O420*H420</f>
        <v>0</v>
      </c>
      <c r="Q420" s="175">
        <v>0</v>
      </c>
      <c r="R420" s="175">
        <f>Q420*H420</f>
        <v>0</v>
      </c>
      <c r="S420" s="175">
        <v>0</v>
      </c>
      <c r="T420" s="176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177" t="s">
        <v>136</v>
      </c>
      <c r="AT420" s="177" t="s">
        <v>131</v>
      </c>
      <c r="AU420" s="177" t="s">
        <v>81</v>
      </c>
      <c r="AY420" s="20" t="s">
        <v>129</v>
      </c>
      <c r="BE420" s="178">
        <f>IF(N420="základní",J420,0)</f>
        <v>0</v>
      </c>
      <c r="BF420" s="178">
        <f>IF(N420="snížená",J420,0)</f>
        <v>0</v>
      </c>
      <c r="BG420" s="178">
        <f>IF(N420="zákl. přenesená",J420,0)</f>
        <v>0</v>
      </c>
      <c r="BH420" s="178">
        <f>IF(N420="sníž. přenesená",J420,0)</f>
        <v>0</v>
      </c>
      <c r="BI420" s="178">
        <f>IF(N420="nulová",J420,0)</f>
        <v>0</v>
      </c>
      <c r="BJ420" s="20" t="s">
        <v>79</v>
      </c>
      <c r="BK420" s="178">
        <f>ROUND(I420*H420,2)</f>
        <v>0</v>
      </c>
      <c r="BL420" s="20" t="s">
        <v>136</v>
      </c>
      <c r="BM420" s="177" t="s">
        <v>496</v>
      </c>
    </row>
    <row r="421" s="2" customFormat="1">
      <c r="A421" s="39"/>
      <c r="B421" s="40"/>
      <c r="C421" s="39"/>
      <c r="D421" s="179" t="s">
        <v>137</v>
      </c>
      <c r="E421" s="39"/>
      <c r="F421" s="180" t="s">
        <v>497</v>
      </c>
      <c r="G421" s="39"/>
      <c r="H421" s="39"/>
      <c r="I421" s="181"/>
      <c r="J421" s="39"/>
      <c r="K421" s="39"/>
      <c r="L421" s="40"/>
      <c r="M421" s="182"/>
      <c r="N421" s="183"/>
      <c r="O421" s="73"/>
      <c r="P421" s="73"/>
      <c r="Q421" s="73"/>
      <c r="R421" s="73"/>
      <c r="S421" s="73"/>
      <c r="T421" s="74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20" t="s">
        <v>137</v>
      </c>
      <c r="AU421" s="20" t="s">
        <v>81</v>
      </c>
    </row>
    <row r="422" s="2" customFormat="1">
      <c r="A422" s="39"/>
      <c r="B422" s="40"/>
      <c r="C422" s="39"/>
      <c r="D422" s="184" t="s">
        <v>139</v>
      </c>
      <c r="E422" s="39"/>
      <c r="F422" s="185" t="s">
        <v>498</v>
      </c>
      <c r="G422" s="39"/>
      <c r="H422" s="39"/>
      <c r="I422" s="181"/>
      <c r="J422" s="39"/>
      <c r="K422" s="39"/>
      <c r="L422" s="40"/>
      <c r="M422" s="182"/>
      <c r="N422" s="183"/>
      <c r="O422" s="73"/>
      <c r="P422" s="73"/>
      <c r="Q422" s="73"/>
      <c r="R422" s="73"/>
      <c r="S422" s="73"/>
      <c r="T422" s="74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20" t="s">
        <v>139</v>
      </c>
      <c r="AU422" s="20" t="s">
        <v>81</v>
      </c>
    </row>
    <row r="423" s="13" customFormat="1">
      <c r="A423" s="13"/>
      <c r="B423" s="186"/>
      <c r="C423" s="13"/>
      <c r="D423" s="179" t="s">
        <v>141</v>
      </c>
      <c r="E423" s="187" t="s">
        <v>3</v>
      </c>
      <c r="F423" s="188" t="s">
        <v>441</v>
      </c>
      <c r="G423" s="13"/>
      <c r="H423" s="187" t="s">
        <v>3</v>
      </c>
      <c r="I423" s="189"/>
      <c r="J423" s="13"/>
      <c r="K423" s="13"/>
      <c r="L423" s="186"/>
      <c r="M423" s="190"/>
      <c r="N423" s="191"/>
      <c r="O423" s="191"/>
      <c r="P423" s="191"/>
      <c r="Q423" s="191"/>
      <c r="R423" s="191"/>
      <c r="S423" s="191"/>
      <c r="T423" s="19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187" t="s">
        <v>141</v>
      </c>
      <c r="AU423" s="187" t="s">
        <v>81</v>
      </c>
      <c r="AV423" s="13" t="s">
        <v>79</v>
      </c>
      <c r="AW423" s="13" t="s">
        <v>33</v>
      </c>
      <c r="AX423" s="13" t="s">
        <v>71</v>
      </c>
      <c r="AY423" s="187" t="s">
        <v>129</v>
      </c>
    </row>
    <row r="424" s="13" customFormat="1">
      <c r="A424" s="13"/>
      <c r="B424" s="186"/>
      <c r="C424" s="13"/>
      <c r="D424" s="179" t="s">
        <v>141</v>
      </c>
      <c r="E424" s="187" t="s">
        <v>3</v>
      </c>
      <c r="F424" s="188" t="s">
        <v>491</v>
      </c>
      <c r="G424" s="13"/>
      <c r="H424" s="187" t="s">
        <v>3</v>
      </c>
      <c r="I424" s="189"/>
      <c r="J424" s="13"/>
      <c r="K424" s="13"/>
      <c r="L424" s="186"/>
      <c r="M424" s="190"/>
      <c r="N424" s="191"/>
      <c r="O424" s="191"/>
      <c r="P424" s="191"/>
      <c r="Q424" s="191"/>
      <c r="R424" s="191"/>
      <c r="S424" s="191"/>
      <c r="T424" s="19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187" t="s">
        <v>141</v>
      </c>
      <c r="AU424" s="187" t="s">
        <v>81</v>
      </c>
      <c r="AV424" s="13" t="s">
        <v>79</v>
      </c>
      <c r="AW424" s="13" t="s">
        <v>33</v>
      </c>
      <c r="AX424" s="13" t="s">
        <v>71</v>
      </c>
      <c r="AY424" s="187" t="s">
        <v>129</v>
      </c>
    </row>
    <row r="425" s="14" customFormat="1">
      <c r="A425" s="14"/>
      <c r="B425" s="193"/>
      <c r="C425" s="14"/>
      <c r="D425" s="179" t="s">
        <v>141</v>
      </c>
      <c r="E425" s="194" t="s">
        <v>3</v>
      </c>
      <c r="F425" s="195" t="s">
        <v>499</v>
      </c>
      <c r="G425" s="14"/>
      <c r="H425" s="196">
        <v>308</v>
      </c>
      <c r="I425" s="197"/>
      <c r="J425" s="14"/>
      <c r="K425" s="14"/>
      <c r="L425" s="193"/>
      <c r="M425" s="198"/>
      <c r="N425" s="199"/>
      <c r="O425" s="199"/>
      <c r="P425" s="199"/>
      <c r="Q425" s="199"/>
      <c r="R425" s="199"/>
      <c r="S425" s="199"/>
      <c r="T425" s="200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194" t="s">
        <v>141</v>
      </c>
      <c r="AU425" s="194" t="s">
        <v>81</v>
      </c>
      <c r="AV425" s="14" t="s">
        <v>81</v>
      </c>
      <c r="AW425" s="14" t="s">
        <v>33</v>
      </c>
      <c r="AX425" s="14" t="s">
        <v>71</v>
      </c>
      <c r="AY425" s="194" t="s">
        <v>129</v>
      </c>
    </row>
    <row r="426" s="15" customFormat="1">
      <c r="A426" s="15"/>
      <c r="B426" s="201"/>
      <c r="C426" s="15"/>
      <c r="D426" s="179" t="s">
        <v>141</v>
      </c>
      <c r="E426" s="202" t="s">
        <v>3</v>
      </c>
      <c r="F426" s="203" t="s">
        <v>145</v>
      </c>
      <c r="G426" s="15"/>
      <c r="H426" s="204">
        <v>308</v>
      </c>
      <c r="I426" s="205"/>
      <c r="J426" s="15"/>
      <c r="K426" s="15"/>
      <c r="L426" s="201"/>
      <c r="M426" s="206"/>
      <c r="N426" s="207"/>
      <c r="O426" s="207"/>
      <c r="P426" s="207"/>
      <c r="Q426" s="207"/>
      <c r="R426" s="207"/>
      <c r="S426" s="207"/>
      <c r="T426" s="208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02" t="s">
        <v>141</v>
      </c>
      <c r="AU426" s="202" t="s">
        <v>81</v>
      </c>
      <c r="AV426" s="15" t="s">
        <v>136</v>
      </c>
      <c r="AW426" s="15" t="s">
        <v>33</v>
      </c>
      <c r="AX426" s="15" t="s">
        <v>79</v>
      </c>
      <c r="AY426" s="202" t="s">
        <v>129</v>
      </c>
    </row>
    <row r="427" s="2" customFormat="1" ht="16.5" customHeight="1">
      <c r="A427" s="39"/>
      <c r="B427" s="165"/>
      <c r="C427" s="166" t="s">
        <v>500</v>
      </c>
      <c r="D427" s="166" t="s">
        <v>131</v>
      </c>
      <c r="E427" s="167" t="s">
        <v>501</v>
      </c>
      <c r="F427" s="168" t="s">
        <v>502</v>
      </c>
      <c r="G427" s="169" t="s">
        <v>202</v>
      </c>
      <c r="H427" s="170">
        <v>598.29100000000005</v>
      </c>
      <c r="I427" s="171"/>
      <c r="J427" s="172">
        <f>ROUND(I427*H427,2)</f>
        <v>0</v>
      </c>
      <c r="K427" s="168" t="s">
        <v>135</v>
      </c>
      <c r="L427" s="40"/>
      <c r="M427" s="173" t="s">
        <v>3</v>
      </c>
      <c r="N427" s="174" t="s">
        <v>42</v>
      </c>
      <c r="O427" s="73"/>
      <c r="P427" s="175">
        <f>O427*H427</f>
        <v>0</v>
      </c>
      <c r="Q427" s="175">
        <v>0</v>
      </c>
      <c r="R427" s="175">
        <f>Q427*H427</f>
        <v>0</v>
      </c>
      <c r="S427" s="175">
        <v>0</v>
      </c>
      <c r="T427" s="176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177" t="s">
        <v>136</v>
      </c>
      <c r="AT427" s="177" t="s">
        <v>131</v>
      </c>
      <c r="AU427" s="177" t="s">
        <v>81</v>
      </c>
      <c r="AY427" s="20" t="s">
        <v>129</v>
      </c>
      <c r="BE427" s="178">
        <f>IF(N427="základní",J427,0)</f>
        <v>0</v>
      </c>
      <c r="BF427" s="178">
        <f>IF(N427="snížená",J427,0)</f>
        <v>0</v>
      </c>
      <c r="BG427" s="178">
        <f>IF(N427="zákl. přenesená",J427,0)</f>
        <v>0</v>
      </c>
      <c r="BH427" s="178">
        <f>IF(N427="sníž. přenesená",J427,0)</f>
        <v>0</v>
      </c>
      <c r="BI427" s="178">
        <f>IF(N427="nulová",J427,0)</f>
        <v>0</v>
      </c>
      <c r="BJ427" s="20" t="s">
        <v>79</v>
      </c>
      <c r="BK427" s="178">
        <f>ROUND(I427*H427,2)</f>
        <v>0</v>
      </c>
      <c r="BL427" s="20" t="s">
        <v>136</v>
      </c>
      <c r="BM427" s="177" t="s">
        <v>503</v>
      </c>
    </row>
    <row r="428" s="2" customFormat="1">
      <c r="A428" s="39"/>
      <c r="B428" s="40"/>
      <c r="C428" s="39"/>
      <c r="D428" s="179" t="s">
        <v>137</v>
      </c>
      <c r="E428" s="39"/>
      <c r="F428" s="180" t="s">
        <v>504</v>
      </c>
      <c r="G428" s="39"/>
      <c r="H428" s="39"/>
      <c r="I428" s="181"/>
      <c r="J428" s="39"/>
      <c r="K428" s="39"/>
      <c r="L428" s="40"/>
      <c r="M428" s="182"/>
      <c r="N428" s="183"/>
      <c r="O428" s="73"/>
      <c r="P428" s="73"/>
      <c r="Q428" s="73"/>
      <c r="R428" s="73"/>
      <c r="S428" s="73"/>
      <c r="T428" s="74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T428" s="20" t="s">
        <v>137</v>
      </c>
      <c r="AU428" s="20" t="s">
        <v>81</v>
      </c>
    </row>
    <row r="429" s="2" customFormat="1">
      <c r="A429" s="39"/>
      <c r="B429" s="40"/>
      <c r="C429" s="39"/>
      <c r="D429" s="184" t="s">
        <v>139</v>
      </c>
      <c r="E429" s="39"/>
      <c r="F429" s="185" t="s">
        <v>505</v>
      </c>
      <c r="G429" s="39"/>
      <c r="H429" s="39"/>
      <c r="I429" s="181"/>
      <c r="J429" s="39"/>
      <c r="K429" s="39"/>
      <c r="L429" s="40"/>
      <c r="M429" s="182"/>
      <c r="N429" s="183"/>
      <c r="O429" s="73"/>
      <c r="P429" s="73"/>
      <c r="Q429" s="73"/>
      <c r="R429" s="73"/>
      <c r="S429" s="73"/>
      <c r="T429" s="74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20" t="s">
        <v>139</v>
      </c>
      <c r="AU429" s="20" t="s">
        <v>81</v>
      </c>
    </row>
    <row r="430" s="13" customFormat="1">
      <c r="A430" s="13"/>
      <c r="B430" s="186"/>
      <c r="C430" s="13"/>
      <c r="D430" s="179" t="s">
        <v>141</v>
      </c>
      <c r="E430" s="187" t="s">
        <v>3</v>
      </c>
      <c r="F430" s="188" t="s">
        <v>441</v>
      </c>
      <c r="G430" s="13"/>
      <c r="H430" s="187" t="s">
        <v>3</v>
      </c>
      <c r="I430" s="189"/>
      <c r="J430" s="13"/>
      <c r="K430" s="13"/>
      <c r="L430" s="186"/>
      <c r="M430" s="190"/>
      <c r="N430" s="191"/>
      <c r="O430" s="191"/>
      <c r="P430" s="191"/>
      <c r="Q430" s="191"/>
      <c r="R430" s="191"/>
      <c r="S430" s="191"/>
      <c r="T430" s="19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187" t="s">
        <v>141</v>
      </c>
      <c r="AU430" s="187" t="s">
        <v>81</v>
      </c>
      <c r="AV430" s="13" t="s">
        <v>79</v>
      </c>
      <c r="AW430" s="13" t="s">
        <v>33</v>
      </c>
      <c r="AX430" s="13" t="s">
        <v>71</v>
      </c>
      <c r="AY430" s="187" t="s">
        <v>129</v>
      </c>
    </row>
    <row r="431" s="13" customFormat="1">
      <c r="A431" s="13"/>
      <c r="B431" s="186"/>
      <c r="C431" s="13"/>
      <c r="D431" s="179" t="s">
        <v>141</v>
      </c>
      <c r="E431" s="187" t="s">
        <v>3</v>
      </c>
      <c r="F431" s="188" t="s">
        <v>506</v>
      </c>
      <c r="G431" s="13"/>
      <c r="H431" s="187" t="s">
        <v>3</v>
      </c>
      <c r="I431" s="189"/>
      <c r="J431" s="13"/>
      <c r="K431" s="13"/>
      <c r="L431" s="186"/>
      <c r="M431" s="190"/>
      <c r="N431" s="191"/>
      <c r="O431" s="191"/>
      <c r="P431" s="191"/>
      <c r="Q431" s="191"/>
      <c r="R431" s="191"/>
      <c r="S431" s="191"/>
      <c r="T431" s="19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187" t="s">
        <v>141</v>
      </c>
      <c r="AU431" s="187" t="s">
        <v>81</v>
      </c>
      <c r="AV431" s="13" t="s">
        <v>79</v>
      </c>
      <c r="AW431" s="13" t="s">
        <v>33</v>
      </c>
      <c r="AX431" s="13" t="s">
        <v>71</v>
      </c>
      <c r="AY431" s="187" t="s">
        <v>129</v>
      </c>
    </row>
    <row r="432" s="14" customFormat="1">
      <c r="A432" s="14"/>
      <c r="B432" s="193"/>
      <c r="C432" s="14"/>
      <c r="D432" s="179" t="s">
        <v>141</v>
      </c>
      <c r="E432" s="194" t="s">
        <v>3</v>
      </c>
      <c r="F432" s="195" t="s">
        <v>507</v>
      </c>
      <c r="G432" s="14"/>
      <c r="H432" s="196">
        <v>598.29100000000005</v>
      </c>
      <c r="I432" s="197"/>
      <c r="J432" s="14"/>
      <c r="K432" s="14"/>
      <c r="L432" s="193"/>
      <c r="M432" s="198"/>
      <c r="N432" s="199"/>
      <c r="O432" s="199"/>
      <c r="P432" s="199"/>
      <c r="Q432" s="199"/>
      <c r="R432" s="199"/>
      <c r="S432" s="199"/>
      <c r="T432" s="200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194" t="s">
        <v>141</v>
      </c>
      <c r="AU432" s="194" t="s">
        <v>81</v>
      </c>
      <c r="AV432" s="14" t="s">
        <v>81</v>
      </c>
      <c r="AW432" s="14" t="s">
        <v>33</v>
      </c>
      <c r="AX432" s="14" t="s">
        <v>71</v>
      </c>
      <c r="AY432" s="194" t="s">
        <v>129</v>
      </c>
    </row>
    <row r="433" s="15" customFormat="1">
      <c r="A433" s="15"/>
      <c r="B433" s="201"/>
      <c r="C433" s="15"/>
      <c r="D433" s="179" t="s">
        <v>141</v>
      </c>
      <c r="E433" s="202" t="s">
        <v>3</v>
      </c>
      <c r="F433" s="203" t="s">
        <v>145</v>
      </c>
      <c r="G433" s="15"/>
      <c r="H433" s="204">
        <v>598.29100000000005</v>
      </c>
      <c r="I433" s="205"/>
      <c r="J433" s="15"/>
      <c r="K433" s="15"/>
      <c r="L433" s="201"/>
      <c r="M433" s="206"/>
      <c r="N433" s="207"/>
      <c r="O433" s="207"/>
      <c r="P433" s="207"/>
      <c r="Q433" s="207"/>
      <c r="R433" s="207"/>
      <c r="S433" s="207"/>
      <c r="T433" s="208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02" t="s">
        <v>141</v>
      </c>
      <c r="AU433" s="202" t="s">
        <v>81</v>
      </c>
      <c r="AV433" s="15" t="s">
        <v>136</v>
      </c>
      <c r="AW433" s="15" t="s">
        <v>33</v>
      </c>
      <c r="AX433" s="15" t="s">
        <v>79</v>
      </c>
      <c r="AY433" s="202" t="s">
        <v>129</v>
      </c>
    </row>
    <row r="434" s="2" customFormat="1" ht="16.5" customHeight="1">
      <c r="A434" s="39"/>
      <c r="B434" s="165"/>
      <c r="C434" s="166" t="s">
        <v>508</v>
      </c>
      <c r="D434" s="166" t="s">
        <v>131</v>
      </c>
      <c r="E434" s="167" t="s">
        <v>509</v>
      </c>
      <c r="F434" s="168" t="s">
        <v>510</v>
      </c>
      <c r="G434" s="169" t="s">
        <v>202</v>
      </c>
      <c r="H434" s="170">
        <v>6.4400000000000004</v>
      </c>
      <c r="I434" s="171"/>
      <c r="J434" s="172">
        <f>ROUND(I434*H434,2)</f>
        <v>0</v>
      </c>
      <c r="K434" s="168" t="s">
        <v>135</v>
      </c>
      <c r="L434" s="40"/>
      <c r="M434" s="173" t="s">
        <v>3</v>
      </c>
      <c r="N434" s="174" t="s">
        <v>42</v>
      </c>
      <c r="O434" s="73"/>
      <c r="P434" s="175">
        <f>O434*H434</f>
        <v>0</v>
      </c>
      <c r="Q434" s="175">
        <v>0</v>
      </c>
      <c r="R434" s="175">
        <f>Q434*H434</f>
        <v>0</v>
      </c>
      <c r="S434" s="175">
        <v>0</v>
      </c>
      <c r="T434" s="176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177" t="s">
        <v>136</v>
      </c>
      <c r="AT434" s="177" t="s">
        <v>131</v>
      </c>
      <c r="AU434" s="177" t="s">
        <v>81</v>
      </c>
      <c r="AY434" s="20" t="s">
        <v>129</v>
      </c>
      <c r="BE434" s="178">
        <f>IF(N434="základní",J434,0)</f>
        <v>0</v>
      </c>
      <c r="BF434" s="178">
        <f>IF(N434="snížená",J434,0)</f>
        <v>0</v>
      </c>
      <c r="BG434" s="178">
        <f>IF(N434="zákl. přenesená",J434,0)</f>
        <v>0</v>
      </c>
      <c r="BH434" s="178">
        <f>IF(N434="sníž. přenesená",J434,0)</f>
        <v>0</v>
      </c>
      <c r="BI434" s="178">
        <f>IF(N434="nulová",J434,0)</f>
        <v>0</v>
      </c>
      <c r="BJ434" s="20" t="s">
        <v>79</v>
      </c>
      <c r="BK434" s="178">
        <f>ROUND(I434*H434,2)</f>
        <v>0</v>
      </c>
      <c r="BL434" s="20" t="s">
        <v>136</v>
      </c>
      <c r="BM434" s="177" t="s">
        <v>511</v>
      </c>
    </row>
    <row r="435" s="2" customFormat="1">
      <c r="A435" s="39"/>
      <c r="B435" s="40"/>
      <c r="C435" s="39"/>
      <c r="D435" s="179" t="s">
        <v>137</v>
      </c>
      <c r="E435" s="39"/>
      <c r="F435" s="180" t="s">
        <v>512</v>
      </c>
      <c r="G435" s="39"/>
      <c r="H435" s="39"/>
      <c r="I435" s="181"/>
      <c r="J435" s="39"/>
      <c r="K435" s="39"/>
      <c r="L435" s="40"/>
      <c r="M435" s="182"/>
      <c r="N435" s="183"/>
      <c r="O435" s="73"/>
      <c r="P435" s="73"/>
      <c r="Q435" s="73"/>
      <c r="R435" s="73"/>
      <c r="S435" s="73"/>
      <c r="T435" s="74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20" t="s">
        <v>137</v>
      </c>
      <c r="AU435" s="20" t="s">
        <v>81</v>
      </c>
    </row>
    <row r="436" s="2" customFormat="1">
      <c r="A436" s="39"/>
      <c r="B436" s="40"/>
      <c r="C436" s="39"/>
      <c r="D436" s="184" t="s">
        <v>139</v>
      </c>
      <c r="E436" s="39"/>
      <c r="F436" s="185" t="s">
        <v>513</v>
      </c>
      <c r="G436" s="39"/>
      <c r="H436" s="39"/>
      <c r="I436" s="181"/>
      <c r="J436" s="39"/>
      <c r="K436" s="39"/>
      <c r="L436" s="40"/>
      <c r="M436" s="182"/>
      <c r="N436" s="183"/>
      <c r="O436" s="73"/>
      <c r="P436" s="73"/>
      <c r="Q436" s="73"/>
      <c r="R436" s="73"/>
      <c r="S436" s="73"/>
      <c r="T436" s="74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T436" s="20" t="s">
        <v>139</v>
      </c>
      <c r="AU436" s="20" t="s">
        <v>81</v>
      </c>
    </row>
    <row r="437" s="13" customFormat="1">
      <c r="A437" s="13"/>
      <c r="B437" s="186"/>
      <c r="C437" s="13"/>
      <c r="D437" s="179" t="s">
        <v>141</v>
      </c>
      <c r="E437" s="187" t="s">
        <v>3</v>
      </c>
      <c r="F437" s="188" t="s">
        <v>441</v>
      </c>
      <c r="G437" s="13"/>
      <c r="H437" s="187" t="s">
        <v>3</v>
      </c>
      <c r="I437" s="189"/>
      <c r="J437" s="13"/>
      <c r="K437" s="13"/>
      <c r="L437" s="186"/>
      <c r="M437" s="190"/>
      <c r="N437" s="191"/>
      <c r="O437" s="191"/>
      <c r="P437" s="191"/>
      <c r="Q437" s="191"/>
      <c r="R437" s="191"/>
      <c r="S437" s="191"/>
      <c r="T437" s="19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187" t="s">
        <v>141</v>
      </c>
      <c r="AU437" s="187" t="s">
        <v>81</v>
      </c>
      <c r="AV437" s="13" t="s">
        <v>79</v>
      </c>
      <c r="AW437" s="13" t="s">
        <v>33</v>
      </c>
      <c r="AX437" s="13" t="s">
        <v>71</v>
      </c>
      <c r="AY437" s="187" t="s">
        <v>129</v>
      </c>
    </row>
    <row r="438" s="13" customFormat="1">
      <c r="A438" s="13"/>
      <c r="B438" s="186"/>
      <c r="C438" s="13"/>
      <c r="D438" s="179" t="s">
        <v>141</v>
      </c>
      <c r="E438" s="187" t="s">
        <v>3</v>
      </c>
      <c r="F438" s="188" t="s">
        <v>514</v>
      </c>
      <c r="G438" s="13"/>
      <c r="H438" s="187" t="s">
        <v>3</v>
      </c>
      <c r="I438" s="189"/>
      <c r="J438" s="13"/>
      <c r="K438" s="13"/>
      <c r="L438" s="186"/>
      <c r="M438" s="190"/>
      <c r="N438" s="191"/>
      <c r="O438" s="191"/>
      <c r="P438" s="191"/>
      <c r="Q438" s="191"/>
      <c r="R438" s="191"/>
      <c r="S438" s="191"/>
      <c r="T438" s="19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187" t="s">
        <v>141</v>
      </c>
      <c r="AU438" s="187" t="s">
        <v>81</v>
      </c>
      <c r="AV438" s="13" t="s">
        <v>79</v>
      </c>
      <c r="AW438" s="13" t="s">
        <v>33</v>
      </c>
      <c r="AX438" s="13" t="s">
        <v>71</v>
      </c>
      <c r="AY438" s="187" t="s">
        <v>129</v>
      </c>
    </row>
    <row r="439" s="14" customFormat="1">
      <c r="A439" s="14"/>
      <c r="B439" s="193"/>
      <c r="C439" s="14"/>
      <c r="D439" s="179" t="s">
        <v>141</v>
      </c>
      <c r="E439" s="194" t="s">
        <v>3</v>
      </c>
      <c r="F439" s="195" t="s">
        <v>515</v>
      </c>
      <c r="G439" s="14"/>
      <c r="H439" s="196">
        <v>6.4400000000000004</v>
      </c>
      <c r="I439" s="197"/>
      <c r="J439" s="14"/>
      <c r="K439" s="14"/>
      <c r="L439" s="193"/>
      <c r="M439" s="198"/>
      <c r="N439" s="199"/>
      <c r="O439" s="199"/>
      <c r="P439" s="199"/>
      <c r="Q439" s="199"/>
      <c r="R439" s="199"/>
      <c r="S439" s="199"/>
      <c r="T439" s="200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194" t="s">
        <v>141</v>
      </c>
      <c r="AU439" s="194" t="s">
        <v>81</v>
      </c>
      <c r="AV439" s="14" t="s">
        <v>81</v>
      </c>
      <c r="AW439" s="14" t="s">
        <v>33</v>
      </c>
      <c r="AX439" s="14" t="s">
        <v>71</v>
      </c>
      <c r="AY439" s="194" t="s">
        <v>129</v>
      </c>
    </row>
    <row r="440" s="15" customFormat="1">
      <c r="A440" s="15"/>
      <c r="B440" s="201"/>
      <c r="C440" s="15"/>
      <c r="D440" s="179" t="s">
        <v>141</v>
      </c>
      <c r="E440" s="202" t="s">
        <v>3</v>
      </c>
      <c r="F440" s="203" t="s">
        <v>145</v>
      </c>
      <c r="G440" s="15"/>
      <c r="H440" s="204">
        <v>6.4400000000000004</v>
      </c>
      <c r="I440" s="205"/>
      <c r="J440" s="15"/>
      <c r="K440" s="15"/>
      <c r="L440" s="201"/>
      <c r="M440" s="206"/>
      <c r="N440" s="207"/>
      <c r="O440" s="207"/>
      <c r="P440" s="207"/>
      <c r="Q440" s="207"/>
      <c r="R440" s="207"/>
      <c r="S440" s="207"/>
      <c r="T440" s="208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02" t="s">
        <v>141</v>
      </c>
      <c r="AU440" s="202" t="s">
        <v>81</v>
      </c>
      <c r="AV440" s="15" t="s">
        <v>136</v>
      </c>
      <c r="AW440" s="15" t="s">
        <v>33</v>
      </c>
      <c r="AX440" s="15" t="s">
        <v>79</v>
      </c>
      <c r="AY440" s="202" t="s">
        <v>129</v>
      </c>
    </row>
    <row r="441" s="2" customFormat="1" ht="16.5" customHeight="1">
      <c r="A441" s="39"/>
      <c r="B441" s="165"/>
      <c r="C441" s="166" t="s">
        <v>516</v>
      </c>
      <c r="D441" s="166" t="s">
        <v>131</v>
      </c>
      <c r="E441" s="167" t="s">
        <v>517</v>
      </c>
      <c r="F441" s="168" t="s">
        <v>518</v>
      </c>
      <c r="G441" s="169" t="s">
        <v>134</v>
      </c>
      <c r="H441" s="170">
        <v>0.14999999999999999</v>
      </c>
      <c r="I441" s="171"/>
      <c r="J441" s="172">
        <f>ROUND(I441*H441,2)</f>
        <v>0</v>
      </c>
      <c r="K441" s="168" t="s">
        <v>135</v>
      </c>
      <c r="L441" s="40"/>
      <c r="M441" s="173" t="s">
        <v>3</v>
      </c>
      <c r="N441" s="174" t="s">
        <v>42</v>
      </c>
      <c r="O441" s="73"/>
      <c r="P441" s="175">
        <f>O441*H441</f>
        <v>0</v>
      </c>
      <c r="Q441" s="175">
        <v>0</v>
      </c>
      <c r="R441" s="175">
        <f>Q441*H441</f>
        <v>0</v>
      </c>
      <c r="S441" s="175">
        <v>0</v>
      </c>
      <c r="T441" s="176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177" t="s">
        <v>136</v>
      </c>
      <c r="AT441" s="177" t="s">
        <v>131</v>
      </c>
      <c r="AU441" s="177" t="s">
        <v>81</v>
      </c>
      <c r="AY441" s="20" t="s">
        <v>129</v>
      </c>
      <c r="BE441" s="178">
        <f>IF(N441="základní",J441,0)</f>
        <v>0</v>
      </c>
      <c r="BF441" s="178">
        <f>IF(N441="snížená",J441,0)</f>
        <v>0</v>
      </c>
      <c r="BG441" s="178">
        <f>IF(N441="zákl. přenesená",J441,0)</f>
        <v>0</v>
      </c>
      <c r="BH441" s="178">
        <f>IF(N441="sníž. přenesená",J441,0)</f>
        <v>0</v>
      </c>
      <c r="BI441" s="178">
        <f>IF(N441="nulová",J441,0)</f>
        <v>0</v>
      </c>
      <c r="BJ441" s="20" t="s">
        <v>79</v>
      </c>
      <c r="BK441" s="178">
        <f>ROUND(I441*H441,2)</f>
        <v>0</v>
      </c>
      <c r="BL441" s="20" t="s">
        <v>136</v>
      </c>
      <c r="BM441" s="177" t="s">
        <v>519</v>
      </c>
    </row>
    <row r="442" s="2" customFormat="1">
      <c r="A442" s="39"/>
      <c r="B442" s="40"/>
      <c r="C442" s="39"/>
      <c r="D442" s="179" t="s">
        <v>137</v>
      </c>
      <c r="E442" s="39"/>
      <c r="F442" s="180" t="s">
        <v>520</v>
      </c>
      <c r="G442" s="39"/>
      <c r="H442" s="39"/>
      <c r="I442" s="181"/>
      <c r="J442" s="39"/>
      <c r="K442" s="39"/>
      <c r="L442" s="40"/>
      <c r="M442" s="182"/>
      <c r="N442" s="183"/>
      <c r="O442" s="73"/>
      <c r="P442" s="73"/>
      <c r="Q442" s="73"/>
      <c r="R442" s="73"/>
      <c r="S442" s="73"/>
      <c r="T442" s="74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T442" s="20" t="s">
        <v>137</v>
      </c>
      <c r="AU442" s="20" t="s">
        <v>81</v>
      </c>
    </row>
    <row r="443" s="2" customFormat="1">
      <c r="A443" s="39"/>
      <c r="B443" s="40"/>
      <c r="C443" s="39"/>
      <c r="D443" s="184" t="s">
        <v>139</v>
      </c>
      <c r="E443" s="39"/>
      <c r="F443" s="185" t="s">
        <v>521</v>
      </c>
      <c r="G443" s="39"/>
      <c r="H443" s="39"/>
      <c r="I443" s="181"/>
      <c r="J443" s="39"/>
      <c r="K443" s="39"/>
      <c r="L443" s="40"/>
      <c r="M443" s="182"/>
      <c r="N443" s="183"/>
      <c r="O443" s="73"/>
      <c r="P443" s="73"/>
      <c r="Q443" s="73"/>
      <c r="R443" s="73"/>
      <c r="S443" s="73"/>
      <c r="T443" s="74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20" t="s">
        <v>139</v>
      </c>
      <c r="AU443" s="20" t="s">
        <v>81</v>
      </c>
    </row>
    <row r="444" s="13" customFormat="1">
      <c r="A444" s="13"/>
      <c r="B444" s="186"/>
      <c r="C444" s="13"/>
      <c r="D444" s="179" t="s">
        <v>141</v>
      </c>
      <c r="E444" s="187" t="s">
        <v>3</v>
      </c>
      <c r="F444" s="188" t="s">
        <v>441</v>
      </c>
      <c r="G444" s="13"/>
      <c r="H444" s="187" t="s">
        <v>3</v>
      </c>
      <c r="I444" s="189"/>
      <c r="J444" s="13"/>
      <c r="K444" s="13"/>
      <c r="L444" s="186"/>
      <c r="M444" s="190"/>
      <c r="N444" s="191"/>
      <c r="O444" s="191"/>
      <c r="P444" s="191"/>
      <c r="Q444" s="191"/>
      <c r="R444" s="191"/>
      <c r="S444" s="191"/>
      <c r="T444" s="19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187" t="s">
        <v>141</v>
      </c>
      <c r="AU444" s="187" t="s">
        <v>81</v>
      </c>
      <c r="AV444" s="13" t="s">
        <v>79</v>
      </c>
      <c r="AW444" s="13" t="s">
        <v>33</v>
      </c>
      <c r="AX444" s="13" t="s">
        <v>71</v>
      </c>
      <c r="AY444" s="187" t="s">
        <v>129</v>
      </c>
    </row>
    <row r="445" s="13" customFormat="1">
      <c r="A445" s="13"/>
      <c r="B445" s="186"/>
      <c r="C445" s="13"/>
      <c r="D445" s="179" t="s">
        <v>141</v>
      </c>
      <c r="E445" s="187" t="s">
        <v>3</v>
      </c>
      <c r="F445" s="188" t="s">
        <v>522</v>
      </c>
      <c r="G445" s="13"/>
      <c r="H445" s="187" t="s">
        <v>3</v>
      </c>
      <c r="I445" s="189"/>
      <c r="J445" s="13"/>
      <c r="K445" s="13"/>
      <c r="L445" s="186"/>
      <c r="M445" s="190"/>
      <c r="N445" s="191"/>
      <c r="O445" s="191"/>
      <c r="P445" s="191"/>
      <c r="Q445" s="191"/>
      <c r="R445" s="191"/>
      <c r="S445" s="191"/>
      <c r="T445" s="19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187" t="s">
        <v>141</v>
      </c>
      <c r="AU445" s="187" t="s">
        <v>81</v>
      </c>
      <c r="AV445" s="13" t="s">
        <v>79</v>
      </c>
      <c r="AW445" s="13" t="s">
        <v>33</v>
      </c>
      <c r="AX445" s="13" t="s">
        <v>71</v>
      </c>
      <c r="AY445" s="187" t="s">
        <v>129</v>
      </c>
    </row>
    <row r="446" s="14" customFormat="1">
      <c r="A446" s="14"/>
      <c r="B446" s="193"/>
      <c r="C446" s="14"/>
      <c r="D446" s="179" t="s">
        <v>141</v>
      </c>
      <c r="E446" s="194" t="s">
        <v>3</v>
      </c>
      <c r="F446" s="195" t="s">
        <v>523</v>
      </c>
      <c r="G446" s="14"/>
      <c r="H446" s="196">
        <v>0.14999999999999999</v>
      </c>
      <c r="I446" s="197"/>
      <c r="J446" s="14"/>
      <c r="K446" s="14"/>
      <c r="L446" s="193"/>
      <c r="M446" s="198"/>
      <c r="N446" s="199"/>
      <c r="O446" s="199"/>
      <c r="P446" s="199"/>
      <c r="Q446" s="199"/>
      <c r="R446" s="199"/>
      <c r="S446" s="199"/>
      <c r="T446" s="200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194" t="s">
        <v>141</v>
      </c>
      <c r="AU446" s="194" t="s">
        <v>81</v>
      </c>
      <c r="AV446" s="14" t="s">
        <v>81</v>
      </c>
      <c r="AW446" s="14" t="s">
        <v>33</v>
      </c>
      <c r="AX446" s="14" t="s">
        <v>71</v>
      </c>
      <c r="AY446" s="194" t="s">
        <v>129</v>
      </c>
    </row>
    <row r="447" s="15" customFormat="1">
      <c r="A447" s="15"/>
      <c r="B447" s="201"/>
      <c r="C447" s="15"/>
      <c r="D447" s="179" t="s">
        <v>141</v>
      </c>
      <c r="E447" s="202" t="s">
        <v>3</v>
      </c>
      <c r="F447" s="203" t="s">
        <v>145</v>
      </c>
      <c r="G447" s="15"/>
      <c r="H447" s="204">
        <v>0.14999999999999999</v>
      </c>
      <c r="I447" s="205"/>
      <c r="J447" s="15"/>
      <c r="K447" s="15"/>
      <c r="L447" s="201"/>
      <c r="M447" s="206"/>
      <c r="N447" s="207"/>
      <c r="O447" s="207"/>
      <c r="P447" s="207"/>
      <c r="Q447" s="207"/>
      <c r="R447" s="207"/>
      <c r="S447" s="207"/>
      <c r="T447" s="208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02" t="s">
        <v>141</v>
      </c>
      <c r="AU447" s="202" t="s">
        <v>81</v>
      </c>
      <c r="AV447" s="15" t="s">
        <v>136</v>
      </c>
      <c r="AW447" s="15" t="s">
        <v>33</v>
      </c>
      <c r="AX447" s="15" t="s">
        <v>79</v>
      </c>
      <c r="AY447" s="202" t="s">
        <v>129</v>
      </c>
    </row>
    <row r="448" s="2" customFormat="1" ht="16.5" customHeight="1">
      <c r="A448" s="39"/>
      <c r="B448" s="165"/>
      <c r="C448" s="166" t="s">
        <v>524</v>
      </c>
      <c r="D448" s="166" t="s">
        <v>131</v>
      </c>
      <c r="E448" s="167" t="s">
        <v>525</v>
      </c>
      <c r="F448" s="168" t="s">
        <v>526</v>
      </c>
      <c r="G448" s="169" t="s">
        <v>248</v>
      </c>
      <c r="H448" s="170">
        <v>10</v>
      </c>
      <c r="I448" s="171"/>
      <c r="J448" s="172">
        <f>ROUND(I448*H448,2)</f>
        <v>0</v>
      </c>
      <c r="K448" s="168" t="s">
        <v>135</v>
      </c>
      <c r="L448" s="40"/>
      <c r="M448" s="173" t="s">
        <v>3</v>
      </c>
      <c r="N448" s="174" t="s">
        <v>42</v>
      </c>
      <c r="O448" s="73"/>
      <c r="P448" s="175">
        <f>O448*H448</f>
        <v>0</v>
      </c>
      <c r="Q448" s="175">
        <v>0</v>
      </c>
      <c r="R448" s="175">
        <f>Q448*H448</f>
        <v>0</v>
      </c>
      <c r="S448" s="175">
        <v>0</v>
      </c>
      <c r="T448" s="176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177" t="s">
        <v>136</v>
      </c>
      <c r="AT448" s="177" t="s">
        <v>131</v>
      </c>
      <c r="AU448" s="177" t="s">
        <v>81</v>
      </c>
      <c r="AY448" s="20" t="s">
        <v>129</v>
      </c>
      <c r="BE448" s="178">
        <f>IF(N448="základní",J448,0)</f>
        <v>0</v>
      </c>
      <c r="BF448" s="178">
        <f>IF(N448="snížená",J448,0)</f>
        <v>0</v>
      </c>
      <c r="BG448" s="178">
        <f>IF(N448="zákl. přenesená",J448,0)</f>
        <v>0</v>
      </c>
      <c r="BH448" s="178">
        <f>IF(N448="sníž. přenesená",J448,0)</f>
        <v>0</v>
      </c>
      <c r="BI448" s="178">
        <f>IF(N448="nulová",J448,0)</f>
        <v>0</v>
      </c>
      <c r="BJ448" s="20" t="s">
        <v>79</v>
      </c>
      <c r="BK448" s="178">
        <f>ROUND(I448*H448,2)</f>
        <v>0</v>
      </c>
      <c r="BL448" s="20" t="s">
        <v>136</v>
      </c>
      <c r="BM448" s="177" t="s">
        <v>527</v>
      </c>
    </row>
    <row r="449" s="2" customFormat="1">
      <c r="A449" s="39"/>
      <c r="B449" s="40"/>
      <c r="C449" s="39"/>
      <c r="D449" s="179" t="s">
        <v>137</v>
      </c>
      <c r="E449" s="39"/>
      <c r="F449" s="180" t="s">
        <v>528</v>
      </c>
      <c r="G449" s="39"/>
      <c r="H449" s="39"/>
      <c r="I449" s="181"/>
      <c r="J449" s="39"/>
      <c r="K449" s="39"/>
      <c r="L449" s="40"/>
      <c r="M449" s="182"/>
      <c r="N449" s="183"/>
      <c r="O449" s="73"/>
      <c r="P449" s="73"/>
      <c r="Q449" s="73"/>
      <c r="R449" s="73"/>
      <c r="S449" s="73"/>
      <c r="T449" s="74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20" t="s">
        <v>137</v>
      </c>
      <c r="AU449" s="20" t="s">
        <v>81</v>
      </c>
    </row>
    <row r="450" s="2" customFormat="1">
      <c r="A450" s="39"/>
      <c r="B450" s="40"/>
      <c r="C450" s="39"/>
      <c r="D450" s="184" t="s">
        <v>139</v>
      </c>
      <c r="E450" s="39"/>
      <c r="F450" s="185" t="s">
        <v>529</v>
      </c>
      <c r="G450" s="39"/>
      <c r="H450" s="39"/>
      <c r="I450" s="181"/>
      <c r="J450" s="39"/>
      <c r="K450" s="39"/>
      <c r="L450" s="40"/>
      <c r="M450" s="182"/>
      <c r="N450" s="183"/>
      <c r="O450" s="73"/>
      <c r="P450" s="73"/>
      <c r="Q450" s="73"/>
      <c r="R450" s="73"/>
      <c r="S450" s="73"/>
      <c r="T450" s="74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20" t="s">
        <v>139</v>
      </c>
      <c r="AU450" s="20" t="s">
        <v>81</v>
      </c>
    </row>
    <row r="451" s="13" customFormat="1">
      <c r="A451" s="13"/>
      <c r="B451" s="186"/>
      <c r="C451" s="13"/>
      <c r="D451" s="179" t="s">
        <v>141</v>
      </c>
      <c r="E451" s="187" t="s">
        <v>3</v>
      </c>
      <c r="F451" s="188" t="s">
        <v>142</v>
      </c>
      <c r="G451" s="13"/>
      <c r="H451" s="187" t="s">
        <v>3</v>
      </c>
      <c r="I451" s="189"/>
      <c r="J451" s="13"/>
      <c r="K451" s="13"/>
      <c r="L451" s="186"/>
      <c r="M451" s="190"/>
      <c r="N451" s="191"/>
      <c r="O451" s="191"/>
      <c r="P451" s="191"/>
      <c r="Q451" s="191"/>
      <c r="R451" s="191"/>
      <c r="S451" s="191"/>
      <c r="T451" s="19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187" t="s">
        <v>141</v>
      </c>
      <c r="AU451" s="187" t="s">
        <v>81</v>
      </c>
      <c r="AV451" s="13" t="s">
        <v>79</v>
      </c>
      <c r="AW451" s="13" t="s">
        <v>33</v>
      </c>
      <c r="AX451" s="13" t="s">
        <v>71</v>
      </c>
      <c r="AY451" s="187" t="s">
        <v>129</v>
      </c>
    </row>
    <row r="452" s="13" customFormat="1">
      <c r="A452" s="13"/>
      <c r="B452" s="186"/>
      <c r="C452" s="13"/>
      <c r="D452" s="179" t="s">
        <v>141</v>
      </c>
      <c r="E452" s="187" t="s">
        <v>3</v>
      </c>
      <c r="F452" s="188" t="s">
        <v>530</v>
      </c>
      <c r="G452" s="13"/>
      <c r="H452" s="187" t="s">
        <v>3</v>
      </c>
      <c r="I452" s="189"/>
      <c r="J452" s="13"/>
      <c r="K452" s="13"/>
      <c r="L452" s="186"/>
      <c r="M452" s="190"/>
      <c r="N452" s="191"/>
      <c r="O452" s="191"/>
      <c r="P452" s="191"/>
      <c r="Q452" s="191"/>
      <c r="R452" s="191"/>
      <c r="S452" s="191"/>
      <c r="T452" s="19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187" t="s">
        <v>141</v>
      </c>
      <c r="AU452" s="187" t="s">
        <v>81</v>
      </c>
      <c r="AV452" s="13" t="s">
        <v>79</v>
      </c>
      <c r="AW452" s="13" t="s">
        <v>33</v>
      </c>
      <c r="AX452" s="13" t="s">
        <v>71</v>
      </c>
      <c r="AY452" s="187" t="s">
        <v>129</v>
      </c>
    </row>
    <row r="453" s="14" customFormat="1">
      <c r="A453" s="14"/>
      <c r="B453" s="193"/>
      <c r="C453" s="14"/>
      <c r="D453" s="179" t="s">
        <v>141</v>
      </c>
      <c r="E453" s="194" t="s">
        <v>3</v>
      </c>
      <c r="F453" s="195" t="s">
        <v>531</v>
      </c>
      <c r="G453" s="14"/>
      <c r="H453" s="196">
        <v>10</v>
      </c>
      <c r="I453" s="197"/>
      <c r="J453" s="14"/>
      <c r="K453" s="14"/>
      <c r="L453" s="193"/>
      <c r="M453" s="198"/>
      <c r="N453" s="199"/>
      <c r="O453" s="199"/>
      <c r="P453" s="199"/>
      <c r="Q453" s="199"/>
      <c r="R453" s="199"/>
      <c r="S453" s="199"/>
      <c r="T453" s="200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194" t="s">
        <v>141</v>
      </c>
      <c r="AU453" s="194" t="s">
        <v>81</v>
      </c>
      <c r="AV453" s="14" t="s">
        <v>81</v>
      </c>
      <c r="AW453" s="14" t="s">
        <v>33</v>
      </c>
      <c r="AX453" s="14" t="s">
        <v>71</v>
      </c>
      <c r="AY453" s="194" t="s">
        <v>129</v>
      </c>
    </row>
    <row r="454" s="15" customFormat="1">
      <c r="A454" s="15"/>
      <c r="B454" s="201"/>
      <c r="C454" s="15"/>
      <c r="D454" s="179" t="s">
        <v>141</v>
      </c>
      <c r="E454" s="202" t="s">
        <v>3</v>
      </c>
      <c r="F454" s="203" t="s">
        <v>145</v>
      </c>
      <c r="G454" s="15"/>
      <c r="H454" s="204">
        <v>10</v>
      </c>
      <c r="I454" s="205"/>
      <c r="J454" s="15"/>
      <c r="K454" s="15"/>
      <c r="L454" s="201"/>
      <c r="M454" s="206"/>
      <c r="N454" s="207"/>
      <c r="O454" s="207"/>
      <c r="P454" s="207"/>
      <c r="Q454" s="207"/>
      <c r="R454" s="207"/>
      <c r="S454" s="207"/>
      <c r="T454" s="208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02" t="s">
        <v>141</v>
      </c>
      <c r="AU454" s="202" t="s">
        <v>81</v>
      </c>
      <c r="AV454" s="15" t="s">
        <v>136</v>
      </c>
      <c r="AW454" s="15" t="s">
        <v>33</v>
      </c>
      <c r="AX454" s="15" t="s">
        <v>79</v>
      </c>
      <c r="AY454" s="202" t="s">
        <v>129</v>
      </c>
    </row>
    <row r="455" s="2" customFormat="1" ht="16.5" customHeight="1">
      <c r="A455" s="39"/>
      <c r="B455" s="165"/>
      <c r="C455" s="166" t="s">
        <v>532</v>
      </c>
      <c r="D455" s="166" t="s">
        <v>131</v>
      </c>
      <c r="E455" s="167" t="s">
        <v>533</v>
      </c>
      <c r="F455" s="168" t="s">
        <v>534</v>
      </c>
      <c r="G455" s="169" t="s">
        <v>248</v>
      </c>
      <c r="H455" s="170">
        <v>1</v>
      </c>
      <c r="I455" s="171"/>
      <c r="J455" s="172">
        <f>ROUND(I455*H455,2)</f>
        <v>0</v>
      </c>
      <c r="K455" s="168" t="s">
        <v>135</v>
      </c>
      <c r="L455" s="40"/>
      <c r="M455" s="173" t="s">
        <v>3</v>
      </c>
      <c r="N455" s="174" t="s">
        <v>42</v>
      </c>
      <c r="O455" s="73"/>
      <c r="P455" s="175">
        <f>O455*H455</f>
        <v>0</v>
      </c>
      <c r="Q455" s="175">
        <v>0</v>
      </c>
      <c r="R455" s="175">
        <f>Q455*H455</f>
        <v>0</v>
      </c>
      <c r="S455" s="175">
        <v>0</v>
      </c>
      <c r="T455" s="176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177" t="s">
        <v>136</v>
      </c>
      <c r="AT455" s="177" t="s">
        <v>131</v>
      </c>
      <c r="AU455" s="177" t="s">
        <v>81</v>
      </c>
      <c r="AY455" s="20" t="s">
        <v>129</v>
      </c>
      <c r="BE455" s="178">
        <f>IF(N455="základní",J455,0)</f>
        <v>0</v>
      </c>
      <c r="BF455" s="178">
        <f>IF(N455="snížená",J455,0)</f>
        <v>0</v>
      </c>
      <c r="BG455" s="178">
        <f>IF(N455="zákl. přenesená",J455,0)</f>
        <v>0</v>
      </c>
      <c r="BH455" s="178">
        <f>IF(N455="sníž. přenesená",J455,0)</f>
        <v>0</v>
      </c>
      <c r="BI455" s="178">
        <f>IF(N455="nulová",J455,0)</f>
        <v>0</v>
      </c>
      <c r="BJ455" s="20" t="s">
        <v>79</v>
      </c>
      <c r="BK455" s="178">
        <f>ROUND(I455*H455,2)</f>
        <v>0</v>
      </c>
      <c r="BL455" s="20" t="s">
        <v>136</v>
      </c>
      <c r="BM455" s="177" t="s">
        <v>535</v>
      </c>
    </row>
    <row r="456" s="2" customFormat="1">
      <c r="A456" s="39"/>
      <c r="B456" s="40"/>
      <c r="C456" s="39"/>
      <c r="D456" s="179" t="s">
        <v>137</v>
      </c>
      <c r="E456" s="39"/>
      <c r="F456" s="180" t="s">
        <v>536</v>
      </c>
      <c r="G456" s="39"/>
      <c r="H456" s="39"/>
      <c r="I456" s="181"/>
      <c r="J456" s="39"/>
      <c r="K456" s="39"/>
      <c r="L456" s="40"/>
      <c r="M456" s="182"/>
      <c r="N456" s="183"/>
      <c r="O456" s="73"/>
      <c r="P456" s="73"/>
      <c r="Q456" s="73"/>
      <c r="R456" s="73"/>
      <c r="S456" s="73"/>
      <c r="T456" s="74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20" t="s">
        <v>137</v>
      </c>
      <c r="AU456" s="20" t="s">
        <v>81</v>
      </c>
    </row>
    <row r="457" s="2" customFormat="1">
      <c r="A457" s="39"/>
      <c r="B457" s="40"/>
      <c r="C457" s="39"/>
      <c r="D457" s="184" t="s">
        <v>139</v>
      </c>
      <c r="E457" s="39"/>
      <c r="F457" s="185" t="s">
        <v>537</v>
      </c>
      <c r="G457" s="39"/>
      <c r="H457" s="39"/>
      <c r="I457" s="181"/>
      <c r="J457" s="39"/>
      <c r="K457" s="39"/>
      <c r="L457" s="40"/>
      <c r="M457" s="182"/>
      <c r="N457" s="183"/>
      <c r="O457" s="73"/>
      <c r="P457" s="73"/>
      <c r="Q457" s="73"/>
      <c r="R457" s="73"/>
      <c r="S457" s="73"/>
      <c r="T457" s="74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T457" s="20" t="s">
        <v>139</v>
      </c>
      <c r="AU457" s="20" t="s">
        <v>81</v>
      </c>
    </row>
    <row r="458" s="13" customFormat="1">
      <c r="A458" s="13"/>
      <c r="B458" s="186"/>
      <c r="C458" s="13"/>
      <c r="D458" s="179" t="s">
        <v>141</v>
      </c>
      <c r="E458" s="187" t="s">
        <v>3</v>
      </c>
      <c r="F458" s="188" t="s">
        <v>441</v>
      </c>
      <c r="G458" s="13"/>
      <c r="H458" s="187" t="s">
        <v>3</v>
      </c>
      <c r="I458" s="189"/>
      <c r="J458" s="13"/>
      <c r="K458" s="13"/>
      <c r="L458" s="186"/>
      <c r="M458" s="190"/>
      <c r="N458" s="191"/>
      <c r="O458" s="191"/>
      <c r="P458" s="191"/>
      <c r="Q458" s="191"/>
      <c r="R458" s="191"/>
      <c r="S458" s="191"/>
      <c r="T458" s="19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187" t="s">
        <v>141</v>
      </c>
      <c r="AU458" s="187" t="s">
        <v>81</v>
      </c>
      <c r="AV458" s="13" t="s">
        <v>79</v>
      </c>
      <c r="AW458" s="13" t="s">
        <v>33</v>
      </c>
      <c r="AX458" s="13" t="s">
        <v>71</v>
      </c>
      <c r="AY458" s="187" t="s">
        <v>129</v>
      </c>
    </row>
    <row r="459" s="14" customFormat="1">
      <c r="A459" s="14"/>
      <c r="B459" s="193"/>
      <c r="C459" s="14"/>
      <c r="D459" s="179" t="s">
        <v>141</v>
      </c>
      <c r="E459" s="194" t="s">
        <v>3</v>
      </c>
      <c r="F459" s="195" t="s">
        <v>79</v>
      </c>
      <c r="G459" s="14"/>
      <c r="H459" s="196">
        <v>1</v>
      </c>
      <c r="I459" s="197"/>
      <c r="J459" s="14"/>
      <c r="K459" s="14"/>
      <c r="L459" s="193"/>
      <c r="M459" s="198"/>
      <c r="N459" s="199"/>
      <c r="O459" s="199"/>
      <c r="P459" s="199"/>
      <c r="Q459" s="199"/>
      <c r="R459" s="199"/>
      <c r="S459" s="199"/>
      <c r="T459" s="200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194" t="s">
        <v>141</v>
      </c>
      <c r="AU459" s="194" t="s">
        <v>81</v>
      </c>
      <c r="AV459" s="14" t="s">
        <v>81</v>
      </c>
      <c r="AW459" s="14" t="s">
        <v>33</v>
      </c>
      <c r="AX459" s="14" t="s">
        <v>71</v>
      </c>
      <c r="AY459" s="194" t="s">
        <v>129</v>
      </c>
    </row>
    <row r="460" s="15" customFormat="1">
      <c r="A460" s="15"/>
      <c r="B460" s="201"/>
      <c r="C460" s="15"/>
      <c r="D460" s="179" t="s">
        <v>141</v>
      </c>
      <c r="E460" s="202" t="s">
        <v>3</v>
      </c>
      <c r="F460" s="203" t="s">
        <v>145</v>
      </c>
      <c r="G460" s="15"/>
      <c r="H460" s="204">
        <v>1</v>
      </c>
      <c r="I460" s="205"/>
      <c r="J460" s="15"/>
      <c r="K460" s="15"/>
      <c r="L460" s="201"/>
      <c r="M460" s="206"/>
      <c r="N460" s="207"/>
      <c r="O460" s="207"/>
      <c r="P460" s="207"/>
      <c r="Q460" s="207"/>
      <c r="R460" s="207"/>
      <c r="S460" s="207"/>
      <c r="T460" s="208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02" t="s">
        <v>141</v>
      </c>
      <c r="AU460" s="202" t="s">
        <v>81</v>
      </c>
      <c r="AV460" s="15" t="s">
        <v>136</v>
      </c>
      <c r="AW460" s="15" t="s">
        <v>33</v>
      </c>
      <c r="AX460" s="15" t="s">
        <v>79</v>
      </c>
      <c r="AY460" s="202" t="s">
        <v>129</v>
      </c>
    </row>
    <row r="461" s="2" customFormat="1" ht="16.5" customHeight="1">
      <c r="A461" s="39"/>
      <c r="B461" s="165"/>
      <c r="C461" s="166" t="s">
        <v>538</v>
      </c>
      <c r="D461" s="166" t="s">
        <v>131</v>
      </c>
      <c r="E461" s="167" t="s">
        <v>539</v>
      </c>
      <c r="F461" s="168" t="s">
        <v>540</v>
      </c>
      <c r="G461" s="169" t="s">
        <v>148</v>
      </c>
      <c r="H461" s="170">
        <v>0.75</v>
      </c>
      <c r="I461" s="171"/>
      <c r="J461" s="172">
        <f>ROUND(I461*H461,2)</f>
        <v>0</v>
      </c>
      <c r="K461" s="168" t="s">
        <v>135</v>
      </c>
      <c r="L461" s="40"/>
      <c r="M461" s="173" t="s">
        <v>3</v>
      </c>
      <c r="N461" s="174" t="s">
        <v>42</v>
      </c>
      <c r="O461" s="73"/>
      <c r="P461" s="175">
        <f>O461*H461</f>
        <v>0</v>
      </c>
      <c r="Q461" s="175">
        <v>0</v>
      </c>
      <c r="R461" s="175">
        <f>Q461*H461</f>
        <v>0</v>
      </c>
      <c r="S461" s="175">
        <v>0</v>
      </c>
      <c r="T461" s="176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177" t="s">
        <v>136</v>
      </c>
      <c r="AT461" s="177" t="s">
        <v>131</v>
      </c>
      <c r="AU461" s="177" t="s">
        <v>81</v>
      </c>
      <c r="AY461" s="20" t="s">
        <v>129</v>
      </c>
      <c r="BE461" s="178">
        <f>IF(N461="základní",J461,0)</f>
        <v>0</v>
      </c>
      <c r="BF461" s="178">
        <f>IF(N461="snížená",J461,0)</f>
        <v>0</v>
      </c>
      <c r="BG461" s="178">
        <f>IF(N461="zákl. přenesená",J461,0)</f>
        <v>0</v>
      </c>
      <c r="BH461" s="178">
        <f>IF(N461="sníž. přenesená",J461,0)</f>
        <v>0</v>
      </c>
      <c r="BI461" s="178">
        <f>IF(N461="nulová",J461,0)</f>
        <v>0</v>
      </c>
      <c r="BJ461" s="20" t="s">
        <v>79</v>
      </c>
      <c r="BK461" s="178">
        <f>ROUND(I461*H461,2)</f>
        <v>0</v>
      </c>
      <c r="BL461" s="20" t="s">
        <v>136</v>
      </c>
      <c r="BM461" s="177" t="s">
        <v>541</v>
      </c>
    </row>
    <row r="462" s="2" customFormat="1">
      <c r="A462" s="39"/>
      <c r="B462" s="40"/>
      <c r="C462" s="39"/>
      <c r="D462" s="179" t="s">
        <v>137</v>
      </c>
      <c r="E462" s="39"/>
      <c r="F462" s="180" t="s">
        <v>542</v>
      </c>
      <c r="G462" s="39"/>
      <c r="H462" s="39"/>
      <c r="I462" s="181"/>
      <c r="J462" s="39"/>
      <c r="K462" s="39"/>
      <c r="L462" s="40"/>
      <c r="M462" s="182"/>
      <c r="N462" s="183"/>
      <c r="O462" s="73"/>
      <c r="P462" s="73"/>
      <c r="Q462" s="73"/>
      <c r="R462" s="73"/>
      <c r="S462" s="73"/>
      <c r="T462" s="74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20" t="s">
        <v>137</v>
      </c>
      <c r="AU462" s="20" t="s">
        <v>81</v>
      </c>
    </row>
    <row r="463" s="2" customFormat="1">
      <c r="A463" s="39"/>
      <c r="B463" s="40"/>
      <c r="C463" s="39"/>
      <c r="D463" s="184" t="s">
        <v>139</v>
      </c>
      <c r="E463" s="39"/>
      <c r="F463" s="185" t="s">
        <v>543</v>
      </c>
      <c r="G463" s="39"/>
      <c r="H463" s="39"/>
      <c r="I463" s="181"/>
      <c r="J463" s="39"/>
      <c r="K463" s="39"/>
      <c r="L463" s="40"/>
      <c r="M463" s="182"/>
      <c r="N463" s="183"/>
      <c r="O463" s="73"/>
      <c r="P463" s="73"/>
      <c r="Q463" s="73"/>
      <c r="R463" s="73"/>
      <c r="S463" s="73"/>
      <c r="T463" s="74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T463" s="20" t="s">
        <v>139</v>
      </c>
      <c r="AU463" s="20" t="s">
        <v>81</v>
      </c>
    </row>
    <row r="464" s="13" customFormat="1">
      <c r="A464" s="13"/>
      <c r="B464" s="186"/>
      <c r="C464" s="13"/>
      <c r="D464" s="179" t="s">
        <v>141</v>
      </c>
      <c r="E464" s="187" t="s">
        <v>3</v>
      </c>
      <c r="F464" s="188" t="s">
        <v>151</v>
      </c>
      <c r="G464" s="13"/>
      <c r="H464" s="187" t="s">
        <v>3</v>
      </c>
      <c r="I464" s="189"/>
      <c r="J464" s="13"/>
      <c r="K464" s="13"/>
      <c r="L464" s="186"/>
      <c r="M464" s="190"/>
      <c r="N464" s="191"/>
      <c r="O464" s="191"/>
      <c r="P464" s="191"/>
      <c r="Q464" s="191"/>
      <c r="R464" s="191"/>
      <c r="S464" s="191"/>
      <c r="T464" s="19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187" t="s">
        <v>141</v>
      </c>
      <c r="AU464" s="187" t="s">
        <v>81</v>
      </c>
      <c r="AV464" s="13" t="s">
        <v>79</v>
      </c>
      <c r="AW464" s="13" t="s">
        <v>33</v>
      </c>
      <c r="AX464" s="13" t="s">
        <v>71</v>
      </c>
      <c r="AY464" s="187" t="s">
        <v>129</v>
      </c>
    </row>
    <row r="465" s="13" customFormat="1">
      <c r="A465" s="13"/>
      <c r="B465" s="186"/>
      <c r="C465" s="13"/>
      <c r="D465" s="179" t="s">
        <v>141</v>
      </c>
      <c r="E465" s="187" t="s">
        <v>3</v>
      </c>
      <c r="F465" s="188" t="s">
        <v>544</v>
      </c>
      <c r="G465" s="13"/>
      <c r="H465" s="187" t="s">
        <v>3</v>
      </c>
      <c r="I465" s="189"/>
      <c r="J465" s="13"/>
      <c r="K465" s="13"/>
      <c r="L465" s="186"/>
      <c r="M465" s="190"/>
      <c r="N465" s="191"/>
      <c r="O465" s="191"/>
      <c r="P465" s="191"/>
      <c r="Q465" s="191"/>
      <c r="R465" s="191"/>
      <c r="S465" s="191"/>
      <c r="T465" s="19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187" t="s">
        <v>141</v>
      </c>
      <c r="AU465" s="187" t="s">
        <v>81</v>
      </c>
      <c r="AV465" s="13" t="s">
        <v>79</v>
      </c>
      <c r="AW465" s="13" t="s">
        <v>33</v>
      </c>
      <c r="AX465" s="13" t="s">
        <v>71</v>
      </c>
      <c r="AY465" s="187" t="s">
        <v>129</v>
      </c>
    </row>
    <row r="466" s="13" customFormat="1">
      <c r="A466" s="13"/>
      <c r="B466" s="186"/>
      <c r="C466" s="13"/>
      <c r="D466" s="179" t="s">
        <v>141</v>
      </c>
      <c r="E466" s="187" t="s">
        <v>3</v>
      </c>
      <c r="F466" s="188" t="s">
        <v>152</v>
      </c>
      <c r="G466" s="13"/>
      <c r="H466" s="187" t="s">
        <v>3</v>
      </c>
      <c r="I466" s="189"/>
      <c r="J466" s="13"/>
      <c r="K466" s="13"/>
      <c r="L466" s="186"/>
      <c r="M466" s="190"/>
      <c r="N466" s="191"/>
      <c r="O466" s="191"/>
      <c r="P466" s="191"/>
      <c r="Q466" s="191"/>
      <c r="R466" s="191"/>
      <c r="S466" s="191"/>
      <c r="T466" s="19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187" t="s">
        <v>141</v>
      </c>
      <c r="AU466" s="187" t="s">
        <v>81</v>
      </c>
      <c r="AV466" s="13" t="s">
        <v>79</v>
      </c>
      <c r="AW466" s="13" t="s">
        <v>33</v>
      </c>
      <c r="AX466" s="13" t="s">
        <v>71</v>
      </c>
      <c r="AY466" s="187" t="s">
        <v>129</v>
      </c>
    </row>
    <row r="467" s="14" customFormat="1">
      <c r="A467" s="14"/>
      <c r="B467" s="193"/>
      <c r="C467" s="14"/>
      <c r="D467" s="179" t="s">
        <v>141</v>
      </c>
      <c r="E467" s="194" t="s">
        <v>3</v>
      </c>
      <c r="F467" s="195" t="s">
        <v>545</v>
      </c>
      <c r="G467" s="14"/>
      <c r="H467" s="196">
        <v>0.75</v>
      </c>
      <c r="I467" s="197"/>
      <c r="J467" s="14"/>
      <c r="K467" s="14"/>
      <c r="L467" s="193"/>
      <c r="M467" s="198"/>
      <c r="N467" s="199"/>
      <c r="O467" s="199"/>
      <c r="P467" s="199"/>
      <c r="Q467" s="199"/>
      <c r="R467" s="199"/>
      <c r="S467" s="199"/>
      <c r="T467" s="200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194" t="s">
        <v>141</v>
      </c>
      <c r="AU467" s="194" t="s">
        <v>81</v>
      </c>
      <c r="AV467" s="14" t="s">
        <v>81</v>
      </c>
      <c r="AW467" s="14" t="s">
        <v>33</v>
      </c>
      <c r="AX467" s="14" t="s">
        <v>71</v>
      </c>
      <c r="AY467" s="194" t="s">
        <v>129</v>
      </c>
    </row>
    <row r="468" s="15" customFormat="1">
      <c r="A468" s="15"/>
      <c r="B468" s="201"/>
      <c r="C468" s="15"/>
      <c r="D468" s="179" t="s">
        <v>141</v>
      </c>
      <c r="E468" s="202" t="s">
        <v>3</v>
      </c>
      <c r="F468" s="203" t="s">
        <v>145</v>
      </c>
      <c r="G468" s="15"/>
      <c r="H468" s="204">
        <v>0.75</v>
      </c>
      <c r="I468" s="205"/>
      <c r="J468" s="15"/>
      <c r="K468" s="15"/>
      <c r="L468" s="201"/>
      <c r="M468" s="206"/>
      <c r="N468" s="207"/>
      <c r="O468" s="207"/>
      <c r="P468" s="207"/>
      <c r="Q468" s="207"/>
      <c r="R468" s="207"/>
      <c r="S468" s="207"/>
      <c r="T468" s="208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T468" s="202" t="s">
        <v>141</v>
      </c>
      <c r="AU468" s="202" t="s">
        <v>81</v>
      </c>
      <c r="AV468" s="15" t="s">
        <v>136</v>
      </c>
      <c r="AW468" s="15" t="s">
        <v>33</v>
      </c>
      <c r="AX468" s="15" t="s">
        <v>79</v>
      </c>
      <c r="AY468" s="202" t="s">
        <v>129</v>
      </c>
    </row>
    <row r="469" s="2" customFormat="1" ht="16.5" customHeight="1">
      <c r="A469" s="39"/>
      <c r="B469" s="165"/>
      <c r="C469" s="166" t="s">
        <v>546</v>
      </c>
      <c r="D469" s="166" t="s">
        <v>131</v>
      </c>
      <c r="E469" s="167" t="s">
        <v>547</v>
      </c>
      <c r="F469" s="168" t="s">
        <v>548</v>
      </c>
      <c r="G469" s="169" t="s">
        <v>148</v>
      </c>
      <c r="H469" s="170">
        <v>0.90000000000000002</v>
      </c>
      <c r="I469" s="171"/>
      <c r="J469" s="172">
        <f>ROUND(I469*H469,2)</f>
        <v>0</v>
      </c>
      <c r="K469" s="168" t="s">
        <v>135</v>
      </c>
      <c r="L469" s="40"/>
      <c r="M469" s="173" t="s">
        <v>3</v>
      </c>
      <c r="N469" s="174" t="s">
        <v>42</v>
      </c>
      <c r="O469" s="73"/>
      <c r="P469" s="175">
        <f>O469*H469</f>
        <v>0</v>
      </c>
      <c r="Q469" s="175">
        <v>0</v>
      </c>
      <c r="R469" s="175">
        <f>Q469*H469</f>
        <v>0</v>
      </c>
      <c r="S469" s="175">
        <v>0</v>
      </c>
      <c r="T469" s="176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177" t="s">
        <v>136</v>
      </c>
      <c r="AT469" s="177" t="s">
        <v>131</v>
      </c>
      <c r="AU469" s="177" t="s">
        <v>81</v>
      </c>
      <c r="AY469" s="20" t="s">
        <v>129</v>
      </c>
      <c r="BE469" s="178">
        <f>IF(N469="základní",J469,0)</f>
        <v>0</v>
      </c>
      <c r="BF469" s="178">
        <f>IF(N469="snížená",J469,0)</f>
        <v>0</v>
      </c>
      <c r="BG469" s="178">
        <f>IF(N469="zákl. přenesená",J469,0)</f>
        <v>0</v>
      </c>
      <c r="BH469" s="178">
        <f>IF(N469="sníž. přenesená",J469,0)</f>
        <v>0</v>
      </c>
      <c r="BI469" s="178">
        <f>IF(N469="nulová",J469,0)</f>
        <v>0</v>
      </c>
      <c r="BJ469" s="20" t="s">
        <v>79</v>
      </c>
      <c r="BK469" s="178">
        <f>ROUND(I469*H469,2)</f>
        <v>0</v>
      </c>
      <c r="BL469" s="20" t="s">
        <v>136</v>
      </c>
      <c r="BM469" s="177" t="s">
        <v>549</v>
      </c>
    </row>
    <row r="470" s="2" customFormat="1">
      <c r="A470" s="39"/>
      <c r="B470" s="40"/>
      <c r="C470" s="39"/>
      <c r="D470" s="179" t="s">
        <v>137</v>
      </c>
      <c r="E470" s="39"/>
      <c r="F470" s="180" t="s">
        <v>550</v>
      </c>
      <c r="G470" s="39"/>
      <c r="H470" s="39"/>
      <c r="I470" s="181"/>
      <c r="J470" s="39"/>
      <c r="K470" s="39"/>
      <c r="L470" s="40"/>
      <c r="M470" s="182"/>
      <c r="N470" s="183"/>
      <c r="O470" s="73"/>
      <c r="P470" s="73"/>
      <c r="Q470" s="73"/>
      <c r="R470" s="73"/>
      <c r="S470" s="73"/>
      <c r="T470" s="74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T470" s="20" t="s">
        <v>137</v>
      </c>
      <c r="AU470" s="20" t="s">
        <v>81</v>
      </c>
    </row>
    <row r="471" s="2" customFormat="1">
      <c r="A471" s="39"/>
      <c r="B471" s="40"/>
      <c r="C471" s="39"/>
      <c r="D471" s="184" t="s">
        <v>139</v>
      </c>
      <c r="E471" s="39"/>
      <c r="F471" s="185" t="s">
        <v>551</v>
      </c>
      <c r="G471" s="39"/>
      <c r="H471" s="39"/>
      <c r="I471" s="181"/>
      <c r="J471" s="39"/>
      <c r="K471" s="39"/>
      <c r="L471" s="40"/>
      <c r="M471" s="182"/>
      <c r="N471" s="183"/>
      <c r="O471" s="73"/>
      <c r="P471" s="73"/>
      <c r="Q471" s="73"/>
      <c r="R471" s="73"/>
      <c r="S471" s="73"/>
      <c r="T471" s="74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T471" s="20" t="s">
        <v>139</v>
      </c>
      <c r="AU471" s="20" t="s">
        <v>81</v>
      </c>
    </row>
    <row r="472" s="13" customFormat="1">
      <c r="A472" s="13"/>
      <c r="B472" s="186"/>
      <c r="C472" s="13"/>
      <c r="D472" s="179" t="s">
        <v>141</v>
      </c>
      <c r="E472" s="187" t="s">
        <v>3</v>
      </c>
      <c r="F472" s="188" t="s">
        <v>151</v>
      </c>
      <c r="G472" s="13"/>
      <c r="H472" s="187" t="s">
        <v>3</v>
      </c>
      <c r="I472" s="189"/>
      <c r="J472" s="13"/>
      <c r="K472" s="13"/>
      <c r="L472" s="186"/>
      <c r="M472" s="190"/>
      <c r="N472" s="191"/>
      <c r="O472" s="191"/>
      <c r="P472" s="191"/>
      <c r="Q472" s="191"/>
      <c r="R472" s="191"/>
      <c r="S472" s="191"/>
      <c r="T472" s="19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187" t="s">
        <v>141</v>
      </c>
      <c r="AU472" s="187" t="s">
        <v>81</v>
      </c>
      <c r="AV472" s="13" t="s">
        <v>79</v>
      </c>
      <c r="AW472" s="13" t="s">
        <v>33</v>
      </c>
      <c r="AX472" s="13" t="s">
        <v>71</v>
      </c>
      <c r="AY472" s="187" t="s">
        <v>129</v>
      </c>
    </row>
    <row r="473" s="13" customFormat="1">
      <c r="A473" s="13"/>
      <c r="B473" s="186"/>
      <c r="C473" s="13"/>
      <c r="D473" s="179" t="s">
        <v>141</v>
      </c>
      <c r="E473" s="187" t="s">
        <v>3</v>
      </c>
      <c r="F473" s="188" t="s">
        <v>544</v>
      </c>
      <c r="G473" s="13"/>
      <c r="H473" s="187" t="s">
        <v>3</v>
      </c>
      <c r="I473" s="189"/>
      <c r="J473" s="13"/>
      <c r="K473" s="13"/>
      <c r="L473" s="186"/>
      <c r="M473" s="190"/>
      <c r="N473" s="191"/>
      <c r="O473" s="191"/>
      <c r="P473" s="191"/>
      <c r="Q473" s="191"/>
      <c r="R473" s="191"/>
      <c r="S473" s="191"/>
      <c r="T473" s="19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187" t="s">
        <v>141</v>
      </c>
      <c r="AU473" s="187" t="s">
        <v>81</v>
      </c>
      <c r="AV473" s="13" t="s">
        <v>79</v>
      </c>
      <c r="AW473" s="13" t="s">
        <v>33</v>
      </c>
      <c r="AX473" s="13" t="s">
        <v>71</v>
      </c>
      <c r="AY473" s="187" t="s">
        <v>129</v>
      </c>
    </row>
    <row r="474" s="13" customFormat="1">
      <c r="A474" s="13"/>
      <c r="B474" s="186"/>
      <c r="C474" s="13"/>
      <c r="D474" s="179" t="s">
        <v>141</v>
      </c>
      <c r="E474" s="187" t="s">
        <v>3</v>
      </c>
      <c r="F474" s="188" t="s">
        <v>165</v>
      </c>
      <c r="G474" s="13"/>
      <c r="H474" s="187" t="s">
        <v>3</v>
      </c>
      <c r="I474" s="189"/>
      <c r="J474" s="13"/>
      <c r="K474" s="13"/>
      <c r="L474" s="186"/>
      <c r="M474" s="190"/>
      <c r="N474" s="191"/>
      <c r="O474" s="191"/>
      <c r="P474" s="191"/>
      <c r="Q474" s="191"/>
      <c r="R474" s="191"/>
      <c r="S474" s="191"/>
      <c r="T474" s="19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187" t="s">
        <v>141</v>
      </c>
      <c r="AU474" s="187" t="s">
        <v>81</v>
      </c>
      <c r="AV474" s="13" t="s">
        <v>79</v>
      </c>
      <c r="AW474" s="13" t="s">
        <v>33</v>
      </c>
      <c r="AX474" s="13" t="s">
        <v>71</v>
      </c>
      <c r="AY474" s="187" t="s">
        <v>129</v>
      </c>
    </row>
    <row r="475" s="14" customFormat="1">
      <c r="A475" s="14"/>
      <c r="B475" s="193"/>
      <c r="C475" s="14"/>
      <c r="D475" s="179" t="s">
        <v>141</v>
      </c>
      <c r="E475" s="194" t="s">
        <v>3</v>
      </c>
      <c r="F475" s="195" t="s">
        <v>552</v>
      </c>
      <c r="G475" s="14"/>
      <c r="H475" s="196">
        <v>0.90000000000000002</v>
      </c>
      <c r="I475" s="197"/>
      <c r="J475" s="14"/>
      <c r="K475" s="14"/>
      <c r="L475" s="193"/>
      <c r="M475" s="198"/>
      <c r="N475" s="199"/>
      <c r="O475" s="199"/>
      <c r="P475" s="199"/>
      <c r="Q475" s="199"/>
      <c r="R475" s="199"/>
      <c r="S475" s="199"/>
      <c r="T475" s="200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194" t="s">
        <v>141</v>
      </c>
      <c r="AU475" s="194" t="s">
        <v>81</v>
      </c>
      <c r="AV475" s="14" t="s">
        <v>81</v>
      </c>
      <c r="AW475" s="14" t="s">
        <v>33</v>
      </c>
      <c r="AX475" s="14" t="s">
        <v>71</v>
      </c>
      <c r="AY475" s="194" t="s">
        <v>129</v>
      </c>
    </row>
    <row r="476" s="15" customFormat="1">
      <c r="A476" s="15"/>
      <c r="B476" s="201"/>
      <c r="C476" s="15"/>
      <c r="D476" s="179" t="s">
        <v>141</v>
      </c>
      <c r="E476" s="202" t="s">
        <v>3</v>
      </c>
      <c r="F476" s="203" t="s">
        <v>145</v>
      </c>
      <c r="G476" s="15"/>
      <c r="H476" s="204">
        <v>0.90000000000000002</v>
      </c>
      <c r="I476" s="205"/>
      <c r="J476" s="15"/>
      <c r="K476" s="15"/>
      <c r="L476" s="201"/>
      <c r="M476" s="206"/>
      <c r="N476" s="207"/>
      <c r="O476" s="207"/>
      <c r="P476" s="207"/>
      <c r="Q476" s="207"/>
      <c r="R476" s="207"/>
      <c r="S476" s="207"/>
      <c r="T476" s="208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02" t="s">
        <v>141</v>
      </c>
      <c r="AU476" s="202" t="s">
        <v>81</v>
      </c>
      <c r="AV476" s="15" t="s">
        <v>136</v>
      </c>
      <c r="AW476" s="15" t="s">
        <v>33</v>
      </c>
      <c r="AX476" s="15" t="s">
        <v>79</v>
      </c>
      <c r="AY476" s="202" t="s">
        <v>129</v>
      </c>
    </row>
    <row r="477" s="2" customFormat="1" ht="16.5" customHeight="1">
      <c r="A477" s="39"/>
      <c r="B477" s="165"/>
      <c r="C477" s="166" t="s">
        <v>553</v>
      </c>
      <c r="D477" s="166" t="s">
        <v>131</v>
      </c>
      <c r="E477" s="167" t="s">
        <v>554</v>
      </c>
      <c r="F477" s="168" t="s">
        <v>555</v>
      </c>
      <c r="G477" s="169" t="s">
        <v>148</v>
      </c>
      <c r="H477" s="170">
        <v>305</v>
      </c>
      <c r="I477" s="171"/>
      <c r="J477" s="172">
        <f>ROUND(I477*H477,2)</f>
        <v>0</v>
      </c>
      <c r="K477" s="168" t="s">
        <v>135</v>
      </c>
      <c r="L477" s="40"/>
      <c r="M477" s="173" t="s">
        <v>3</v>
      </c>
      <c r="N477" s="174" t="s">
        <v>42</v>
      </c>
      <c r="O477" s="73"/>
      <c r="P477" s="175">
        <f>O477*H477</f>
        <v>0</v>
      </c>
      <c r="Q477" s="175">
        <v>0</v>
      </c>
      <c r="R477" s="175">
        <f>Q477*H477</f>
        <v>0</v>
      </c>
      <c r="S477" s="175">
        <v>0</v>
      </c>
      <c r="T477" s="176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177" t="s">
        <v>136</v>
      </c>
      <c r="AT477" s="177" t="s">
        <v>131</v>
      </c>
      <c r="AU477" s="177" t="s">
        <v>81</v>
      </c>
      <c r="AY477" s="20" t="s">
        <v>129</v>
      </c>
      <c r="BE477" s="178">
        <f>IF(N477="základní",J477,0)</f>
        <v>0</v>
      </c>
      <c r="BF477" s="178">
        <f>IF(N477="snížená",J477,0)</f>
        <v>0</v>
      </c>
      <c r="BG477" s="178">
        <f>IF(N477="zákl. přenesená",J477,0)</f>
        <v>0</v>
      </c>
      <c r="BH477" s="178">
        <f>IF(N477="sníž. přenesená",J477,0)</f>
        <v>0</v>
      </c>
      <c r="BI477" s="178">
        <f>IF(N477="nulová",J477,0)</f>
        <v>0</v>
      </c>
      <c r="BJ477" s="20" t="s">
        <v>79</v>
      </c>
      <c r="BK477" s="178">
        <f>ROUND(I477*H477,2)</f>
        <v>0</v>
      </c>
      <c r="BL477" s="20" t="s">
        <v>136</v>
      </c>
      <c r="BM477" s="177" t="s">
        <v>556</v>
      </c>
    </row>
    <row r="478" s="2" customFormat="1">
      <c r="A478" s="39"/>
      <c r="B478" s="40"/>
      <c r="C478" s="39"/>
      <c r="D478" s="179" t="s">
        <v>137</v>
      </c>
      <c r="E478" s="39"/>
      <c r="F478" s="180" t="s">
        <v>557</v>
      </c>
      <c r="G478" s="39"/>
      <c r="H478" s="39"/>
      <c r="I478" s="181"/>
      <c r="J478" s="39"/>
      <c r="K478" s="39"/>
      <c r="L478" s="40"/>
      <c r="M478" s="182"/>
      <c r="N478" s="183"/>
      <c r="O478" s="73"/>
      <c r="P478" s="73"/>
      <c r="Q478" s="73"/>
      <c r="R478" s="73"/>
      <c r="S478" s="73"/>
      <c r="T478" s="74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T478" s="20" t="s">
        <v>137</v>
      </c>
      <c r="AU478" s="20" t="s">
        <v>81</v>
      </c>
    </row>
    <row r="479" s="2" customFormat="1">
      <c r="A479" s="39"/>
      <c r="B479" s="40"/>
      <c r="C479" s="39"/>
      <c r="D479" s="184" t="s">
        <v>139</v>
      </c>
      <c r="E479" s="39"/>
      <c r="F479" s="185" t="s">
        <v>558</v>
      </c>
      <c r="G479" s="39"/>
      <c r="H479" s="39"/>
      <c r="I479" s="181"/>
      <c r="J479" s="39"/>
      <c r="K479" s="39"/>
      <c r="L479" s="40"/>
      <c r="M479" s="182"/>
      <c r="N479" s="183"/>
      <c r="O479" s="73"/>
      <c r="P479" s="73"/>
      <c r="Q479" s="73"/>
      <c r="R479" s="73"/>
      <c r="S479" s="73"/>
      <c r="T479" s="74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T479" s="20" t="s">
        <v>139</v>
      </c>
      <c r="AU479" s="20" t="s">
        <v>81</v>
      </c>
    </row>
    <row r="480" s="13" customFormat="1">
      <c r="A480" s="13"/>
      <c r="B480" s="186"/>
      <c r="C480" s="13"/>
      <c r="D480" s="179" t="s">
        <v>141</v>
      </c>
      <c r="E480" s="187" t="s">
        <v>3</v>
      </c>
      <c r="F480" s="188" t="s">
        <v>441</v>
      </c>
      <c r="G480" s="13"/>
      <c r="H480" s="187" t="s">
        <v>3</v>
      </c>
      <c r="I480" s="189"/>
      <c r="J480" s="13"/>
      <c r="K480" s="13"/>
      <c r="L480" s="186"/>
      <c r="M480" s="190"/>
      <c r="N480" s="191"/>
      <c r="O480" s="191"/>
      <c r="P480" s="191"/>
      <c r="Q480" s="191"/>
      <c r="R480" s="191"/>
      <c r="S480" s="191"/>
      <c r="T480" s="19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187" t="s">
        <v>141</v>
      </c>
      <c r="AU480" s="187" t="s">
        <v>81</v>
      </c>
      <c r="AV480" s="13" t="s">
        <v>79</v>
      </c>
      <c r="AW480" s="13" t="s">
        <v>33</v>
      </c>
      <c r="AX480" s="13" t="s">
        <v>71</v>
      </c>
      <c r="AY480" s="187" t="s">
        <v>129</v>
      </c>
    </row>
    <row r="481" s="13" customFormat="1">
      <c r="A481" s="13"/>
      <c r="B481" s="186"/>
      <c r="C481" s="13"/>
      <c r="D481" s="179" t="s">
        <v>141</v>
      </c>
      <c r="E481" s="187" t="s">
        <v>3</v>
      </c>
      <c r="F481" s="188" t="s">
        <v>559</v>
      </c>
      <c r="G481" s="13"/>
      <c r="H481" s="187" t="s">
        <v>3</v>
      </c>
      <c r="I481" s="189"/>
      <c r="J481" s="13"/>
      <c r="K481" s="13"/>
      <c r="L481" s="186"/>
      <c r="M481" s="190"/>
      <c r="N481" s="191"/>
      <c r="O481" s="191"/>
      <c r="P481" s="191"/>
      <c r="Q481" s="191"/>
      <c r="R481" s="191"/>
      <c r="S481" s="191"/>
      <c r="T481" s="19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187" t="s">
        <v>141</v>
      </c>
      <c r="AU481" s="187" t="s">
        <v>81</v>
      </c>
      <c r="AV481" s="13" t="s">
        <v>79</v>
      </c>
      <c r="AW481" s="13" t="s">
        <v>33</v>
      </c>
      <c r="AX481" s="13" t="s">
        <v>71</v>
      </c>
      <c r="AY481" s="187" t="s">
        <v>129</v>
      </c>
    </row>
    <row r="482" s="14" customFormat="1">
      <c r="A482" s="14"/>
      <c r="B482" s="193"/>
      <c r="C482" s="14"/>
      <c r="D482" s="179" t="s">
        <v>141</v>
      </c>
      <c r="E482" s="194" t="s">
        <v>3</v>
      </c>
      <c r="F482" s="195" t="s">
        <v>560</v>
      </c>
      <c r="G482" s="14"/>
      <c r="H482" s="196">
        <v>3.7999999999999998</v>
      </c>
      <c r="I482" s="197"/>
      <c r="J482" s="14"/>
      <c r="K482" s="14"/>
      <c r="L482" s="193"/>
      <c r="M482" s="198"/>
      <c r="N482" s="199"/>
      <c r="O482" s="199"/>
      <c r="P482" s="199"/>
      <c r="Q482" s="199"/>
      <c r="R482" s="199"/>
      <c r="S482" s="199"/>
      <c r="T482" s="200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194" t="s">
        <v>141</v>
      </c>
      <c r="AU482" s="194" t="s">
        <v>81</v>
      </c>
      <c r="AV482" s="14" t="s">
        <v>81</v>
      </c>
      <c r="AW482" s="14" t="s">
        <v>33</v>
      </c>
      <c r="AX482" s="14" t="s">
        <v>71</v>
      </c>
      <c r="AY482" s="194" t="s">
        <v>129</v>
      </c>
    </row>
    <row r="483" s="13" customFormat="1">
      <c r="A483" s="13"/>
      <c r="B483" s="186"/>
      <c r="C483" s="13"/>
      <c r="D483" s="179" t="s">
        <v>141</v>
      </c>
      <c r="E483" s="187" t="s">
        <v>3</v>
      </c>
      <c r="F483" s="188" t="s">
        <v>561</v>
      </c>
      <c r="G483" s="13"/>
      <c r="H483" s="187" t="s">
        <v>3</v>
      </c>
      <c r="I483" s="189"/>
      <c r="J483" s="13"/>
      <c r="K483" s="13"/>
      <c r="L483" s="186"/>
      <c r="M483" s="190"/>
      <c r="N483" s="191"/>
      <c r="O483" s="191"/>
      <c r="P483" s="191"/>
      <c r="Q483" s="191"/>
      <c r="R483" s="191"/>
      <c r="S483" s="191"/>
      <c r="T483" s="19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187" t="s">
        <v>141</v>
      </c>
      <c r="AU483" s="187" t="s">
        <v>81</v>
      </c>
      <c r="AV483" s="13" t="s">
        <v>79</v>
      </c>
      <c r="AW483" s="13" t="s">
        <v>33</v>
      </c>
      <c r="AX483" s="13" t="s">
        <v>71</v>
      </c>
      <c r="AY483" s="187" t="s">
        <v>129</v>
      </c>
    </row>
    <row r="484" s="14" customFormat="1">
      <c r="A484" s="14"/>
      <c r="B484" s="193"/>
      <c r="C484" s="14"/>
      <c r="D484" s="179" t="s">
        <v>141</v>
      </c>
      <c r="E484" s="194" t="s">
        <v>3</v>
      </c>
      <c r="F484" s="195" t="s">
        <v>562</v>
      </c>
      <c r="G484" s="14"/>
      <c r="H484" s="196">
        <v>24</v>
      </c>
      <c r="I484" s="197"/>
      <c r="J484" s="14"/>
      <c r="K484" s="14"/>
      <c r="L484" s="193"/>
      <c r="M484" s="198"/>
      <c r="N484" s="199"/>
      <c r="O484" s="199"/>
      <c r="P484" s="199"/>
      <c r="Q484" s="199"/>
      <c r="R484" s="199"/>
      <c r="S484" s="199"/>
      <c r="T484" s="200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194" t="s">
        <v>141</v>
      </c>
      <c r="AU484" s="194" t="s">
        <v>81</v>
      </c>
      <c r="AV484" s="14" t="s">
        <v>81</v>
      </c>
      <c r="AW484" s="14" t="s">
        <v>33</v>
      </c>
      <c r="AX484" s="14" t="s">
        <v>71</v>
      </c>
      <c r="AY484" s="194" t="s">
        <v>129</v>
      </c>
    </row>
    <row r="485" s="14" customFormat="1">
      <c r="A485" s="14"/>
      <c r="B485" s="193"/>
      <c r="C485" s="14"/>
      <c r="D485" s="179" t="s">
        <v>141</v>
      </c>
      <c r="E485" s="194" t="s">
        <v>3</v>
      </c>
      <c r="F485" s="195" t="s">
        <v>563</v>
      </c>
      <c r="G485" s="14"/>
      <c r="H485" s="196">
        <v>16</v>
      </c>
      <c r="I485" s="197"/>
      <c r="J485" s="14"/>
      <c r="K485" s="14"/>
      <c r="L485" s="193"/>
      <c r="M485" s="198"/>
      <c r="N485" s="199"/>
      <c r="O485" s="199"/>
      <c r="P485" s="199"/>
      <c r="Q485" s="199"/>
      <c r="R485" s="199"/>
      <c r="S485" s="199"/>
      <c r="T485" s="200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194" t="s">
        <v>141</v>
      </c>
      <c r="AU485" s="194" t="s">
        <v>81</v>
      </c>
      <c r="AV485" s="14" t="s">
        <v>81</v>
      </c>
      <c r="AW485" s="14" t="s">
        <v>33</v>
      </c>
      <c r="AX485" s="14" t="s">
        <v>71</v>
      </c>
      <c r="AY485" s="194" t="s">
        <v>129</v>
      </c>
    </row>
    <row r="486" s="13" customFormat="1">
      <c r="A486" s="13"/>
      <c r="B486" s="186"/>
      <c r="C486" s="13"/>
      <c r="D486" s="179" t="s">
        <v>141</v>
      </c>
      <c r="E486" s="187" t="s">
        <v>3</v>
      </c>
      <c r="F486" s="188" t="s">
        <v>564</v>
      </c>
      <c r="G486" s="13"/>
      <c r="H486" s="187" t="s">
        <v>3</v>
      </c>
      <c r="I486" s="189"/>
      <c r="J486" s="13"/>
      <c r="K486" s="13"/>
      <c r="L486" s="186"/>
      <c r="M486" s="190"/>
      <c r="N486" s="191"/>
      <c r="O486" s="191"/>
      <c r="P486" s="191"/>
      <c r="Q486" s="191"/>
      <c r="R486" s="191"/>
      <c r="S486" s="191"/>
      <c r="T486" s="19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187" t="s">
        <v>141</v>
      </c>
      <c r="AU486" s="187" t="s">
        <v>81</v>
      </c>
      <c r="AV486" s="13" t="s">
        <v>79</v>
      </c>
      <c r="AW486" s="13" t="s">
        <v>33</v>
      </c>
      <c r="AX486" s="13" t="s">
        <v>71</v>
      </c>
      <c r="AY486" s="187" t="s">
        <v>129</v>
      </c>
    </row>
    <row r="487" s="14" customFormat="1">
      <c r="A487" s="14"/>
      <c r="B487" s="193"/>
      <c r="C487" s="14"/>
      <c r="D487" s="179" t="s">
        <v>141</v>
      </c>
      <c r="E487" s="194" t="s">
        <v>3</v>
      </c>
      <c r="F487" s="195" t="s">
        <v>565</v>
      </c>
      <c r="G487" s="14"/>
      <c r="H487" s="196">
        <v>261.19999999999999</v>
      </c>
      <c r="I487" s="197"/>
      <c r="J487" s="14"/>
      <c r="K487" s="14"/>
      <c r="L487" s="193"/>
      <c r="M487" s="198"/>
      <c r="N487" s="199"/>
      <c r="O487" s="199"/>
      <c r="P487" s="199"/>
      <c r="Q487" s="199"/>
      <c r="R487" s="199"/>
      <c r="S487" s="199"/>
      <c r="T487" s="200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194" t="s">
        <v>141</v>
      </c>
      <c r="AU487" s="194" t="s">
        <v>81</v>
      </c>
      <c r="AV487" s="14" t="s">
        <v>81</v>
      </c>
      <c r="AW487" s="14" t="s">
        <v>33</v>
      </c>
      <c r="AX487" s="14" t="s">
        <v>71</v>
      </c>
      <c r="AY487" s="194" t="s">
        <v>129</v>
      </c>
    </row>
    <row r="488" s="15" customFormat="1">
      <c r="A488" s="15"/>
      <c r="B488" s="201"/>
      <c r="C488" s="15"/>
      <c r="D488" s="179" t="s">
        <v>141</v>
      </c>
      <c r="E488" s="202" t="s">
        <v>3</v>
      </c>
      <c r="F488" s="203" t="s">
        <v>145</v>
      </c>
      <c r="G488" s="15"/>
      <c r="H488" s="204">
        <v>305</v>
      </c>
      <c r="I488" s="205"/>
      <c r="J488" s="15"/>
      <c r="K488" s="15"/>
      <c r="L488" s="201"/>
      <c r="M488" s="206"/>
      <c r="N488" s="207"/>
      <c r="O488" s="207"/>
      <c r="P488" s="207"/>
      <c r="Q488" s="207"/>
      <c r="R488" s="207"/>
      <c r="S488" s="207"/>
      <c r="T488" s="208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02" t="s">
        <v>141</v>
      </c>
      <c r="AU488" s="202" t="s">
        <v>81</v>
      </c>
      <c r="AV488" s="15" t="s">
        <v>136</v>
      </c>
      <c r="AW488" s="15" t="s">
        <v>33</v>
      </c>
      <c r="AX488" s="15" t="s">
        <v>79</v>
      </c>
      <c r="AY488" s="202" t="s">
        <v>129</v>
      </c>
    </row>
    <row r="489" s="2" customFormat="1" ht="16.5" customHeight="1">
      <c r="A489" s="39"/>
      <c r="B489" s="165"/>
      <c r="C489" s="166" t="s">
        <v>566</v>
      </c>
      <c r="D489" s="166" t="s">
        <v>131</v>
      </c>
      <c r="E489" s="167" t="s">
        <v>567</v>
      </c>
      <c r="F489" s="168" t="s">
        <v>568</v>
      </c>
      <c r="G489" s="169" t="s">
        <v>202</v>
      </c>
      <c r="H489" s="170">
        <v>324.86500000000001</v>
      </c>
      <c r="I489" s="171"/>
      <c r="J489" s="172">
        <f>ROUND(I489*H489,2)</f>
        <v>0</v>
      </c>
      <c r="K489" s="168" t="s">
        <v>135</v>
      </c>
      <c r="L489" s="40"/>
      <c r="M489" s="173" t="s">
        <v>3</v>
      </c>
      <c r="N489" s="174" t="s">
        <v>42</v>
      </c>
      <c r="O489" s="73"/>
      <c r="P489" s="175">
        <f>O489*H489</f>
        <v>0</v>
      </c>
      <c r="Q489" s="175">
        <v>0</v>
      </c>
      <c r="R489" s="175">
        <f>Q489*H489</f>
        <v>0</v>
      </c>
      <c r="S489" s="175">
        <v>0</v>
      </c>
      <c r="T489" s="176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177" t="s">
        <v>136</v>
      </c>
      <c r="AT489" s="177" t="s">
        <v>131</v>
      </c>
      <c r="AU489" s="177" t="s">
        <v>81</v>
      </c>
      <c r="AY489" s="20" t="s">
        <v>129</v>
      </c>
      <c r="BE489" s="178">
        <f>IF(N489="základní",J489,0)</f>
        <v>0</v>
      </c>
      <c r="BF489" s="178">
        <f>IF(N489="snížená",J489,0)</f>
        <v>0</v>
      </c>
      <c r="BG489" s="178">
        <f>IF(N489="zákl. přenesená",J489,0)</f>
        <v>0</v>
      </c>
      <c r="BH489" s="178">
        <f>IF(N489="sníž. přenesená",J489,0)</f>
        <v>0</v>
      </c>
      <c r="BI489" s="178">
        <f>IF(N489="nulová",J489,0)</f>
        <v>0</v>
      </c>
      <c r="BJ489" s="20" t="s">
        <v>79</v>
      </c>
      <c r="BK489" s="178">
        <f>ROUND(I489*H489,2)</f>
        <v>0</v>
      </c>
      <c r="BL489" s="20" t="s">
        <v>136</v>
      </c>
      <c r="BM489" s="177" t="s">
        <v>569</v>
      </c>
    </row>
    <row r="490" s="2" customFormat="1">
      <c r="A490" s="39"/>
      <c r="B490" s="40"/>
      <c r="C490" s="39"/>
      <c r="D490" s="179" t="s">
        <v>137</v>
      </c>
      <c r="E490" s="39"/>
      <c r="F490" s="180" t="s">
        <v>570</v>
      </c>
      <c r="G490" s="39"/>
      <c r="H490" s="39"/>
      <c r="I490" s="181"/>
      <c r="J490" s="39"/>
      <c r="K490" s="39"/>
      <c r="L490" s="40"/>
      <c r="M490" s="182"/>
      <c r="N490" s="183"/>
      <c r="O490" s="73"/>
      <c r="P490" s="73"/>
      <c r="Q490" s="73"/>
      <c r="R490" s="73"/>
      <c r="S490" s="73"/>
      <c r="T490" s="74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T490" s="20" t="s">
        <v>137</v>
      </c>
      <c r="AU490" s="20" t="s">
        <v>81</v>
      </c>
    </row>
    <row r="491" s="2" customFormat="1">
      <c r="A491" s="39"/>
      <c r="B491" s="40"/>
      <c r="C491" s="39"/>
      <c r="D491" s="184" t="s">
        <v>139</v>
      </c>
      <c r="E491" s="39"/>
      <c r="F491" s="185" t="s">
        <v>571</v>
      </c>
      <c r="G491" s="39"/>
      <c r="H491" s="39"/>
      <c r="I491" s="181"/>
      <c r="J491" s="39"/>
      <c r="K491" s="39"/>
      <c r="L491" s="40"/>
      <c r="M491" s="182"/>
      <c r="N491" s="183"/>
      <c r="O491" s="73"/>
      <c r="P491" s="73"/>
      <c r="Q491" s="73"/>
      <c r="R491" s="73"/>
      <c r="S491" s="73"/>
      <c r="T491" s="74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T491" s="20" t="s">
        <v>139</v>
      </c>
      <c r="AU491" s="20" t="s">
        <v>81</v>
      </c>
    </row>
    <row r="492" s="13" customFormat="1">
      <c r="A492" s="13"/>
      <c r="B492" s="186"/>
      <c r="C492" s="13"/>
      <c r="D492" s="179" t="s">
        <v>141</v>
      </c>
      <c r="E492" s="187" t="s">
        <v>3</v>
      </c>
      <c r="F492" s="188" t="s">
        <v>441</v>
      </c>
      <c r="G492" s="13"/>
      <c r="H492" s="187" t="s">
        <v>3</v>
      </c>
      <c r="I492" s="189"/>
      <c r="J492" s="13"/>
      <c r="K492" s="13"/>
      <c r="L492" s="186"/>
      <c r="M492" s="190"/>
      <c r="N492" s="191"/>
      <c r="O492" s="191"/>
      <c r="P492" s="191"/>
      <c r="Q492" s="191"/>
      <c r="R492" s="191"/>
      <c r="S492" s="191"/>
      <c r="T492" s="19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187" t="s">
        <v>141</v>
      </c>
      <c r="AU492" s="187" t="s">
        <v>81</v>
      </c>
      <c r="AV492" s="13" t="s">
        <v>79</v>
      </c>
      <c r="AW492" s="13" t="s">
        <v>33</v>
      </c>
      <c r="AX492" s="13" t="s">
        <v>71</v>
      </c>
      <c r="AY492" s="187" t="s">
        <v>129</v>
      </c>
    </row>
    <row r="493" s="13" customFormat="1">
      <c r="A493" s="13"/>
      <c r="B493" s="186"/>
      <c r="C493" s="13"/>
      <c r="D493" s="179" t="s">
        <v>141</v>
      </c>
      <c r="E493" s="187" t="s">
        <v>3</v>
      </c>
      <c r="F493" s="188" t="s">
        <v>572</v>
      </c>
      <c r="G493" s="13"/>
      <c r="H493" s="187" t="s">
        <v>3</v>
      </c>
      <c r="I493" s="189"/>
      <c r="J493" s="13"/>
      <c r="K493" s="13"/>
      <c r="L493" s="186"/>
      <c r="M493" s="190"/>
      <c r="N493" s="191"/>
      <c r="O493" s="191"/>
      <c r="P493" s="191"/>
      <c r="Q493" s="191"/>
      <c r="R493" s="191"/>
      <c r="S493" s="191"/>
      <c r="T493" s="19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187" t="s">
        <v>141</v>
      </c>
      <c r="AU493" s="187" t="s">
        <v>81</v>
      </c>
      <c r="AV493" s="13" t="s">
        <v>79</v>
      </c>
      <c r="AW493" s="13" t="s">
        <v>33</v>
      </c>
      <c r="AX493" s="13" t="s">
        <v>71</v>
      </c>
      <c r="AY493" s="187" t="s">
        <v>129</v>
      </c>
    </row>
    <row r="494" s="14" customFormat="1">
      <c r="A494" s="14"/>
      <c r="B494" s="193"/>
      <c r="C494" s="14"/>
      <c r="D494" s="179" t="s">
        <v>141</v>
      </c>
      <c r="E494" s="194" t="s">
        <v>3</v>
      </c>
      <c r="F494" s="195" t="s">
        <v>443</v>
      </c>
      <c r="G494" s="14"/>
      <c r="H494" s="196">
        <v>324.86500000000001</v>
      </c>
      <c r="I494" s="197"/>
      <c r="J494" s="14"/>
      <c r="K494" s="14"/>
      <c r="L494" s="193"/>
      <c r="M494" s="198"/>
      <c r="N494" s="199"/>
      <c r="O494" s="199"/>
      <c r="P494" s="199"/>
      <c r="Q494" s="199"/>
      <c r="R494" s="199"/>
      <c r="S494" s="199"/>
      <c r="T494" s="200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194" t="s">
        <v>141</v>
      </c>
      <c r="AU494" s="194" t="s">
        <v>81</v>
      </c>
      <c r="AV494" s="14" t="s">
        <v>81</v>
      </c>
      <c r="AW494" s="14" t="s">
        <v>33</v>
      </c>
      <c r="AX494" s="14" t="s">
        <v>71</v>
      </c>
      <c r="AY494" s="194" t="s">
        <v>129</v>
      </c>
    </row>
    <row r="495" s="15" customFormat="1">
      <c r="A495" s="15"/>
      <c r="B495" s="201"/>
      <c r="C495" s="15"/>
      <c r="D495" s="179" t="s">
        <v>141</v>
      </c>
      <c r="E495" s="202" t="s">
        <v>3</v>
      </c>
      <c r="F495" s="203" t="s">
        <v>145</v>
      </c>
      <c r="G495" s="15"/>
      <c r="H495" s="204">
        <v>324.86500000000001</v>
      </c>
      <c r="I495" s="205"/>
      <c r="J495" s="15"/>
      <c r="K495" s="15"/>
      <c r="L495" s="201"/>
      <c r="M495" s="206"/>
      <c r="N495" s="207"/>
      <c r="O495" s="207"/>
      <c r="P495" s="207"/>
      <c r="Q495" s="207"/>
      <c r="R495" s="207"/>
      <c r="S495" s="207"/>
      <c r="T495" s="208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202" t="s">
        <v>141</v>
      </c>
      <c r="AU495" s="202" t="s">
        <v>81</v>
      </c>
      <c r="AV495" s="15" t="s">
        <v>136</v>
      </c>
      <c r="AW495" s="15" t="s">
        <v>33</v>
      </c>
      <c r="AX495" s="15" t="s">
        <v>79</v>
      </c>
      <c r="AY495" s="202" t="s">
        <v>129</v>
      </c>
    </row>
    <row r="496" s="2" customFormat="1" ht="16.5" customHeight="1">
      <c r="A496" s="39"/>
      <c r="B496" s="165"/>
      <c r="C496" s="166" t="s">
        <v>573</v>
      </c>
      <c r="D496" s="166" t="s">
        <v>131</v>
      </c>
      <c r="E496" s="167" t="s">
        <v>574</v>
      </c>
      <c r="F496" s="168" t="s">
        <v>575</v>
      </c>
      <c r="G496" s="169" t="s">
        <v>202</v>
      </c>
      <c r="H496" s="170">
        <v>97.459999999999994</v>
      </c>
      <c r="I496" s="171"/>
      <c r="J496" s="172">
        <f>ROUND(I496*H496,2)</f>
        <v>0</v>
      </c>
      <c r="K496" s="168" t="s">
        <v>135</v>
      </c>
      <c r="L496" s="40"/>
      <c r="M496" s="173" t="s">
        <v>3</v>
      </c>
      <c r="N496" s="174" t="s">
        <v>42</v>
      </c>
      <c r="O496" s="73"/>
      <c r="P496" s="175">
        <f>O496*H496</f>
        <v>0</v>
      </c>
      <c r="Q496" s="175">
        <v>0</v>
      </c>
      <c r="R496" s="175">
        <f>Q496*H496</f>
        <v>0</v>
      </c>
      <c r="S496" s="175">
        <v>0</v>
      </c>
      <c r="T496" s="176">
        <f>S496*H496</f>
        <v>0</v>
      </c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R496" s="177" t="s">
        <v>136</v>
      </c>
      <c r="AT496" s="177" t="s">
        <v>131</v>
      </c>
      <c r="AU496" s="177" t="s">
        <v>81</v>
      </c>
      <c r="AY496" s="20" t="s">
        <v>129</v>
      </c>
      <c r="BE496" s="178">
        <f>IF(N496="základní",J496,0)</f>
        <v>0</v>
      </c>
      <c r="BF496" s="178">
        <f>IF(N496="snížená",J496,0)</f>
        <v>0</v>
      </c>
      <c r="BG496" s="178">
        <f>IF(N496="zákl. přenesená",J496,0)</f>
        <v>0</v>
      </c>
      <c r="BH496" s="178">
        <f>IF(N496="sníž. přenesená",J496,0)</f>
        <v>0</v>
      </c>
      <c r="BI496" s="178">
        <f>IF(N496="nulová",J496,0)</f>
        <v>0</v>
      </c>
      <c r="BJ496" s="20" t="s">
        <v>79</v>
      </c>
      <c r="BK496" s="178">
        <f>ROUND(I496*H496,2)</f>
        <v>0</v>
      </c>
      <c r="BL496" s="20" t="s">
        <v>136</v>
      </c>
      <c r="BM496" s="177" t="s">
        <v>576</v>
      </c>
    </row>
    <row r="497" s="2" customFormat="1">
      <c r="A497" s="39"/>
      <c r="B497" s="40"/>
      <c r="C497" s="39"/>
      <c r="D497" s="179" t="s">
        <v>137</v>
      </c>
      <c r="E497" s="39"/>
      <c r="F497" s="180" t="s">
        <v>577</v>
      </c>
      <c r="G497" s="39"/>
      <c r="H497" s="39"/>
      <c r="I497" s="181"/>
      <c r="J497" s="39"/>
      <c r="K497" s="39"/>
      <c r="L497" s="40"/>
      <c r="M497" s="182"/>
      <c r="N497" s="183"/>
      <c r="O497" s="73"/>
      <c r="P497" s="73"/>
      <c r="Q497" s="73"/>
      <c r="R497" s="73"/>
      <c r="S497" s="73"/>
      <c r="T497" s="74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T497" s="20" t="s">
        <v>137</v>
      </c>
      <c r="AU497" s="20" t="s">
        <v>81</v>
      </c>
    </row>
    <row r="498" s="2" customFormat="1">
      <c r="A498" s="39"/>
      <c r="B498" s="40"/>
      <c r="C498" s="39"/>
      <c r="D498" s="184" t="s">
        <v>139</v>
      </c>
      <c r="E498" s="39"/>
      <c r="F498" s="185" t="s">
        <v>578</v>
      </c>
      <c r="G498" s="39"/>
      <c r="H498" s="39"/>
      <c r="I498" s="181"/>
      <c r="J498" s="39"/>
      <c r="K498" s="39"/>
      <c r="L498" s="40"/>
      <c r="M498" s="182"/>
      <c r="N498" s="183"/>
      <c r="O498" s="73"/>
      <c r="P498" s="73"/>
      <c r="Q498" s="73"/>
      <c r="R498" s="73"/>
      <c r="S498" s="73"/>
      <c r="T498" s="74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T498" s="20" t="s">
        <v>139</v>
      </c>
      <c r="AU498" s="20" t="s">
        <v>81</v>
      </c>
    </row>
    <row r="499" s="13" customFormat="1">
      <c r="A499" s="13"/>
      <c r="B499" s="186"/>
      <c r="C499" s="13"/>
      <c r="D499" s="179" t="s">
        <v>141</v>
      </c>
      <c r="E499" s="187" t="s">
        <v>3</v>
      </c>
      <c r="F499" s="188" t="s">
        <v>441</v>
      </c>
      <c r="G499" s="13"/>
      <c r="H499" s="187" t="s">
        <v>3</v>
      </c>
      <c r="I499" s="189"/>
      <c r="J499" s="13"/>
      <c r="K499" s="13"/>
      <c r="L499" s="186"/>
      <c r="M499" s="190"/>
      <c r="N499" s="191"/>
      <c r="O499" s="191"/>
      <c r="P499" s="191"/>
      <c r="Q499" s="191"/>
      <c r="R499" s="191"/>
      <c r="S499" s="191"/>
      <c r="T499" s="192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187" t="s">
        <v>141</v>
      </c>
      <c r="AU499" s="187" t="s">
        <v>81</v>
      </c>
      <c r="AV499" s="13" t="s">
        <v>79</v>
      </c>
      <c r="AW499" s="13" t="s">
        <v>33</v>
      </c>
      <c r="AX499" s="13" t="s">
        <v>71</v>
      </c>
      <c r="AY499" s="187" t="s">
        <v>129</v>
      </c>
    </row>
    <row r="500" s="13" customFormat="1">
      <c r="A500" s="13"/>
      <c r="B500" s="186"/>
      <c r="C500" s="13"/>
      <c r="D500" s="179" t="s">
        <v>141</v>
      </c>
      <c r="E500" s="187" t="s">
        <v>3</v>
      </c>
      <c r="F500" s="188" t="s">
        <v>579</v>
      </c>
      <c r="G500" s="13"/>
      <c r="H500" s="187" t="s">
        <v>3</v>
      </c>
      <c r="I500" s="189"/>
      <c r="J500" s="13"/>
      <c r="K500" s="13"/>
      <c r="L500" s="186"/>
      <c r="M500" s="190"/>
      <c r="N500" s="191"/>
      <c r="O500" s="191"/>
      <c r="P500" s="191"/>
      <c r="Q500" s="191"/>
      <c r="R500" s="191"/>
      <c r="S500" s="191"/>
      <c r="T500" s="19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187" t="s">
        <v>141</v>
      </c>
      <c r="AU500" s="187" t="s">
        <v>81</v>
      </c>
      <c r="AV500" s="13" t="s">
        <v>79</v>
      </c>
      <c r="AW500" s="13" t="s">
        <v>33</v>
      </c>
      <c r="AX500" s="13" t="s">
        <v>71</v>
      </c>
      <c r="AY500" s="187" t="s">
        <v>129</v>
      </c>
    </row>
    <row r="501" s="14" customFormat="1">
      <c r="A501" s="14"/>
      <c r="B501" s="193"/>
      <c r="C501" s="14"/>
      <c r="D501" s="179" t="s">
        <v>141</v>
      </c>
      <c r="E501" s="194" t="s">
        <v>3</v>
      </c>
      <c r="F501" s="195" t="s">
        <v>580</v>
      </c>
      <c r="G501" s="14"/>
      <c r="H501" s="196">
        <v>97.459999999999994</v>
      </c>
      <c r="I501" s="197"/>
      <c r="J501" s="14"/>
      <c r="K501" s="14"/>
      <c r="L501" s="193"/>
      <c r="M501" s="198"/>
      <c r="N501" s="199"/>
      <c r="O501" s="199"/>
      <c r="P501" s="199"/>
      <c r="Q501" s="199"/>
      <c r="R501" s="199"/>
      <c r="S501" s="199"/>
      <c r="T501" s="200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194" t="s">
        <v>141</v>
      </c>
      <c r="AU501" s="194" t="s">
        <v>81</v>
      </c>
      <c r="AV501" s="14" t="s">
        <v>81</v>
      </c>
      <c r="AW501" s="14" t="s">
        <v>33</v>
      </c>
      <c r="AX501" s="14" t="s">
        <v>71</v>
      </c>
      <c r="AY501" s="194" t="s">
        <v>129</v>
      </c>
    </row>
    <row r="502" s="15" customFormat="1">
      <c r="A502" s="15"/>
      <c r="B502" s="201"/>
      <c r="C502" s="15"/>
      <c r="D502" s="179" t="s">
        <v>141</v>
      </c>
      <c r="E502" s="202" t="s">
        <v>3</v>
      </c>
      <c r="F502" s="203" t="s">
        <v>145</v>
      </c>
      <c r="G502" s="15"/>
      <c r="H502" s="204">
        <v>97.459999999999994</v>
      </c>
      <c r="I502" s="205"/>
      <c r="J502" s="15"/>
      <c r="K502" s="15"/>
      <c r="L502" s="201"/>
      <c r="M502" s="206"/>
      <c r="N502" s="207"/>
      <c r="O502" s="207"/>
      <c r="P502" s="207"/>
      <c r="Q502" s="207"/>
      <c r="R502" s="207"/>
      <c r="S502" s="207"/>
      <c r="T502" s="208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T502" s="202" t="s">
        <v>141</v>
      </c>
      <c r="AU502" s="202" t="s">
        <v>81</v>
      </c>
      <c r="AV502" s="15" t="s">
        <v>136</v>
      </c>
      <c r="AW502" s="15" t="s">
        <v>33</v>
      </c>
      <c r="AX502" s="15" t="s">
        <v>79</v>
      </c>
      <c r="AY502" s="202" t="s">
        <v>129</v>
      </c>
    </row>
    <row r="503" s="2" customFormat="1" ht="16.5" customHeight="1">
      <c r="A503" s="39"/>
      <c r="B503" s="165"/>
      <c r="C503" s="166" t="s">
        <v>581</v>
      </c>
      <c r="D503" s="166" t="s">
        <v>131</v>
      </c>
      <c r="E503" s="167" t="s">
        <v>582</v>
      </c>
      <c r="F503" s="168" t="s">
        <v>583</v>
      </c>
      <c r="G503" s="169" t="s">
        <v>202</v>
      </c>
      <c r="H503" s="170">
        <v>332.39299999999997</v>
      </c>
      <c r="I503" s="171"/>
      <c r="J503" s="172">
        <f>ROUND(I503*H503,2)</f>
        <v>0</v>
      </c>
      <c r="K503" s="168" t="s">
        <v>135</v>
      </c>
      <c r="L503" s="40"/>
      <c r="M503" s="173" t="s">
        <v>3</v>
      </c>
      <c r="N503" s="174" t="s">
        <v>42</v>
      </c>
      <c r="O503" s="73"/>
      <c r="P503" s="175">
        <f>O503*H503</f>
        <v>0</v>
      </c>
      <c r="Q503" s="175">
        <v>0</v>
      </c>
      <c r="R503" s="175">
        <f>Q503*H503</f>
        <v>0</v>
      </c>
      <c r="S503" s="175">
        <v>0</v>
      </c>
      <c r="T503" s="176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177" t="s">
        <v>136</v>
      </c>
      <c r="AT503" s="177" t="s">
        <v>131</v>
      </c>
      <c r="AU503" s="177" t="s">
        <v>81</v>
      </c>
      <c r="AY503" s="20" t="s">
        <v>129</v>
      </c>
      <c r="BE503" s="178">
        <f>IF(N503="základní",J503,0)</f>
        <v>0</v>
      </c>
      <c r="BF503" s="178">
        <f>IF(N503="snížená",J503,0)</f>
        <v>0</v>
      </c>
      <c r="BG503" s="178">
        <f>IF(N503="zákl. přenesená",J503,0)</f>
        <v>0</v>
      </c>
      <c r="BH503" s="178">
        <f>IF(N503="sníž. přenesená",J503,0)</f>
        <v>0</v>
      </c>
      <c r="BI503" s="178">
        <f>IF(N503="nulová",J503,0)</f>
        <v>0</v>
      </c>
      <c r="BJ503" s="20" t="s">
        <v>79</v>
      </c>
      <c r="BK503" s="178">
        <f>ROUND(I503*H503,2)</f>
        <v>0</v>
      </c>
      <c r="BL503" s="20" t="s">
        <v>136</v>
      </c>
      <c r="BM503" s="177" t="s">
        <v>584</v>
      </c>
    </row>
    <row r="504" s="2" customFormat="1">
      <c r="A504" s="39"/>
      <c r="B504" s="40"/>
      <c r="C504" s="39"/>
      <c r="D504" s="179" t="s">
        <v>137</v>
      </c>
      <c r="E504" s="39"/>
      <c r="F504" s="180" t="s">
        <v>585</v>
      </c>
      <c r="G504" s="39"/>
      <c r="H504" s="39"/>
      <c r="I504" s="181"/>
      <c r="J504" s="39"/>
      <c r="K504" s="39"/>
      <c r="L504" s="40"/>
      <c r="M504" s="182"/>
      <c r="N504" s="183"/>
      <c r="O504" s="73"/>
      <c r="P504" s="73"/>
      <c r="Q504" s="73"/>
      <c r="R504" s="73"/>
      <c r="S504" s="73"/>
      <c r="T504" s="74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T504" s="20" t="s">
        <v>137</v>
      </c>
      <c r="AU504" s="20" t="s">
        <v>81</v>
      </c>
    </row>
    <row r="505" s="2" customFormat="1">
      <c r="A505" s="39"/>
      <c r="B505" s="40"/>
      <c r="C505" s="39"/>
      <c r="D505" s="184" t="s">
        <v>139</v>
      </c>
      <c r="E505" s="39"/>
      <c r="F505" s="185" t="s">
        <v>586</v>
      </c>
      <c r="G505" s="39"/>
      <c r="H505" s="39"/>
      <c r="I505" s="181"/>
      <c r="J505" s="39"/>
      <c r="K505" s="39"/>
      <c r="L505" s="40"/>
      <c r="M505" s="182"/>
      <c r="N505" s="183"/>
      <c r="O505" s="73"/>
      <c r="P505" s="73"/>
      <c r="Q505" s="73"/>
      <c r="R505" s="73"/>
      <c r="S505" s="73"/>
      <c r="T505" s="74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T505" s="20" t="s">
        <v>139</v>
      </c>
      <c r="AU505" s="20" t="s">
        <v>81</v>
      </c>
    </row>
    <row r="506" s="13" customFormat="1">
      <c r="A506" s="13"/>
      <c r="B506" s="186"/>
      <c r="C506" s="13"/>
      <c r="D506" s="179" t="s">
        <v>141</v>
      </c>
      <c r="E506" s="187" t="s">
        <v>3</v>
      </c>
      <c r="F506" s="188" t="s">
        <v>142</v>
      </c>
      <c r="G506" s="13"/>
      <c r="H506" s="187" t="s">
        <v>3</v>
      </c>
      <c r="I506" s="189"/>
      <c r="J506" s="13"/>
      <c r="K506" s="13"/>
      <c r="L506" s="186"/>
      <c r="M506" s="190"/>
      <c r="N506" s="191"/>
      <c r="O506" s="191"/>
      <c r="P506" s="191"/>
      <c r="Q506" s="191"/>
      <c r="R506" s="191"/>
      <c r="S506" s="191"/>
      <c r="T506" s="19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187" t="s">
        <v>141</v>
      </c>
      <c r="AU506" s="187" t="s">
        <v>81</v>
      </c>
      <c r="AV506" s="13" t="s">
        <v>79</v>
      </c>
      <c r="AW506" s="13" t="s">
        <v>33</v>
      </c>
      <c r="AX506" s="13" t="s">
        <v>71</v>
      </c>
      <c r="AY506" s="187" t="s">
        <v>129</v>
      </c>
    </row>
    <row r="507" s="13" customFormat="1">
      <c r="A507" s="13"/>
      <c r="B507" s="186"/>
      <c r="C507" s="13"/>
      <c r="D507" s="179" t="s">
        <v>141</v>
      </c>
      <c r="E507" s="187" t="s">
        <v>3</v>
      </c>
      <c r="F507" s="188" t="s">
        <v>587</v>
      </c>
      <c r="G507" s="13"/>
      <c r="H507" s="187" t="s">
        <v>3</v>
      </c>
      <c r="I507" s="189"/>
      <c r="J507" s="13"/>
      <c r="K507" s="13"/>
      <c r="L507" s="186"/>
      <c r="M507" s="190"/>
      <c r="N507" s="191"/>
      <c r="O507" s="191"/>
      <c r="P507" s="191"/>
      <c r="Q507" s="191"/>
      <c r="R507" s="191"/>
      <c r="S507" s="191"/>
      <c r="T507" s="19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187" t="s">
        <v>141</v>
      </c>
      <c r="AU507" s="187" t="s">
        <v>81</v>
      </c>
      <c r="AV507" s="13" t="s">
        <v>79</v>
      </c>
      <c r="AW507" s="13" t="s">
        <v>33</v>
      </c>
      <c r="AX507" s="13" t="s">
        <v>71</v>
      </c>
      <c r="AY507" s="187" t="s">
        <v>129</v>
      </c>
    </row>
    <row r="508" s="13" customFormat="1">
      <c r="A508" s="13"/>
      <c r="B508" s="186"/>
      <c r="C508" s="13"/>
      <c r="D508" s="179" t="s">
        <v>141</v>
      </c>
      <c r="E508" s="187" t="s">
        <v>3</v>
      </c>
      <c r="F508" s="188" t="s">
        <v>588</v>
      </c>
      <c r="G508" s="13"/>
      <c r="H508" s="187" t="s">
        <v>3</v>
      </c>
      <c r="I508" s="189"/>
      <c r="J508" s="13"/>
      <c r="K508" s="13"/>
      <c r="L508" s="186"/>
      <c r="M508" s="190"/>
      <c r="N508" s="191"/>
      <c r="O508" s="191"/>
      <c r="P508" s="191"/>
      <c r="Q508" s="191"/>
      <c r="R508" s="191"/>
      <c r="S508" s="191"/>
      <c r="T508" s="19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187" t="s">
        <v>141</v>
      </c>
      <c r="AU508" s="187" t="s">
        <v>81</v>
      </c>
      <c r="AV508" s="13" t="s">
        <v>79</v>
      </c>
      <c r="AW508" s="13" t="s">
        <v>33</v>
      </c>
      <c r="AX508" s="13" t="s">
        <v>71</v>
      </c>
      <c r="AY508" s="187" t="s">
        <v>129</v>
      </c>
    </row>
    <row r="509" s="14" customFormat="1">
      <c r="A509" s="14"/>
      <c r="B509" s="193"/>
      <c r="C509" s="14"/>
      <c r="D509" s="179" t="s">
        <v>141</v>
      </c>
      <c r="E509" s="194" t="s">
        <v>3</v>
      </c>
      <c r="F509" s="195" t="s">
        <v>589</v>
      </c>
      <c r="G509" s="14"/>
      <c r="H509" s="196">
        <v>10.643000000000001</v>
      </c>
      <c r="I509" s="197"/>
      <c r="J509" s="14"/>
      <c r="K509" s="14"/>
      <c r="L509" s="193"/>
      <c r="M509" s="198"/>
      <c r="N509" s="199"/>
      <c r="O509" s="199"/>
      <c r="P509" s="199"/>
      <c r="Q509" s="199"/>
      <c r="R509" s="199"/>
      <c r="S509" s="199"/>
      <c r="T509" s="200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194" t="s">
        <v>141</v>
      </c>
      <c r="AU509" s="194" t="s">
        <v>81</v>
      </c>
      <c r="AV509" s="14" t="s">
        <v>81</v>
      </c>
      <c r="AW509" s="14" t="s">
        <v>33</v>
      </c>
      <c r="AX509" s="14" t="s">
        <v>71</v>
      </c>
      <c r="AY509" s="194" t="s">
        <v>129</v>
      </c>
    </row>
    <row r="510" s="13" customFormat="1">
      <c r="A510" s="13"/>
      <c r="B510" s="186"/>
      <c r="C510" s="13"/>
      <c r="D510" s="179" t="s">
        <v>141</v>
      </c>
      <c r="E510" s="187" t="s">
        <v>3</v>
      </c>
      <c r="F510" s="188" t="s">
        <v>590</v>
      </c>
      <c r="G510" s="13"/>
      <c r="H510" s="187" t="s">
        <v>3</v>
      </c>
      <c r="I510" s="189"/>
      <c r="J510" s="13"/>
      <c r="K510" s="13"/>
      <c r="L510" s="186"/>
      <c r="M510" s="190"/>
      <c r="N510" s="191"/>
      <c r="O510" s="191"/>
      <c r="P510" s="191"/>
      <c r="Q510" s="191"/>
      <c r="R510" s="191"/>
      <c r="S510" s="191"/>
      <c r="T510" s="19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187" t="s">
        <v>141</v>
      </c>
      <c r="AU510" s="187" t="s">
        <v>81</v>
      </c>
      <c r="AV510" s="13" t="s">
        <v>79</v>
      </c>
      <c r="AW510" s="13" t="s">
        <v>33</v>
      </c>
      <c r="AX510" s="13" t="s">
        <v>71</v>
      </c>
      <c r="AY510" s="187" t="s">
        <v>129</v>
      </c>
    </row>
    <row r="511" s="14" customFormat="1">
      <c r="A511" s="14"/>
      <c r="B511" s="193"/>
      <c r="C511" s="14"/>
      <c r="D511" s="179" t="s">
        <v>141</v>
      </c>
      <c r="E511" s="194" t="s">
        <v>3</v>
      </c>
      <c r="F511" s="195" t="s">
        <v>591</v>
      </c>
      <c r="G511" s="14"/>
      <c r="H511" s="196">
        <v>321.75</v>
      </c>
      <c r="I511" s="197"/>
      <c r="J511" s="14"/>
      <c r="K511" s="14"/>
      <c r="L511" s="193"/>
      <c r="M511" s="198"/>
      <c r="N511" s="199"/>
      <c r="O511" s="199"/>
      <c r="P511" s="199"/>
      <c r="Q511" s="199"/>
      <c r="R511" s="199"/>
      <c r="S511" s="199"/>
      <c r="T511" s="200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194" t="s">
        <v>141</v>
      </c>
      <c r="AU511" s="194" t="s">
        <v>81</v>
      </c>
      <c r="AV511" s="14" t="s">
        <v>81</v>
      </c>
      <c r="AW511" s="14" t="s">
        <v>33</v>
      </c>
      <c r="AX511" s="14" t="s">
        <v>71</v>
      </c>
      <c r="AY511" s="194" t="s">
        <v>129</v>
      </c>
    </row>
    <row r="512" s="15" customFormat="1">
      <c r="A512" s="15"/>
      <c r="B512" s="201"/>
      <c r="C512" s="15"/>
      <c r="D512" s="179" t="s">
        <v>141</v>
      </c>
      <c r="E512" s="202" t="s">
        <v>3</v>
      </c>
      <c r="F512" s="203" t="s">
        <v>145</v>
      </c>
      <c r="G512" s="15"/>
      <c r="H512" s="204">
        <v>332.39300000000003</v>
      </c>
      <c r="I512" s="205"/>
      <c r="J512" s="15"/>
      <c r="K512" s="15"/>
      <c r="L512" s="201"/>
      <c r="M512" s="206"/>
      <c r="N512" s="207"/>
      <c r="O512" s="207"/>
      <c r="P512" s="207"/>
      <c r="Q512" s="207"/>
      <c r="R512" s="207"/>
      <c r="S512" s="207"/>
      <c r="T512" s="208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T512" s="202" t="s">
        <v>141</v>
      </c>
      <c r="AU512" s="202" t="s">
        <v>81</v>
      </c>
      <c r="AV512" s="15" t="s">
        <v>136</v>
      </c>
      <c r="AW512" s="15" t="s">
        <v>33</v>
      </c>
      <c r="AX512" s="15" t="s">
        <v>79</v>
      </c>
      <c r="AY512" s="202" t="s">
        <v>129</v>
      </c>
    </row>
    <row r="513" s="2" customFormat="1" ht="16.5" customHeight="1">
      <c r="A513" s="39"/>
      <c r="B513" s="165"/>
      <c r="C513" s="166" t="s">
        <v>592</v>
      </c>
      <c r="D513" s="166" t="s">
        <v>131</v>
      </c>
      <c r="E513" s="167" t="s">
        <v>593</v>
      </c>
      <c r="F513" s="168" t="s">
        <v>594</v>
      </c>
      <c r="G513" s="169" t="s">
        <v>202</v>
      </c>
      <c r="H513" s="170">
        <v>411.51600000000002</v>
      </c>
      <c r="I513" s="171"/>
      <c r="J513" s="172">
        <f>ROUND(I513*H513,2)</f>
        <v>0</v>
      </c>
      <c r="K513" s="168" t="s">
        <v>135</v>
      </c>
      <c r="L513" s="40"/>
      <c r="M513" s="173" t="s">
        <v>3</v>
      </c>
      <c r="N513" s="174" t="s">
        <v>42</v>
      </c>
      <c r="O513" s="73"/>
      <c r="P513" s="175">
        <f>O513*H513</f>
        <v>0</v>
      </c>
      <c r="Q513" s="175">
        <v>0</v>
      </c>
      <c r="R513" s="175">
        <f>Q513*H513</f>
        <v>0</v>
      </c>
      <c r="S513" s="175">
        <v>0</v>
      </c>
      <c r="T513" s="176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177" t="s">
        <v>136</v>
      </c>
      <c r="AT513" s="177" t="s">
        <v>131</v>
      </c>
      <c r="AU513" s="177" t="s">
        <v>81</v>
      </c>
      <c r="AY513" s="20" t="s">
        <v>129</v>
      </c>
      <c r="BE513" s="178">
        <f>IF(N513="základní",J513,0)</f>
        <v>0</v>
      </c>
      <c r="BF513" s="178">
        <f>IF(N513="snížená",J513,0)</f>
        <v>0</v>
      </c>
      <c r="BG513" s="178">
        <f>IF(N513="zákl. přenesená",J513,0)</f>
        <v>0</v>
      </c>
      <c r="BH513" s="178">
        <f>IF(N513="sníž. přenesená",J513,0)</f>
        <v>0</v>
      </c>
      <c r="BI513" s="178">
        <f>IF(N513="nulová",J513,0)</f>
        <v>0</v>
      </c>
      <c r="BJ513" s="20" t="s">
        <v>79</v>
      </c>
      <c r="BK513" s="178">
        <f>ROUND(I513*H513,2)</f>
        <v>0</v>
      </c>
      <c r="BL513" s="20" t="s">
        <v>136</v>
      </c>
      <c r="BM513" s="177" t="s">
        <v>595</v>
      </c>
    </row>
    <row r="514" s="2" customFormat="1">
      <c r="A514" s="39"/>
      <c r="B514" s="40"/>
      <c r="C514" s="39"/>
      <c r="D514" s="179" t="s">
        <v>137</v>
      </c>
      <c r="E514" s="39"/>
      <c r="F514" s="180" t="s">
        <v>596</v>
      </c>
      <c r="G514" s="39"/>
      <c r="H514" s="39"/>
      <c r="I514" s="181"/>
      <c r="J514" s="39"/>
      <c r="K514" s="39"/>
      <c r="L514" s="40"/>
      <c r="M514" s="182"/>
      <c r="N514" s="183"/>
      <c r="O514" s="73"/>
      <c r="P514" s="73"/>
      <c r="Q514" s="73"/>
      <c r="R514" s="73"/>
      <c r="S514" s="73"/>
      <c r="T514" s="74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T514" s="20" t="s">
        <v>137</v>
      </c>
      <c r="AU514" s="20" t="s">
        <v>81</v>
      </c>
    </row>
    <row r="515" s="2" customFormat="1">
      <c r="A515" s="39"/>
      <c r="B515" s="40"/>
      <c r="C515" s="39"/>
      <c r="D515" s="184" t="s">
        <v>139</v>
      </c>
      <c r="E515" s="39"/>
      <c r="F515" s="185" t="s">
        <v>597</v>
      </c>
      <c r="G515" s="39"/>
      <c r="H515" s="39"/>
      <c r="I515" s="181"/>
      <c r="J515" s="39"/>
      <c r="K515" s="39"/>
      <c r="L515" s="40"/>
      <c r="M515" s="182"/>
      <c r="N515" s="183"/>
      <c r="O515" s="73"/>
      <c r="P515" s="73"/>
      <c r="Q515" s="73"/>
      <c r="R515" s="73"/>
      <c r="S515" s="73"/>
      <c r="T515" s="74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T515" s="20" t="s">
        <v>139</v>
      </c>
      <c r="AU515" s="20" t="s">
        <v>81</v>
      </c>
    </row>
    <row r="516" s="13" customFormat="1">
      <c r="A516" s="13"/>
      <c r="B516" s="186"/>
      <c r="C516" s="13"/>
      <c r="D516" s="179" t="s">
        <v>141</v>
      </c>
      <c r="E516" s="187" t="s">
        <v>3</v>
      </c>
      <c r="F516" s="188" t="s">
        <v>142</v>
      </c>
      <c r="G516" s="13"/>
      <c r="H516" s="187" t="s">
        <v>3</v>
      </c>
      <c r="I516" s="189"/>
      <c r="J516" s="13"/>
      <c r="K516" s="13"/>
      <c r="L516" s="186"/>
      <c r="M516" s="190"/>
      <c r="N516" s="191"/>
      <c r="O516" s="191"/>
      <c r="P516" s="191"/>
      <c r="Q516" s="191"/>
      <c r="R516" s="191"/>
      <c r="S516" s="191"/>
      <c r="T516" s="19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187" t="s">
        <v>141</v>
      </c>
      <c r="AU516" s="187" t="s">
        <v>81</v>
      </c>
      <c r="AV516" s="13" t="s">
        <v>79</v>
      </c>
      <c r="AW516" s="13" t="s">
        <v>33</v>
      </c>
      <c r="AX516" s="13" t="s">
        <v>71</v>
      </c>
      <c r="AY516" s="187" t="s">
        <v>129</v>
      </c>
    </row>
    <row r="517" s="13" customFormat="1">
      <c r="A517" s="13"/>
      <c r="B517" s="186"/>
      <c r="C517" s="13"/>
      <c r="D517" s="179" t="s">
        <v>141</v>
      </c>
      <c r="E517" s="187" t="s">
        <v>3</v>
      </c>
      <c r="F517" s="188" t="s">
        <v>598</v>
      </c>
      <c r="G517" s="13"/>
      <c r="H517" s="187" t="s">
        <v>3</v>
      </c>
      <c r="I517" s="189"/>
      <c r="J517" s="13"/>
      <c r="K517" s="13"/>
      <c r="L517" s="186"/>
      <c r="M517" s="190"/>
      <c r="N517" s="191"/>
      <c r="O517" s="191"/>
      <c r="P517" s="191"/>
      <c r="Q517" s="191"/>
      <c r="R517" s="191"/>
      <c r="S517" s="191"/>
      <c r="T517" s="19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187" t="s">
        <v>141</v>
      </c>
      <c r="AU517" s="187" t="s">
        <v>81</v>
      </c>
      <c r="AV517" s="13" t="s">
        <v>79</v>
      </c>
      <c r="AW517" s="13" t="s">
        <v>33</v>
      </c>
      <c r="AX517" s="13" t="s">
        <v>71</v>
      </c>
      <c r="AY517" s="187" t="s">
        <v>129</v>
      </c>
    </row>
    <row r="518" s="14" customFormat="1">
      <c r="A518" s="14"/>
      <c r="B518" s="193"/>
      <c r="C518" s="14"/>
      <c r="D518" s="179" t="s">
        <v>141</v>
      </c>
      <c r="E518" s="194" t="s">
        <v>3</v>
      </c>
      <c r="F518" s="195" t="s">
        <v>599</v>
      </c>
      <c r="G518" s="14"/>
      <c r="H518" s="196">
        <v>79.123000000000005</v>
      </c>
      <c r="I518" s="197"/>
      <c r="J518" s="14"/>
      <c r="K518" s="14"/>
      <c r="L518" s="193"/>
      <c r="M518" s="198"/>
      <c r="N518" s="199"/>
      <c r="O518" s="199"/>
      <c r="P518" s="199"/>
      <c r="Q518" s="199"/>
      <c r="R518" s="199"/>
      <c r="S518" s="199"/>
      <c r="T518" s="200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194" t="s">
        <v>141</v>
      </c>
      <c r="AU518" s="194" t="s">
        <v>81</v>
      </c>
      <c r="AV518" s="14" t="s">
        <v>81</v>
      </c>
      <c r="AW518" s="14" t="s">
        <v>33</v>
      </c>
      <c r="AX518" s="14" t="s">
        <v>71</v>
      </c>
      <c r="AY518" s="194" t="s">
        <v>129</v>
      </c>
    </row>
    <row r="519" s="13" customFormat="1">
      <c r="A519" s="13"/>
      <c r="B519" s="186"/>
      <c r="C519" s="13"/>
      <c r="D519" s="179" t="s">
        <v>141</v>
      </c>
      <c r="E519" s="187" t="s">
        <v>3</v>
      </c>
      <c r="F519" s="188" t="s">
        <v>600</v>
      </c>
      <c r="G519" s="13"/>
      <c r="H519" s="187" t="s">
        <v>3</v>
      </c>
      <c r="I519" s="189"/>
      <c r="J519" s="13"/>
      <c r="K519" s="13"/>
      <c r="L519" s="186"/>
      <c r="M519" s="190"/>
      <c r="N519" s="191"/>
      <c r="O519" s="191"/>
      <c r="P519" s="191"/>
      <c r="Q519" s="191"/>
      <c r="R519" s="191"/>
      <c r="S519" s="191"/>
      <c r="T519" s="192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187" t="s">
        <v>141</v>
      </c>
      <c r="AU519" s="187" t="s">
        <v>81</v>
      </c>
      <c r="AV519" s="13" t="s">
        <v>79</v>
      </c>
      <c r="AW519" s="13" t="s">
        <v>33</v>
      </c>
      <c r="AX519" s="13" t="s">
        <v>71</v>
      </c>
      <c r="AY519" s="187" t="s">
        <v>129</v>
      </c>
    </row>
    <row r="520" s="13" customFormat="1">
      <c r="A520" s="13"/>
      <c r="B520" s="186"/>
      <c r="C520" s="13"/>
      <c r="D520" s="179" t="s">
        <v>141</v>
      </c>
      <c r="E520" s="187" t="s">
        <v>3</v>
      </c>
      <c r="F520" s="188" t="s">
        <v>588</v>
      </c>
      <c r="G520" s="13"/>
      <c r="H520" s="187" t="s">
        <v>3</v>
      </c>
      <c r="I520" s="189"/>
      <c r="J520" s="13"/>
      <c r="K520" s="13"/>
      <c r="L520" s="186"/>
      <c r="M520" s="190"/>
      <c r="N520" s="191"/>
      <c r="O520" s="191"/>
      <c r="P520" s="191"/>
      <c r="Q520" s="191"/>
      <c r="R520" s="191"/>
      <c r="S520" s="191"/>
      <c r="T520" s="19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187" t="s">
        <v>141</v>
      </c>
      <c r="AU520" s="187" t="s">
        <v>81</v>
      </c>
      <c r="AV520" s="13" t="s">
        <v>79</v>
      </c>
      <c r="AW520" s="13" t="s">
        <v>33</v>
      </c>
      <c r="AX520" s="13" t="s">
        <v>71</v>
      </c>
      <c r="AY520" s="187" t="s">
        <v>129</v>
      </c>
    </row>
    <row r="521" s="14" customFormat="1">
      <c r="A521" s="14"/>
      <c r="B521" s="193"/>
      <c r="C521" s="14"/>
      <c r="D521" s="179" t="s">
        <v>141</v>
      </c>
      <c r="E521" s="194" t="s">
        <v>3</v>
      </c>
      <c r="F521" s="195" t="s">
        <v>589</v>
      </c>
      <c r="G521" s="14"/>
      <c r="H521" s="196">
        <v>10.643000000000001</v>
      </c>
      <c r="I521" s="197"/>
      <c r="J521" s="14"/>
      <c r="K521" s="14"/>
      <c r="L521" s="193"/>
      <c r="M521" s="198"/>
      <c r="N521" s="199"/>
      <c r="O521" s="199"/>
      <c r="P521" s="199"/>
      <c r="Q521" s="199"/>
      <c r="R521" s="199"/>
      <c r="S521" s="199"/>
      <c r="T521" s="200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194" t="s">
        <v>141</v>
      </c>
      <c r="AU521" s="194" t="s">
        <v>81</v>
      </c>
      <c r="AV521" s="14" t="s">
        <v>81</v>
      </c>
      <c r="AW521" s="14" t="s">
        <v>33</v>
      </c>
      <c r="AX521" s="14" t="s">
        <v>71</v>
      </c>
      <c r="AY521" s="194" t="s">
        <v>129</v>
      </c>
    </row>
    <row r="522" s="13" customFormat="1">
      <c r="A522" s="13"/>
      <c r="B522" s="186"/>
      <c r="C522" s="13"/>
      <c r="D522" s="179" t="s">
        <v>141</v>
      </c>
      <c r="E522" s="187" t="s">
        <v>3</v>
      </c>
      <c r="F522" s="188" t="s">
        <v>590</v>
      </c>
      <c r="G522" s="13"/>
      <c r="H522" s="187" t="s">
        <v>3</v>
      </c>
      <c r="I522" s="189"/>
      <c r="J522" s="13"/>
      <c r="K522" s="13"/>
      <c r="L522" s="186"/>
      <c r="M522" s="190"/>
      <c r="N522" s="191"/>
      <c r="O522" s="191"/>
      <c r="P522" s="191"/>
      <c r="Q522" s="191"/>
      <c r="R522" s="191"/>
      <c r="S522" s="191"/>
      <c r="T522" s="19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187" t="s">
        <v>141</v>
      </c>
      <c r="AU522" s="187" t="s">
        <v>81</v>
      </c>
      <c r="AV522" s="13" t="s">
        <v>79</v>
      </c>
      <c r="AW522" s="13" t="s">
        <v>33</v>
      </c>
      <c r="AX522" s="13" t="s">
        <v>71</v>
      </c>
      <c r="AY522" s="187" t="s">
        <v>129</v>
      </c>
    </row>
    <row r="523" s="14" customFormat="1">
      <c r="A523" s="14"/>
      <c r="B523" s="193"/>
      <c r="C523" s="14"/>
      <c r="D523" s="179" t="s">
        <v>141</v>
      </c>
      <c r="E523" s="194" t="s">
        <v>3</v>
      </c>
      <c r="F523" s="195" t="s">
        <v>591</v>
      </c>
      <c r="G523" s="14"/>
      <c r="H523" s="196">
        <v>321.75</v>
      </c>
      <c r="I523" s="197"/>
      <c r="J523" s="14"/>
      <c r="K523" s="14"/>
      <c r="L523" s="193"/>
      <c r="M523" s="198"/>
      <c r="N523" s="199"/>
      <c r="O523" s="199"/>
      <c r="P523" s="199"/>
      <c r="Q523" s="199"/>
      <c r="R523" s="199"/>
      <c r="S523" s="199"/>
      <c r="T523" s="200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194" t="s">
        <v>141</v>
      </c>
      <c r="AU523" s="194" t="s">
        <v>81</v>
      </c>
      <c r="AV523" s="14" t="s">
        <v>81</v>
      </c>
      <c r="AW523" s="14" t="s">
        <v>33</v>
      </c>
      <c r="AX523" s="14" t="s">
        <v>71</v>
      </c>
      <c r="AY523" s="194" t="s">
        <v>129</v>
      </c>
    </row>
    <row r="524" s="15" customFormat="1">
      <c r="A524" s="15"/>
      <c r="B524" s="201"/>
      <c r="C524" s="15"/>
      <c r="D524" s="179" t="s">
        <v>141</v>
      </c>
      <c r="E524" s="202" t="s">
        <v>3</v>
      </c>
      <c r="F524" s="203" t="s">
        <v>145</v>
      </c>
      <c r="G524" s="15"/>
      <c r="H524" s="204">
        <v>411.51600000000002</v>
      </c>
      <c r="I524" s="205"/>
      <c r="J524" s="15"/>
      <c r="K524" s="15"/>
      <c r="L524" s="201"/>
      <c r="M524" s="206"/>
      <c r="N524" s="207"/>
      <c r="O524" s="207"/>
      <c r="P524" s="207"/>
      <c r="Q524" s="207"/>
      <c r="R524" s="207"/>
      <c r="S524" s="207"/>
      <c r="T524" s="208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02" t="s">
        <v>141</v>
      </c>
      <c r="AU524" s="202" t="s">
        <v>81</v>
      </c>
      <c r="AV524" s="15" t="s">
        <v>136</v>
      </c>
      <c r="AW524" s="15" t="s">
        <v>33</v>
      </c>
      <c r="AX524" s="15" t="s">
        <v>79</v>
      </c>
      <c r="AY524" s="202" t="s">
        <v>129</v>
      </c>
    </row>
    <row r="525" s="2" customFormat="1" ht="16.5" customHeight="1">
      <c r="A525" s="39"/>
      <c r="B525" s="165"/>
      <c r="C525" s="166" t="s">
        <v>601</v>
      </c>
      <c r="D525" s="166" t="s">
        <v>131</v>
      </c>
      <c r="E525" s="167" t="s">
        <v>602</v>
      </c>
      <c r="F525" s="168" t="s">
        <v>603</v>
      </c>
      <c r="G525" s="169" t="s">
        <v>148</v>
      </c>
      <c r="H525" s="170">
        <v>8</v>
      </c>
      <c r="I525" s="171"/>
      <c r="J525" s="172">
        <f>ROUND(I525*H525,2)</f>
        <v>0</v>
      </c>
      <c r="K525" s="168" t="s">
        <v>135</v>
      </c>
      <c r="L525" s="40"/>
      <c r="M525" s="173" t="s">
        <v>3</v>
      </c>
      <c r="N525" s="174" t="s">
        <v>42</v>
      </c>
      <c r="O525" s="73"/>
      <c r="P525" s="175">
        <f>O525*H525</f>
        <v>0</v>
      </c>
      <c r="Q525" s="175">
        <v>0</v>
      </c>
      <c r="R525" s="175">
        <f>Q525*H525</f>
        <v>0</v>
      </c>
      <c r="S525" s="175">
        <v>0</v>
      </c>
      <c r="T525" s="176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177" t="s">
        <v>136</v>
      </c>
      <c r="AT525" s="177" t="s">
        <v>131</v>
      </c>
      <c r="AU525" s="177" t="s">
        <v>81</v>
      </c>
      <c r="AY525" s="20" t="s">
        <v>129</v>
      </c>
      <c r="BE525" s="178">
        <f>IF(N525="základní",J525,0)</f>
        <v>0</v>
      </c>
      <c r="BF525" s="178">
        <f>IF(N525="snížená",J525,0)</f>
        <v>0</v>
      </c>
      <c r="BG525" s="178">
        <f>IF(N525="zákl. přenesená",J525,0)</f>
        <v>0</v>
      </c>
      <c r="BH525" s="178">
        <f>IF(N525="sníž. přenesená",J525,0)</f>
        <v>0</v>
      </c>
      <c r="BI525" s="178">
        <f>IF(N525="nulová",J525,0)</f>
        <v>0</v>
      </c>
      <c r="BJ525" s="20" t="s">
        <v>79</v>
      </c>
      <c r="BK525" s="178">
        <f>ROUND(I525*H525,2)</f>
        <v>0</v>
      </c>
      <c r="BL525" s="20" t="s">
        <v>136</v>
      </c>
      <c r="BM525" s="177" t="s">
        <v>604</v>
      </c>
    </row>
    <row r="526" s="2" customFormat="1">
      <c r="A526" s="39"/>
      <c r="B526" s="40"/>
      <c r="C526" s="39"/>
      <c r="D526" s="179" t="s">
        <v>137</v>
      </c>
      <c r="E526" s="39"/>
      <c r="F526" s="180" t="s">
        <v>605</v>
      </c>
      <c r="G526" s="39"/>
      <c r="H526" s="39"/>
      <c r="I526" s="181"/>
      <c r="J526" s="39"/>
      <c r="K526" s="39"/>
      <c r="L526" s="40"/>
      <c r="M526" s="182"/>
      <c r="N526" s="183"/>
      <c r="O526" s="73"/>
      <c r="P526" s="73"/>
      <c r="Q526" s="73"/>
      <c r="R526" s="73"/>
      <c r="S526" s="73"/>
      <c r="T526" s="74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20" t="s">
        <v>137</v>
      </c>
      <c r="AU526" s="20" t="s">
        <v>81</v>
      </c>
    </row>
    <row r="527" s="2" customFormat="1">
      <c r="A527" s="39"/>
      <c r="B527" s="40"/>
      <c r="C527" s="39"/>
      <c r="D527" s="184" t="s">
        <v>139</v>
      </c>
      <c r="E527" s="39"/>
      <c r="F527" s="185" t="s">
        <v>606</v>
      </c>
      <c r="G527" s="39"/>
      <c r="H527" s="39"/>
      <c r="I527" s="181"/>
      <c r="J527" s="39"/>
      <c r="K527" s="39"/>
      <c r="L527" s="40"/>
      <c r="M527" s="182"/>
      <c r="N527" s="183"/>
      <c r="O527" s="73"/>
      <c r="P527" s="73"/>
      <c r="Q527" s="73"/>
      <c r="R527" s="73"/>
      <c r="S527" s="73"/>
      <c r="T527" s="74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20" t="s">
        <v>139</v>
      </c>
      <c r="AU527" s="20" t="s">
        <v>81</v>
      </c>
    </row>
    <row r="528" s="13" customFormat="1">
      <c r="A528" s="13"/>
      <c r="B528" s="186"/>
      <c r="C528" s="13"/>
      <c r="D528" s="179" t="s">
        <v>141</v>
      </c>
      <c r="E528" s="187" t="s">
        <v>3</v>
      </c>
      <c r="F528" s="188" t="s">
        <v>142</v>
      </c>
      <c r="G528" s="13"/>
      <c r="H528" s="187" t="s">
        <v>3</v>
      </c>
      <c r="I528" s="189"/>
      <c r="J528" s="13"/>
      <c r="K528" s="13"/>
      <c r="L528" s="186"/>
      <c r="M528" s="190"/>
      <c r="N528" s="191"/>
      <c r="O528" s="191"/>
      <c r="P528" s="191"/>
      <c r="Q528" s="191"/>
      <c r="R528" s="191"/>
      <c r="S528" s="191"/>
      <c r="T528" s="19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187" t="s">
        <v>141</v>
      </c>
      <c r="AU528" s="187" t="s">
        <v>81</v>
      </c>
      <c r="AV528" s="13" t="s">
        <v>79</v>
      </c>
      <c r="AW528" s="13" t="s">
        <v>33</v>
      </c>
      <c r="AX528" s="13" t="s">
        <v>71</v>
      </c>
      <c r="AY528" s="187" t="s">
        <v>129</v>
      </c>
    </row>
    <row r="529" s="13" customFormat="1">
      <c r="A529" s="13"/>
      <c r="B529" s="186"/>
      <c r="C529" s="13"/>
      <c r="D529" s="179" t="s">
        <v>141</v>
      </c>
      <c r="E529" s="187" t="s">
        <v>3</v>
      </c>
      <c r="F529" s="188" t="s">
        <v>216</v>
      </c>
      <c r="G529" s="13"/>
      <c r="H529" s="187" t="s">
        <v>3</v>
      </c>
      <c r="I529" s="189"/>
      <c r="J529" s="13"/>
      <c r="K529" s="13"/>
      <c r="L529" s="186"/>
      <c r="M529" s="190"/>
      <c r="N529" s="191"/>
      <c r="O529" s="191"/>
      <c r="P529" s="191"/>
      <c r="Q529" s="191"/>
      <c r="R529" s="191"/>
      <c r="S529" s="191"/>
      <c r="T529" s="192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187" t="s">
        <v>141</v>
      </c>
      <c r="AU529" s="187" t="s">
        <v>81</v>
      </c>
      <c r="AV529" s="13" t="s">
        <v>79</v>
      </c>
      <c r="AW529" s="13" t="s">
        <v>33</v>
      </c>
      <c r="AX529" s="13" t="s">
        <v>71</v>
      </c>
      <c r="AY529" s="187" t="s">
        <v>129</v>
      </c>
    </row>
    <row r="530" s="14" customFormat="1">
      <c r="A530" s="14"/>
      <c r="B530" s="193"/>
      <c r="C530" s="14"/>
      <c r="D530" s="179" t="s">
        <v>141</v>
      </c>
      <c r="E530" s="194" t="s">
        <v>3</v>
      </c>
      <c r="F530" s="195" t="s">
        <v>607</v>
      </c>
      <c r="G530" s="14"/>
      <c r="H530" s="196">
        <v>3.3999999999999999</v>
      </c>
      <c r="I530" s="197"/>
      <c r="J530" s="14"/>
      <c r="K530" s="14"/>
      <c r="L530" s="193"/>
      <c r="M530" s="198"/>
      <c r="N530" s="199"/>
      <c r="O530" s="199"/>
      <c r="P530" s="199"/>
      <c r="Q530" s="199"/>
      <c r="R530" s="199"/>
      <c r="S530" s="199"/>
      <c r="T530" s="200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194" t="s">
        <v>141</v>
      </c>
      <c r="AU530" s="194" t="s">
        <v>81</v>
      </c>
      <c r="AV530" s="14" t="s">
        <v>81</v>
      </c>
      <c r="AW530" s="14" t="s">
        <v>33</v>
      </c>
      <c r="AX530" s="14" t="s">
        <v>71</v>
      </c>
      <c r="AY530" s="194" t="s">
        <v>129</v>
      </c>
    </row>
    <row r="531" s="13" customFormat="1">
      <c r="A531" s="13"/>
      <c r="B531" s="186"/>
      <c r="C531" s="13"/>
      <c r="D531" s="179" t="s">
        <v>141</v>
      </c>
      <c r="E531" s="187" t="s">
        <v>3</v>
      </c>
      <c r="F531" s="188" t="s">
        <v>206</v>
      </c>
      <c r="G531" s="13"/>
      <c r="H531" s="187" t="s">
        <v>3</v>
      </c>
      <c r="I531" s="189"/>
      <c r="J531" s="13"/>
      <c r="K531" s="13"/>
      <c r="L531" s="186"/>
      <c r="M531" s="190"/>
      <c r="N531" s="191"/>
      <c r="O531" s="191"/>
      <c r="P531" s="191"/>
      <c r="Q531" s="191"/>
      <c r="R531" s="191"/>
      <c r="S531" s="191"/>
      <c r="T531" s="19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187" t="s">
        <v>141</v>
      </c>
      <c r="AU531" s="187" t="s">
        <v>81</v>
      </c>
      <c r="AV531" s="13" t="s">
        <v>79</v>
      </c>
      <c r="AW531" s="13" t="s">
        <v>33</v>
      </c>
      <c r="AX531" s="13" t="s">
        <v>71</v>
      </c>
      <c r="AY531" s="187" t="s">
        <v>129</v>
      </c>
    </row>
    <row r="532" s="14" customFormat="1">
      <c r="A532" s="14"/>
      <c r="B532" s="193"/>
      <c r="C532" s="14"/>
      <c r="D532" s="179" t="s">
        <v>141</v>
      </c>
      <c r="E532" s="194" t="s">
        <v>3</v>
      </c>
      <c r="F532" s="195" t="s">
        <v>608</v>
      </c>
      <c r="G532" s="14"/>
      <c r="H532" s="196">
        <v>2.2000000000000002</v>
      </c>
      <c r="I532" s="197"/>
      <c r="J532" s="14"/>
      <c r="K532" s="14"/>
      <c r="L532" s="193"/>
      <c r="M532" s="198"/>
      <c r="N532" s="199"/>
      <c r="O532" s="199"/>
      <c r="P532" s="199"/>
      <c r="Q532" s="199"/>
      <c r="R532" s="199"/>
      <c r="S532" s="199"/>
      <c r="T532" s="200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194" t="s">
        <v>141</v>
      </c>
      <c r="AU532" s="194" t="s">
        <v>81</v>
      </c>
      <c r="AV532" s="14" t="s">
        <v>81</v>
      </c>
      <c r="AW532" s="14" t="s">
        <v>33</v>
      </c>
      <c r="AX532" s="14" t="s">
        <v>71</v>
      </c>
      <c r="AY532" s="194" t="s">
        <v>129</v>
      </c>
    </row>
    <row r="533" s="13" customFormat="1">
      <c r="A533" s="13"/>
      <c r="B533" s="186"/>
      <c r="C533" s="13"/>
      <c r="D533" s="179" t="s">
        <v>141</v>
      </c>
      <c r="E533" s="187" t="s">
        <v>3</v>
      </c>
      <c r="F533" s="188" t="s">
        <v>208</v>
      </c>
      <c r="G533" s="13"/>
      <c r="H533" s="187" t="s">
        <v>3</v>
      </c>
      <c r="I533" s="189"/>
      <c r="J533" s="13"/>
      <c r="K533" s="13"/>
      <c r="L533" s="186"/>
      <c r="M533" s="190"/>
      <c r="N533" s="191"/>
      <c r="O533" s="191"/>
      <c r="P533" s="191"/>
      <c r="Q533" s="191"/>
      <c r="R533" s="191"/>
      <c r="S533" s="191"/>
      <c r="T533" s="19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187" t="s">
        <v>141</v>
      </c>
      <c r="AU533" s="187" t="s">
        <v>81</v>
      </c>
      <c r="AV533" s="13" t="s">
        <v>79</v>
      </c>
      <c r="AW533" s="13" t="s">
        <v>33</v>
      </c>
      <c r="AX533" s="13" t="s">
        <v>71</v>
      </c>
      <c r="AY533" s="187" t="s">
        <v>129</v>
      </c>
    </row>
    <row r="534" s="14" customFormat="1">
      <c r="A534" s="14"/>
      <c r="B534" s="193"/>
      <c r="C534" s="14"/>
      <c r="D534" s="179" t="s">
        <v>141</v>
      </c>
      <c r="E534" s="194" t="s">
        <v>3</v>
      </c>
      <c r="F534" s="195" t="s">
        <v>609</v>
      </c>
      <c r="G534" s="14"/>
      <c r="H534" s="196">
        <v>2.3999999999999999</v>
      </c>
      <c r="I534" s="197"/>
      <c r="J534" s="14"/>
      <c r="K534" s="14"/>
      <c r="L534" s="193"/>
      <c r="M534" s="198"/>
      <c r="N534" s="199"/>
      <c r="O534" s="199"/>
      <c r="P534" s="199"/>
      <c r="Q534" s="199"/>
      <c r="R534" s="199"/>
      <c r="S534" s="199"/>
      <c r="T534" s="200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194" t="s">
        <v>141</v>
      </c>
      <c r="AU534" s="194" t="s">
        <v>81</v>
      </c>
      <c r="AV534" s="14" t="s">
        <v>81</v>
      </c>
      <c r="AW534" s="14" t="s">
        <v>33</v>
      </c>
      <c r="AX534" s="14" t="s">
        <v>71</v>
      </c>
      <c r="AY534" s="194" t="s">
        <v>129</v>
      </c>
    </row>
    <row r="535" s="15" customFormat="1">
      <c r="A535" s="15"/>
      <c r="B535" s="201"/>
      <c r="C535" s="15"/>
      <c r="D535" s="179" t="s">
        <v>141</v>
      </c>
      <c r="E535" s="202" t="s">
        <v>3</v>
      </c>
      <c r="F535" s="203" t="s">
        <v>145</v>
      </c>
      <c r="G535" s="15"/>
      <c r="H535" s="204">
        <v>8</v>
      </c>
      <c r="I535" s="205"/>
      <c r="J535" s="15"/>
      <c r="K535" s="15"/>
      <c r="L535" s="201"/>
      <c r="M535" s="206"/>
      <c r="N535" s="207"/>
      <c r="O535" s="207"/>
      <c r="P535" s="207"/>
      <c r="Q535" s="207"/>
      <c r="R535" s="207"/>
      <c r="S535" s="207"/>
      <c r="T535" s="208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02" t="s">
        <v>141</v>
      </c>
      <c r="AU535" s="202" t="s">
        <v>81</v>
      </c>
      <c r="AV535" s="15" t="s">
        <v>136</v>
      </c>
      <c r="AW535" s="15" t="s">
        <v>33</v>
      </c>
      <c r="AX535" s="15" t="s">
        <v>79</v>
      </c>
      <c r="AY535" s="202" t="s">
        <v>129</v>
      </c>
    </row>
    <row r="536" s="2" customFormat="1" ht="16.5" customHeight="1">
      <c r="A536" s="39"/>
      <c r="B536" s="165"/>
      <c r="C536" s="166" t="s">
        <v>610</v>
      </c>
      <c r="D536" s="166" t="s">
        <v>131</v>
      </c>
      <c r="E536" s="167" t="s">
        <v>611</v>
      </c>
      <c r="F536" s="168" t="s">
        <v>612</v>
      </c>
      <c r="G536" s="169" t="s">
        <v>148</v>
      </c>
      <c r="H536" s="170">
        <v>52.200000000000003</v>
      </c>
      <c r="I536" s="171"/>
      <c r="J536" s="172">
        <f>ROUND(I536*H536,2)</f>
        <v>0</v>
      </c>
      <c r="K536" s="168" t="s">
        <v>135</v>
      </c>
      <c r="L536" s="40"/>
      <c r="M536" s="173" t="s">
        <v>3</v>
      </c>
      <c r="N536" s="174" t="s">
        <v>42</v>
      </c>
      <c r="O536" s="73"/>
      <c r="P536" s="175">
        <f>O536*H536</f>
        <v>0</v>
      </c>
      <c r="Q536" s="175">
        <v>0</v>
      </c>
      <c r="R536" s="175">
        <f>Q536*H536</f>
        <v>0</v>
      </c>
      <c r="S536" s="175">
        <v>0</v>
      </c>
      <c r="T536" s="176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177" t="s">
        <v>136</v>
      </c>
      <c r="AT536" s="177" t="s">
        <v>131</v>
      </c>
      <c r="AU536" s="177" t="s">
        <v>81</v>
      </c>
      <c r="AY536" s="20" t="s">
        <v>129</v>
      </c>
      <c r="BE536" s="178">
        <f>IF(N536="základní",J536,0)</f>
        <v>0</v>
      </c>
      <c r="BF536" s="178">
        <f>IF(N536="snížená",J536,0)</f>
        <v>0</v>
      </c>
      <c r="BG536" s="178">
        <f>IF(N536="zákl. přenesená",J536,0)</f>
        <v>0</v>
      </c>
      <c r="BH536" s="178">
        <f>IF(N536="sníž. přenesená",J536,0)</f>
        <v>0</v>
      </c>
      <c r="BI536" s="178">
        <f>IF(N536="nulová",J536,0)</f>
        <v>0</v>
      </c>
      <c r="BJ536" s="20" t="s">
        <v>79</v>
      </c>
      <c r="BK536" s="178">
        <f>ROUND(I536*H536,2)</f>
        <v>0</v>
      </c>
      <c r="BL536" s="20" t="s">
        <v>136</v>
      </c>
      <c r="BM536" s="177" t="s">
        <v>613</v>
      </c>
    </row>
    <row r="537" s="2" customFormat="1">
      <c r="A537" s="39"/>
      <c r="B537" s="40"/>
      <c r="C537" s="39"/>
      <c r="D537" s="179" t="s">
        <v>137</v>
      </c>
      <c r="E537" s="39"/>
      <c r="F537" s="180" t="s">
        <v>614</v>
      </c>
      <c r="G537" s="39"/>
      <c r="H537" s="39"/>
      <c r="I537" s="181"/>
      <c r="J537" s="39"/>
      <c r="K537" s="39"/>
      <c r="L537" s="40"/>
      <c r="M537" s="182"/>
      <c r="N537" s="183"/>
      <c r="O537" s="73"/>
      <c r="P537" s="73"/>
      <c r="Q537" s="73"/>
      <c r="R537" s="73"/>
      <c r="S537" s="73"/>
      <c r="T537" s="74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T537" s="20" t="s">
        <v>137</v>
      </c>
      <c r="AU537" s="20" t="s">
        <v>81</v>
      </c>
    </row>
    <row r="538" s="2" customFormat="1">
      <c r="A538" s="39"/>
      <c r="B538" s="40"/>
      <c r="C538" s="39"/>
      <c r="D538" s="184" t="s">
        <v>139</v>
      </c>
      <c r="E538" s="39"/>
      <c r="F538" s="185" t="s">
        <v>615</v>
      </c>
      <c r="G538" s="39"/>
      <c r="H538" s="39"/>
      <c r="I538" s="181"/>
      <c r="J538" s="39"/>
      <c r="K538" s="39"/>
      <c r="L538" s="40"/>
      <c r="M538" s="182"/>
      <c r="N538" s="183"/>
      <c r="O538" s="73"/>
      <c r="P538" s="73"/>
      <c r="Q538" s="73"/>
      <c r="R538" s="73"/>
      <c r="S538" s="73"/>
      <c r="T538" s="74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T538" s="20" t="s">
        <v>139</v>
      </c>
      <c r="AU538" s="20" t="s">
        <v>81</v>
      </c>
    </row>
    <row r="539" s="13" customFormat="1">
      <c r="A539" s="13"/>
      <c r="B539" s="186"/>
      <c r="C539" s="13"/>
      <c r="D539" s="179" t="s">
        <v>141</v>
      </c>
      <c r="E539" s="187" t="s">
        <v>3</v>
      </c>
      <c r="F539" s="188" t="s">
        <v>616</v>
      </c>
      <c r="G539" s="13"/>
      <c r="H539" s="187" t="s">
        <v>3</v>
      </c>
      <c r="I539" s="189"/>
      <c r="J539" s="13"/>
      <c r="K539" s="13"/>
      <c r="L539" s="186"/>
      <c r="M539" s="190"/>
      <c r="N539" s="191"/>
      <c r="O539" s="191"/>
      <c r="P539" s="191"/>
      <c r="Q539" s="191"/>
      <c r="R539" s="191"/>
      <c r="S539" s="191"/>
      <c r="T539" s="19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187" t="s">
        <v>141</v>
      </c>
      <c r="AU539" s="187" t="s">
        <v>81</v>
      </c>
      <c r="AV539" s="13" t="s">
        <v>79</v>
      </c>
      <c r="AW539" s="13" t="s">
        <v>33</v>
      </c>
      <c r="AX539" s="13" t="s">
        <v>71</v>
      </c>
      <c r="AY539" s="187" t="s">
        <v>129</v>
      </c>
    </row>
    <row r="540" s="14" customFormat="1">
      <c r="A540" s="14"/>
      <c r="B540" s="193"/>
      <c r="C540" s="14"/>
      <c r="D540" s="179" t="s">
        <v>141</v>
      </c>
      <c r="E540" s="194" t="s">
        <v>3</v>
      </c>
      <c r="F540" s="195" t="s">
        <v>617</v>
      </c>
      <c r="G540" s="14"/>
      <c r="H540" s="196">
        <v>52.200000000000003</v>
      </c>
      <c r="I540" s="197"/>
      <c r="J540" s="14"/>
      <c r="K540" s="14"/>
      <c r="L540" s="193"/>
      <c r="M540" s="198"/>
      <c r="N540" s="199"/>
      <c r="O540" s="199"/>
      <c r="P540" s="199"/>
      <c r="Q540" s="199"/>
      <c r="R540" s="199"/>
      <c r="S540" s="199"/>
      <c r="T540" s="200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194" t="s">
        <v>141</v>
      </c>
      <c r="AU540" s="194" t="s">
        <v>81</v>
      </c>
      <c r="AV540" s="14" t="s">
        <v>81</v>
      </c>
      <c r="AW540" s="14" t="s">
        <v>33</v>
      </c>
      <c r="AX540" s="14" t="s">
        <v>71</v>
      </c>
      <c r="AY540" s="194" t="s">
        <v>129</v>
      </c>
    </row>
    <row r="541" s="15" customFormat="1">
      <c r="A541" s="15"/>
      <c r="B541" s="201"/>
      <c r="C541" s="15"/>
      <c r="D541" s="179" t="s">
        <v>141</v>
      </c>
      <c r="E541" s="202" t="s">
        <v>3</v>
      </c>
      <c r="F541" s="203" t="s">
        <v>145</v>
      </c>
      <c r="G541" s="15"/>
      <c r="H541" s="204">
        <v>52.200000000000003</v>
      </c>
      <c r="I541" s="205"/>
      <c r="J541" s="15"/>
      <c r="K541" s="15"/>
      <c r="L541" s="201"/>
      <c r="M541" s="206"/>
      <c r="N541" s="207"/>
      <c r="O541" s="207"/>
      <c r="P541" s="207"/>
      <c r="Q541" s="207"/>
      <c r="R541" s="207"/>
      <c r="S541" s="207"/>
      <c r="T541" s="208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02" t="s">
        <v>141</v>
      </c>
      <c r="AU541" s="202" t="s">
        <v>81</v>
      </c>
      <c r="AV541" s="15" t="s">
        <v>136</v>
      </c>
      <c r="AW541" s="15" t="s">
        <v>33</v>
      </c>
      <c r="AX541" s="15" t="s">
        <v>79</v>
      </c>
      <c r="AY541" s="202" t="s">
        <v>129</v>
      </c>
    </row>
    <row r="542" s="2" customFormat="1" ht="16.5" customHeight="1">
      <c r="A542" s="39"/>
      <c r="B542" s="165"/>
      <c r="C542" s="166" t="s">
        <v>618</v>
      </c>
      <c r="D542" s="166" t="s">
        <v>131</v>
      </c>
      <c r="E542" s="167" t="s">
        <v>619</v>
      </c>
      <c r="F542" s="168" t="s">
        <v>620</v>
      </c>
      <c r="G542" s="169" t="s">
        <v>148</v>
      </c>
      <c r="H542" s="170">
        <v>60.200000000000003</v>
      </c>
      <c r="I542" s="171"/>
      <c r="J542" s="172">
        <f>ROUND(I542*H542,2)</f>
        <v>0</v>
      </c>
      <c r="K542" s="168" t="s">
        <v>135</v>
      </c>
      <c r="L542" s="40"/>
      <c r="M542" s="173" t="s">
        <v>3</v>
      </c>
      <c r="N542" s="174" t="s">
        <v>42</v>
      </c>
      <c r="O542" s="73"/>
      <c r="P542" s="175">
        <f>O542*H542</f>
        <v>0</v>
      </c>
      <c r="Q542" s="175">
        <v>0</v>
      </c>
      <c r="R542" s="175">
        <f>Q542*H542</f>
        <v>0</v>
      </c>
      <c r="S542" s="175">
        <v>0</v>
      </c>
      <c r="T542" s="176">
        <f>S542*H542</f>
        <v>0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R542" s="177" t="s">
        <v>136</v>
      </c>
      <c r="AT542" s="177" t="s">
        <v>131</v>
      </c>
      <c r="AU542" s="177" t="s">
        <v>81</v>
      </c>
      <c r="AY542" s="20" t="s">
        <v>129</v>
      </c>
      <c r="BE542" s="178">
        <f>IF(N542="základní",J542,0)</f>
        <v>0</v>
      </c>
      <c r="BF542" s="178">
        <f>IF(N542="snížená",J542,0)</f>
        <v>0</v>
      </c>
      <c r="BG542" s="178">
        <f>IF(N542="zákl. přenesená",J542,0)</f>
        <v>0</v>
      </c>
      <c r="BH542" s="178">
        <f>IF(N542="sníž. přenesená",J542,0)</f>
        <v>0</v>
      </c>
      <c r="BI542" s="178">
        <f>IF(N542="nulová",J542,0)</f>
        <v>0</v>
      </c>
      <c r="BJ542" s="20" t="s">
        <v>79</v>
      </c>
      <c r="BK542" s="178">
        <f>ROUND(I542*H542,2)</f>
        <v>0</v>
      </c>
      <c r="BL542" s="20" t="s">
        <v>136</v>
      </c>
      <c r="BM542" s="177" t="s">
        <v>621</v>
      </c>
    </row>
    <row r="543" s="2" customFormat="1">
      <c r="A543" s="39"/>
      <c r="B543" s="40"/>
      <c r="C543" s="39"/>
      <c r="D543" s="179" t="s">
        <v>137</v>
      </c>
      <c r="E543" s="39"/>
      <c r="F543" s="180" t="s">
        <v>622</v>
      </c>
      <c r="G543" s="39"/>
      <c r="H543" s="39"/>
      <c r="I543" s="181"/>
      <c r="J543" s="39"/>
      <c r="K543" s="39"/>
      <c r="L543" s="40"/>
      <c r="M543" s="182"/>
      <c r="N543" s="183"/>
      <c r="O543" s="73"/>
      <c r="P543" s="73"/>
      <c r="Q543" s="73"/>
      <c r="R543" s="73"/>
      <c r="S543" s="73"/>
      <c r="T543" s="74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T543" s="20" t="s">
        <v>137</v>
      </c>
      <c r="AU543" s="20" t="s">
        <v>81</v>
      </c>
    </row>
    <row r="544" s="2" customFormat="1">
      <c r="A544" s="39"/>
      <c r="B544" s="40"/>
      <c r="C544" s="39"/>
      <c r="D544" s="184" t="s">
        <v>139</v>
      </c>
      <c r="E544" s="39"/>
      <c r="F544" s="185" t="s">
        <v>623</v>
      </c>
      <c r="G544" s="39"/>
      <c r="H544" s="39"/>
      <c r="I544" s="181"/>
      <c r="J544" s="39"/>
      <c r="K544" s="39"/>
      <c r="L544" s="40"/>
      <c r="M544" s="182"/>
      <c r="N544" s="183"/>
      <c r="O544" s="73"/>
      <c r="P544" s="73"/>
      <c r="Q544" s="73"/>
      <c r="R544" s="73"/>
      <c r="S544" s="73"/>
      <c r="T544" s="74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T544" s="20" t="s">
        <v>139</v>
      </c>
      <c r="AU544" s="20" t="s">
        <v>81</v>
      </c>
    </row>
    <row r="545" s="14" customFormat="1">
      <c r="A545" s="14"/>
      <c r="B545" s="193"/>
      <c r="C545" s="14"/>
      <c r="D545" s="179" t="s">
        <v>141</v>
      </c>
      <c r="E545" s="194" t="s">
        <v>3</v>
      </c>
      <c r="F545" s="195" t="s">
        <v>624</v>
      </c>
      <c r="G545" s="14"/>
      <c r="H545" s="196">
        <v>60.200000000000003</v>
      </c>
      <c r="I545" s="197"/>
      <c r="J545" s="14"/>
      <c r="K545" s="14"/>
      <c r="L545" s="193"/>
      <c r="M545" s="198"/>
      <c r="N545" s="199"/>
      <c r="O545" s="199"/>
      <c r="P545" s="199"/>
      <c r="Q545" s="199"/>
      <c r="R545" s="199"/>
      <c r="S545" s="199"/>
      <c r="T545" s="200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194" t="s">
        <v>141</v>
      </c>
      <c r="AU545" s="194" t="s">
        <v>81</v>
      </c>
      <c r="AV545" s="14" t="s">
        <v>81</v>
      </c>
      <c r="AW545" s="14" t="s">
        <v>33</v>
      </c>
      <c r="AX545" s="14" t="s">
        <v>71</v>
      </c>
      <c r="AY545" s="194" t="s">
        <v>129</v>
      </c>
    </row>
    <row r="546" s="15" customFormat="1">
      <c r="A546" s="15"/>
      <c r="B546" s="201"/>
      <c r="C546" s="15"/>
      <c r="D546" s="179" t="s">
        <v>141</v>
      </c>
      <c r="E546" s="202" t="s">
        <v>3</v>
      </c>
      <c r="F546" s="203" t="s">
        <v>145</v>
      </c>
      <c r="G546" s="15"/>
      <c r="H546" s="204">
        <v>60.200000000000003</v>
      </c>
      <c r="I546" s="205"/>
      <c r="J546" s="15"/>
      <c r="K546" s="15"/>
      <c r="L546" s="201"/>
      <c r="M546" s="206"/>
      <c r="N546" s="207"/>
      <c r="O546" s="207"/>
      <c r="P546" s="207"/>
      <c r="Q546" s="207"/>
      <c r="R546" s="207"/>
      <c r="S546" s="207"/>
      <c r="T546" s="208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T546" s="202" t="s">
        <v>141</v>
      </c>
      <c r="AU546" s="202" t="s">
        <v>81</v>
      </c>
      <c r="AV546" s="15" t="s">
        <v>136</v>
      </c>
      <c r="AW546" s="15" t="s">
        <v>33</v>
      </c>
      <c r="AX546" s="15" t="s">
        <v>79</v>
      </c>
      <c r="AY546" s="202" t="s">
        <v>129</v>
      </c>
    </row>
    <row r="547" s="12" customFormat="1" ht="22.8" customHeight="1">
      <c r="A547" s="12"/>
      <c r="B547" s="152"/>
      <c r="C547" s="12"/>
      <c r="D547" s="153" t="s">
        <v>70</v>
      </c>
      <c r="E547" s="163" t="s">
        <v>625</v>
      </c>
      <c r="F547" s="163" t="s">
        <v>626</v>
      </c>
      <c r="G547" s="12"/>
      <c r="H547" s="12"/>
      <c r="I547" s="155"/>
      <c r="J547" s="164">
        <f>BK547</f>
        <v>0</v>
      </c>
      <c r="K547" s="12"/>
      <c r="L547" s="152"/>
      <c r="M547" s="157"/>
      <c r="N547" s="158"/>
      <c r="O547" s="158"/>
      <c r="P547" s="159">
        <f>SUM(P548:P581)</f>
        <v>0</v>
      </c>
      <c r="Q547" s="158"/>
      <c r="R547" s="159">
        <f>SUM(R548:R581)</f>
        <v>0</v>
      </c>
      <c r="S547" s="158"/>
      <c r="T547" s="160">
        <f>SUM(T548:T581)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153" t="s">
        <v>79</v>
      </c>
      <c r="AT547" s="161" t="s">
        <v>70</v>
      </c>
      <c r="AU547" s="161" t="s">
        <v>79</v>
      </c>
      <c r="AY547" s="153" t="s">
        <v>129</v>
      </c>
      <c r="BK547" s="162">
        <f>SUM(BK548:BK581)</f>
        <v>0</v>
      </c>
    </row>
    <row r="548" s="2" customFormat="1" ht="21.75" customHeight="1">
      <c r="A548" s="39"/>
      <c r="B548" s="165"/>
      <c r="C548" s="166" t="s">
        <v>627</v>
      </c>
      <c r="D548" s="166" t="s">
        <v>131</v>
      </c>
      <c r="E548" s="167" t="s">
        <v>628</v>
      </c>
      <c r="F548" s="168" t="s">
        <v>629</v>
      </c>
      <c r="G548" s="169" t="s">
        <v>230</v>
      </c>
      <c r="H548" s="170">
        <v>391.45999999999998</v>
      </c>
      <c r="I548" s="171"/>
      <c r="J548" s="172">
        <f>ROUND(I548*H548,2)</f>
        <v>0</v>
      </c>
      <c r="K548" s="168" t="s">
        <v>135</v>
      </c>
      <c r="L548" s="40"/>
      <c r="M548" s="173" t="s">
        <v>3</v>
      </c>
      <c r="N548" s="174" t="s">
        <v>42</v>
      </c>
      <c r="O548" s="73"/>
      <c r="P548" s="175">
        <f>O548*H548</f>
        <v>0</v>
      </c>
      <c r="Q548" s="175">
        <v>0</v>
      </c>
      <c r="R548" s="175">
        <f>Q548*H548</f>
        <v>0</v>
      </c>
      <c r="S548" s="175">
        <v>0</v>
      </c>
      <c r="T548" s="176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177" t="s">
        <v>136</v>
      </c>
      <c r="AT548" s="177" t="s">
        <v>131</v>
      </c>
      <c r="AU548" s="177" t="s">
        <v>81</v>
      </c>
      <c r="AY548" s="20" t="s">
        <v>129</v>
      </c>
      <c r="BE548" s="178">
        <f>IF(N548="základní",J548,0)</f>
        <v>0</v>
      </c>
      <c r="BF548" s="178">
        <f>IF(N548="snížená",J548,0)</f>
        <v>0</v>
      </c>
      <c r="BG548" s="178">
        <f>IF(N548="zákl. přenesená",J548,0)</f>
        <v>0</v>
      </c>
      <c r="BH548" s="178">
        <f>IF(N548="sníž. přenesená",J548,0)</f>
        <v>0</v>
      </c>
      <c r="BI548" s="178">
        <f>IF(N548="nulová",J548,0)</f>
        <v>0</v>
      </c>
      <c r="BJ548" s="20" t="s">
        <v>79</v>
      </c>
      <c r="BK548" s="178">
        <f>ROUND(I548*H548,2)</f>
        <v>0</v>
      </c>
      <c r="BL548" s="20" t="s">
        <v>136</v>
      </c>
      <c r="BM548" s="177" t="s">
        <v>630</v>
      </c>
    </row>
    <row r="549" s="2" customFormat="1">
      <c r="A549" s="39"/>
      <c r="B549" s="40"/>
      <c r="C549" s="39"/>
      <c r="D549" s="179" t="s">
        <v>137</v>
      </c>
      <c r="E549" s="39"/>
      <c r="F549" s="180" t="s">
        <v>631</v>
      </c>
      <c r="G549" s="39"/>
      <c r="H549" s="39"/>
      <c r="I549" s="181"/>
      <c r="J549" s="39"/>
      <c r="K549" s="39"/>
      <c r="L549" s="40"/>
      <c r="M549" s="182"/>
      <c r="N549" s="183"/>
      <c r="O549" s="73"/>
      <c r="P549" s="73"/>
      <c r="Q549" s="73"/>
      <c r="R549" s="73"/>
      <c r="S549" s="73"/>
      <c r="T549" s="74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T549" s="20" t="s">
        <v>137</v>
      </c>
      <c r="AU549" s="20" t="s">
        <v>81</v>
      </c>
    </row>
    <row r="550" s="2" customFormat="1">
      <c r="A550" s="39"/>
      <c r="B550" s="40"/>
      <c r="C550" s="39"/>
      <c r="D550" s="184" t="s">
        <v>139</v>
      </c>
      <c r="E550" s="39"/>
      <c r="F550" s="185" t="s">
        <v>632</v>
      </c>
      <c r="G550" s="39"/>
      <c r="H550" s="39"/>
      <c r="I550" s="181"/>
      <c r="J550" s="39"/>
      <c r="K550" s="39"/>
      <c r="L550" s="40"/>
      <c r="M550" s="182"/>
      <c r="N550" s="183"/>
      <c r="O550" s="73"/>
      <c r="P550" s="73"/>
      <c r="Q550" s="73"/>
      <c r="R550" s="73"/>
      <c r="S550" s="73"/>
      <c r="T550" s="74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T550" s="20" t="s">
        <v>139</v>
      </c>
      <c r="AU550" s="20" t="s">
        <v>81</v>
      </c>
    </row>
    <row r="551" s="2" customFormat="1" ht="16.5" customHeight="1">
      <c r="A551" s="39"/>
      <c r="B551" s="165"/>
      <c r="C551" s="166" t="s">
        <v>323</v>
      </c>
      <c r="D551" s="166" t="s">
        <v>131</v>
      </c>
      <c r="E551" s="167" t="s">
        <v>633</v>
      </c>
      <c r="F551" s="168" t="s">
        <v>634</v>
      </c>
      <c r="G551" s="169" t="s">
        <v>230</v>
      </c>
      <c r="H551" s="170">
        <v>391.45999999999998</v>
      </c>
      <c r="I551" s="171"/>
      <c r="J551" s="172">
        <f>ROUND(I551*H551,2)</f>
        <v>0</v>
      </c>
      <c r="K551" s="168" t="s">
        <v>135</v>
      </c>
      <c r="L551" s="40"/>
      <c r="M551" s="173" t="s">
        <v>3</v>
      </c>
      <c r="N551" s="174" t="s">
        <v>42</v>
      </c>
      <c r="O551" s="73"/>
      <c r="P551" s="175">
        <f>O551*H551</f>
        <v>0</v>
      </c>
      <c r="Q551" s="175">
        <v>0</v>
      </c>
      <c r="R551" s="175">
        <f>Q551*H551</f>
        <v>0</v>
      </c>
      <c r="S551" s="175">
        <v>0</v>
      </c>
      <c r="T551" s="176">
        <f>S551*H551</f>
        <v>0</v>
      </c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R551" s="177" t="s">
        <v>136</v>
      </c>
      <c r="AT551" s="177" t="s">
        <v>131</v>
      </c>
      <c r="AU551" s="177" t="s">
        <v>81</v>
      </c>
      <c r="AY551" s="20" t="s">
        <v>129</v>
      </c>
      <c r="BE551" s="178">
        <f>IF(N551="základní",J551,0)</f>
        <v>0</v>
      </c>
      <c r="BF551" s="178">
        <f>IF(N551="snížená",J551,0)</f>
        <v>0</v>
      </c>
      <c r="BG551" s="178">
        <f>IF(N551="zákl. přenesená",J551,0)</f>
        <v>0</v>
      </c>
      <c r="BH551" s="178">
        <f>IF(N551="sníž. přenesená",J551,0)</f>
        <v>0</v>
      </c>
      <c r="BI551" s="178">
        <f>IF(N551="nulová",J551,0)</f>
        <v>0</v>
      </c>
      <c r="BJ551" s="20" t="s">
        <v>79</v>
      </c>
      <c r="BK551" s="178">
        <f>ROUND(I551*H551,2)</f>
        <v>0</v>
      </c>
      <c r="BL551" s="20" t="s">
        <v>136</v>
      </c>
      <c r="BM551" s="177" t="s">
        <v>635</v>
      </c>
    </row>
    <row r="552" s="2" customFormat="1">
      <c r="A552" s="39"/>
      <c r="B552" s="40"/>
      <c r="C552" s="39"/>
      <c r="D552" s="179" t="s">
        <v>137</v>
      </c>
      <c r="E552" s="39"/>
      <c r="F552" s="180" t="s">
        <v>636</v>
      </c>
      <c r="G552" s="39"/>
      <c r="H552" s="39"/>
      <c r="I552" s="181"/>
      <c r="J552" s="39"/>
      <c r="K552" s="39"/>
      <c r="L552" s="40"/>
      <c r="M552" s="182"/>
      <c r="N552" s="183"/>
      <c r="O552" s="73"/>
      <c r="P552" s="73"/>
      <c r="Q552" s="73"/>
      <c r="R552" s="73"/>
      <c r="S552" s="73"/>
      <c r="T552" s="74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T552" s="20" t="s">
        <v>137</v>
      </c>
      <c r="AU552" s="20" t="s">
        <v>81</v>
      </c>
    </row>
    <row r="553" s="2" customFormat="1">
      <c r="A553" s="39"/>
      <c r="B553" s="40"/>
      <c r="C553" s="39"/>
      <c r="D553" s="184" t="s">
        <v>139</v>
      </c>
      <c r="E553" s="39"/>
      <c r="F553" s="185" t="s">
        <v>637</v>
      </c>
      <c r="G553" s="39"/>
      <c r="H553" s="39"/>
      <c r="I553" s="181"/>
      <c r="J553" s="39"/>
      <c r="K553" s="39"/>
      <c r="L553" s="40"/>
      <c r="M553" s="182"/>
      <c r="N553" s="183"/>
      <c r="O553" s="73"/>
      <c r="P553" s="73"/>
      <c r="Q553" s="73"/>
      <c r="R553" s="73"/>
      <c r="S553" s="73"/>
      <c r="T553" s="74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T553" s="20" t="s">
        <v>139</v>
      </c>
      <c r="AU553" s="20" t="s">
        <v>81</v>
      </c>
    </row>
    <row r="554" s="2" customFormat="1" ht="16.5" customHeight="1">
      <c r="A554" s="39"/>
      <c r="B554" s="165"/>
      <c r="C554" s="166" t="s">
        <v>638</v>
      </c>
      <c r="D554" s="166" t="s">
        <v>131</v>
      </c>
      <c r="E554" s="167" t="s">
        <v>639</v>
      </c>
      <c r="F554" s="168" t="s">
        <v>640</v>
      </c>
      <c r="G554" s="169" t="s">
        <v>230</v>
      </c>
      <c r="H554" s="170">
        <v>3523.1399999999999</v>
      </c>
      <c r="I554" s="171"/>
      <c r="J554" s="172">
        <f>ROUND(I554*H554,2)</f>
        <v>0</v>
      </c>
      <c r="K554" s="168" t="s">
        <v>135</v>
      </c>
      <c r="L554" s="40"/>
      <c r="M554" s="173" t="s">
        <v>3</v>
      </c>
      <c r="N554" s="174" t="s">
        <v>42</v>
      </c>
      <c r="O554" s="73"/>
      <c r="P554" s="175">
        <f>O554*H554</f>
        <v>0</v>
      </c>
      <c r="Q554" s="175">
        <v>0</v>
      </c>
      <c r="R554" s="175">
        <f>Q554*H554</f>
        <v>0</v>
      </c>
      <c r="S554" s="175">
        <v>0</v>
      </c>
      <c r="T554" s="176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177" t="s">
        <v>136</v>
      </c>
      <c r="AT554" s="177" t="s">
        <v>131</v>
      </c>
      <c r="AU554" s="177" t="s">
        <v>81</v>
      </c>
      <c r="AY554" s="20" t="s">
        <v>129</v>
      </c>
      <c r="BE554" s="178">
        <f>IF(N554="základní",J554,0)</f>
        <v>0</v>
      </c>
      <c r="BF554" s="178">
        <f>IF(N554="snížená",J554,0)</f>
        <v>0</v>
      </c>
      <c r="BG554" s="178">
        <f>IF(N554="zákl. přenesená",J554,0)</f>
        <v>0</v>
      </c>
      <c r="BH554" s="178">
        <f>IF(N554="sníž. přenesená",J554,0)</f>
        <v>0</v>
      </c>
      <c r="BI554" s="178">
        <f>IF(N554="nulová",J554,0)</f>
        <v>0</v>
      </c>
      <c r="BJ554" s="20" t="s">
        <v>79</v>
      </c>
      <c r="BK554" s="178">
        <f>ROUND(I554*H554,2)</f>
        <v>0</v>
      </c>
      <c r="BL554" s="20" t="s">
        <v>136</v>
      </c>
      <c r="BM554" s="177" t="s">
        <v>641</v>
      </c>
    </row>
    <row r="555" s="2" customFormat="1">
      <c r="A555" s="39"/>
      <c r="B555" s="40"/>
      <c r="C555" s="39"/>
      <c r="D555" s="179" t="s">
        <v>137</v>
      </c>
      <c r="E555" s="39"/>
      <c r="F555" s="180" t="s">
        <v>642</v>
      </c>
      <c r="G555" s="39"/>
      <c r="H555" s="39"/>
      <c r="I555" s="181"/>
      <c r="J555" s="39"/>
      <c r="K555" s="39"/>
      <c r="L555" s="40"/>
      <c r="M555" s="182"/>
      <c r="N555" s="183"/>
      <c r="O555" s="73"/>
      <c r="P555" s="73"/>
      <c r="Q555" s="73"/>
      <c r="R555" s="73"/>
      <c r="S555" s="73"/>
      <c r="T555" s="74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T555" s="20" t="s">
        <v>137</v>
      </c>
      <c r="AU555" s="20" t="s">
        <v>81</v>
      </c>
    </row>
    <row r="556" s="2" customFormat="1">
      <c r="A556" s="39"/>
      <c r="B556" s="40"/>
      <c r="C556" s="39"/>
      <c r="D556" s="184" t="s">
        <v>139</v>
      </c>
      <c r="E556" s="39"/>
      <c r="F556" s="185" t="s">
        <v>643</v>
      </c>
      <c r="G556" s="39"/>
      <c r="H556" s="39"/>
      <c r="I556" s="181"/>
      <c r="J556" s="39"/>
      <c r="K556" s="39"/>
      <c r="L556" s="40"/>
      <c r="M556" s="182"/>
      <c r="N556" s="183"/>
      <c r="O556" s="73"/>
      <c r="P556" s="73"/>
      <c r="Q556" s="73"/>
      <c r="R556" s="73"/>
      <c r="S556" s="73"/>
      <c r="T556" s="74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T556" s="20" t="s">
        <v>139</v>
      </c>
      <c r="AU556" s="20" t="s">
        <v>81</v>
      </c>
    </row>
    <row r="557" s="14" customFormat="1">
      <c r="A557" s="14"/>
      <c r="B557" s="193"/>
      <c r="C557" s="14"/>
      <c r="D557" s="179" t="s">
        <v>141</v>
      </c>
      <c r="E557" s="194" t="s">
        <v>3</v>
      </c>
      <c r="F557" s="195" t="s">
        <v>644</v>
      </c>
      <c r="G557" s="14"/>
      <c r="H557" s="196">
        <v>3523.1399999999999</v>
      </c>
      <c r="I557" s="197"/>
      <c r="J557" s="14"/>
      <c r="K557" s="14"/>
      <c r="L557" s="193"/>
      <c r="M557" s="198"/>
      <c r="N557" s="199"/>
      <c r="O557" s="199"/>
      <c r="P557" s="199"/>
      <c r="Q557" s="199"/>
      <c r="R557" s="199"/>
      <c r="S557" s="199"/>
      <c r="T557" s="200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194" t="s">
        <v>141</v>
      </c>
      <c r="AU557" s="194" t="s">
        <v>81</v>
      </c>
      <c r="AV557" s="14" t="s">
        <v>81</v>
      </c>
      <c r="AW557" s="14" t="s">
        <v>33</v>
      </c>
      <c r="AX557" s="14" t="s">
        <v>71</v>
      </c>
      <c r="AY557" s="194" t="s">
        <v>129</v>
      </c>
    </row>
    <row r="558" s="15" customFormat="1">
      <c r="A558" s="15"/>
      <c r="B558" s="201"/>
      <c r="C558" s="15"/>
      <c r="D558" s="179" t="s">
        <v>141</v>
      </c>
      <c r="E558" s="202" t="s">
        <v>3</v>
      </c>
      <c r="F558" s="203" t="s">
        <v>145</v>
      </c>
      <c r="G558" s="15"/>
      <c r="H558" s="204">
        <v>3523.1399999999999</v>
      </c>
      <c r="I558" s="205"/>
      <c r="J558" s="15"/>
      <c r="K558" s="15"/>
      <c r="L558" s="201"/>
      <c r="M558" s="206"/>
      <c r="N558" s="207"/>
      <c r="O558" s="207"/>
      <c r="P558" s="207"/>
      <c r="Q558" s="207"/>
      <c r="R558" s="207"/>
      <c r="S558" s="207"/>
      <c r="T558" s="208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T558" s="202" t="s">
        <v>141</v>
      </c>
      <c r="AU558" s="202" t="s">
        <v>81</v>
      </c>
      <c r="AV558" s="15" t="s">
        <v>136</v>
      </c>
      <c r="AW558" s="15" t="s">
        <v>33</v>
      </c>
      <c r="AX558" s="15" t="s">
        <v>79</v>
      </c>
      <c r="AY558" s="202" t="s">
        <v>129</v>
      </c>
    </row>
    <row r="559" s="2" customFormat="1" ht="21.75" customHeight="1">
      <c r="A559" s="39"/>
      <c r="B559" s="165"/>
      <c r="C559" s="166" t="s">
        <v>331</v>
      </c>
      <c r="D559" s="166" t="s">
        <v>131</v>
      </c>
      <c r="E559" s="167" t="s">
        <v>645</v>
      </c>
      <c r="F559" s="168" t="s">
        <v>646</v>
      </c>
      <c r="G559" s="169" t="s">
        <v>230</v>
      </c>
      <c r="H559" s="170">
        <v>53.880000000000003</v>
      </c>
      <c r="I559" s="171"/>
      <c r="J559" s="172">
        <f>ROUND(I559*H559,2)</f>
        <v>0</v>
      </c>
      <c r="K559" s="168" t="s">
        <v>135</v>
      </c>
      <c r="L559" s="40"/>
      <c r="M559" s="173" t="s">
        <v>3</v>
      </c>
      <c r="N559" s="174" t="s">
        <v>42</v>
      </c>
      <c r="O559" s="73"/>
      <c r="P559" s="175">
        <f>O559*H559</f>
        <v>0</v>
      </c>
      <c r="Q559" s="175">
        <v>0</v>
      </c>
      <c r="R559" s="175">
        <f>Q559*H559</f>
        <v>0</v>
      </c>
      <c r="S559" s="175">
        <v>0</v>
      </c>
      <c r="T559" s="176">
        <f>S559*H559</f>
        <v>0</v>
      </c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R559" s="177" t="s">
        <v>136</v>
      </c>
      <c r="AT559" s="177" t="s">
        <v>131</v>
      </c>
      <c r="AU559" s="177" t="s">
        <v>81</v>
      </c>
      <c r="AY559" s="20" t="s">
        <v>129</v>
      </c>
      <c r="BE559" s="178">
        <f>IF(N559="základní",J559,0)</f>
        <v>0</v>
      </c>
      <c r="BF559" s="178">
        <f>IF(N559="snížená",J559,0)</f>
        <v>0</v>
      </c>
      <c r="BG559" s="178">
        <f>IF(N559="zákl. přenesená",J559,0)</f>
        <v>0</v>
      </c>
      <c r="BH559" s="178">
        <f>IF(N559="sníž. přenesená",J559,0)</f>
        <v>0</v>
      </c>
      <c r="BI559" s="178">
        <f>IF(N559="nulová",J559,0)</f>
        <v>0</v>
      </c>
      <c r="BJ559" s="20" t="s">
        <v>79</v>
      </c>
      <c r="BK559" s="178">
        <f>ROUND(I559*H559,2)</f>
        <v>0</v>
      </c>
      <c r="BL559" s="20" t="s">
        <v>136</v>
      </c>
      <c r="BM559" s="177" t="s">
        <v>647</v>
      </c>
    </row>
    <row r="560" s="2" customFormat="1">
      <c r="A560" s="39"/>
      <c r="B560" s="40"/>
      <c r="C560" s="39"/>
      <c r="D560" s="179" t="s">
        <v>137</v>
      </c>
      <c r="E560" s="39"/>
      <c r="F560" s="180" t="s">
        <v>648</v>
      </c>
      <c r="G560" s="39"/>
      <c r="H560" s="39"/>
      <c r="I560" s="181"/>
      <c r="J560" s="39"/>
      <c r="K560" s="39"/>
      <c r="L560" s="40"/>
      <c r="M560" s="182"/>
      <c r="N560" s="183"/>
      <c r="O560" s="73"/>
      <c r="P560" s="73"/>
      <c r="Q560" s="73"/>
      <c r="R560" s="73"/>
      <c r="S560" s="73"/>
      <c r="T560" s="74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T560" s="20" t="s">
        <v>137</v>
      </c>
      <c r="AU560" s="20" t="s">
        <v>81</v>
      </c>
    </row>
    <row r="561" s="2" customFormat="1">
      <c r="A561" s="39"/>
      <c r="B561" s="40"/>
      <c r="C561" s="39"/>
      <c r="D561" s="184" t="s">
        <v>139</v>
      </c>
      <c r="E561" s="39"/>
      <c r="F561" s="185" t="s">
        <v>649</v>
      </c>
      <c r="G561" s="39"/>
      <c r="H561" s="39"/>
      <c r="I561" s="181"/>
      <c r="J561" s="39"/>
      <c r="K561" s="39"/>
      <c r="L561" s="40"/>
      <c r="M561" s="182"/>
      <c r="N561" s="183"/>
      <c r="O561" s="73"/>
      <c r="P561" s="73"/>
      <c r="Q561" s="73"/>
      <c r="R561" s="73"/>
      <c r="S561" s="73"/>
      <c r="T561" s="74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T561" s="20" t="s">
        <v>139</v>
      </c>
      <c r="AU561" s="20" t="s">
        <v>81</v>
      </c>
    </row>
    <row r="562" s="14" customFormat="1">
      <c r="A562" s="14"/>
      <c r="B562" s="193"/>
      <c r="C562" s="14"/>
      <c r="D562" s="179" t="s">
        <v>141</v>
      </c>
      <c r="E562" s="194" t="s">
        <v>3</v>
      </c>
      <c r="F562" s="195" t="s">
        <v>650</v>
      </c>
      <c r="G562" s="14"/>
      <c r="H562" s="196">
        <v>53.880000000000003</v>
      </c>
      <c r="I562" s="197"/>
      <c r="J562" s="14"/>
      <c r="K562" s="14"/>
      <c r="L562" s="193"/>
      <c r="M562" s="198"/>
      <c r="N562" s="199"/>
      <c r="O562" s="199"/>
      <c r="P562" s="199"/>
      <c r="Q562" s="199"/>
      <c r="R562" s="199"/>
      <c r="S562" s="199"/>
      <c r="T562" s="200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194" t="s">
        <v>141</v>
      </c>
      <c r="AU562" s="194" t="s">
        <v>81</v>
      </c>
      <c r="AV562" s="14" t="s">
        <v>81</v>
      </c>
      <c r="AW562" s="14" t="s">
        <v>33</v>
      </c>
      <c r="AX562" s="14" t="s">
        <v>71</v>
      </c>
      <c r="AY562" s="194" t="s">
        <v>129</v>
      </c>
    </row>
    <row r="563" s="15" customFormat="1">
      <c r="A563" s="15"/>
      <c r="B563" s="201"/>
      <c r="C563" s="15"/>
      <c r="D563" s="179" t="s">
        <v>141</v>
      </c>
      <c r="E563" s="202" t="s">
        <v>3</v>
      </c>
      <c r="F563" s="203" t="s">
        <v>145</v>
      </c>
      <c r="G563" s="15"/>
      <c r="H563" s="204">
        <v>53.880000000000003</v>
      </c>
      <c r="I563" s="205"/>
      <c r="J563" s="15"/>
      <c r="K563" s="15"/>
      <c r="L563" s="201"/>
      <c r="M563" s="206"/>
      <c r="N563" s="207"/>
      <c r="O563" s="207"/>
      <c r="P563" s="207"/>
      <c r="Q563" s="207"/>
      <c r="R563" s="207"/>
      <c r="S563" s="207"/>
      <c r="T563" s="208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02" t="s">
        <v>141</v>
      </c>
      <c r="AU563" s="202" t="s">
        <v>81</v>
      </c>
      <c r="AV563" s="15" t="s">
        <v>136</v>
      </c>
      <c r="AW563" s="15" t="s">
        <v>33</v>
      </c>
      <c r="AX563" s="15" t="s">
        <v>79</v>
      </c>
      <c r="AY563" s="202" t="s">
        <v>129</v>
      </c>
    </row>
    <row r="564" s="2" customFormat="1" ht="21.75" customHeight="1">
      <c r="A564" s="39"/>
      <c r="B564" s="165"/>
      <c r="C564" s="166" t="s">
        <v>651</v>
      </c>
      <c r="D564" s="166" t="s">
        <v>131</v>
      </c>
      <c r="E564" s="167" t="s">
        <v>652</v>
      </c>
      <c r="F564" s="168" t="s">
        <v>653</v>
      </c>
      <c r="G564" s="169" t="s">
        <v>230</v>
      </c>
      <c r="H564" s="170">
        <v>308.52699999999999</v>
      </c>
      <c r="I564" s="171"/>
      <c r="J564" s="172">
        <f>ROUND(I564*H564,2)</f>
        <v>0</v>
      </c>
      <c r="K564" s="168" t="s">
        <v>135</v>
      </c>
      <c r="L564" s="40"/>
      <c r="M564" s="173" t="s">
        <v>3</v>
      </c>
      <c r="N564" s="174" t="s">
        <v>42</v>
      </c>
      <c r="O564" s="73"/>
      <c r="P564" s="175">
        <f>O564*H564</f>
        <v>0</v>
      </c>
      <c r="Q564" s="175">
        <v>0</v>
      </c>
      <c r="R564" s="175">
        <f>Q564*H564</f>
        <v>0</v>
      </c>
      <c r="S564" s="175">
        <v>0</v>
      </c>
      <c r="T564" s="176">
        <f>S564*H564</f>
        <v>0</v>
      </c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R564" s="177" t="s">
        <v>136</v>
      </c>
      <c r="AT564" s="177" t="s">
        <v>131</v>
      </c>
      <c r="AU564" s="177" t="s">
        <v>81</v>
      </c>
      <c r="AY564" s="20" t="s">
        <v>129</v>
      </c>
      <c r="BE564" s="178">
        <f>IF(N564="základní",J564,0)</f>
        <v>0</v>
      </c>
      <c r="BF564" s="178">
        <f>IF(N564="snížená",J564,0)</f>
        <v>0</v>
      </c>
      <c r="BG564" s="178">
        <f>IF(N564="zákl. přenesená",J564,0)</f>
        <v>0</v>
      </c>
      <c r="BH564" s="178">
        <f>IF(N564="sníž. přenesená",J564,0)</f>
        <v>0</v>
      </c>
      <c r="BI564" s="178">
        <f>IF(N564="nulová",J564,0)</f>
        <v>0</v>
      </c>
      <c r="BJ564" s="20" t="s">
        <v>79</v>
      </c>
      <c r="BK564" s="178">
        <f>ROUND(I564*H564,2)</f>
        <v>0</v>
      </c>
      <c r="BL564" s="20" t="s">
        <v>136</v>
      </c>
      <c r="BM564" s="177" t="s">
        <v>654</v>
      </c>
    </row>
    <row r="565" s="2" customFormat="1">
      <c r="A565" s="39"/>
      <c r="B565" s="40"/>
      <c r="C565" s="39"/>
      <c r="D565" s="179" t="s">
        <v>137</v>
      </c>
      <c r="E565" s="39"/>
      <c r="F565" s="180" t="s">
        <v>655</v>
      </c>
      <c r="G565" s="39"/>
      <c r="H565" s="39"/>
      <c r="I565" s="181"/>
      <c r="J565" s="39"/>
      <c r="K565" s="39"/>
      <c r="L565" s="40"/>
      <c r="M565" s="182"/>
      <c r="N565" s="183"/>
      <c r="O565" s="73"/>
      <c r="P565" s="73"/>
      <c r="Q565" s="73"/>
      <c r="R565" s="73"/>
      <c r="S565" s="73"/>
      <c r="T565" s="74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T565" s="20" t="s">
        <v>137</v>
      </c>
      <c r="AU565" s="20" t="s">
        <v>81</v>
      </c>
    </row>
    <row r="566" s="2" customFormat="1">
      <c r="A566" s="39"/>
      <c r="B566" s="40"/>
      <c r="C566" s="39"/>
      <c r="D566" s="184" t="s">
        <v>139</v>
      </c>
      <c r="E566" s="39"/>
      <c r="F566" s="185" t="s">
        <v>656</v>
      </c>
      <c r="G566" s="39"/>
      <c r="H566" s="39"/>
      <c r="I566" s="181"/>
      <c r="J566" s="39"/>
      <c r="K566" s="39"/>
      <c r="L566" s="40"/>
      <c r="M566" s="182"/>
      <c r="N566" s="183"/>
      <c r="O566" s="73"/>
      <c r="P566" s="73"/>
      <c r="Q566" s="73"/>
      <c r="R566" s="73"/>
      <c r="S566" s="73"/>
      <c r="T566" s="74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T566" s="20" t="s">
        <v>139</v>
      </c>
      <c r="AU566" s="20" t="s">
        <v>81</v>
      </c>
    </row>
    <row r="567" s="14" customFormat="1">
      <c r="A567" s="14"/>
      <c r="B567" s="193"/>
      <c r="C567" s="14"/>
      <c r="D567" s="179" t="s">
        <v>141</v>
      </c>
      <c r="E567" s="194" t="s">
        <v>3</v>
      </c>
      <c r="F567" s="195" t="s">
        <v>657</v>
      </c>
      <c r="G567" s="14"/>
      <c r="H567" s="196">
        <v>308.52699999999999</v>
      </c>
      <c r="I567" s="197"/>
      <c r="J567" s="14"/>
      <c r="K567" s="14"/>
      <c r="L567" s="193"/>
      <c r="M567" s="198"/>
      <c r="N567" s="199"/>
      <c r="O567" s="199"/>
      <c r="P567" s="199"/>
      <c r="Q567" s="199"/>
      <c r="R567" s="199"/>
      <c r="S567" s="199"/>
      <c r="T567" s="200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194" t="s">
        <v>141</v>
      </c>
      <c r="AU567" s="194" t="s">
        <v>81</v>
      </c>
      <c r="AV567" s="14" t="s">
        <v>81</v>
      </c>
      <c r="AW567" s="14" t="s">
        <v>33</v>
      </c>
      <c r="AX567" s="14" t="s">
        <v>71</v>
      </c>
      <c r="AY567" s="194" t="s">
        <v>129</v>
      </c>
    </row>
    <row r="568" s="15" customFormat="1">
      <c r="A568" s="15"/>
      <c r="B568" s="201"/>
      <c r="C568" s="15"/>
      <c r="D568" s="179" t="s">
        <v>141</v>
      </c>
      <c r="E568" s="202" t="s">
        <v>3</v>
      </c>
      <c r="F568" s="203" t="s">
        <v>145</v>
      </c>
      <c r="G568" s="15"/>
      <c r="H568" s="204">
        <v>308.52699999999999</v>
      </c>
      <c r="I568" s="205"/>
      <c r="J568" s="15"/>
      <c r="K568" s="15"/>
      <c r="L568" s="201"/>
      <c r="M568" s="206"/>
      <c r="N568" s="207"/>
      <c r="O568" s="207"/>
      <c r="P568" s="207"/>
      <c r="Q568" s="207"/>
      <c r="R568" s="207"/>
      <c r="S568" s="207"/>
      <c r="T568" s="208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02" t="s">
        <v>141</v>
      </c>
      <c r="AU568" s="202" t="s">
        <v>81</v>
      </c>
      <c r="AV568" s="15" t="s">
        <v>136</v>
      </c>
      <c r="AW568" s="15" t="s">
        <v>33</v>
      </c>
      <c r="AX568" s="15" t="s">
        <v>79</v>
      </c>
      <c r="AY568" s="202" t="s">
        <v>129</v>
      </c>
    </row>
    <row r="569" s="2" customFormat="1" ht="21.75" customHeight="1">
      <c r="A569" s="39"/>
      <c r="B569" s="165"/>
      <c r="C569" s="166" t="s">
        <v>340</v>
      </c>
      <c r="D569" s="166" t="s">
        <v>131</v>
      </c>
      <c r="E569" s="167" t="s">
        <v>658</v>
      </c>
      <c r="F569" s="168" t="s">
        <v>659</v>
      </c>
      <c r="G569" s="169" t="s">
        <v>230</v>
      </c>
      <c r="H569" s="170">
        <v>0.96099999999999997</v>
      </c>
      <c r="I569" s="171"/>
      <c r="J569" s="172">
        <f>ROUND(I569*H569,2)</f>
        <v>0</v>
      </c>
      <c r="K569" s="168" t="s">
        <v>135</v>
      </c>
      <c r="L569" s="40"/>
      <c r="M569" s="173" t="s">
        <v>3</v>
      </c>
      <c r="N569" s="174" t="s">
        <v>42</v>
      </c>
      <c r="O569" s="73"/>
      <c r="P569" s="175">
        <f>O569*H569</f>
        <v>0</v>
      </c>
      <c r="Q569" s="175">
        <v>0</v>
      </c>
      <c r="R569" s="175">
        <f>Q569*H569</f>
        <v>0</v>
      </c>
      <c r="S569" s="175">
        <v>0</v>
      </c>
      <c r="T569" s="176">
        <f>S569*H569</f>
        <v>0</v>
      </c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R569" s="177" t="s">
        <v>136</v>
      </c>
      <c r="AT569" s="177" t="s">
        <v>131</v>
      </c>
      <c r="AU569" s="177" t="s">
        <v>81</v>
      </c>
      <c r="AY569" s="20" t="s">
        <v>129</v>
      </c>
      <c r="BE569" s="178">
        <f>IF(N569="základní",J569,0)</f>
        <v>0</v>
      </c>
      <c r="BF569" s="178">
        <f>IF(N569="snížená",J569,0)</f>
        <v>0</v>
      </c>
      <c r="BG569" s="178">
        <f>IF(N569="zákl. přenesená",J569,0)</f>
        <v>0</v>
      </c>
      <c r="BH569" s="178">
        <f>IF(N569="sníž. přenesená",J569,0)</f>
        <v>0</v>
      </c>
      <c r="BI569" s="178">
        <f>IF(N569="nulová",J569,0)</f>
        <v>0</v>
      </c>
      <c r="BJ569" s="20" t="s">
        <v>79</v>
      </c>
      <c r="BK569" s="178">
        <f>ROUND(I569*H569,2)</f>
        <v>0</v>
      </c>
      <c r="BL569" s="20" t="s">
        <v>136</v>
      </c>
      <c r="BM569" s="177" t="s">
        <v>660</v>
      </c>
    </row>
    <row r="570" s="2" customFormat="1">
      <c r="A570" s="39"/>
      <c r="B570" s="40"/>
      <c r="C570" s="39"/>
      <c r="D570" s="179" t="s">
        <v>137</v>
      </c>
      <c r="E570" s="39"/>
      <c r="F570" s="180" t="s">
        <v>661</v>
      </c>
      <c r="G570" s="39"/>
      <c r="H570" s="39"/>
      <c r="I570" s="181"/>
      <c r="J570" s="39"/>
      <c r="K570" s="39"/>
      <c r="L570" s="40"/>
      <c r="M570" s="182"/>
      <c r="N570" s="183"/>
      <c r="O570" s="73"/>
      <c r="P570" s="73"/>
      <c r="Q570" s="73"/>
      <c r="R570" s="73"/>
      <c r="S570" s="73"/>
      <c r="T570" s="74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T570" s="20" t="s">
        <v>137</v>
      </c>
      <c r="AU570" s="20" t="s">
        <v>81</v>
      </c>
    </row>
    <row r="571" s="2" customFormat="1">
      <c r="A571" s="39"/>
      <c r="B571" s="40"/>
      <c r="C571" s="39"/>
      <c r="D571" s="184" t="s">
        <v>139</v>
      </c>
      <c r="E571" s="39"/>
      <c r="F571" s="185" t="s">
        <v>662</v>
      </c>
      <c r="G571" s="39"/>
      <c r="H571" s="39"/>
      <c r="I571" s="181"/>
      <c r="J571" s="39"/>
      <c r="K571" s="39"/>
      <c r="L571" s="40"/>
      <c r="M571" s="182"/>
      <c r="N571" s="183"/>
      <c r="O571" s="73"/>
      <c r="P571" s="73"/>
      <c r="Q571" s="73"/>
      <c r="R571" s="73"/>
      <c r="S571" s="73"/>
      <c r="T571" s="74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T571" s="20" t="s">
        <v>139</v>
      </c>
      <c r="AU571" s="20" t="s">
        <v>81</v>
      </c>
    </row>
    <row r="572" s="14" customFormat="1">
      <c r="A572" s="14"/>
      <c r="B572" s="193"/>
      <c r="C572" s="14"/>
      <c r="D572" s="179" t="s">
        <v>141</v>
      </c>
      <c r="E572" s="194" t="s">
        <v>3</v>
      </c>
      <c r="F572" s="195" t="s">
        <v>663</v>
      </c>
      <c r="G572" s="14"/>
      <c r="H572" s="196">
        <v>0.96099999999999997</v>
      </c>
      <c r="I572" s="197"/>
      <c r="J572" s="14"/>
      <c r="K572" s="14"/>
      <c r="L572" s="193"/>
      <c r="M572" s="198"/>
      <c r="N572" s="199"/>
      <c r="O572" s="199"/>
      <c r="P572" s="199"/>
      <c r="Q572" s="199"/>
      <c r="R572" s="199"/>
      <c r="S572" s="199"/>
      <c r="T572" s="200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194" t="s">
        <v>141</v>
      </c>
      <c r="AU572" s="194" t="s">
        <v>81</v>
      </c>
      <c r="AV572" s="14" t="s">
        <v>81</v>
      </c>
      <c r="AW572" s="14" t="s">
        <v>33</v>
      </c>
      <c r="AX572" s="14" t="s">
        <v>71</v>
      </c>
      <c r="AY572" s="194" t="s">
        <v>129</v>
      </c>
    </row>
    <row r="573" s="15" customFormat="1">
      <c r="A573" s="15"/>
      <c r="B573" s="201"/>
      <c r="C573" s="15"/>
      <c r="D573" s="179" t="s">
        <v>141</v>
      </c>
      <c r="E573" s="202" t="s">
        <v>3</v>
      </c>
      <c r="F573" s="203" t="s">
        <v>145</v>
      </c>
      <c r="G573" s="15"/>
      <c r="H573" s="204">
        <v>0.96099999999999997</v>
      </c>
      <c r="I573" s="205"/>
      <c r="J573" s="15"/>
      <c r="K573" s="15"/>
      <c r="L573" s="201"/>
      <c r="M573" s="206"/>
      <c r="N573" s="207"/>
      <c r="O573" s="207"/>
      <c r="P573" s="207"/>
      <c r="Q573" s="207"/>
      <c r="R573" s="207"/>
      <c r="S573" s="207"/>
      <c r="T573" s="208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02" t="s">
        <v>141</v>
      </c>
      <c r="AU573" s="202" t="s">
        <v>81</v>
      </c>
      <c r="AV573" s="15" t="s">
        <v>136</v>
      </c>
      <c r="AW573" s="15" t="s">
        <v>33</v>
      </c>
      <c r="AX573" s="15" t="s">
        <v>79</v>
      </c>
      <c r="AY573" s="202" t="s">
        <v>129</v>
      </c>
    </row>
    <row r="574" s="2" customFormat="1" ht="21.75" customHeight="1">
      <c r="A574" s="39"/>
      <c r="B574" s="165"/>
      <c r="C574" s="166" t="s">
        <v>664</v>
      </c>
      <c r="D574" s="166" t="s">
        <v>131</v>
      </c>
      <c r="E574" s="167" t="s">
        <v>665</v>
      </c>
      <c r="F574" s="168" t="s">
        <v>666</v>
      </c>
      <c r="G574" s="169" t="s">
        <v>230</v>
      </c>
      <c r="H574" s="170">
        <v>25.062000000000001</v>
      </c>
      <c r="I574" s="171"/>
      <c r="J574" s="172">
        <f>ROUND(I574*H574,2)</f>
        <v>0</v>
      </c>
      <c r="K574" s="168" t="s">
        <v>135</v>
      </c>
      <c r="L574" s="40"/>
      <c r="M574" s="173" t="s">
        <v>3</v>
      </c>
      <c r="N574" s="174" t="s">
        <v>42</v>
      </c>
      <c r="O574" s="73"/>
      <c r="P574" s="175">
        <f>O574*H574</f>
        <v>0</v>
      </c>
      <c r="Q574" s="175">
        <v>0</v>
      </c>
      <c r="R574" s="175">
        <f>Q574*H574</f>
        <v>0</v>
      </c>
      <c r="S574" s="175">
        <v>0</v>
      </c>
      <c r="T574" s="176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177" t="s">
        <v>136</v>
      </c>
      <c r="AT574" s="177" t="s">
        <v>131</v>
      </c>
      <c r="AU574" s="177" t="s">
        <v>81</v>
      </c>
      <c r="AY574" s="20" t="s">
        <v>129</v>
      </c>
      <c r="BE574" s="178">
        <f>IF(N574="základní",J574,0)</f>
        <v>0</v>
      </c>
      <c r="BF574" s="178">
        <f>IF(N574="snížená",J574,0)</f>
        <v>0</v>
      </c>
      <c r="BG574" s="178">
        <f>IF(N574="zákl. přenesená",J574,0)</f>
        <v>0</v>
      </c>
      <c r="BH574" s="178">
        <f>IF(N574="sníž. přenesená",J574,0)</f>
        <v>0</v>
      </c>
      <c r="BI574" s="178">
        <f>IF(N574="nulová",J574,0)</f>
        <v>0</v>
      </c>
      <c r="BJ574" s="20" t="s">
        <v>79</v>
      </c>
      <c r="BK574" s="178">
        <f>ROUND(I574*H574,2)</f>
        <v>0</v>
      </c>
      <c r="BL574" s="20" t="s">
        <v>136</v>
      </c>
      <c r="BM574" s="177" t="s">
        <v>667</v>
      </c>
    </row>
    <row r="575" s="2" customFormat="1">
      <c r="A575" s="39"/>
      <c r="B575" s="40"/>
      <c r="C575" s="39"/>
      <c r="D575" s="179" t="s">
        <v>137</v>
      </c>
      <c r="E575" s="39"/>
      <c r="F575" s="180" t="s">
        <v>668</v>
      </c>
      <c r="G575" s="39"/>
      <c r="H575" s="39"/>
      <c r="I575" s="181"/>
      <c r="J575" s="39"/>
      <c r="K575" s="39"/>
      <c r="L575" s="40"/>
      <c r="M575" s="182"/>
      <c r="N575" s="183"/>
      <c r="O575" s="73"/>
      <c r="P575" s="73"/>
      <c r="Q575" s="73"/>
      <c r="R575" s="73"/>
      <c r="S575" s="73"/>
      <c r="T575" s="74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T575" s="20" t="s">
        <v>137</v>
      </c>
      <c r="AU575" s="20" t="s">
        <v>81</v>
      </c>
    </row>
    <row r="576" s="2" customFormat="1">
      <c r="A576" s="39"/>
      <c r="B576" s="40"/>
      <c r="C576" s="39"/>
      <c r="D576" s="184" t="s">
        <v>139</v>
      </c>
      <c r="E576" s="39"/>
      <c r="F576" s="185" t="s">
        <v>669</v>
      </c>
      <c r="G576" s="39"/>
      <c r="H576" s="39"/>
      <c r="I576" s="181"/>
      <c r="J576" s="39"/>
      <c r="K576" s="39"/>
      <c r="L576" s="40"/>
      <c r="M576" s="182"/>
      <c r="N576" s="183"/>
      <c r="O576" s="73"/>
      <c r="P576" s="73"/>
      <c r="Q576" s="73"/>
      <c r="R576" s="73"/>
      <c r="S576" s="73"/>
      <c r="T576" s="74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T576" s="20" t="s">
        <v>139</v>
      </c>
      <c r="AU576" s="20" t="s">
        <v>81</v>
      </c>
    </row>
    <row r="577" s="14" customFormat="1">
      <c r="A577" s="14"/>
      <c r="B577" s="193"/>
      <c r="C577" s="14"/>
      <c r="D577" s="179" t="s">
        <v>141</v>
      </c>
      <c r="E577" s="194" t="s">
        <v>3</v>
      </c>
      <c r="F577" s="195" t="s">
        <v>670</v>
      </c>
      <c r="G577" s="14"/>
      <c r="H577" s="196">
        <v>25.062000000000001</v>
      </c>
      <c r="I577" s="197"/>
      <c r="J577" s="14"/>
      <c r="K577" s="14"/>
      <c r="L577" s="193"/>
      <c r="M577" s="198"/>
      <c r="N577" s="199"/>
      <c r="O577" s="199"/>
      <c r="P577" s="199"/>
      <c r="Q577" s="199"/>
      <c r="R577" s="199"/>
      <c r="S577" s="199"/>
      <c r="T577" s="200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194" t="s">
        <v>141</v>
      </c>
      <c r="AU577" s="194" t="s">
        <v>81</v>
      </c>
      <c r="AV577" s="14" t="s">
        <v>81</v>
      </c>
      <c r="AW577" s="14" t="s">
        <v>33</v>
      </c>
      <c r="AX577" s="14" t="s">
        <v>71</v>
      </c>
      <c r="AY577" s="194" t="s">
        <v>129</v>
      </c>
    </row>
    <row r="578" s="15" customFormat="1">
      <c r="A578" s="15"/>
      <c r="B578" s="201"/>
      <c r="C578" s="15"/>
      <c r="D578" s="179" t="s">
        <v>141</v>
      </c>
      <c r="E578" s="202" t="s">
        <v>3</v>
      </c>
      <c r="F578" s="203" t="s">
        <v>145</v>
      </c>
      <c r="G578" s="15"/>
      <c r="H578" s="204">
        <v>25.062000000000001</v>
      </c>
      <c r="I578" s="205"/>
      <c r="J578" s="15"/>
      <c r="K578" s="15"/>
      <c r="L578" s="201"/>
      <c r="M578" s="206"/>
      <c r="N578" s="207"/>
      <c r="O578" s="207"/>
      <c r="P578" s="207"/>
      <c r="Q578" s="207"/>
      <c r="R578" s="207"/>
      <c r="S578" s="207"/>
      <c r="T578" s="208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02" t="s">
        <v>141</v>
      </c>
      <c r="AU578" s="202" t="s">
        <v>81</v>
      </c>
      <c r="AV578" s="15" t="s">
        <v>136</v>
      </c>
      <c r="AW578" s="15" t="s">
        <v>33</v>
      </c>
      <c r="AX578" s="15" t="s">
        <v>79</v>
      </c>
      <c r="AY578" s="202" t="s">
        <v>129</v>
      </c>
    </row>
    <row r="579" s="2" customFormat="1" ht="24.15" customHeight="1">
      <c r="A579" s="39"/>
      <c r="B579" s="165"/>
      <c r="C579" s="166" t="s">
        <v>347</v>
      </c>
      <c r="D579" s="166" t="s">
        <v>131</v>
      </c>
      <c r="E579" s="167" t="s">
        <v>671</v>
      </c>
      <c r="F579" s="168" t="s">
        <v>672</v>
      </c>
      <c r="G579" s="169" t="s">
        <v>230</v>
      </c>
      <c r="H579" s="170">
        <v>3.0299999999999998</v>
      </c>
      <c r="I579" s="171"/>
      <c r="J579" s="172">
        <f>ROUND(I579*H579,2)</f>
        <v>0</v>
      </c>
      <c r="K579" s="168" t="s">
        <v>135</v>
      </c>
      <c r="L579" s="40"/>
      <c r="M579" s="173" t="s">
        <v>3</v>
      </c>
      <c r="N579" s="174" t="s">
        <v>42</v>
      </c>
      <c r="O579" s="73"/>
      <c r="P579" s="175">
        <f>O579*H579</f>
        <v>0</v>
      </c>
      <c r="Q579" s="175">
        <v>0</v>
      </c>
      <c r="R579" s="175">
        <f>Q579*H579</f>
        <v>0</v>
      </c>
      <c r="S579" s="175">
        <v>0</v>
      </c>
      <c r="T579" s="176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177" t="s">
        <v>136</v>
      </c>
      <c r="AT579" s="177" t="s">
        <v>131</v>
      </c>
      <c r="AU579" s="177" t="s">
        <v>81</v>
      </c>
      <c r="AY579" s="20" t="s">
        <v>129</v>
      </c>
      <c r="BE579" s="178">
        <f>IF(N579="základní",J579,0)</f>
        <v>0</v>
      </c>
      <c r="BF579" s="178">
        <f>IF(N579="snížená",J579,0)</f>
        <v>0</v>
      </c>
      <c r="BG579" s="178">
        <f>IF(N579="zákl. přenesená",J579,0)</f>
        <v>0</v>
      </c>
      <c r="BH579" s="178">
        <f>IF(N579="sníž. přenesená",J579,0)</f>
        <v>0</v>
      </c>
      <c r="BI579" s="178">
        <f>IF(N579="nulová",J579,0)</f>
        <v>0</v>
      </c>
      <c r="BJ579" s="20" t="s">
        <v>79</v>
      </c>
      <c r="BK579" s="178">
        <f>ROUND(I579*H579,2)</f>
        <v>0</v>
      </c>
      <c r="BL579" s="20" t="s">
        <v>136</v>
      </c>
      <c r="BM579" s="177" t="s">
        <v>673</v>
      </c>
    </row>
    <row r="580" s="2" customFormat="1">
      <c r="A580" s="39"/>
      <c r="B580" s="40"/>
      <c r="C580" s="39"/>
      <c r="D580" s="179" t="s">
        <v>137</v>
      </c>
      <c r="E580" s="39"/>
      <c r="F580" s="180" t="s">
        <v>674</v>
      </c>
      <c r="G580" s="39"/>
      <c r="H580" s="39"/>
      <c r="I580" s="181"/>
      <c r="J580" s="39"/>
      <c r="K580" s="39"/>
      <c r="L580" s="40"/>
      <c r="M580" s="182"/>
      <c r="N580" s="183"/>
      <c r="O580" s="73"/>
      <c r="P580" s="73"/>
      <c r="Q580" s="73"/>
      <c r="R580" s="73"/>
      <c r="S580" s="73"/>
      <c r="T580" s="74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T580" s="20" t="s">
        <v>137</v>
      </c>
      <c r="AU580" s="20" t="s">
        <v>81</v>
      </c>
    </row>
    <row r="581" s="2" customFormat="1">
      <c r="A581" s="39"/>
      <c r="B581" s="40"/>
      <c r="C581" s="39"/>
      <c r="D581" s="184" t="s">
        <v>139</v>
      </c>
      <c r="E581" s="39"/>
      <c r="F581" s="185" t="s">
        <v>675</v>
      </c>
      <c r="G581" s="39"/>
      <c r="H581" s="39"/>
      <c r="I581" s="181"/>
      <c r="J581" s="39"/>
      <c r="K581" s="39"/>
      <c r="L581" s="40"/>
      <c r="M581" s="182"/>
      <c r="N581" s="183"/>
      <c r="O581" s="73"/>
      <c r="P581" s="73"/>
      <c r="Q581" s="73"/>
      <c r="R581" s="73"/>
      <c r="S581" s="73"/>
      <c r="T581" s="74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T581" s="20" t="s">
        <v>139</v>
      </c>
      <c r="AU581" s="20" t="s">
        <v>81</v>
      </c>
    </row>
    <row r="582" s="12" customFormat="1" ht="22.8" customHeight="1">
      <c r="A582" s="12"/>
      <c r="B582" s="152"/>
      <c r="C582" s="12"/>
      <c r="D582" s="153" t="s">
        <v>70</v>
      </c>
      <c r="E582" s="163" t="s">
        <v>676</v>
      </c>
      <c r="F582" s="163" t="s">
        <v>677</v>
      </c>
      <c r="G582" s="12"/>
      <c r="H582" s="12"/>
      <c r="I582" s="155"/>
      <c r="J582" s="164">
        <f>BK582</f>
        <v>0</v>
      </c>
      <c r="K582" s="12"/>
      <c r="L582" s="152"/>
      <c r="M582" s="157"/>
      <c r="N582" s="158"/>
      <c r="O582" s="158"/>
      <c r="P582" s="159">
        <f>SUM(P583:P588)</f>
        <v>0</v>
      </c>
      <c r="Q582" s="158"/>
      <c r="R582" s="159">
        <f>SUM(R583:R588)</f>
        <v>0</v>
      </c>
      <c r="S582" s="158"/>
      <c r="T582" s="160">
        <f>SUM(T583:T588)</f>
        <v>0</v>
      </c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R582" s="153" t="s">
        <v>79</v>
      </c>
      <c r="AT582" s="161" t="s">
        <v>70</v>
      </c>
      <c r="AU582" s="161" t="s">
        <v>79</v>
      </c>
      <c r="AY582" s="153" t="s">
        <v>129</v>
      </c>
      <c r="BK582" s="162">
        <f>SUM(BK583:BK588)</f>
        <v>0</v>
      </c>
    </row>
    <row r="583" s="2" customFormat="1" ht="16.5" customHeight="1">
      <c r="A583" s="39"/>
      <c r="B583" s="165"/>
      <c r="C583" s="166" t="s">
        <v>678</v>
      </c>
      <c r="D583" s="166" t="s">
        <v>131</v>
      </c>
      <c r="E583" s="167" t="s">
        <v>679</v>
      </c>
      <c r="F583" s="168" t="s">
        <v>680</v>
      </c>
      <c r="G583" s="169" t="s">
        <v>230</v>
      </c>
      <c r="H583" s="170">
        <v>1545.935</v>
      </c>
      <c r="I583" s="171"/>
      <c r="J583" s="172">
        <f>ROUND(I583*H583,2)</f>
        <v>0</v>
      </c>
      <c r="K583" s="168" t="s">
        <v>135</v>
      </c>
      <c r="L583" s="40"/>
      <c r="M583" s="173" t="s">
        <v>3</v>
      </c>
      <c r="N583" s="174" t="s">
        <v>42</v>
      </c>
      <c r="O583" s="73"/>
      <c r="P583" s="175">
        <f>O583*H583</f>
        <v>0</v>
      </c>
      <c r="Q583" s="175">
        <v>0</v>
      </c>
      <c r="R583" s="175">
        <f>Q583*H583</f>
        <v>0</v>
      </c>
      <c r="S583" s="175">
        <v>0</v>
      </c>
      <c r="T583" s="176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177" t="s">
        <v>136</v>
      </c>
      <c r="AT583" s="177" t="s">
        <v>131</v>
      </c>
      <c r="AU583" s="177" t="s">
        <v>81</v>
      </c>
      <c r="AY583" s="20" t="s">
        <v>129</v>
      </c>
      <c r="BE583" s="178">
        <f>IF(N583="základní",J583,0)</f>
        <v>0</v>
      </c>
      <c r="BF583" s="178">
        <f>IF(N583="snížená",J583,0)</f>
        <v>0</v>
      </c>
      <c r="BG583" s="178">
        <f>IF(N583="zákl. přenesená",J583,0)</f>
        <v>0</v>
      </c>
      <c r="BH583" s="178">
        <f>IF(N583="sníž. přenesená",J583,0)</f>
        <v>0</v>
      </c>
      <c r="BI583" s="178">
        <f>IF(N583="nulová",J583,0)</f>
        <v>0</v>
      </c>
      <c r="BJ583" s="20" t="s">
        <v>79</v>
      </c>
      <c r="BK583" s="178">
        <f>ROUND(I583*H583,2)</f>
        <v>0</v>
      </c>
      <c r="BL583" s="20" t="s">
        <v>136</v>
      </c>
      <c r="BM583" s="177" t="s">
        <v>681</v>
      </c>
    </row>
    <row r="584" s="2" customFormat="1">
      <c r="A584" s="39"/>
      <c r="B584" s="40"/>
      <c r="C584" s="39"/>
      <c r="D584" s="179" t="s">
        <v>137</v>
      </c>
      <c r="E584" s="39"/>
      <c r="F584" s="180" t="s">
        <v>682</v>
      </c>
      <c r="G584" s="39"/>
      <c r="H584" s="39"/>
      <c r="I584" s="181"/>
      <c r="J584" s="39"/>
      <c r="K584" s="39"/>
      <c r="L584" s="40"/>
      <c r="M584" s="182"/>
      <c r="N584" s="183"/>
      <c r="O584" s="73"/>
      <c r="P584" s="73"/>
      <c r="Q584" s="73"/>
      <c r="R584" s="73"/>
      <c r="S584" s="73"/>
      <c r="T584" s="74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T584" s="20" t="s">
        <v>137</v>
      </c>
      <c r="AU584" s="20" t="s">
        <v>81</v>
      </c>
    </row>
    <row r="585" s="2" customFormat="1">
      <c r="A585" s="39"/>
      <c r="B585" s="40"/>
      <c r="C585" s="39"/>
      <c r="D585" s="184" t="s">
        <v>139</v>
      </c>
      <c r="E585" s="39"/>
      <c r="F585" s="185" t="s">
        <v>683</v>
      </c>
      <c r="G585" s="39"/>
      <c r="H585" s="39"/>
      <c r="I585" s="181"/>
      <c r="J585" s="39"/>
      <c r="K585" s="39"/>
      <c r="L585" s="40"/>
      <c r="M585" s="182"/>
      <c r="N585" s="183"/>
      <c r="O585" s="73"/>
      <c r="P585" s="73"/>
      <c r="Q585" s="73"/>
      <c r="R585" s="73"/>
      <c r="S585" s="73"/>
      <c r="T585" s="74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T585" s="20" t="s">
        <v>139</v>
      </c>
      <c r="AU585" s="20" t="s">
        <v>81</v>
      </c>
    </row>
    <row r="586" s="2" customFormat="1" ht="16.5" customHeight="1">
      <c r="A586" s="39"/>
      <c r="B586" s="165"/>
      <c r="C586" s="166" t="s">
        <v>352</v>
      </c>
      <c r="D586" s="166" t="s">
        <v>131</v>
      </c>
      <c r="E586" s="167" t="s">
        <v>684</v>
      </c>
      <c r="F586" s="168" t="s">
        <v>685</v>
      </c>
      <c r="G586" s="169" t="s">
        <v>230</v>
      </c>
      <c r="H586" s="170">
        <v>1545.935</v>
      </c>
      <c r="I586" s="171"/>
      <c r="J586" s="172">
        <f>ROUND(I586*H586,2)</f>
        <v>0</v>
      </c>
      <c r="K586" s="168" t="s">
        <v>135</v>
      </c>
      <c r="L586" s="40"/>
      <c r="M586" s="173" t="s">
        <v>3</v>
      </c>
      <c r="N586" s="174" t="s">
        <v>42</v>
      </c>
      <c r="O586" s="73"/>
      <c r="P586" s="175">
        <f>O586*H586</f>
        <v>0</v>
      </c>
      <c r="Q586" s="175">
        <v>0</v>
      </c>
      <c r="R586" s="175">
        <f>Q586*H586</f>
        <v>0</v>
      </c>
      <c r="S586" s="175">
        <v>0</v>
      </c>
      <c r="T586" s="176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177" t="s">
        <v>136</v>
      </c>
      <c r="AT586" s="177" t="s">
        <v>131</v>
      </c>
      <c r="AU586" s="177" t="s">
        <v>81</v>
      </c>
      <c r="AY586" s="20" t="s">
        <v>129</v>
      </c>
      <c r="BE586" s="178">
        <f>IF(N586="základní",J586,0)</f>
        <v>0</v>
      </c>
      <c r="BF586" s="178">
        <f>IF(N586="snížená",J586,0)</f>
        <v>0</v>
      </c>
      <c r="BG586" s="178">
        <f>IF(N586="zákl. přenesená",J586,0)</f>
        <v>0</v>
      </c>
      <c r="BH586" s="178">
        <f>IF(N586="sníž. přenesená",J586,0)</f>
        <v>0</v>
      </c>
      <c r="BI586" s="178">
        <f>IF(N586="nulová",J586,0)</f>
        <v>0</v>
      </c>
      <c r="BJ586" s="20" t="s">
        <v>79</v>
      </c>
      <c r="BK586" s="178">
        <f>ROUND(I586*H586,2)</f>
        <v>0</v>
      </c>
      <c r="BL586" s="20" t="s">
        <v>136</v>
      </c>
      <c r="BM586" s="177" t="s">
        <v>686</v>
      </c>
    </row>
    <row r="587" s="2" customFormat="1">
      <c r="A587" s="39"/>
      <c r="B587" s="40"/>
      <c r="C587" s="39"/>
      <c r="D587" s="179" t="s">
        <v>137</v>
      </c>
      <c r="E587" s="39"/>
      <c r="F587" s="180" t="s">
        <v>687</v>
      </c>
      <c r="G587" s="39"/>
      <c r="H587" s="39"/>
      <c r="I587" s="181"/>
      <c r="J587" s="39"/>
      <c r="K587" s="39"/>
      <c r="L587" s="40"/>
      <c r="M587" s="182"/>
      <c r="N587" s="183"/>
      <c r="O587" s="73"/>
      <c r="P587" s="73"/>
      <c r="Q587" s="73"/>
      <c r="R587" s="73"/>
      <c r="S587" s="73"/>
      <c r="T587" s="74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T587" s="20" t="s">
        <v>137</v>
      </c>
      <c r="AU587" s="20" t="s">
        <v>81</v>
      </c>
    </row>
    <row r="588" s="2" customFormat="1">
      <c r="A588" s="39"/>
      <c r="B588" s="40"/>
      <c r="C588" s="39"/>
      <c r="D588" s="184" t="s">
        <v>139</v>
      </c>
      <c r="E588" s="39"/>
      <c r="F588" s="185" t="s">
        <v>688</v>
      </c>
      <c r="G588" s="39"/>
      <c r="H588" s="39"/>
      <c r="I588" s="181"/>
      <c r="J588" s="39"/>
      <c r="K588" s="39"/>
      <c r="L588" s="40"/>
      <c r="M588" s="182"/>
      <c r="N588" s="183"/>
      <c r="O588" s="73"/>
      <c r="P588" s="73"/>
      <c r="Q588" s="73"/>
      <c r="R588" s="73"/>
      <c r="S588" s="73"/>
      <c r="T588" s="74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T588" s="20" t="s">
        <v>139</v>
      </c>
      <c r="AU588" s="20" t="s">
        <v>81</v>
      </c>
    </row>
    <row r="589" s="12" customFormat="1" ht="25.92" customHeight="1">
      <c r="A589" s="12"/>
      <c r="B589" s="152"/>
      <c r="C589" s="12"/>
      <c r="D589" s="153" t="s">
        <v>70</v>
      </c>
      <c r="E589" s="154" t="s">
        <v>689</v>
      </c>
      <c r="F589" s="154" t="s">
        <v>690</v>
      </c>
      <c r="G589" s="12"/>
      <c r="H589" s="12"/>
      <c r="I589" s="155"/>
      <c r="J589" s="156">
        <f>BK589</f>
        <v>0</v>
      </c>
      <c r="K589" s="12"/>
      <c r="L589" s="152"/>
      <c r="M589" s="157"/>
      <c r="N589" s="158"/>
      <c r="O589" s="158"/>
      <c r="P589" s="159">
        <f>P590+P610</f>
        <v>0</v>
      </c>
      <c r="Q589" s="158"/>
      <c r="R589" s="159">
        <f>R590+R610</f>
        <v>0</v>
      </c>
      <c r="S589" s="158"/>
      <c r="T589" s="160">
        <f>T590+T610</f>
        <v>0</v>
      </c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R589" s="153" t="s">
        <v>81</v>
      </c>
      <c r="AT589" s="161" t="s">
        <v>70</v>
      </c>
      <c r="AU589" s="161" t="s">
        <v>71</v>
      </c>
      <c r="AY589" s="153" t="s">
        <v>129</v>
      </c>
      <c r="BK589" s="162">
        <f>BK590+BK610</f>
        <v>0</v>
      </c>
    </row>
    <row r="590" s="12" customFormat="1" ht="22.8" customHeight="1">
      <c r="A590" s="12"/>
      <c r="B590" s="152"/>
      <c r="C590" s="12"/>
      <c r="D590" s="153" t="s">
        <v>70</v>
      </c>
      <c r="E590" s="163" t="s">
        <v>691</v>
      </c>
      <c r="F590" s="163" t="s">
        <v>692</v>
      </c>
      <c r="G590" s="12"/>
      <c r="H590" s="12"/>
      <c r="I590" s="155"/>
      <c r="J590" s="164">
        <f>BK590</f>
        <v>0</v>
      </c>
      <c r="K590" s="12"/>
      <c r="L590" s="152"/>
      <c r="M590" s="157"/>
      <c r="N590" s="158"/>
      <c r="O590" s="158"/>
      <c r="P590" s="159">
        <f>SUM(P591:P609)</f>
        <v>0</v>
      </c>
      <c r="Q590" s="158"/>
      <c r="R590" s="159">
        <f>SUM(R591:R609)</f>
        <v>0</v>
      </c>
      <c r="S590" s="158"/>
      <c r="T590" s="160">
        <f>SUM(T591:T609)</f>
        <v>0</v>
      </c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R590" s="153" t="s">
        <v>81</v>
      </c>
      <c r="AT590" s="161" t="s">
        <v>70</v>
      </c>
      <c r="AU590" s="161" t="s">
        <v>79</v>
      </c>
      <c r="AY590" s="153" t="s">
        <v>129</v>
      </c>
      <c r="BK590" s="162">
        <f>SUM(BK591:BK609)</f>
        <v>0</v>
      </c>
    </row>
    <row r="591" s="2" customFormat="1" ht="16.5" customHeight="1">
      <c r="A591" s="39"/>
      <c r="B591" s="165"/>
      <c r="C591" s="166" t="s">
        <v>693</v>
      </c>
      <c r="D591" s="166" t="s">
        <v>131</v>
      </c>
      <c r="E591" s="167" t="s">
        <v>694</v>
      </c>
      <c r="F591" s="168" t="s">
        <v>695</v>
      </c>
      <c r="G591" s="169" t="s">
        <v>148</v>
      </c>
      <c r="H591" s="170">
        <v>6.5</v>
      </c>
      <c r="I591" s="171"/>
      <c r="J591" s="172">
        <f>ROUND(I591*H591,2)</f>
        <v>0</v>
      </c>
      <c r="K591" s="168" t="s">
        <v>135</v>
      </c>
      <c r="L591" s="40"/>
      <c r="M591" s="173" t="s">
        <v>3</v>
      </c>
      <c r="N591" s="174" t="s">
        <v>42</v>
      </c>
      <c r="O591" s="73"/>
      <c r="P591" s="175">
        <f>O591*H591</f>
        <v>0</v>
      </c>
      <c r="Q591" s="175">
        <v>0</v>
      </c>
      <c r="R591" s="175">
        <f>Q591*H591</f>
        <v>0</v>
      </c>
      <c r="S591" s="175">
        <v>0</v>
      </c>
      <c r="T591" s="176">
        <f>S591*H591</f>
        <v>0</v>
      </c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R591" s="177" t="s">
        <v>186</v>
      </c>
      <c r="AT591" s="177" t="s">
        <v>131</v>
      </c>
      <c r="AU591" s="177" t="s">
        <v>81</v>
      </c>
      <c r="AY591" s="20" t="s">
        <v>129</v>
      </c>
      <c r="BE591" s="178">
        <f>IF(N591="základní",J591,0)</f>
        <v>0</v>
      </c>
      <c r="BF591" s="178">
        <f>IF(N591="snížená",J591,0)</f>
        <v>0</v>
      </c>
      <c r="BG591" s="178">
        <f>IF(N591="zákl. přenesená",J591,0)</f>
        <v>0</v>
      </c>
      <c r="BH591" s="178">
        <f>IF(N591="sníž. přenesená",J591,0)</f>
        <v>0</v>
      </c>
      <c r="BI591" s="178">
        <f>IF(N591="nulová",J591,0)</f>
        <v>0</v>
      </c>
      <c r="BJ591" s="20" t="s">
        <v>79</v>
      </c>
      <c r="BK591" s="178">
        <f>ROUND(I591*H591,2)</f>
        <v>0</v>
      </c>
      <c r="BL591" s="20" t="s">
        <v>186</v>
      </c>
      <c r="BM591" s="177" t="s">
        <v>696</v>
      </c>
    </row>
    <row r="592" s="2" customFormat="1">
      <c r="A592" s="39"/>
      <c r="B592" s="40"/>
      <c r="C592" s="39"/>
      <c r="D592" s="179" t="s">
        <v>137</v>
      </c>
      <c r="E592" s="39"/>
      <c r="F592" s="180" t="s">
        <v>697</v>
      </c>
      <c r="G592" s="39"/>
      <c r="H592" s="39"/>
      <c r="I592" s="181"/>
      <c r="J592" s="39"/>
      <c r="K592" s="39"/>
      <c r="L592" s="40"/>
      <c r="M592" s="182"/>
      <c r="N592" s="183"/>
      <c r="O592" s="73"/>
      <c r="P592" s="73"/>
      <c r="Q592" s="73"/>
      <c r="R592" s="73"/>
      <c r="S592" s="73"/>
      <c r="T592" s="74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T592" s="20" t="s">
        <v>137</v>
      </c>
      <c r="AU592" s="20" t="s">
        <v>81</v>
      </c>
    </row>
    <row r="593" s="2" customFormat="1">
      <c r="A593" s="39"/>
      <c r="B593" s="40"/>
      <c r="C593" s="39"/>
      <c r="D593" s="184" t="s">
        <v>139</v>
      </c>
      <c r="E593" s="39"/>
      <c r="F593" s="185" t="s">
        <v>698</v>
      </c>
      <c r="G593" s="39"/>
      <c r="H593" s="39"/>
      <c r="I593" s="181"/>
      <c r="J593" s="39"/>
      <c r="K593" s="39"/>
      <c r="L593" s="40"/>
      <c r="M593" s="182"/>
      <c r="N593" s="183"/>
      <c r="O593" s="73"/>
      <c r="P593" s="73"/>
      <c r="Q593" s="73"/>
      <c r="R593" s="73"/>
      <c r="S593" s="73"/>
      <c r="T593" s="74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T593" s="20" t="s">
        <v>139</v>
      </c>
      <c r="AU593" s="20" t="s">
        <v>81</v>
      </c>
    </row>
    <row r="594" s="13" customFormat="1">
      <c r="A594" s="13"/>
      <c r="B594" s="186"/>
      <c r="C594" s="13"/>
      <c r="D594" s="179" t="s">
        <v>141</v>
      </c>
      <c r="E594" s="187" t="s">
        <v>3</v>
      </c>
      <c r="F594" s="188" t="s">
        <v>142</v>
      </c>
      <c r="G594" s="13"/>
      <c r="H594" s="187" t="s">
        <v>3</v>
      </c>
      <c r="I594" s="189"/>
      <c r="J594" s="13"/>
      <c r="K594" s="13"/>
      <c r="L594" s="186"/>
      <c r="M594" s="190"/>
      <c r="N594" s="191"/>
      <c r="O594" s="191"/>
      <c r="P594" s="191"/>
      <c r="Q594" s="191"/>
      <c r="R594" s="191"/>
      <c r="S594" s="191"/>
      <c r="T594" s="192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187" t="s">
        <v>141</v>
      </c>
      <c r="AU594" s="187" t="s">
        <v>81</v>
      </c>
      <c r="AV594" s="13" t="s">
        <v>79</v>
      </c>
      <c r="AW594" s="13" t="s">
        <v>33</v>
      </c>
      <c r="AX594" s="13" t="s">
        <v>71</v>
      </c>
      <c r="AY594" s="187" t="s">
        <v>129</v>
      </c>
    </row>
    <row r="595" s="13" customFormat="1">
      <c r="A595" s="13"/>
      <c r="B595" s="186"/>
      <c r="C595" s="13"/>
      <c r="D595" s="179" t="s">
        <v>141</v>
      </c>
      <c r="E595" s="187" t="s">
        <v>3</v>
      </c>
      <c r="F595" s="188" t="s">
        <v>699</v>
      </c>
      <c r="G595" s="13"/>
      <c r="H595" s="187" t="s">
        <v>3</v>
      </c>
      <c r="I595" s="189"/>
      <c r="J595" s="13"/>
      <c r="K595" s="13"/>
      <c r="L595" s="186"/>
      <c r="M595" s="190"/>
      <c r="N595" s="191"/>
      <c r="O595" s="191"/>
      <c r="P595" s="191"/>
      <c r="Q595" s="191"/>
      <c r="R595" s="191"/>
      <c r="S595" s="191"/>
      <c r="T595" s="192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187" t="s">
        <v>141</v>
      </c>
      <c r="AU595" s="187" t="s">
        <v>81</v>
      </c>
      <c r="AV595" s="13" t="s">
        <v>79</v>
      </c>
      <c r="AW595" s="13" t="s">
        <v>33</v>
      </c>
      <c r="AX595" s="13" t="s">
        <v>71</v>
      </c>
      <c r="AY595" s="187" t="s">
        <v>129</v>
      </c>
    </row>
    <row r="596" s="14" customFormat="1">
      <c r="A596" s="14"/>
      <c r="B596" s="193"/>
      <c r="C596" s="14"/>
      <c r="D596" s="179" t="s">
        <v>141</v>
      </c>
      <c r="E596" s="194" t="s">
        <v>3</v>
      </c>
      <c r="F596" s="195" t="s">
        <v>700</v>
      </c>
      <c r="G596" s="14"/>
      <c r="H596" s="196">
        <v>6.5</v>
      </c>
      <c r="I596" s="197"/>
      <c r="J596" s="14"/>
      <c r="K596" s="14"/>
      <c r="L596" s="193"/>
      <c r="M596" s="198"/>
      <c r="N596" s="199"/>
      <c r="O596" s="199"/>
      <c r="P596" s="199"/>
      <c r="Q596" s="199"/>
      <c r="R596" s="199"/>
      <c r="S596" s="199"/>
      <c r="T596" s="200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194" t="s">
        <v>141</v>
      </c>
      <c r="AU596" s="194" t="s">
        <v>81</v>
      </c>
      <c r="AV596" s="14" t="s">
        <v>81</v>
      </c>
      <c r="AW596" s="14" t="s">
        <v>33</v>
      </c>
      <c r="AX596" s="14" t="s">
        <v>71</v>
      </c>
      <c r="AY596" s="194" t="s">
        <v>129</v>
      </c>
    </row>
    <row r="597" s="15" customFormat="1">
      <c r="A597" s="15"/>
      <c r="B597" s="201"/>
      <c r="C597" s="15"/>
      <c r="D597" s="179" t="s">
        <v>141</v>
      </c>
      <c r="E597" s="202" t="s">
        <v>3</v>
      </c>
      <c r="F597" s="203" t="s">
        <v>145</v>
      </c>
      <c r="G597" s="15"/>
      <c r="H597" s="204">
        <v>6.5</v>
      </c>
      <c r="I597" s="205"/>
      <c r="J597" s="15"/>
      <c r="K597" s="15"/>
      <c r="L597" s="201"/>
      <c r="M597" s="206"/>
      <c r="N597" s="207"/>
      <c r="O597" s="207"/>
      <c r="P597" s="207"/>
      <c r="Q597" s="207"/>
      <c r="R597" s="207"/>
      <c r="S597" s="207"/>
      <c r="T597" s="208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T597" s="202" t="s">
        <v>141</v>
      </c>
      <c r="AU597" s="202" t="s">
        <v>81</v>
      </c>
      <c r="AV597" s="15" t="s">
        <v>136</v>
      </c>
      <c r="AW597" s="15" t="s">
        <v>33</v>
      </c>
      <c r="AX597" s="15" t="s">
        <v>79</v>
      </c>
      <c r="AY597" s="202" t="s">
        <v>129</v>
      </c>
    </row>
    <row r="598" s="2" customFormat="1" ht="16.5" customHeight="1">
      <c r="A598" s="39"/>
      <c r="B598" s="165"/>
      <c r="C598" s="166" t="s">
        <v>358</v>
      </c>
      <c r="D598" s="166" t="s">
        <v>131</v>
      </c>
      <c r="E598" s="167" t="s">
        <v>701</v>
      </c>
      <c r="F598" s="168" t="s">
        <v>702</v>
      </c>
      <c r="G598" s="169" t="s">
        <v>148</v>
      </c>
      <c r="H598" s="170">
        <v>5.5</v>
      </c>
      <c r="I598" s="171"/>
      <c r="J598" s="172">
        <f>ROUND(I598*H598,2)</f>
        <v>0</v>
      </c>
      <c r="K598" s="168" t="s">
        <v>135</v>
      </c>
      <c r="L598" s="40"/>
      <c r="M598" s="173" t="s">
        <v>3</v>
      </c>
      <c r="N598" s="174" t="s">
        <v>42</v>
      </c>
      <c r="O598" s="73"/>
      <c r="P598" s="175">
        <f>O598*H598</f>
        <v>0</v>
      </c>
      <c r="Q598" s="175">
        <v>0</v>
      </c>
      <c r="R598" s="175">
        <f>Q598*H598</f>
        <v>0</v>
      </c>
      <c r="S598" s="175">
        <v>0</v>
      </c>
      <c r="T598" s="176">
        <f>S598*H598</f>
        <v>0</v>
      </c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R598" s="177" t="s">
        <v>186</v>
      </c>
      <c r="AT598" s="177" t="s">
        <v>131</v>
      </c>
      <c r="AU598" s="177" t="s">
        <v>81</v>
      </c>
      <c r="AY598" s="20" t="s">
        <v>129</v>
      </c>
      <c r="BE598" s="178">
        <f>IF(N598="základní",J598,0)</f>
        <v>0</v>
      </c>
      <c r="BF598" s="178">
        <f>IF(N598="snížená",J598,0)</f>
        <v>0</v>
      </c>
      <c r="BG598" s="178">
        <f>IF(N598="zákl. přenesená",J598,0)</f>
        <v>0</v>
      </c>
      <c r="BH598" s="178">
        <f>IF(N598="sníž. přenesená",J598,0)</f>
        <v>0</v>
      </c>
      <c r="BI598" s="178">
        <f>IF(N598="nulová",J598,0)</f>
        <v>0</v>
      </c>
      <c r="BJ598" s="20" t="s">
        <v>79</v>
      </c>
      <c r="BK598" s="178">
        <f>ROUND(I598*H598,2)</f>
        <v>0</v>
      </c>
      <c r="BL598" s="20" t="s">
        <v>186</v>
      </c>
      <c r="BM598" s="177" t="s">
        <v>703</v>
      </c>
    </row>
    <row r="599" s="2" customFormat="1">
      <c r="A599" s="39"/>
      <c r="B599" s="40"/>
      <c r="C599" s="39"/>
      <c r="D599" s="179" t="s">
        <v>137</v>
      </c>
      <c r="E599" s="39"/>
      <c r="F599" s="180" t="s">
        <v>704</v>
      </c>
      <c r="G599" s="39"/>
      <c r="H599" s="39"/>
      <c r="I599" s="181"/>
      <c r="J599" s="39"/>
      <c r="K599" s="39"/>
      <c r="L599" s="40"/>
      <c r="M599" s="182"/>
      <c r="N599" s="183"/>
      <c r="O599" s="73"/>
      <c r="P599" s="73"/>
      <c r="Q599" s="73"/>
      <c r="R599" s="73"/>
      <c r="S599" s="73"/>
      <c r="T599" s="74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T599" s="20" t="s">
        <v>137</v>
      </c>
      <c r="AU599" s="20" t="s">
        <v>81</v>
      </c>
    </row>
    <row r="600" s="2" customFormat="1">
      <c r="A600" s="39"/>
      <c r="B600" s="40"/>
      <c r="C600" s="39"/>
      <c r="D600" s="184" t="s">
        <v>139</v>
      </c>
      <c r="E600" s="39"/>
      <c r="F600" s="185" t="s">
        <v>705</v>
      </c>
      <c r="G600" s="39"/>
      <c r="H600" s="39"/>
      <c r="I600" s="181"/>
      <c r="J600" s="39"/>
      <c r="K600" s="39"/>
      <c r="L600" s="40"/>
      <c r="M600" s="182"/>
      <c r="N600" s="183"/>
      <c r="O600" s="73"/>
      <c r="P600" s="73"/>
      <c r="Q600" s="73"/>
      <c r="R600" s="73"/>
      <c r="S600" s="73"/>
      <c r="T600" s="74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T600" s="20" t="s">
        <v>139</v>
      </c>
      <c r="AU600" s="20" t="s">
        <v>81</v>
      </c>
    </row>
    <row r="601" s="13" customFormat="1">
      <c r="A601" s="13"/>
      <c r="B601" s="186"/>
      <c r="C601" s="13"/>
      <c r="D601" s="179" t="s">
        <v>141</v>
      </c>
      <c r="E601" s="187" t="s">
        <v>3</v>
      </c>
      <c r="F601" s="188" t="s">
        <v>142</v>
      </c>
      <c r="G601" s="13"/>
      <c r="H601" s="187" t="s">
        <v>3</v>
      </c>
      <c r="I601" s="189"/>
      <c r="J601" s="13"/>
      <c r="K601" s="13"/>
      <c r="L601" s="186"/>
      <c r="M601" s="190"/>
      <c r="N601" s="191"/>
      <c r="O601" s="191"/>
      <c r="P601" s="191"/>
      <c r="Q601" s="191"/>
      <c r="R601" s="191"/>
      <c r="S601" s="191"/>
      <c r="T601" s="192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187" t="s">
        <v>141</v>
      </c>
      <c r="AU601" s="187" t="s">
        <v>81</v>
      </c>
      <c r="AV601" s="13" t="s">
        <v>79</v>
      </c>
      <c r="AW601" s="13" t="s">
        <v>33</v>
      </c>
      <c r="AX601" s="13" t="s">
        <v>71</v>
      </c>
      <c r="AY601" s="187" t="s">
        <v>129</v>
      </c>
    </row>
    <row r="602" s="13" customFormat="1">
      <c r="A602" s="13"/>
      <c r="B602" s="186"/>
      <c r="C602" s="13"/>
      <c r="D602" s="179" t="s">
        <v>141</v>
      </c>
      <c r="E602" s="187" t="s">
        <v>3</v>
      </c>
      <c r="F602" s="188" t="s">
        <v>706</v>
      </c>
      <c r="G602" s="13"/>
      <c r="H602" s="187" t="s">
        <v>3</v>
      </c>
      <c r="I602" s="189"/>
      <c r="J602" s="13"/>
      <c r="K602" s="13"/>
      <c r="L602" s="186"/>
      <c r="M602" s="190"/>
      <c r="N602" s="191"/>
      <c r="O602" s="191"/>
      <c r="P602" s="191"/>
      <c r="Q602" s="191"/>
      <c r="R602" s="191"/>
      <c r="S602" s="191"/>
      <c r="T602" s="19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187" t="s">
        <v>141</v>
      </c>
      <c r="AU602" s="187" t="s">
        <v>81</v>
      </c>
      <c r="AV602" s="13" t="s">
        <v>79</v>
      </c>
      <c r="AW602" s="13" t="s">
        <v>33</v>
      </c>
      <c r="AX602" s="13" t="s">
        <v>71</v>
      </c>
      <c r="AY602" s="187" t="s">
        <v>129</v>
      </c>
    </row>
    <row r="603" s="14" customFormat="1">
      <c r="A603" s="14"/>
      <c r="B603" s="193"/>
      <c r="C603" s="14"/>
      <c r="D603" s="179" t="s">
        <v>141</v>
      </c>
      <c r="E603" s="194" t="s">
        <v>3</v>
      </c>
      <c r="F603" s="195" t="s">
        <v>707</v>
      </c>
      <c r="G603" s="14"/>
      <c r="H603" s="196">
        <v>5.5</v>
      </c>
      <c r="I603" s="197"/>
      <c r="J603" s="14"/>
      <c r="K603" s="14"/>
      <c r="L603" s="193"/>
      <c r="M603" s="198"/>
      <c r="N603" s="199"/>
      <c r="O603" s="199"/>
      <c r="P603" s="199"/>
      <c r="Q603" s="199"/>
      <c r="R603" s="199"/>
      <c r="S603" s="199"/>
      <c r="T603" s="200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194" t="s">
        <v>141</v>
      </c>
      <c r="AU603" s="194" t="s">
        <v>81</v>
      </c>
      <c r="AV603" s="14" t="s">
        <v>81</v>
      </c>
      <c r="AW603" s="14" t="s">
        <v>33</v>
      </c>
      <c r="AX603" s="14" t="s">
        <v>71</v>
      </c>
      <c r="AY603" s="194" t="s">
        <v>129</v>
      </c>
    </row>
    <row r="604" s="15" customFormat="1">
      <c r="A604" s="15"/>
      <c r="B604" s="201"/>
      <c r="C604" s="15"/>
      <c r="D604" s="179" t="s">
        <v>141</v>
      </c>
      <c r="E604" s="202" t="s">
        <v>3</v>
      </c>
      <c r="F604" s="203" t="s">
        <v>145</v>
      </c>
      <c r="G604" s="15"/>
      <c r="H604" s="204">
        <v>5.5</v>
      </c>
      <c r="I604" s="205"/>
      <c r="J604" s="15"/>
      <c r="K604" s="15"/>
      <c r="L604" s="201"/>
      <c r="M604" s="206"/>
      <c r="N604" s="207"/>
      <c r="O604" s="207"/>
      <c r="P604" s="207"/>
      <c r="Q604" s="207"/>
      <c r="R604" s="207"/>
      <c r="S604" s="207"/>
      <c r="T604" s="208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T604" s="202" t="s">
        <v>141</v>
      </c>
      <c r="AU604" s="202" t="s">
        <v>81</v>
      </c>
      <c r="AV604" s="15" t="s">
        <v>136</v>
      </c>
      <c r="AW604" s="15" t="s">
        <v>33</v>
      </c>
      <c r="AX604" s="15" t="s">
        <v>79</v>
      </c>
      <c r="AY604" s="202" t="s">
        <v>129</v>
      </c>
    </row>
    <row r="605" s="2" customFormat="1" ht="16.5" customHeight="1">
      <c r="A605" s="39"/>
      <c r="B605" s="165"/>
      <c r="C605" s="166" t="s">
        <v>708</v>
      </c>
      <c r="D605" s="166" t="s">
        <v>131</v>
      </c>
      <c r="E605" s="167" t="s">
        <v>709</v>
      </c>
      <c r="F605" s="168" t="s">
        <v>710</v>
      </c>
      <c r="G605" s="169" t="s">
        <v>248</v>
      </c>
      <c r="H605" s="170">
        <v>1</v>
      </c>
      <c r="I605" s="171"/>
      <c r="J605" s="172">
        <f>ROUND(I605*H605,2)</f>
        <v>0</v>
      </c>
      <c r="K605" s="168" t="s">
        <v>3</v>
      </c>
      <c r="L605" s="40"/>
      <c r="M605" s="173" t="s">
        <v>3</v>
      </c>
      <c r="N605" s="174" t="s">
        <v>42</v>
      </c>
      <c r="O605" s="73"/>
      <c r="P605" s="175">
        <f>O605*H605</f>
        <v>0</v>
      </c>
      <c r="Q605" s="175">
        <v>0</v>
      </c>
      <c r="R605" s="175">
        <f>Q605*H605</f>
        <v>0</v>
      </c>
      <c r="S605" s="175">
        <v>0</v>
      </c>
      <c r="T605" s="176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177" t="s">
        <v>186</v>
      </c>
      <c r="AT605" s="177" t="s">
        <v>131</v>
      </c>
      <c r="AU605" s="177" t="s">
        <v>81</v>
      </c>
      <c r="AY605" s="20" t="s">
        <v>129</v>
      </c>
      <c r="BE605" s="178">
        <f>IF(N605="základní",J605,0)</f>
        <v>0</v>
      </c>
      <c r="BF605" s="178">
        <f>IF(N605="snížená",J605,0)</f>
        <v>0</v>
      </c>
      <c r="BG605" s="178">
        <f>IF(N605="zákl. přenesená",J605,0)</f>
        <v>0</v>
      </c>
      <c r="BH605" s="178">
        <f>IF(N605="sníž. přenesená",J605,0)</f>
        <v>0</v>
      </c>
      <c r="BI605" s="178">
        <f>IF(N605="nulová",J605,0)</f>
        <v>0</v>
      </c>
      <c r="BJ605" s="20" t="s">
        <v>79</v>
      </c>
      <c r="BK605" s="178">
        <f>ROUND(I605*H605,2)</f>
        <v>0</v>
      </c>
      <c r="BL605" s="20" t="s">
        <v>186</v>
      </c>
      <c r="BM605" s="177" t="s">
        <v>711</v>
      </c>
    </row>
    <row r="606" s="2" customFormat="1">
      <c r="A606" s="39"/>
      <c r="B606" s="40"/>
      <c r="C606" s="39"/>
      <c r="D606" s="179" t="s">
        <v>137</v>
      </c>
      <c r="E606" s="39"/>
      <c r="F606" s="180" t="s">
        <v>710</v>
      </c>
      <c r="G606" s="39"/>
      <c r="H606" s="39"/>
      <c r="I606" s="181"/>
      <c r="J606" s="39"/>
      <c r="K606" s="39"/>
      <c r="L606" s="40"/>
      <c r="M606" s="182"/>
      <c r="N606" s="183"/>
      <c r="O606" s="73"/>
      <c r="P606" s="73"/>
      <c r="Q606" s="73"/>
      <c r="R606" s="73"/>
      <c r="S606" s="73"/>
      <c r="T606" s="74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T606" s="20" t="s">
        <v>137</v>
      </c>
      <c r="AU606" s="20" t="s">
        <v>81</v>
      </c>
    </row>
    <row r="607" s="2" customFormat="1" ht="16.5" customHeight="1">
      <c r="A607" s="39"/>
      <c r="B607" s="165"/>
      <c r="C607" s="166" t="s">
        <v>365</v>
      </c>
      <c r="D607" s="166" t="s">
        <v>131</v>
      </c>
      <c r="E607" s="167" t="s">
        <v>712</v>
      </c>
      <c r="F607" s="168" t="s">
        <v>713</v>
      </c>
      <c r="G607" s="169" t="s">
        <v>230</v>
      </c>
      <c r="H607" s="170">
        <v>0.012</v>
      </c>
      <c r="I607" s="171"/>
      <c r="J607" s="172">
        <f>ROUND(I607*H607,2)</f>
        <v>0</v>
      </c>
      <c r="K607" s="168" t="s">
        <v>135</v>
      </c>
      <c r="L607" s="40"/>
      <c r="M607" s="173" t="s">
        <v>3</v>
      </c>
      <c r="N607" s="174" t="s">
        <v>42</v>
      </c>
      <c r="O607" s="73"/>
      <c r="P607" s="175">
        <f>O607*H607</f>
        <v>0</v>
      </c>
      <c r="Q607" s="175">
        <v>0</v>
      </c>
      <c r="R607" s="175">
        <f>Q607*H607</f>
        <v>0</v>
      </c>
      <c r="S607" s="175">
        <v>0</v>
      </c>
      <c r="T607" s="176">
        <f>S607*H607</f>
        <v>0</v>
      </c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R607" s="177" t="s">
        <v>186</v>
      </c>
      <c r="AT607" s="177" t="s">
        <v>131</v>
      </c>
      <c r="AU607" s="177" t="s">
        <v>81</v>
      </c>
      <c r="AY607" s="20" t="s">
        <v>129</v>
      </c>
      <c r="BE607" s="178">
        <f>IF(N607="základní",J607,0)</f>
        <v>0</v>
      </c>
      <c r="BF607" s="178">
        <f>IF(N607="snížená",J607,0)</f>
        <v>0</v>
      </c>
      <c r="BG607" s="178">
        <f>IF(N607="zákl. přenesená",J607,0)</f>
        <v>0</v>
      </c>
      <c r="BH607" s="178">
        <f>IF(N607="sníž. přenesená",J607,0)</f>
        <v>0</v>
      </c>
      <c r="BI607" s="178">
        <f>IF(N607="nulová",J607,0)</f>
        <v>0</v>
      </c>
      <c r="BJ607" s="20" t="s">
        <v>79</v>
      </c>
      <c r="BK607" s="178">
        <f>ROUND(I607*H607,2)</f>
        <v>0</v>
      </c>
      <c r="BL607" s="20" t="s">
        <v>186</v>
      </c>
      <c r="BM607" s="177" t="s">
        <v>714</v>
      </c>
    </row>
    <row r="608" s="2" customFormat="1">
      <c r="A608" s="39"/>
      <c r="B608" s="40"/>
      <c r="C608" s="39"/>
      <c r="D608" s="179" t="s">
        <v>137</v>
      </c>
      <c r="E608" s="39"/>
      <c r="F608" s="180" t="s">
        <v>715</v>
      </c>
      <c r="G608" s="39"/>
      <c r="H608" s="39"/>
      <c r="I608" s="181"/>
      <c r="J608" s="39"/>
      <c r="K608" s="39"/>
      <c r="L608" s="40"/>
      <c r="M608" s="182"/>
      <c r="N608" s="183"/>
      <c r="O608" s="73"/>
      <c r="P608" s="73"/>
      <c r="Q608" s="73"/>
      <c r="R608" s="73"/>
      <c r="S608" s="73"/>
      <c r="T608" s="74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T608" s="20" t="s">
        <v>137</v>
      </c>
      <c r="AU608" s="20" t="s">
        <v>81</v>
      </c>
    </row>
    <row r="609" s="2" customFormat="1">
      <c r="A609" s="39"/>
      <c r="B609" s="40"/>
      <c r="C609" s="39"/>
      <c r="D609" s="184" t="s">
        <v>139</v>
      </c>
      <c r="E609" s="39"/>
      <c r="F609" s="185" t="s">
        <v>716</v>
      </c>
      <c r="G609" s="39"/>
      <c r="H609" s="39"/>
      <c r="I609" s="181"/>
      <c r="J609" s="39"/>
      <c r="K609" s="39"/>
      <c r="L609" s="40"/>
      <c r="M609" s="182"/>
      <c r="N609" s="183"/>
      <c r="O609" s="73"/>
      <c r="P609" s="73"/>
      <c r="Q609" s="73"/>
      <c r="R609" s="73"/>
      <c r="S609" s="73"/>
      <c r="T609" s="74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T609" s="20" t="s">
        <v>139</v>
      </c>
      <c r="AU609" s="20" t="s">
        <v>81</v>
      </c>
    </row>
    <row r="610" s="12" customFormat="1" ht="22.8" customHeight="1">
      <c r="A610" s="12"/>
      <c r="B610" s="152"/>
      <c r="C610" s="12"/>
      <c r="D610" s="153" t="s">
        <v>70</v>
      </c>
      <c r="E610" s="163" t="s">
        <v>717</v>
      </c>
      <c r="F610" s="163" t="s">
        <v>718</v>
      </c>
      <c r="G610" s="12"/>
      <c r="H610" s="12"/>
      <c r="I610" s="155"/>
      <c r="J610" s="164">
        <f>BK610</f>
        <v>0</v>
      </c>
      <c r="K610" s="12"/>
      <c r="L610" s="152"/>
      <c r="M610" s="157"/>
      <c r="N610" s="158"/>
      <c r="O610" s="158"/>
      <c r="P610" s="159">
        <f>SUM(P611:P743)</f>
        <v>0</v>
      </c>
      <c r="Q610" s="158"/>
      <c r="R610" s="159">
        <f>SUM(R611:R743)</f>
        <v>0</v>
      </c>
      <c r="S610" s="158"/>
      <c r="T610" s="160">
        <f>SUM(T611:T743)</f>
        <v>0</v>
      </c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R610" s="153" t="s">
        <v>81</v>
      </c>
      <c r="AT610" s="161" t="s">
        <v>70</v>
      </c>
      <c r="AU610" s="161" t="s">
        <v>79</v>
      </c>
      <c r="AY610" s="153" t="s">
        <v>129</v>
      </c>
      <c r="BK610" s="162">
        <f>SUM(BK611:BK743)</f>
        <v>0</v>
      </c>
    </row>
    <row r="611" s="2" customFormat="1" ht="16.5" customHeight="1">
      <c r="A611" s="39"/>
      <c r="B611" s="165"/>
      <c r="C611" s="166" t="s">
        <v>719</v>
      </c>
      <c r="D611" s="166" t="s">
        <v>131</v>
      </c>
      <c r="E611" s="167" t="s">
        <v>720</v>
      </c>
      <c r="F611" s="168" t="s">
        <v>721</v>
      </c>
      <c r="G611" s="169" t="s">
        <v>148</v>
      </c>
      <c r="H611" s="170">
        <v>3.8599999999999999</v>
      </c>
      <c r="I611" s="171"/>
      <c r="J611" s="172">
        <f>ROUND(I611*H611,2)</f>
        <v>0</v>
      </c>
      <c r="K611" s="168" t="s">
        <v>135</v>
      </c>
      <c r="L611" s="40"/>
      <c r="M611" s="173" t="s">
        <v>3</v>
      </c>
      <c r="N611" s="174" t="s">
        <v>42</v>
      </c>
      <c r="O611" s="73"/>
      <c r="P611" s="175">
        <f>O611*H611</f>
        <v>0</v>
      </c>
      <c r="Q611" s="175">
        <v>0</v>
      </c>
      <c r="R611" s="175">
        <f>Q611*H611</f>
        <v>0</v>
      </c>
      <c r="S611" s="175">
        <v>0</v>
      </c>
      <c r="T611" s="176">
        <f>S611*H611</f>
        <v>0</v>
      </c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R611" s="177" t="s">
        <v>186</v>
      </c>
      <c r="AT611" s="177" t="s">
        <v>131</v>
      </c>
      <c r="AU611" s="177" t="s">
        <v>81</v>
      </c>
      <c r="AY611" s="20" t="s">
        <v>129</v>
      </c>
      <c r="BE611" s="178">
        <f>IF(N611="základní",J611,0)</f>
        <v>0</v>
      </c>
      <c r="BF611" s="178">
        <f>IF(N611="snížená",J611,0)</f>
        <v>0</v>
      </c>
      <c r="BG611" s="178">
        <f>IF(N611="zákl. přenesená",J611,0)</f>
        <v>0</v>
      </c>
      <c r="BH611" s="178">
        <f>IF(N611="sníž. přenesená",J611,0)</f>
        <v>0</v>
      </c>
      <c r="BI611" s="178">
        <f>IF(N611="nulová",J611,0)</f>
        <v>0</v>
      </c>
      <c r="BJ611" s="20" t="s">
        <v>79</v>
      </c>
      <c r="BK611" s="178">
        <f>ROUND(I611*H611,2)</f>
        <v>0</v>
      </c>
      <c r="BL611" s="20" t="s">
        <v>186</v>
      </c>
      <c r="BM611" s="177" t="s">
        <v>722</v>
      </c>
    </row>
    <row r="612" s="2" customFormat="1">
      <c r="A612" s="39"/>
      <c r="B612" s="40"/>
      <c r="C612" s="39"/>
      <c r="D612" s="179" t="s">
        <v>137</v>
      </c>
      <c r="E612" s="39"/>
      <c r="F612" s="180" t="s">
        <v>723</v>
      </c>
      <c r="G612" s="39"/>
      <c r="H612" s="39"/>
      <c r="I612" s="181"/>
      <c r="J612" s="39"/>
      <c r="K612" s="39"/>
      <c r="L612" s="40"/>
      <c r="M612" s="182"/>
      <c r="N612" s="183"/>
      <c r="O612" s="73"/>
      <c r="P612" s="73"/>
      <c r="Q612" s="73"/>
      <c r="R612" s="73"/>
      <c r="S612" s="73"/>
      <c r="T612" s="74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T612" s="20" t="s">
        <v>137</v>
      </c>
      <c r="AU612" s="20" t="s">
        <v>81</v>
      </c>
    </row>
    <row r="613" s="2" customFormat="1">
      <c r="A613" s="39"/>
      <c r="B613" s="40"/>
      <c r="C613" s="39"/>
      <c r="D613" s="184" t="s">
        <v>139</v>
      </c>
      <c r="E613" s="39"/>
      <c r="F613" s="185" t="s">
        <v>724</v>
      </c>
      <c r="G613" s="39"/>
      <c r="H613" s="39"/>
      <c r="I613" s="181"/>
      <c r="J613" s="39"/>
      <c r="K613" s="39"/>
      <c r="L613" s="40"/>
      <c r="M613" s="182"/>
      <c r="N613" s="183"/>
      <c r="O613" s="73"/>
      <c r="P613" s="73"/>
      <c r="Q613" s="73"/>
      <c r="R613" s="73"/>
      <c r="S613" s="73"/>
      <c r="T613" s="74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T613" s="20" t="s">
        <v>139</v>
      </c>
      <c r="AU613" s="20" t="s">
        <v>81</v>
      </c>
    </row>
    <row r="614" s="13" customFormat="1">
      <c r="A614" s="13"/>
      <c r="B614" s="186"/>
      <c r="C614" s="13"/>
      <c r="D614" s="179" t="s">
        <v>141</v>
      </c>
      <c r="E614" s="187" t="s">
        <v>3</v>
      </c>
      <c r="F614" s="188" t="s">
        <v>151</v>
      </c>
      <c r="G614" s="13"/>
      <c r="H614" s="187" t="s">
        <v>3</v>
      </c>
      <c r="I614" s="189"/>
      <c r="J614" s="13"/>
      <c r="K614" s="13"/>
      <c r="L614" s="186"/>
      <c r="M614" s="190"/>
      <c r="N614" s="191"/>
      <c r="O614" s="191"/>
      <c r="P614" s="191"/>
      <c r="Q614" s="191"/>
      <c r="R614" s="191"/>
      <c r="S614" s="191"/>
      <c r="T614" s="192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187" t="s">
        <v>141</v>
      </c>
      <c r="AU614" s="187" t="s">
        <v>81</v>
      </c>
      <c r="AV614" s="13" t="s">
        <v>79</v>
      </c>
      <c r="AW614" s="13" t="s">
        <v>33</v>
      </c>
      <c r="AX614" s="13" t="s">
        <v>71</v>
      </c>
      <c r="AY614" s="187" t="s">
        <v>129</v>
      </c>
    </row>
    <row r="615" s="13" customFormat="1">
      <c r="A615" s="13"/>
      <c r="B615" s="186"/>
      <c r="C615" s="13"/>
      <c r="D615" s="179" t="s">
        <v>141</v>
      </c>
      <c r="E615" s="187" t="s">
        <v>3</v>
      </c>
      <c r="F615" s="188" t="s">
        <v>725</v>
      </c>
      <c r="G615" s="13"/>
      <c r="H615" s="187" t="s">
        <v>3</v>
      </c>
      <c r="I615" s="189"/>
      <c r="J615" s="13"/>
      <c r="K615" s="13"/>
      <c r="L615" s="186"/>
      <c r="M615" s="190"/>
      <c r="N615" s="191"/>
      <c r="O615" s="191"/>
      <c r="P615" s="191"/>
      <c r="Q615" s="191"/>
      <c r="R615" s="191"/>
      <c r="S615" s="191"/>
      <c r="T615" s="19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187" t="s">
        <v>141</v>
      </c>
      <c r="AU615" s="187" t="s">
        <v>81</v>
      </c>
      <c r="AV615" s="13" t="s">
        <v>79</v>
      </c>
      <c r="AW615" s="13" t="s">
        <v>33</v>
      </c>
      <c r="AX615" s="13" t="s">
        <v>71</v>
      </c>
      <c r="AY615" s="187" t="s">
        <v>129</v>
      </c>
    </row>
    <row r="616" s="14" customFormat="1">
      <c r="A616" s="14"/>
      <c r="B616" s="193"/>
      <c r="C616" s="14"/>
      <c r="D616" s="179" t="s">
        <v>141</v>
      </c>
      <c r="E616" s="194" t="s">
        <v>3</v>
      </c>
      <c r="F616" s="195" t="s">
        <v>726</v>
      </c>
      <c r="G616" s="14"/>
      <c r="H616" s="196">
        <v>3.8599999999999999</v>
      </c>
      <c r="I616" s="197"/>
      <c r="J616" s="14"/>
      <c r="K616" s="14"/>
      <c r="L616" s="193"/>
      <c r="M616" s="198"/>
      <c r="N616" s="199"/>
      <c r="O616" s="199"/>
      <c r="P616" s="199"/>
      <c r="Q616" s="199"/>
      <c r="R616" s="199"/>
      <c r="S616" s="199"/>
      <c r="T616" s="200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194" t="s">
        <v>141</v>
      </c>
      <c r="AU616" s="194" t="s">
        <v>81</v>
      </c>
      <c r="AV616" s="14" t="s">
        <v>81</v>
      </c>
      <c r="AW616" s="14" t="s">
        <v>33</v>
      </c>
      <c r="AX616" s="14" t="s">
        <v>71</v>
      </c>
      <c r="AY616" s="194" t="s">
        <v>129</v>
      </c>
    </row>
    <row r="617" s="15" customFormat="1">
      <c r="A617" s="15"/>
      <c r="B617" s="201"/>
      <c r="C617" s="15"/>
      <c r="D617" s="179" t="s">
        <v>141</v>
      </c>
      <c r="E617" s="202" t="s">
        <v>3</v>
      </c>
      <c r="F617" s="203" t="s">
        <v>145</v>
      </c>
      <c r="G617" s="15"/>
      <c r="H617" s="204">
        <v>3.8599999999999999</v>
      </c>
      <c r="I617" s="205"/>
      <c r="J617" s="15"/>
      <c r="K617" s="15"/>
      <c r="L617" s="201"/>
      <c r="M617" s="206"/>
      <c r="N617" s="207"/>
      <c r="O617" s="207"/>
      <c r="P617" s="207"/>
      <c r="Q617" s="207"/>
      <c r="R617" s="207"/>
      <c r="S617" s="207"/>
      <c r="T617" s="208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T617" s="202" t="s">
        <v>141</v>
      </c>
      <c r="AU617" s="202" t="s">
        <v>81</v>
      </c>
      <c r="AV617" s="15" t="s">
        <v>136</v>
      </c>
      <c r="AW617" s="15" t="s">
        <v>33</v>
      </c>
      <c r="AX617" s="15" t="s">
        <v>79</v>
      </c>
      <c r="AY617" s="202" t="s">
        <v>129</v>
      </c>
    </row>
    <row r="618" s="2" customFormat="1" ht="16.5" customHeight="1">
      <c r="A618" s="39"/>
      <c r="B618" s="165"/>
      <c r="C618" s="209" t="s">
        <v>371</v>
      </c>
      <c r="D618" s="209" t="s">
        <v>155</v>
      </c>
      <c r="E618" s="210" t="s">
        <v>727</v>
      </c>
      <c r="F618" s="211" t="s">
        <v>728</v>
      </c>
      <c r="G618" s="212" t="s">
        <v>729</v>
      </c>
      <c r="H618" s="213">
        <v>49.579999999999998</v>
      </c>
      <c r="I618" s="214"/>
      <c r="J618" s="215">
        <f>ROUND(I618*H618,2)</f>
        <v>0</v>
      </c>
      <c r="K618" s="211" t="s">
        <v>3</v>
      </c>
      <c r="L618" s="216"/>
      <c r="M618" s="217" t="s">
        <v>3</v>
      </c>
      <c r="N618" s="218" t="s">
        <v>42</v>
      </c>
      <c r="O618" s="73"/>
      <c r="P618" s="175">
        <f>O618*H618</f>
        <v>0</v>
      </c>
      <c r="Q618" s="175">
        <v>0</v>
      </c>
      <c r="R618" s="175">
        <f>Q618*H618</f>
        <v>0</v>
      </c>
      <c r="S618" s="175">
        <v>0</v>
      </c>
      <c r="T618" s="176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177" t="s">
        <v>255</v>
      </c>
      <c r="AT618" s="177" t="s">
        <v>155</v>
      </c>
      <c r="AU618" s="177" t="s">
        <v>81</v>
      </c>
      <c r="AY618" s="20" t="s">
        <v>129</v>
      </c>
      <c r="BE618" s="178">
        <f>IF(N618="základní",J618,0)</f>
        <v>0</v>
      </c>
      <c r="BF618" s="178">
        <f>IF(N618="snížená",J618,0)</f>
        <v>0</v>
      </c>
      <c r="BG618" s="178">
        <f>IF(N618="zákl. přenesená",J618,0)</f>
        <v>0</v>
      </c>
      <c r="BH618" s="178">
        <f>IF(N618="sníž. přenesená",J618,0)</f>
        <v>0</v>
      </c>
      <c r="BI618" s="178">
        <f>IF(N618="nulová",J618,0)</f>
        <v>0</v>
      </c>
      <c r="BJ618" s="20" t="s">
        <v>79</v>
      </c>
      <c r="BK618" s="178">
        <f>ROUND(I618*H618,2)</f>
        <v>0</v>
      </c>
      <c r="BL618" s="20" t="s">
        <v>186</v>
      </c>
      <c r="BM618" s="177" t="s">
        <v>730</v>
      </c>
    </row>
    <row r="619" s="2" customFormat="1">
      <c r="A619" s="39"/>
      <c r="B619" s="40"/>
      <c r="C619" s="39"/>
      <c r="D619" s="179" t="s">
        <v>137</v>
      </c>
      <c r="E619" s="39"/>
      <c r="F619" s="180" t="s">
        <v>728</v>
      </c>
      <c r="G619" s="39"/>
      <c r="H619" s="39"/>
      <c r="I619" s="181"/>
      <c r="J619" s="39"/>
      <c r="K619" s="39"/>
      <c r="L619" s="40"/>
      <c r="M619" s="182"/>
      <c r="N619" s="183"/>
      <c r="O619" s="73"/>
      <c r="P619" s="73"/>
      <c r="Q619" s="73"/>
      <c r="R619" s="73"/>
      <c r="S619" s="73"/>
      <c r="T619" s="74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T619" s="20" t="s">
        <v>137</v>
      </c>
      <c r="AU619" s="20" t="s">
        <v>81</v>
      </c>
    </row>
    <row r="620" s="13" customFormat="1">
      <c r="A620" s="13"/>
      <c r="B620" s="186"/>
      <c r="C620" s="13"/>
      <c r="D620" s="179" t="s">
        <v>141</v>
      </c>
      <c r="E620" s="187" t="s">
        <v>3</v>
      </c>
      <c r="F620" s="188" t="s">
        <v>151</v>
      </c>
      <c r="G620" s="13"/>
      <c r="H620" s="187" t="s">
        <v>3</v>
      </c>
      <c r="I620" s="189"/>
      <c r="J620" s="13"/>
      <c r="K620" s="13"/>
      <c r="L620" s="186"/>
      <c r="M620" s="190"/>
      <c r="N620" s="191"/>
      <c r="O620" s="191"/>
      <c r="P620" s="191"/>
      <c r="Q620" s="191"/>
      <c r="R620" s="191"/>
      <c r="S620" s="191"/>
      <c r="T620" s="19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187" t="s">
        <v>141</v>
      </c>
      <c r="AU620" s="187" t="s">
        <v>81</v>
      </c>
      <c r="AV620" s="13" t="s">
        <v>79</v>
      </c>
      <c r="AW620" s="13" t="s">
        <v>33</v>
      </c>
      <c r="AX620" s="13" t="s">
        <v>71</v>
      </c>
      <c r="AY620" s="187" t="s">
        <v>129</v>
      </c>
    </row>
    <row r="621" s="13" customFormat="1">
      <c r="A621" s="13"/>
      <c r="B621" s="186"/>
      <c r="C621" s="13"/>
      <c r="D621" s="179" t="s">
        <v>141</v>
      </c>
      <c r="E621" s="187" t="s">
        <v>3</v>
      </c>
      <c r="F621" s="188" t="s">
        <v>725</v>
      </c>
      <c r="G621" s="13"/>
      <c r="H621" s="187" t="s">
        <v>3</v>
      </c>
      <c r="I621" s="189"/>
      <c r="J621" s="13"/>
      <c r="K621" s="13"/>
      <c r="L621" s="186"/>
      <c r="M621" s="190"/>
      <c r="N621" s="191"/>
      <c r="O621" s="191"/>
      <c r="P621" s="191"/>
      <c r="Q621" s="191"/>
      <c r="R621" s="191"/>
      <c r="S621" s="191"/>
      <c r="T621" s="192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187" t="s">
        <v>141</v>
      </c>
      <c r="AU621" s="187" t="s">
        <v>81</v>
      </c>
      <c r="AV621" s="13" t="s">
        <v>79</v>
      </c>
      <c r="AW621" s="13" t="s">
        <v>33</v>
      </c>
      <c r="AX621" s="13" t="s">
        <v>71</v>
      </c>
      <c r="AY621" s="187" t="s">
        <v>129</v>
      </c>
    </row>
    <row r="622" s="14" customFormat="1">
      <c r="A622" s="14"/>
      <c r="B622" s="193"/>
      <c r="C622" s="14"/>
      <c r="D622" s="179" t="s">
        <v>141</v>
      </c>
      <c r="E622" s="194" t="s">
        <v>3</v>
      </c>
      <c r="F622" s="195" t="s">
        <v>731</v>
      </c>
      <c r="G622" s="14"/>
      <c r="H622" s="196">
        <v>49.579999999999998</v>
      </c>
      <c r="I622" s="197"/>
      <c r="J622" s="14"/>
      <c r="K622" s="14"/>
      <c r="L622" s="193"/>
      <c r="M622" s="198"/>
      <c r="N622" s="199"/>
      <c r="O622" s="199"/>
      <c r="P622" s="199"/>
      <c r="Q622" s="199"/>
      <c r="R622" s="199"/>
      <c r="S622" s="199"/>
      <c r="T622" s="200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194" t="s">
        <v>141</v>
      </c>
      <c r="AU622" s="194" t="s">
        <v>81</v>
      </c>
      <c r="AV622" s="14" t="s">
        <v>81</v>
      </c>
      <c r="AW622" s="14" t="s">
        <v>33</v>
      </c>
      <c r="AX622" s="14" t="s">
        <v>71</v>
      </c>
      <c r="AY622" s="194" t="s">
        <v>129</v>
      </c>
    </row>
    <row r="623" s="15" customFormat="1">
      <c r="A623" s="15"/>
      <c r="B623" s="201"/>
      <c r="C623" s="15"/>
      <c r="D623" s="179" t="s">
        <v>141</v>
      </c>
      <c r="E623" s="202" t="s">
        <v>3</v>
      </c>
      <c r="F623" s="203" t="s">
        <v>145</v>
      </c>
      <c r="G623" s="15"/>
      <c r="H623" s="204">
        <v>49.579999999999998</v>
      </c>
      <c r="I623" s="205"/>
      <c r="J623" s="15"/>
      <c r="K623" s="15"/>
      <c r="L623" s="201"/>
      <c r="M623" s="206"/>
      <c r="N623" s="207"/>
      <c r="O623" s="207"/>
      <c r="P623" s="207"/>
      <c r="Q623" s="207"/>
      <c r="R623" s="207"/>
      <c r="S623" s="207"/>
      <c r="T623" s="208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02" t="s">
        <v>141</v>
      </c>
      <c r="AU623" s="202" t="s">
        <v>81</v>
      </c>
      <c r="AV623" s="15" t="s">
        <v>136</v>
      </c>
      <c r="AW623" s="15" t="s">
        <v>33</v>
      </c>
      <c r="AX623" s="15" t="s">
        <v>79</v>
      </c>
      <c r="AY623" s="202" t="s">
        <v>129</v>
      </c>
    </row>
    <row r="624" s="2" customFormat="1" ht="16.5" customHeight="1">
      <c r="A624" s="39"/>
      <c r="B624" s="165"/>
      <c r="C624" s="166" t="s">
        <v>732</v>
      </c>
      <c r="D624" s="166" t="s">
        <v>131</v>
      </c>
      <c r="E624" s="167" t="s">
        <v>733</v>
      </c>
      <c r="F624" s="168" t="s">
        <v>734</v>
      </c>
      <c r="G624" s="169" t="s">
        <v>729</v>
      </c>
      <c r="H624" s="170">
        <v>6.5</v>
      </c>
      <c r="I624" s="171"/>
      <c r="J624" s="172">
        <f>ROUND(I624*H624,2)</f>
        <v>0</v>
      </c>
      <c r="K624" s="168" t="s">
        <v>135</v>
      </c>
      <c r="L624" s="40"/>
      <c r="M624" s="173" t="s">
        <v>3</v>
      </c>
      <c r="N624" s="174" t="s">
        <v>42</v>
      </c>
      <c r="O624" s="73"/>
      <c r="P624" s="175">
        <f>O624*H624</f>
        <v>0</v>
      </c>
      <c r="Q624" s="175">
        <v>0</v>
      </c>
      <c r="R624" s="175">
        <f>Q624*H624</f>
        <v>0</v>
      </c>
      <c r="S624" s="175">
        <v>0</v>
      </c>
      <c r="T624" s="176">
        <f>S624*H624</f>
        <v>0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R624" s="177" t="s">
        <v>186</v>
      </c>
      <c r="AT624" s="177" t="s">
        <v>131</v>
      </c>
      <c r="AU624" s="177" t="s">
        <v>81</v>
      </c>
      <c r="AY624" s="20" t="s">
        <v>129</v>
      </c>
      <c r="BE624" s="178">
        <f>IF(N624="základní",J624,0)</f>
        <v>0</v>
      </c>
      <c r="BF624" s="178">
        <f>IF(N624="snížená",J624,0)</f>
        <v>0</v>
      </c>
      <c r="BG624" s="178">
        <f>IF(N624="zákl. přenesená",J624,0)</f>
        <v>0</v>
      </c>
      <c r="BH624" s="178">
        <f>IF(N624="sníž. přenesená",J624,0)</f>
        <v>0</v>
      </c>
      <c r="BI624" s="178">
        <f>IF(N624="nulová",J624,0)</f>
        <v>0</v>
      </c>
      <c r="BJ624" s="20" t="s">
        <v>79</v>
      </c>
      <c r="BK624" s="178">
        <f>ROUND(I624*H624,2)</f>
        <v>0</v>
      </c>
      <c r="BL624" s="20" t="s">
        <v>186</v>
      </c>
      <c r="BM624" s="177" t="s">
        <v>735</v>
      </c>
    </row>
    <row r="625" s="2" customFormat="1">
      <c r="A625" s="39"/>
      <c r="B625" s="40"/>
      <c r="C625" s="39"/>
      <c r="D625" s="179" t="s">
        <v>137</v>
      </c>
      <c r="E625" s="39"/>
      <c r="F625" s="180" t="s">
        <v>736</v>
      </c>
      <c r="G625" s="39"/>
      <c r="H625" s="39"/>
      <c r="I625" s="181"/>
      <c r="J625" s="39"/>
      <c r="K625" s="39"/>
      <c r="L625" s="40"/>
      <c r="M625" s="182"/>
      <c r="N625" s="183"/>
      <c r="O625" s="73"/>
      <c r="P625" s="73"/>
      <c r="Q625" s="73"/>
      <c r="R625" s="73"/>
      <c r="S625" s="73"/>
      <c r="T625" s="74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T625" s="20" t="s">
        <v>137</v>
      </c>
      <c r="AU625" s="20" t="s">
        <v>81</v>
      </c>
    </row>
    <row r="626" s="2" customFormat="1">
      <c r="A626" s="39"/>
      <c r="B626" s="40"/>
      <c r="C626" s="39"/>
      <c r="D626" s="184" t="s">
        <v>139</v>
      </c>
      <c r="E626" s="39"/>
      <c r="F626" s="185" t="s">
        <v>737</v>
      </c>
      <c r="G626" s="39"/>
      <c r="H626" s="39"/>
      <c r="I626" s="181"/>
      <c r="J626" s="39"/>
      <c r="K626" s="39"/>
      <c r="L626" s="40"/>
      <c r="M626" s="182"/>
      <c r="N626" s="183"/>
      <c r="O626" s="73"/>
      <c r="P626" s="73"/>
      <c r="Q626" s="73"/>
      <c r="R626" s="73"/>
      <c r="S626" s="73"/>
      <c r="T626" s="74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T626" s="20" t="s">
        <v>139</v>
      </c>
      <c r="AU626" s="20" t="s">
        <v>81</v>
      </c>
    </row>
    <row r="627" s="13" customFormat="1">
      <c r="A627" s="13"/>
      <c r="B627" s="186"/>
      <c r="C627" s="13"/>
      <c r="D627" s="179" t="s">
        <v>141</v>
      </c>
      <c r="E627" s="187" t="s">
        <v>3</v>
      </c>
      <c r="F627" s="188" t="s">
        <v>151</v>
      </c>
      <c r="G627" s="13"/>
      <c r="H627" s="187" t="s">
        <v>3</v>
      </c>
      <c r="I627" s="189"/>
      <c r="J627" s="13"/>
      <c r="K627" s="13"/>
      <c r="L627" s="186"/>
      <c r="M627" s="190"/>
      <c r="N627" s="191"/>
      <c r="O627" s="191"/>
      <c r="P627" s="191"/>
      <c r="Q627" s="191"/>
      <c r="R627" s="191"/>
      <c r="S627" s="191"/>
      <c r="T627" s="19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187" t="s">
        <v>141</v>
      </c>
      <c r="AU627" s="187" t="s">
        <v>81</v>
      </c>
      <c r="AV627" s="13" t="s">
        <v>79</v>
      </c>
      <c r="AW627" s="13" t="s">
        <v>33</v>
      </c>
      <c r="AX627" s="13" t="s">
        <v>71</v>
      </c>
      <c r="AY627" s="187" t="s">
        <v>129</v>
      </c>
    </row>
    <row r="628" s="13" customFormat="1">
      <c r="A628" s="13"/>
      <c r="B628" s="186"/>
      <c r="C628" s="13"/>
      <c r="D628" s="179" t="s">
        <v>141</v>
      </c>
      <c r="E628" s="187" t="s">
        <v>3</v>
      </c>
      <c r="F628" s="188" t="s">
        <v>738</v>
      </c>
      <c r="G628" s="13"/>
      <c r="H628" s="187" t="s">
        <v>3</v>
      </c>
      <c r="I628" s="189"/>
      <c r="J628" s="13"/>
      <c r="K628" s="13"/>
      <c r="L628" s="186"/>
      <c r="M628" s="190"/>
      <c r="N628" s="191"/>
      <c r="O628" s="191"/>
      <c r="P628" s="191"/>
      <c r="Q628" s="191"/>
      <c r="R628" s="191"/>
      <c r="S628" s="191"/>
      <c r="T628" s="192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187" t="s">
        <v>141</v>
      </c>
      <c r="AU628" s="187" t="s">
        <v>81</v>
      </c>
      <c r="AV628" s="13" t="s">
        <v>79</v>
      </c>
      <c r="AW628" s="13" t="s">
        <v>33</v>
      </c>
      <c r="AX628" s="13" t="s">
        <v>71</v>
      </c>
      <c r="AY628" s="187" t="s">
        <v>129</v>
      </c>
    </row>
    <row r="629" s="14" customFormat="1">
      <c r="A629" s="14"/>
      <c r="B629" s="193"/>
      <c r="C629" s="14"/>
      <c r="D629" s="179" t="s">
        <v>141</v>
      </c>
      <c r="E629" s="194" t="s">
        <v>3</v>
      </c>
      <c r="F629" s="195" t="s">
        <v>700</v>
      </c>
      <c r="G629" s="14"/>
      <c r="H629" s="196">
        <v>6.5</v>
      </c>
      <c r="I629" s="197"/>
      <c r="J629" s="14"/>
      <c r="K629" s="14"/>
      <c r="L629" s="193"/>
      <c r="M629" s="198"/>
      <c r="N629" s="199"/>
      <c r="O629" s="199"/>
      <c r="P629" s="199"/>
      <c r="Q629" s="199"/>
      <c r="R629" s="199"/>
      <c r="S629" s="199"/>
      <c r="T629" s="200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194" t="s">
        <v>141</v>
      </c>
      <c r="AU629" s="194" t="s">
        <v>81</v>
      </c>
      <c r="AV629" s="14" t="s">
        <v>81</v>
      </c>
      <c r="AW629" s="14" t="s">
        <v>33</v>
      </c>
      <c r="AX629" s="14" t="s">
        <v>71</v>
      </c>
      <c r="AY629" s="194" t="s">
        <v>129</v>
      </c>
    </row>
    <row r="630" s="15" customFormat="1">
      <c r="A630" s="15"/>
      <c r="B630" s="201"/>
      <c r="C630" s="15"/>
      <c r="D630" s="179" t="s">
        <v>141</v>
      </c>
      <c r="E630" s="202" t="s">
        <v>3</v>
      </c>
      <c r="F630" s="203" t="s">
        <v>145</v>
      </c>
      <c r="G630" s="15"/>
      <c r="H630" s="204">
        <v>6.5</v>
      </c>
      <c r="I630" s="205"/>
      <c r="J630" s="15"/>
      <c r="K630" s="15"/>
      <c r="L630" s="201"/>
      <c r="M630" s="206"/>
      <c r="N630" s="207"/>
      <c r="O630" s="207"/>
      <c r="P630" s="207"/>
      <c r="Q630" s="207"/>
      <c r="R630" s="207"/>
      <c r="S630" s="207"/>
      <c r="T630" s="208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02" t="s">
        <v>141</v>
      </c>
      <c r="AU630" s="202" t="s">
        <v>81</v>
      </c>
      <c r="AV630" s="15" t="s">
        <v>136</v>
      </c>
      <c r="AW630" s="15" t="s">
        <v>33</v>
      </c>
      <c r="AX630" s="15" t="s">
        <v>79</v>
      </c>
      <c r="AY630" s="202" t="s">
        <v>129</v>
      </c>
    </row>
    <row r="631" s="2" customFormat="1" ht="16.5" customHeight="1">
      <c r="A631" s="39"/>
      <c r="B631" s="165"/>
      <c r="C631" s="166" t="s">
        <v>378</v>
      </c>
      <c r="D631" s="166" t="s">
        <v>131</v>
      </c>
      <c r="E631" s="167" t="s">
        <v>739</v>
      </c>
      <c r="F631" s="168" t="s">
        <v>740</v>
      </c>
      <c r="G631" s="169" t="s">
        <v>729</v>
      </c>
      <c r="H631" s="170">
        <v>80</v>
      </c>
      <c r="I631" s="171"/>
      <c r="J631" s="172">
        <f>ROUND(I631*H631,2)</f>
        <v>0</v>
      </c>
      <c r="K631" s="168" t="s">
        <v>135</v>
      </c>
      <c r="L631" s="40"/>
      <c r="M631" s="173" t="s">
        <v>3</v>
      </c>
      <c r="N631" s="174" t="s">
        <v>42</v>
      </c>
      <c r="O631" s="73"/>
      <c r="P631" s="175">
        <f>O631*H631</f>
        <v>0</v>
      </c>
      <c r="Q631" s="175">
        <v>0</v>
      </c>
      <c r="R631" s="175">
        <f>Q631*H631</f>
        <v>0</v>
      </c>
      <c r="S631" s="175">
        <v>0</v>
      </c>
      <c r="T631" s="176">
        <f>S631*H631</f>
        <v>0</v>
      </c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R631" s="177" t="s">
        <v>186</v>
      </c>
      <c r="AT631" s="177" t="s">
        <v>131</v>
      </c>
      <c r="AU631" s="177" t="s">
        <v>81</v>
      </c>
      <c r="AY631" s="20" t="s">
        <v>129</v>
      </c>
      <c r="BE631" s="178">
        <f>IF(N631="základní",J631,0)</f>
        <v>0</v>
      </c>
      <c r="BF631" s="178">
        <f>IF(N631="snížená",J631,0)</f>
        <v>0</v>
      </c>
      <c r="BG631" s="178">
        <f>IF(N631="zákl. přenesená",J631,0)</f>
        <v>0</v>
      </c>
      <c r="BH631" s="178">
        <f>IF(N631="sníž. přenesená",J631,0)</f>
        <v>0</v>
      </c>
      <c r="BI631" s="178">
        <f>IF(N631="nulová",J631,0)</f>
        <v>0</v>
      </c>
      <c r="BJ631" s="20" t="s">
        <v>79</v>
      </c>
      <c r="BK631" s="178">
        <f>ROUND(I631*H631,2)</f>
        <v>0</v>
      </c>
      <c r="BL631" s="20" t="s">
        <v>186</v>
      </c>
      <c r="BM631" s="177" t="s">
        <v>741</v>
      </c>
    </row>
    <row r="632" s="2" customFormat="1">
      <c r="A632" s="39"/>
      <c r="B632" s="40"/>
      <c r="C632" s="39"/>
      <c r="D632" s="179" t="s">
        <v>137</v>
      </c>
      <c r="E632" s="39"/>
      <c r="F632" s="180" t="s">
        <v>742</v>
      </c>
      <c r="G632" s="39"/>
      <c r="H632" s="39"/>
      <c r="I632" s="181"/>
      <c r="J632" s="39"/>
      <c r="K632" s="39"/>
      <c r="L632" s="40"/>
      <c r="M632" s="182"/>
      <c r="N632" s="183"/>
      <c r="O632" s="73"/>
      <c r="P632" s="73"/>
      <c r="Q632" s="73"/>
      <c r="R632" s="73"/>
      <c r="S632" s="73"/>
      <c r="T632" s="74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T632" s="20" t="s">
        <v>137</v>
      </c>
      <c r="AU632" s="20" t="s">
        <v>81</v>
      </c>
    </row>
    <row r="633" s="2" customFormat="1">
      <c r="A633" s="39"/>
      <c r="B633" s="40"/>
      <c r="C633" s="39"/>
      <c r="D633" s="184" t="s">
        <v>139</v>
      </c>
      <c r="E633" s="39"/>
      <c r="F633" s="185" t="s">
        <v>743</v>
      </c>
      <c r="G633" s="39"/>
      <c r="H633" s="39"/>
      <c r="I633" s="181"/>
      <c r="J633" s="39"/>
      <c r="K633" s="39"/>
      <c r="L633" s="40"/>
      <c r="M633" s="182"/>
      <c r="N633" s="183"/>
      <c r="O633" s="73"/>
      <c r="P633" s="73"/>
      <c r="Q633" s="73"/>
      <c r="R633" s="73"/>
      <c r="S633" s="73"/>
      <c r="T633" s="74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T633" s="20" t="s">
        <v>139</v>
      </c>
      <c r="AU633" s="20" t="s">
        <v>81</v>
      </c>
    </row>
    <row r="634" s="13" customFormat="1">
      <c r="A634" s="13"/>
      <c r="B634" s="186"/>
      <c r="C634" s="13"/>
      <c r="D634" s="179" t="s">
        <v>141</v>
      </c>
      <c r="E634" s="187" t="s">
        <v>3</v>
      </c>
      <c r="F634" s="188" t="s">
        <v>151</v>
      </c>
      <c r="G634" s="13"/>
      <c r="H634" s="187" t="s">
        <v>3</v>
      </c>
      <c r="I634" s="189"/>
      <c r="J634" s="13"/>
      <c r="K634" s="13"/>
      <c r="L634" s="186"/>
      <c r="M634" s="190"/>
      <c r="N634" s="191"/>
      <c r="O634" s="191"/>
      <c r="P634" s="191"/>
      <c r="Q634" s="191"/>
      <c r="R634" s="191"/>
      <c r="S634" s="191"/>
      <c r="T634" s="192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187" t="s">
        <v>141</v>
      </c>
      <c r="AU634" s="187" t="s">
        <v>81</v>
      </c>
      <c r="AV634" s="13" t="s">
        <v>79</v>
      </c>
      <c r="AW634" s="13" t="s">
        <v>33</v>
      </c>
      <c r="AX634" s="13" t="s">
        <v>71</v>
      </c>
      <c r="AY634" s="187" t="s">
        <v>129</v>
      </c>
    </row>
    <row r="635" s="13" customFormat="1">
      <c r="A635" s="13"/>
      <c r="B635" s="186"/>
      <c r="C635" s="13"/>
      <c r="D635" s="179" t="s">
        <v>141</v>
      </c>
      <c r="E635" s="187" t="s">
        <v>3</v>
      </c>
      <c r="F635" s="188" t="s">
        <v>744</v>
      </c>
      <c r="G635" s="13"/>
      <c r="H635" s="187" t="s">
        <v>3</v>
      </c>
      <c r="I635" s="189"/>
      <c r="J635" s="13"/>
      <c r="K635" s="13"/>
      <c r="L635" s="186"/>
      <c r="M635" s="190"/>
      <c r="N635" s="191"/>
      <c r="O635" s="191"/>
      <c r="P635" s="191"/>
      <c r="Q635" s="191"/>
      <c r="R635" s="191"/>
      <c r="S635" s="191"/>
      <c r="T635" s="192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187" t="s">
        <v>141</v>
      </c>
      <c r="AU635" s="187" t="s">
        <v>81</v>
      </c>
      <c r="AV635" s="13" t="s">
        <v>79</v>
      </c>
      <c r="AW635" s="13" t="s">
        <v>33</v>
      </c>
      <c r="AX635" s="13" t="s">
        <v>71</v>
      </c>
      <c r="AY635" s="187" t="s">
        <v>129</v>
      </c>
    </row>
    <row r="636" s="14" customFormat="1">
      <c r="A636" s="14"/>
      <c r="B636" s="193"/>
      <c r="C636" s="14"/>
      <c r="D636" s="179" t="s">
        <v>141</v>
      </c>
      <c r="E636" s="194" t="s">
        <v>3</v>
      </c>
      <c r="F636" s="195" t="s">
        <v>745</v>
      </c>
      <c r="G636" s="14"/>
      <c r="H636" s="196">
        <v>12.310000000000001</v>
      </c>
      <c r="I636" s="197"/>
      <c r="J636" s="14"/>
      <c r="K636" s="14"/>
      <c r="L636" s="193"/>
      <c r="M636" s="198"/>
      <c r="N636" s="199"/>
      <c r="O636" s="199"/>
      <c r="P636" s="199"/>
      <c r="Q636" s="199"/>
      <c r="R636" s="199"/>
      <c r="S636" s="199"/>
      <c r="T636" s="200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194" t="s">
        <v>141</v>
      </c>
      <c r="AU636" s="194" t="s">
        <v>81</v>
      </c>
      <c r="AV636" s="14" t="s">
        <v>81</v>
      </c>
      <c r="AW636" s="14" t="s">
        <v>33</v>
      </c>
      <c r="AX636" s="14" t="s">
        <v>71</v>
      </c>
      <c r="AY636" s="194" t="s">
        <v>129</v>
      </c>
    </row>
    <row r="637" s="13" customFormat="1">
      <c r="A637" s="13"/>
      <c r="B637" s="186"/>
      <c r="C637" s="13"/>
      <c r="D637" s="179" t="s">
        <v>141</v>
      </c>
      <c r="E637" s="187" t="s">
        <v>3</v>
      </c>
      <c r="F637" s="188" t="s">
        <v>746</v>
      </c>
      <c r="G637" s="13"/>
      <c r="H637" s="187" t="s">
        <v>3</v>
      </c>
      <c r="I637" s="189"/>
      <c r="J637" s="13"/>
      <c r="K637" s="13"/>
      <c r="L637" s="186"/>
      <c r="M637" s="190"/>
      <c r="N637" s="191"/>
      <c r="O637" s="191"/>
      <c r="P637" s="191"/>
      <c r="Q637" s="191"/>
      <c r="R637" s="191"/>
      <c r="S637" s="191"/>
      <c r="T637" s="192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187" t="s">
        <v>141</v>
      </c>
      <c r="AU637" s="187" t="s">
        <v>81</v>
      </c>
      <c r="AV637" s="13" t="s">
        <v>79</v>
      </c>
      <c r="AW637" s="13" t="s">
        <v>33</v>
      </c>
      <c r="AX637" s="13" t="s">
        <v>71</v>
      </c>
      <c r="AY637" s="187" t="s">
        <v>129</v>
      </c>
    </row>
    <row r="638" s="14" customFormat="1">
      <c r="A638" s="14"/>
      <c r="B638" s="193"/>
      <c r="C638" s="14"/>
      <c r="D638" s="179" t="s">
        <v>141</v>
      </c>
      <c r="E638" s="194" t="s">
        <v>3</v>
      </c>
      <c r="F638" s="195" t="s">
        <v>747</v>
      </c>
      <c r="G638" s="14"/>
      <c r="H638" s="196">
        <v>17.66</v>
      </c>
      <c r="I638" s="197"/>
      <c r="J638" s="14"/>
      <c r="K638" s="14"/>
      <c r="L638" s="193"/>
      <c r="M638" s="198"/>
      <c r="N638" s="199"/>
      <c r="O638" s="199"/>
      <c r="P638" s="199"/>
      <c r="Q638" s="199"/>
      <c r="R638" s="199"/>
      <c r="S638" s="199"/>
      <c r="T638" s="200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194" t="s">
        <v>141</v>
      </c>
      <c r="AU638" s="194" t="s">
        <v>81</v>
      </c>
      <c r="AV638" s="14" t="s">
        <v>81</v>
      </c>
      <c r="AW638" s="14" t="s">
        <v>33</v>
      </c>
      <c r="AX638" s="14" t="s">
        <v>71</v>
      </c>
      <c r="AY638" s="194" t="s">
        <v>129</v>
      </c>
    </row>
    <row r="639" s="13" customFormat="1">
      <c r="A639" s="13"/>
      <c r="B639" s="186"/>
      <c r="C639" s="13"/>
      <c r="D639" s="179" t="s">
        <v>141</v>
      </c>
      <c r="E639" s="187" t="s">
        <v>3</v>
      </c>
      <c r="F639" s="188" t="s">
        <v>748</v>
      </c>
      <c r="G639" s="13"/>
      <c r="H639" s="187" t="s">
        <v>3</v>
      </c>
      <c r="I639" s="189"/>
      <c r="J639" s="13"/>
      <c r="K639" s="13"/>
      <c r="L639" s="186"/>
      <c r="M639" s="190"/>
      <c r="N639" s="191"/>
      <c r="O639" s="191"/>
      <c r="P639" s="191"/>
      <c r="Q639" s="191"/>
      <c r="R639" s="191"/>
      <c r="S639" s="191"/>
      <c r="T639" s="192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187" t="s">
        <v>141</v>
      </c>
      <c r="AU639" s="187" t="s">
        <v>81</v>
      </c>
      <c r="AV639" s="13" t="s">
        <v>79</v>
      </c>
      <c r="AW639" s="13" t="s">
        <v>33</v>
      </c>
      <c r="AX639" s="13" t="s">
        <v>71</v>
      </c>
      <c r="AY639" s="187" t="s">
        <v>129</v>
      </c>
    </row>
    <row r="640" s="14" customFormat="1">
      <c r="A640" s="14"/>
      <c r="B640" s="193"/>
      <c r="C640" s="14"/>
      <c r="D640" s="179" t="s">
        <v>141</v>
      </c>
      <c r="E640" s="194" t="s">
        <v>3</v>
      </c>
      <c r="F640" s="195" t="s">
        <v>749</v>
      </c>
      <c r="G640" s="14"/>
      <c r="H640" s="196">
        <v>12.4</v>
      </c>
      <c r="I640" s="197"/>
      <c r="J640" s="14"/>
      <c r="K640" s="14"/>
      <c r="L640" s="193"/>
      <c r="M640" s="198"/>
      <c r="N640" s="199"/>
      <c r="O640" s="199"/>
      <c r="P640" s="199"/>
      <c r="Q640" s="199"/>
      <c r="R640" s="199"/>
      <c r="S640" s="199"/>
      <c r="T640" s="200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194" t="s">
        <v>141</v>
      </c>
      <c r="AU640" s="194" t="s">
        <v>81</v>
      </c>
      <c r="AV640" s="14" t="s">
        <v>81</v>
      </c>
      <c r="AW640" s="14" t="s">
        <v>33</v>
      </c>
      <c r="AX640" s="14" t="s">
        <v>71</v>
      </c>
      <c r="AY640" s="194" t="s">
        <v>129</v>
      </c>
    </row>
    <row r="641" s="13" customFormat="1">
      <c r="A641" s="13"/>
      <c r="B641" s="186"/>
      <c r="C641" s="13"/>
      <c r="D641" s="179" t="s">
        <v>141</v>
      </c>
      <c r="E641" s="187" t="s">
        <v>3</v>
      </c>
      <c r="F641" s="188" t="s">
        <v>750</v>
      </c>
      <c r="G641" s="13"/>
      <c r="H641" s="187" t="s">
        <v>3</v>
      </c>
      <c r="I641" s="189"/>
      <c r="J641" s="13"/>
      <c r="K641" s="13"/>
      <c r="L641" s="186"/>
      <c r="M641" s="190"/>
      <c r="N641" s="191"/>
      <c r="O641" s="191"/>
      <c r="P641" s="191"/>
      <c r="Q641" s="191"/>
      <c r="R641" s="191"/>
      <c r="S641" s="191"/>
      <c r="T641" s="192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187" t="s">
        <v>141</v>
      </c>
      <c r="AU641" s="187" t="s">
        <v>81</v>
      </c>
      <c r="AV641" s="13" t="s">
        <v>79</v>
      </c>
      <c r="AW641" s="13" t="s">
        <v>33</v>
      </c>
      <c r="AX641" s="13" t="s">
        <v>71</v>
      </c>
      <c r="AY641" s="187" t="s">
        <v>129</v>
      </c>
    </row>
    <row r="642" s="14" customFormat="1">
      <c r="A642" s="14"/>
      <c r="B642" s="193"/>
      <c r="C642" s="14"/>
      <c r="D642" s="179" t="s">
        <v>141</v>
      </c>
      <c r="E642" s="194" t="s">
        <v>3</v>
      </c>
      <c r="F642" s="195" t="s">
        <v>751</v>
      </c>
      <c r="G642" s="14"/>
      <c r="H642" s="196">
        <v>18.789999999999999</v>
      </c>
      <c r="I642" s="197"/>
      <c r="J642" s="14"/>
      <c r="K642" s="14"/>
      <c r="L642" s="193"/>
      <c r="M642" s="198"/>
      <c r="N642" s="199"/>
      <c r="O642" s="199"/>
      <c r="P642" s="199"/>
      <c r="Q642" s="199"/>
      <c r="R642" s="199"/>
      <c r="S642" s="199"/>
      <c r="T642" s="200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194" t="s">
        <v>141</v>
      </c>
      <c r="AU642" s="194" t="s">
        <v>81</v>
      </c>
      <c r="AV642" s="14" t="s">
        <v>81</v>
      </c>
      <c r="AW642" s="14" t="s">
        <v>33</v>
      </c>
      <c r="AX642" s="14" t="s">
        <v>71</v>
      </c>
      <c r="AY642" s="194" t="s">
        <v>129</v>
      </c>
    </row>
    <row r="643" s="13" customFormat="1">
      <c r="A643" s="13"/>
      <c r="B643" s="186"/>
      <c r="C643" s="13"/>
      <c r="D643" s="179" t="s">
        <v>141</v>
      </c>
      <c r="E643" s="187" t="s">
        <v>3</v>
      </c>
      <c r="F643" s="188" t="s">
        <v>752</v>
      </c>
      <c r="G643" s="13"/>
      <c r="H643" s="187" t="s">
        <v>3</v>
      </c>
      <c r="I643" s="189"/>
      <c r="J643" s="13"/>
      <c r="K643" s="13"/>
      <c r="L643" s="186"/>
      <c r="M643" s="190"/>
      <c r="N643" s="191"/>
      <c r="O643" s="191"/>
      <c r="P643" s="191"/>
      <c r="Q643" s="191"/>
      <c r="R643" s="191"/>
      <c r="S643" s="191"/>
      <c r="T643" s="192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187" t="s">
        <v>141</v>
      </c>
      <c r="AU643" s="187" t="s">
        <v>81</v>
      </c>
      <c r="AV643" s="13" t="s">
        <v>79</v>
      </c>
      <c r="AW643" s="13" t="s">
        <v>33</v>
      </c>
      <c r="AX643" s="13" t="s">
        <v>71</v>
      </c>
      <c r="AY643" s="187" t="s">
        <v>129</v>
      </c>
    </row>
    <row r="644" s="14" customFormat="1">
      <c r="A644" s="14"/>
      <c r="B644" s="193"/>
      <c r="C644" s="14"/>
      <c r="D644" s="179" t="s">
        <v>141</v>
      </c>
      <c r="E644" s="194" t="s">
        <v>3</v>
      </c>
      <c r="F644" s="195" t="s">
        <v>753</v>
      </c>
      <c r="G644" s="14"/>
      <c r="H644" s="196">
        <v>18.84</v>
      </c>
      <c r="I644" s="197"/>
      <c r="J644" s="14"/>
      <c r="K644" s="14"/>
      <c r="L644" s="193"/>
      <c r="M644" s="198"/>
      <c r="N644" s="199"/>
      <c r="O644" s="199"/>
      <c r="P644" s="199"/>
      <c r="Q644" s="199"/>
      <c r="R644" s="199"/>
      <c r="S644" s="199"/>
      <c r="T644" s="200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194" t="s">
        <v>141</v>
      </c>
      <c r="AU644" s="194" t="s">
        <v>81</v>
      </c>
      <c r="AV644" s="14" t="s">
        <v>81</v>
      </c>
      <c r="AW644" s="14" t="s">
        <v>33</v>
      </c>
      <c r="AX644" s="14" t="s">
        <v>71</v>
      </c>
      <c r="AY644" s="194" t="s">
        <v>129</v>
      </c>
    </row>
    <row r="645" s="15" customFormat="1">
      <c r="A645" s="15"/>
      <c r="B645" s="201"/>
      <c r="C645" s="15"/>
      <c r="D645" s="179" t="s">
        <v>141</v>
      </c>
      <c r="E645" s="202" t="s">
        <v>3</v>
      </c>
      <c r="F645" s="203" t="s">
        <v>145</v>
      </c>
      <c r="G645" s="15"/>
      <c r="H645" s="204">
        <v>80</v>
      </c>
      <c r="I645" s="205"/>
      <c r="J645" s="15"/>
      <c r="K645" s="15"/>
      <c r="L645" s="201"/>
      <c r="M645" s="206"/>
      <c r="N645" s="207"/>
      <c r="O645" s="207"/>
      <c r="P645" s="207"/>
      <c r="Q645" s="207"/>
      <c r="R645" s="207"/>
      <c r="S645" s="207"/>
      <c r="T645" s="208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T645" s="202" t="s">
        <v>141</v>
      </c>
      <c r="AU645" s="202" t="s">
        <v>81</v>
      </c>
      <c r="AV645" s="15" t="s">
        <v>136</v>
      </c>
      <c r="AW645" s="15" t="s">
        <v>33</v>
      </c>
      <c r="AX645" s="15" t="s">
        <v>79</v>
      </c>
      <c r="AY645" s="202" t="s">
        <v>129</v>
      </c>
    </row>
    <row r="646" s="2" customFormat="1" ht="16.5" customHeight="1">
      <c r="A646" s="39"/>
      <c r="B646" s="165"/>
      <c r="C646" s="166" t="s">
        <v>754</v>
      </c>
      <c r="D646" s="166" t="s">
        <v>131</v>
      </c>
      <c r="E646" s="167" t="s">
        <v>755</v>
      </c>
      <c r="F646" s="168" t="s">
        <v>756</v>
      </c>
      <c r="G646" s="169" t="s">
        <v>729</v>
      </c>
      <c r="H646" s="170">
        <v>2599.9299999999998</v>
      </c>
      <c r="I646" s="171"/>
      <c r="J646" s="172">
        <f>ROUND(I646*H646,2)</f>
        <v>0</v>
      </c>
      <c r="K646" s="168" t="s">
        <v>135</v>
      </c>
      <c r="L646" s="40"/>
      <c r="M646" s="173" t="s">
        <v>3</v>
      </c>
      <c r="N646" s="174" t="s">
        <v>42</v>
      </c>
      <c r="O646" s="73"/>
      <c r="P646" s="175">
        <f>O646*H646</f>
        <v>0</v>
      </c>
      <c r="Q646" s="175">
        <v>0</v>
      </c>
      <c r="R646" s="175">
        <f>Q646*H646</f>
        <v>0</v>
      </c>
      <c r="S646" s="175">
        <v>0</v>
      </c>
      <c r="T646" s="176">
        <f>S646*H646</f>
        <v>0</v>
      </c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R646" s="177" t="s">
        <v>186</v>
      </c>
      <c r="AT646" s="177" t="s">
        <v>131</v>
      </c>
      <c r="AU646" s="177" t="s">
        <v>81</v>
      </c>
      <c r="AY646" s="20" t="s">
        <v>129</v>
      </c>
      <c r="BE646" s="178">
        <f>IF(N646="základní",J646,0)</f>
        <v>0</v>
      </c>
      <c r="BF646" s="178">
        <f>IF(N646="snížená",J646,0)</f>
        <v>0</v>
      </c>
      <c r="BG646" s="178">
        <f>IF(N646="zákl. přenesená",J646,0)</f>
        <v>0</v>
      </c>
      <c r="BH646" s="178">
        <f>IF(N646="sníž. přenesená",J646,0)</f>
        <v>0</v>
      </c>
      <c r="BI646" s="178">
        <f>IF(N646="nulová",J646,0)</f>
        <v>0</v>
      </c>
      <c r="BJ646" s="20" t="s">
        <v>79</v>
      </c>
      <c r="BK646" s="178">
        <f>ROUND(I646*H646,2)</f>
        <v>0</v>
      </c>
      <c r="BL646" s="20" t="s">
        <v>186</v>
      </c>
      <c r="BM646" s="177" t="s">
        <v>757</v>
      </c>
    </row>
    <row r="647" s="2" customFormat="1">
      <c r="A647" s="39"/>
      <c r="B647" s="40"/>
      <c r="C647" s="39"/>
      <c r="D647" s="179" t="s">
        <v>137</v>
      </c>
      <c r="E647" s="39"/>
      <c r="F647" s="180" t="s">
        <v>758</v>
      </c>
      <c r="G647" s="39"/>
      <c r="H647" s="39"/>
      <c r="I647" s="181"/>
      <c r="J647" s="39"/>
      <c r="K647" s="39"/>
      <c r="L647" s="40"/>
      <c r="M647" s="182"/>
      <c r="N647" s="183"/>
      <c r="O647" s="73"/>
      <c r="P647" s="73"/>
      <c r="Q647" s="73"/>
      <c r="R647" s="73"/>
      <c r="S647" s="73"/>
      <c r="T647" s="74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T647" s="20" t="s">
        <v>137</v>
      </c>
      <c r="AU647" s="20" t="s">
        <v>81</v>
      </c>
    </row>
    <row r="648" s="2" customFormat="1">
      <c r="A648" s="39"/>
      <c r="B648" s="40"/>
      <c r="C648" s="39"/>
      <c r="D648" s="184" t="s">
        <v>139</v>
      </c>
      <c r="E648" s="39"/>
      <c r="F648" s="185" t="s">
        <v>759</v>
      </c>
      <c r="G648" s="39"/>
      <c r="H648" s="39"/>
      <c r="I648" s="181"/>
      <c r="J648" s="39"/>
      <c r="K648" s="39"/>
      <c r="L648" s="40"/>
      <c r="M648" s="182"/>
      <c r="N648" s="183"/>
      <c r="O648" s="73"/>
      <c r="P648" s="73"/>
      <c r="Q648" s="73"/>
      <c r="R648" s="73"/>
      <c r="S648" s="73"/>
      <c r="T648" s="74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T648" s="20" t="s">
        <v>139</v>
      </c>
      <c r="AU648" s="20" t="s">
        <v>81</v>
      </c>
    </row>
    <row r="649" s="13" customFormat="1">
      <c r="A649" s="13"/>
      <c r="B649" s="186"/>
      <c r="C649" s="13"/>
      <c r="D649" s="179" t="s">
        <v>141</v>
      </c>
      <c r="E649" s="187" t="s">
        <v>3</v>
      </c>
      <c r="F649" s="188" t="s">
        <v>151</v>
      </c>
      <c r="G649" s="13"/>
      <c r="H649" s="187" t="s">
        <v>3</v>
      </c>
      <c r="I649" s="189"/>
      <c r="J649" s="13"/>
      <c r="K649" s="13"/>
      <c r="L649" s="186"/>
      <c r="M649" s="190"/>
      <c r="N649" s="191"/>
      <c r="O649" s="191"/>
      <c r="P649" s="191"/>
      <c r="Q649" s="191"/>
      <c r="R649" s="191"/>
      <c r="S649" s="191"/>
      <c r="T649" s="192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187" t="s">
        <v>141</v>
      </c>
      <c r="AU649" s="187" t="s">
        <v>81</v>
      </c>
      <c r="AV649" s="13" t="s">
        <v>79</v>
      </c>
      <c r="AW649" s="13" t="s">
        <v>33</v>
      </c>
      <c r="AX649" s="13" t="s">
        <v>71</v>
      </c>
      <c r="AY649" s="187" t="s">
        <v>129</v>
      </c>
    </row>
    <row r="650" s="13" customFormat="1">
      <c r="A650" s="13"/>
      <c r="B650" s="186"/>
      <c r="C650" s="13"/>
      <c r="D650" s="179" t="s">
        <v>141</v>
      </c>
      <c r="E650" s="187" t="s">
        <v>3</v>
      </c>
      <c r="F650" s="188" t="s">
        <v>760</v>
      </c>
      <c r="G650" s="13"/>
      <c r="H650" s="187" t="s">
        <v>3</v>
      </c>
      <c r="I650" s="189"/>
      <c r="J650" s="13"/>
      <c r="K650" s="13"/>
      <c r="L650" s="186"/>
      <c r="M650" s="190"/>
      <c r="N650" s="191"/>
      <c r="O650" s="191"/>
      <c r="P650" s="191"/>
      <c r="Q650" s="191"/>
      <c r="R650" s="191"/>
      <c r="S650" s="191"/>
      <c r="T650" s="192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187" t="s">
        <v>141</v>
      </c>
      <c r="AU650" s="187" t="s">
        <v>81</v>
      </c>
      <c r="AV650" s="13" t="s">
        <v>79</v>
      </c>
      <c r="AW650" s="13" t="s">
        <v>33</v>
      </c>
      <c r="AX650" s="13" t="s">
        <v>71</v>
      </c>
      <c r="AY650" s="187" t="s">
        <v>129</v>
      </c>
    </row>
    <row r="651" s="14" customFormat="1">
      <c r="A651" s="14"/>
      <c r="B651" s="193"/>
      <c r="C651" s="14"/>
      <c r="D651" s="179" t="s">
        <v>141</v>
      </c>
      <c r="E651" s="194" t="s">
        <v>3</v>
      </c>
      <c r="F651" s="195" t="s">
        <v>761</v>
      </c>
      <c r="G651" s="14"/>
      <c r="H651" s="196">
        <v>2558.8699999999999</v>
      </c>
      <c r="I651" s="197"/>
      <c r="J651" s="14"/>
      <c r="K651" s="14"/>
      <c r="L651" s="193"/>
      <c r="M651" s="198"/>
      <c r="N651" s="199"/>
      <c r="O651" s="199"/>
      <c r="P651" s="199"/>
      <c r="Q651" s="199"/>
      <c r="R651" s="199"/>
      <c r="S651" s="199"/>
      <c r="T651" s="200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194" t="s">
        <v>141</v>
      </c>
      <c r="AU651" s="194" t="s">
        <v>81</v>
      </c>
      <c r="AV651" s="14" t="s">
        <v>81</v>
      </c>
      <c r="AW651" s="14" t="s">
        <v>33</v>
      </c>
      <c r="AX651" s="14" t="s">
        <v>71</v>
      </c>
      <c r="AY651" s="194" t="s">
        <v>129</v>
      </c>
    </row>
    <row r="652" s="13" customFormat="1">
      <c r="A652" s="13"/>
      <c r="B652" s="186"/>
      <c r="C652" s="13"/>
      <c r="D652" s="179" t="s">
        <v>141</v>
      </c>
      <c r="E652" s="187" t="s">
        <v>3</v>
      </c>
      <c r="F652" s="188" t="s">
        <v>762</v>
      </c>
      <c r="G652" s="13"/>
      <c r="H652" s="187" t="s">
        <v>3</v>
      </c>
      <c r="I652" s="189"/>
      <c r="J652" s="13"/>
      <c r="K652" s="13"/>
      <c r="L652" s="186"/>
      <c r="M652" s="190"/>
      <c r="N652" s="191"/>
      <c r="O652" s="191"/>
      <c r="P652" s="191"/>
      <c r="Q652" s="191"/>
      <c r="R652" s="191"/>
      <c r="S652" s="191"/>
      <c r="T652" s="192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187" t="s">
        <v>141</v>
      </c>
      <c r="AU652" s="187" t="s">
        <v>81</v>
      </c>
      <c r="AV652" s="13" t="s">
        <v>79</v>
      </c>
      <c r="AW652" s="13" t="s">
        <v>33</v>
      </c>
      <c r="AX652" s="13" t="s">
        <v>71</v>
      </c>
      <c r="AY652" s="187" t="s">
        <v>129</v>
      </c>
    </row>
    <row r="653" s="14" customFormat="1">
      <c r="A653" s="14"/>
      <c r="B653" s="193"/>
      <c r="C653" s="14"/>
      <c r="D653" s="179" t="s">
        <v>141</v>
      </c>
      <c r="E653" s="194" t="s">
        <v>3</v>
      </c>
      <c r="F653" s="195" t="s">
        <v>763</v>
      </c>
      <c r="G653" s="14"/>
      <c r="H653" s="196">
        <v>41.060000000000002</v>
      </c>
      <c r="I653" s="197"/>
      <c r="J653" s="14"/>
      <c r="K653" s="14"/>
      <c r="L653" s="193"/>
      <c r="M653" s="198"/>
      <c r="N653" s="199"/>
      <c r="O653" s="199"/>
      <c r="P653" s="199"/>
      <c r="Q653" s="199"/>
      <c r="R653" s="199"/>
      <c r="S653" s="199"/>
      <c r="T653" s="200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194" t="s">
        <v>141</v>
      </c>
      <c r="AU653" s="194" t="s">
        <v>81</v>
      </c>
      <c r="AV653" s="14" t="s">
        <v>81</v>
      </c>
      <c r="AW653" s="14" t="s">
        <v>33</v>
      </c>
      <c r="AX653" s="14" t="s">
        <v>71</v>
      </c>
      <c r="AY653" s="194" t="s">
        <v>129</v>
      </c>
    </row>
    <row r="654" s="15" customFormat="1">
      <c r="A654" s="15"/>
      <c r="B654" s="201"/>
      <c r="C654" s="15"/>
      <c r="D654" s="179" t="s">
        <v>141</v>
      </c>
      <c r="E654" s="202" t="s">
        <v>3</v>
      </c>
      <c r="F654" s="203" t="s">
        <v>145</v>
      </c>
      <c r="G654" s="15"/>
      <c r="H654" s="204">
        <v>2599.9299999999998</v>
      </c>
      <c r="I654" s="205"/>
      <c r="J654" s="15"/>
      <c r="K654" s="15"/>
      <c r="L654" s="201"/>
      <c r="M654" s="206"/>
      <c r="N654" s="207"/>
      <c r="O654" s="207"/>
      <c r="P654" s="207"/>
      <c r="Q654" s="207"/>
      <c r="R654" s="207"/>
      <c r="S654" s="207"/>
      <c r="T654" s="208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T654" s="202" t="s">
        <v>141</v>
      </c>
      <c r="AU654" s="202" t="s">
        <v>81</v>
      </c>
      <c r="AV654" s="15" t="s">
        <v>136</v>
      </c>
      <c r="AW654" s="15" t="s">
        <v>33</v>
      </c>
      <c r="AX654" s="15" t="s">
        <v>79</v>
      </c>
      <c r="AY654" s="202" t="s">
        <v>129</v>
      </c>
    </row>
    <row r="655" s="2" customFormat="1" ht="16.5" customHeight="1">
      <c r="A655" s="39"/>
      <c r="B655" s="165"/>
      <c r="C655" s="166" t="s">
        <v>384</v>
      </c>
      <c r="D655" s="166" t="s">
        <v>131</v>
      </c>
      <c r="E655" s="167" t="s">
        <v>764</v>
      </c>
      <c r="F655" s="168" t="s">
        <v>765</v>
      </c>
      <c r="G655" s="169" t="s">
        <v>729</v>
      </c>
      <c r="H655" s="170">
        <v>1115.56</v>
      </c>
      <c r="I655" s="171"/>
      <c r="J655" s="172">
        <f>ROUND(I655*H655,2)</f>
        <v>0</v>
      </c>
      <c r="K655" s="168" t="s">
        <v>135</v>
      </c>
      <c r="L655" s="40"/>
      <c r="M655" s="173" t="s">
        <v>3</v>
      </c>
      <c r="N655" s="174" t="s">
        <v>42</v>
      </c>
      <c r="O655" s="73"/>
      <c r="P655" s="175">
        <f>O655*H655</f>
        <v>0</v>
      </c>
      <c r="Q655" s="175">
        <v>0</v>
      </c>
      <c r="R655" s="175">
        <f>Q655*H655</f>
        <v>0</v>
      </c>
      <c r="S655" s="175">
        <v>0</v>
      </c>
      <c r="T655" s="176">
        <f>S655*H655</f>
        <v>0</v>
      </c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R655" s="177" t="s">
        <v>186</v>
      </c>
      <c r="AT655" s="177" t="s">
        <v>131</v>
      </c>
      <c r="AU655" s="177" t="s">
        <v>81</v>
      </c>
      <c r="AY655" s="20" t="s">
        <v>129</v>
      </c>
      <c r="BE655" s="178">
        <f>IF(N655="základní",J655,0)</f>
        <v>0</v>
      </c>
      <c r="BF655" s="178">
        <f>IF(N655="snížená",J655,0)</f>
        <v>0</v>
      </c>
      <c r="BG655" s="178">
        <f>IF(N655="zákl. přenesená",J655,0)</f>
        <v>0</v>
      </c>
      <c r="BH655" s="178">
        <f>IF(N655="sníž. přenesená",J655,0)</f>
        <v>0</v>
      </c>
      <c r="BI655" s="178">
        <f>IF(N655="nulová",J655,0)</f>
        <v>0</v>
      </c>
      <c r="BJ655" s="20" t="s">
        <v>79</v>
      </c>
      <c r="BK655" s="178">
        <f>ROUND(I655*H655,2)</f>
        <v>0</v>
      </c>
      <c r="BL655" s="20" t="s">
        <v>186</v>
      </c>
      <c r="BM655" s="177" t="s">
        <v>766</v>
      </c>
    </row>
    <row r="656" s="2" customFormat="1">
      <c r="A656" s="39"/>
      <c r="B656" s="40"/>
      <c r="C656" s="39"/>
      <c r="D656" s="179" t="s">
        <v>137</v>
      </c>
      <c r="E656" s="39"/>
      <c r="F656" s="180" t="s">
        <v>767</v>
      </c>
      <c r="G656" s="39"/>
      <c r="H656" s="39"/>
      <c r="I656" s="181"/>
      <c r="J656" s="39"/>
      <c r="K656" s="39"/>
      <c r="L656" s="40"/>
      <c r="M656" s="182"/>
      <c r="N656" s="183"/>
      <c r="O656" s="73"/>
      <c r="P656" s="73"/>
      <c r="Q656" s="73"/>
      <c r="R656" s="73"/>
      <c r="S656" s="73"/>
      <c r="T656" s="74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T656" s="20" t="s">
        <v>137</v>
      </c>
      <c r="AU656" s="20" t="s">
        <v>81</v>
      </c>
    </row>
    <row r="657" s="2" customFormat="1">
      <c r="A657" s="39"/>
      <c r="B657" s="40"/>
      <c r="C657" s="39"/>
      <c r="D657" s="184" t="s">
        <v>139</v>
      </c>
      <c r="E657" s="39"/>
      <c r="F657" s="185" t="s">
        <v>768</v>
      </c>
      <c r="G657" s="39"/>
      <c r="H657" s="39"/>
      <c r="I657" s="181"/>
      <c r="J657" s="39"/>
      <c r="K657" s="39"/>
      <c r="L657" s="40"/>
      <c r="M657" s="182"/>
      <c r="N657" s="183"/>
      <c r="O657" s="73"/>
      <c r="P657" s="73"/>
      <c r="Q657" s="73"/>
      <c r="R657" s="73"/>
      <c r="S657" s="73"/>
      <c r="T657" s="74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T657" s="20" t="s">
        <v>139</v>
      </c>
      <c r="AU657" s="20" t="s">
        <v>81</v>
      </c>
    </row>
    <row r="658" s="13" customFormat="1">
      <c r="A658" s="13"/>
      <c r="B658" s="186"/>
      <c r="C658" s="13"/>
      <c r="D658" s="179" t="s">
        <v>141</v>
      </c>
      <c r="E658" s="187" t="s">
        <v>3</v>
      </c>
      <c r="F658" s="188" t="s">
        <v>151</v>
      </c>
      <c r="G658" s="13"/>
      <c r="H658" s="187" t="s">
        <v>3</v>
      </c>
      <c r="I658" s="189"/>
      <c r="J658" s="13"/>
      <c r="K658" s="13"/>
      <c r="L658" s="186"/>
      <c r="M658" s="190"/>
      <c r="N658" s="191"/>
      <c r="O658" s="191"/>
      <c r="P658" s="191"/>
      <c r="Q658" s="191"/>
      <c r="R658" s="191"/>
      <c r="S658" s="191"/>
      <c r="T658" s="192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187" t="s">
        <v>141</v>
      </c>
      <c r="AU658" s="187" t="s">
        <v>81</v>
      </c>
      <c r="AV658" s="13" t="s">
        <v>79</v>
      </c>
      <c r="AW658" s="13" t="s">
        <v>33</v>
      </c>
      <c r="AX658" s="13" t="s">
        <v>71</v>
      </c>
      <c r="AY658" s="187" t="s">
        <v>129</v>
      </c>
    </row>
    <row r="659" s="13" customFormat="1">
      <c r="A659" s="13"/>
      <c r="B659" s="186"/>
      <c r="C659" s="13"/>
      <c r="D659" s="179" t="s">
        <v>141</v>
      </c>
      <c r="E659" s="187" t="s">
        <v>3</v>
      </c>
      <c r="F659" s="188" t="s">
        <v>769</v>
      </c>
      <c r="G659" s="13"/>
      <c r="H659" s="187" t="s">
        <v>3</v>
      </c>
      <c r="I659" s="189"/>
      <c r="J659" s="13"/>
      <c r="K659" s="13"/>
      <c r="L659" s="186"/>
      <c r="M659" s="190"/>
      <c r="N659" s="191"/>
      <c r="O659" s="191"/>
      <c r="P659" s="191"/>
      <c r="Q659" s="191"/>
      <c r="R659" s="191"/>
      <c r="S659" s="191"/>
      <c r="T659" s="192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187" t="s">
        <v>141</v>
      </c>
      <c r="AU659" s="187" t="s">
        <v>81</v>
      </c>
      <c r="AV659" s="13" t="s">
        <v>79</v>
      </c>
      <c r="AW659" s="13" t="s">
        <v>33</v>
      </c>
      <c r="AX659" s="13" t="s">
        <v>71</v>
      </c>
      <c r="AY659" s="187" t="s">
        <v>129</v>
      </c>
    </row>
    <row r="660" s="14" customFormat="1">
      <c r="A660" s="14"/>
      <c r="B660" s="193"/>
      <c r="C660" s="14"/>
      <c r="D660" s="179" t="s">
        <v>141</v>
      </c>
      <c r="E660" s="194" t="s">
        <v>3</v>
      </c>
      <c r="F660" s="195" t="s">
        <v>770</v>
      </c>
      <c r="G660" s="14"/>
      <c r="H660" s="196">
        <v>91.010000000000005</v>
      </c>
      <c r="I660" s="197"/>
      <c r="J660" s="14"/>
      <c r="K660" s="14"/>
      <c r="L660" s="193"/>
      <c r="M660" s="198"/>
      <c r="N660" s="199"/>
      <c r="O660" s="199"/>
      <c r="P660" s="199"/>
      <c r="Q660" s="199"/>
      <c r="R660" s="199"/>
      <c r="S660" s="199"/>
      <c r="T660" s="200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194" t="s">
        <v>141</v>
      </c>
      <c r="AU660" s="194" t="s">
        <v>81</v>
      </c>
      <c r="AV660" s="14" t="s">
        <v>81</v>
      </c>
      <c r="AW660" s="14" t="s">
        <v>33</v>
      </c>
      <c r="AX660" s="14" t="s">
        <v>71</v>
      </c>
      <c r="AY660" s="194" t="s">
        <v>129</v>
      </c>
    </row>
    <row r="661" s="13" customFormat="1">
      <c r="A661" s="13"/>
      <c r="B661" s="186"/>
      <c r="C661" s="13"/>
      <c r="D661" s="179" t="s">
        <v>141</v>
      </c>
      <c r="E661" s="187" t="s">
        <v>3</v>
      </c>
      <c r="F661" s="188" t="s">
        <v>449</v>
      </c>
      <c r="G661" s="13"/>
      <c r="H661" s="187" t="s">
        <v>3</v>
      </c>
      <c r="I661" s="189"/>
      <c r="J661" s="13"/>
      <c r="K661" s="13"/>
      <c r="L661" s="186"/>
      <c r="M661" s="190"/>
      <c r="N661" s="191"/>
      <c r="O661" s="191"/>
      <c r="P661" s="191"/>
      <c r="Q661" s="191"/>
      <c r="R661" s="191"/>
      <c r="S661" s="191"/>
      <c r="T661" s="192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187" t="s">
        <v>141</v>
      </c>
      <c r="AU661" s="187" t="s">
        <v>81</v>
      </c>
      <c r="AV661" s="13" t="s">
        <v>79</v>
      </c>
      <c r="AW661" s="13" t="s">
        <v>33</v>
      </c>
      <c r="AX661" s="13" t="s">
        <v>71</v>
      </c>
      <c r="AY661" s="187" t="s">
        <v>129</v>
      </c>
    </row>
    <row r="662" s="14" customFormat="1">
      <c r="A662" s="14"/>
      <c r="B662" s="193"/>
      <c r="C662" s="14"/>
      <c r="D662" s="179" t="s">
        <v>141</v>
      </c>
      <c r="E662" s="194" t="s">
        <v>3</v>
      </c>
      <c r="F662" s="195" t="s">
        <v>771</v>
      </c>
      <c r="G662" s="14"/>
      <c r="H662" s="196">
        <v>951.45000000000005</v>
      </c>
      <c r="I662" s="197"/>
      <c r="J662" s="14"/>
      <c r="K662" s="14"/>
      <c r="L662" s="193"/>
      <c r="M662" s="198"/>
      <c r="N662" s="199"/>
      <c r="O662" s="199"/>
      <c r="P662" s="199"/>
      <c r="Q662" s="199"/>
      <c r="R662" s="199"/>
      <c r="S662" s="199"/>
      <c r="T662" s="200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194" t="s">
        <v>141</v>
      </c>
      <c r="AU662" s="194" t="s">
        <v>81</v>
      </c>
      <c r="AV662" s="14" t="s">
        <v>81</v>
      </c>
      <c r="AW662" s="14" t="s">
        <v>33</v>
      </c>
      <c r="AX662" s="14" t="s">
        <v>71</v>
      </c>
      <c r="AY662" s="194" t="s">
        <v>129</v>
      </c>
    </row>
    <row r="663" s="13" customFormat="1">
      <c r="A663" s="13"/>
      <c r="B663" s="186"/>
      <c r="C663" s="13"/>
      <c r="D663" s="179" t="s">
        <v>141</v>
      </c>
      <c r="E663" s="187" t="s">
        <v>3</v>
      </c>
      <c r="F663" s="188" t="s">
        <v>772</v>
      </c>
      <c r="G663" s="13"/>
      <c r="H663" s="187" t="s">
        <v>3</v>
      </c>
      <c r="I663" s="189"/>
      <c r="J663" s="13"/>
      <c r="K663" s="13"/>
      <c r="L663" s="186"/>
      <c r="M663" s="190"/>
      <c r="N663" s="191"/>
      <c r="O663" s="191"/>
      <c r="P663" s="191"/>
      <c r="Q663" s="191"/>
      <c r="R663" s="191"/>
      <c r="S663" s="191"/>
      <c r="T663" s="192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187" t="s">
        <v>141</v>
      </c>
      <c r="AU663" s="187" t="s">
        <v>81</v>
      </c>
      <c r="AV663" s="13" t="s">
        <v>79</v>
      </c>
      <c r="AW663" s="13" t="s">
        <v>33</v>
      </c>
      <c r="AX663" s="13" t="s">
        <v>71</v>
      </c>
      <c r="AY663" s="187" t="s">
        <v>129</v>
      </c>
    </row>
    <row r="664" s="14" customFormat="1">
      <c r="A664" s="14"/>
      <c r="B664" s="193"/>
      <c r="C664" s="14"/>
      <c r="D664" s="179" t="s">
        <v>141</v>
      </c>
      <c r="E664" s="194" t="s">
        <v>3</v>
      </c>
      <c r="F664" s="195" t="s">
        <v>773</v>
      </c>
      <c r="G664" s="14"/>
      <c r="H664" s="196">
        <v>73.099999999999994</v>
      </c>
      <c r="I664" s="197"/>
      <c r="J664" s="14"/>
      <c r="K664" s="14"/>
      <c r="L664" s="193"/>
      <c r="M664" s="198"/>
      <c r="N664" s="199"/>
      <c r="O664" s="199"/>
      <c r="P664" s="199"/>
      <c r="Q664" s="199"/>
      <c r="R664" s="199"/>
      <c r="S664" s="199"/>
      <c r="T664" s="200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194" t="s">
        <v>141</v>
      </c>
      <c r="AU664" s="194" t="s">
        <v>81</v>
      </c>
      <c r="AV664" s="14" t="s">
        <v>81</v>
      </c>
      <c r="AW664" s="14" t="s">
        <v>33</v>
      </c>
      <c r="AX664" s="14" t="s">
        <v>71</v>
      </c>
      <c r="AY664" s="194" t="s">
        <v>129</v>
      </c>
    </row>
    <row r="665" s="15" customFormat="1">
      <c r="A665" s="15"/>
      <c r="B665" s="201"/>
      <c r="C665" s="15"/>
      <c r="D665" s="179" t="s">
        <v>141</v>
      </c>
      <c r="E665" s="202" t="s">
        <v>3</v>
      </c>
      <c r="F665" s="203" t="s">
        <v>145</v>
      </c>
      <c r="G665" s="15"/>
      <c r="H665" s="204">
        <v>1115.56</v>
      </c>
      <c r="I665" s="205"/>
      <c r="J665" s="15"/>
      <c r="K665" s="15"/>
      <c r="L665" s="201"/>
      <c r="M665" s="206"/>
      <c r="N665" s="207"/>
      <c r="O665" s="207"/>
      <c r="P665" s="207"/>
      <c r="Q665" s="207"/>
      <c r="R665" s="207"/>
      <c r="S665" s="207"/>
      <c r="T665" s="208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T665" s="202" t="s">
        <v>141</v>
      </c>
      <c r="AU665" s="202" t="s">
        <v>81</v>
      </c>
      <c r="AV665" s="15" t="s">
        <v>136</v>
      </c>
      <c r="AW665" s="15" t="s">
        <v>33</v>
      </c>
      <c r="AX665" s="15" t="s">
        <v>79</v>
      </c>
      <c r="AY665" s="202" t="s">
        <v>129</v>
      </c>
    </row>
    <row r="666" s="2" customFormat="1" ht="16.5" customHeight="1">
      <c r="A666" s="39"/>
      <c r="B666" s="165"/>
      <c r="C666" s="209" t="s">
        <v>774</v>
      </c>
      <c r="D666" s="209" t="s">
        <v>155</v>
      </c>
      <c r="E666" s="210" t="s">
        <v>775</v>
      </c>
      <c r="F666" s="211" t="s">
        <v>776</v>
      </c>
      <c r="G666" s="212" t="s">
        <v>729</v>
      </c>
      <c r="H666" s="213">
        <v>2558.8699999999999</v>
      </c>
      <c r="I666" s="214"/>
      <c r="J666" s="215">
        <f>ROUND(I666*H666,2)</f>
        <v>0</v>
      </c>
      <c r="K666" s="211" t="s">
        <v>426</v>
      </c>
      <c r="L666" s="216"/>
      <c r="M666" s="217" t="s">
        <v>3</v>
      </c>
      <c r="N666" s="218" t="s">
        <v>42</v>
      </c>
      <c r="O666" s="73"/>
      <c r="P666" s="175">
        <f>O666*H666</f>
        <v>0</v>
      </c>
      <c r="Q666" s="175">
        <v>0</v>
      </c>
      <c r="R666" s="175">
        <f>Q666*H666</f>
        <v>0</v>
      </c>
      <c r="S666" s="175">
        <v>0</v>
      </c>
      <c r="T666" s="176">
        <f>S666*H666</f>
        <v>0</v>
      </c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R666" s="177" t="s">
        <v>255</v>
      </c>
      <c r="AT666" s="177" t="s">
        <v>155</v>
      </c>
      <c r="AU666" s="177" t="s">
        <v>81</v>
      </c>
      <c r="AY666" s="20" t="s">
        <v>129</v>
      </c>
      <c r="BE666" s="178">
        <f>IF(N666="základní",J666,0)</f>
        <v>0</v>
      </c>
      <c r="BF666" s="178">
        <f>IF(N666="snížená",J666,0)</f>
        <v>0</v>
      </c>
      <c r="BG666" s="178">
        <f>IF(N666="zákl. přenesená",J666,0)</f>
        <v>0</v>
      </c>
      <c r="BH666" s="178">
        <f>IF(N666="sníž. přenesená",J666,0)</f>
        <v>0</v>
      </c>
      <c r="BI666" s="178">
        <f>IF(N666="nulová",J666,0)</f>
        <v>0</v>
      </c>
      <c r="BJ666" s="20" t="s">
        <v>79</v>
      </c>
      <c r="BK666" s="178">
        <f>ROUND(I666*H666,2)</f>
        <v>0</v>
      </c>
      <c r="BL666" s="20" t="s">
        <v>186</v>
      </c>
      <c r="BM666" s="177" t="s">
        <v>777</v>
      </c>
    </row>
    <row r="667" s="2" customFormat="1">
      <c r="A667" s="39"/>
      <c r="B667" s="40"/>
      <c r="C667" s="39"/>
      <c r="D667" s="179" t="s">
        <v>137</v>
      </c>
      <c r="E667" s="39"/>
      <c r="F667" s="180" t="s">
        <v>776</v>
      </c>
      <c r="G667" s="39"/>
      <c r="H667" s="39"/>
      <c r="I667" s="181"/>
      <c r="J667" s="39"/>
      <c r="K667" s="39"/>
      <c r="L667" s="40"/>
      <c r="M667" s="182"/>
      <c r="N667" s="183"/>
      <c r="O667" s="73"/>
      <c r="P667" s="73"/>
      <c r="Q667" s="73"/>
      <c r="R667" s="73"/>
      <c r="S667" s="73"/>
      <c r="T667" s="74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T667" s="20" t="s">
        <v>137</v>
      </c>
      <c r="AU667" s="20" t="s">
        <v>81</v>
      </c>
    </row>
    <row r="668" s="13" customFormat="1">
      <c r="A668" s="13"/>
      <c r="B668" s="186"/>
      <c r="C668" s="13"/>
      <c r="D668" s="179" t="s">
        <v>141</v>
      </c>
      <c r="E668" s="187" t="s">
        <v>3</v>
      </c>
      <c r="F668" s="188" t="s">
        <v>151</v>
      </c>
      <c r="G668" s="13"/>
      <c r="H668" s="187" t="s">
        <v>3</v>
      </c>
      <c r="I668" s="189"/>
      <c r="J668" s="13"/>
      <c r="K668" s="13"/>
      <c r="L668" s="186"/>
      <c r="M668" s="190"/>
      <c r="N668" s="191"/>
      <c r="O668" s="191"/>
      <c r="P668" s="191"/>
      <c r="Q668" s="191"/>
      <c r="R668" s="191"/>
      <c r="S668" s="191"/>
      <c r="T668" s="192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187" t="s">
        <v>141</v>
      </c>
      <c r="AU668" s="187" t="s">
        <v>81</v>
      </c>
      <c r="AV668" s="13" t="s">
        <v>79</v>
      </c>
      <c r="AW668" s="13" t="s">
        <v>33</v>
      </c>
      <c r="AX668" s="13" t="s">
        <v>71</v>
      </c>
      <c r="AY668" s="187" t="s">
        <v>129</v>
      </c>
    </row>
    <row r="669" s="13" customFormat="1">
      <c r="A669" s="13"/>
      <c r="B669" s="186"/>
      <c r="C669" s="13"/>
      <c r="D669" s="179" t="s">
        <v>141</v>
      </c>
      <c r="E669" s="187" t="s">
        <v>3</v>
      </c>
      <c r="F669" s="188" t="s">
        <v>760</v>
      </c>
      <c r="G669" s="13"/>
      <c r="H669" s="187" t="s">
        <v>3</v>
      </c>
      <c r="I669" s="189"/>
      <c r="J669" s="13"/>
      <c r="K669" s="13"/>
      <c r="L669" s="186"/>
      <c r="M669" s="190"/>
      <c r="N669" s="191"/>
      <c r="O669" s="191"/>
      <c r="P669" s="191"/>
      <c r="Q669" s="191"/>
      <c r="R669" s="191"/>
      <c r="S669" s="191"/>
      <c r="T669" s="192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187" t="s">
        <v>141</v>
      </c>
      <c r="AU669" s="187" t="s">
        <v>81</v>
      </c>
      <c r="AV669" s="13" t="s">
        <v>79</v>
      </c>
      <c r="AW669" s="13" t="s">
        <v>33</v>
      </c>
      <c r="AX669" s="13" t="s">
        <v>71</v>
      </c>
      <c r="AY669" s="187" t="s">
        <v>129</v>
      </c>
    </row>
    <row r="670" s="14" customFormat="1">
      <c r="A670" s="14"/>
      <c r="B670" s="193"/>
      <c r="C670" s="14"/>
      <c r="D670" s="179" t="s">
        <v>141</v>
      </c>
      <c r="E670" s="194" t="s">
        <v>3</v>
      </c>
      <c r="F670" s="195" t="s">
        <v>761</v>
      </c>
      <c r="G670" s="14"/>
      <c r="H670" s="196">
        <v>2558.8699999999999</v>
      </c>
      <c r="I670" s="197"/>
      <c r="J670" s="14"/>
      <c r="K670" s="14"/>
      <c r="L670" s="193"/>
      <c r="M670" s="198"/>
      <c r="N670" s="199"/>
      <c r="O670" s="199"/>
      <c r="P670" s="199"/>
      <c r="Q670" s="199"/>
      <c r="R670" s="199"/>
      <c r="S670" s="199"/>
      <c r="T670" s="200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194" t="s">
        <v>141</v>
      </c>
      <c r="AU670" s="194" t="s">
        <v>81</v>
      </c>
      <c r="AV670" s="14" t="s">
        <v>81</v>
      </c>
      <c r="AW670" s="14" t="s">
        <v>33</v>
      </c>
      <c r="AX670" s="14" t="s">
        <v>71</v>
      </c>
      <c r="AY670" s="194" t="s">
        <v>129</v>
      </c>
    </row>
    <row r="671" s="15" customFormat="1">
      <c r="A671" s="15"/>
      <c r="B671" s="201"/>
      <c r="C671" s="15"/>
      <c r="D671" s="179" t="s">
        <v>141</v>
      </c>
      <c r="E671" s="202" t="s">
        <v>3</v>
      </c>
      <c r="F671" s="203" t="s">
        <v>145</v>
      </c>
      <c r="G671" s="15"/>
      <c r="H671" s="204">
        <v>2558.8699999999999</v>
      </c>
      <c r="I671" s="205"/>
      <c r="J671" s="15"/>
      <c r="K671" s="15"/>
      <c r="L671" s="201"/>
      <c r="M671" s="206"/>
      <c r="N671" s="207"/>
      <c r="O671" s="207"/>
      <c r="P671" s="207"/>
      <c r="Q671" s="207"/>
      <c r="R671" s="207"/>
      <c r="S671" s="207"/>
      <c r="T671" s="208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T671" s="202" t="s">
        <v>141</v>
      </c>
      <c r="AU671" s="202" t="s">
        <v>81</v>
      </c>
      <c r="AV671" s="15" t="s">
        <v>136</v>
      </c>
      <c r="AW671" s="15" t="s">
        <v>33</v>
      </c>
      <c r="AX671" s="15" t="s">
        <v>79</v>
      </c>
      <c r="AY671" s="202" t="s">
        <v>129</v>
      </c>
    </row>
    <row r="672" s="2" customFormat="1" ht="16.5" customHeight="1">
      <c r="A672" s="39"/>
      <c r="B672" s="165"/>
      <c r="C672" s="209" t="s">
        <v>392</v>
      </c>
      <c r="D672" s="209" t="s">
        <v>155</v>
      </c>
      <c r="E672" s="210" t="s">
        <v>778</v>
      </c>
      <c r="F672" s="211" t="s">
        <v>779</v>
      </c>
      <c r="G672" s="212" t="s">
        <v>729</v>
      </c>
      <c r="H672" s="213">
        <v>12.310000000000001</v>
      </c>
      <c r="I672" s="214"/>
      <c r="J672" s="215">
        <f>ROUND(I672*H672,2)</f>
        <v>0</v>
      </c>
      <c r="K672" s="211" t="s">
        <v>426</v>
      </c>
      <c r="L672" s="216"/>
      <c r="M672" s="217" t="s">
        <v>3</v>
      </c>
      <c r="N672" s="218" t="s">
        <v>42</v>
      </c>
      <c r="O672" s="73"/>
      <c r="P672" s="175">
        <f>O672*H672</f>
        <v>0</v>
      </c>
      <c r="Q672" s="175">
        <v>0</v>
      </c>
      <c r="R672" s="175">
        <f>Q672*H672</f>
        <v>0</v>
      </c>
      <c r="S672" s="175">
        <v>0</v>
      </c>
      <c r="T672" s="176">
        <f>S672*H672</f>
        <v>0</v>
      </c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R672" s="177" t="s">
        <v>255</v>
      </c>
      <c r="AT672" s="177" t="s">
        <v>155</v>
      </c>
      <c r="AU672" s="177" t="s">
        <v>81</v>
      </c>
      <c r="AY672" s="20" t="s">
        <v>129</v>
      </c>
      <c r="BE672" s="178">
        <f>IF(N672="základní",J672,0)</f>
        <v>0</v>
      </c>
      <c r="BF672" s="178">
        <f>IF(N672="snížená",J672,0)</f>
        <v>0</v>
      </c>
      <c r="BG672" s="178">
        <f>IF(N672="zákl. přenesená",J672,0)</f>
        <v>0</v>
      </c>
      <c r="BH672" s="178">
        <f>IF(N672="sníž. přenesená",J672,0)</f>
        <v>0</v>
      </c>
      <c r="BI672" s="178">
        <f>IF(N672="nulová",J672,0)</f>
        <v>0</v>
      </c>
      <c r="BJ672" s="20" t="s">
        <v>79</v>
      </c>
      <c r="BK672" s="178">
        <f>ROUND(I672*H672,2)</f>
        <v>0</v>
      </c>
      <c r="BL672" s="20" t="s">
        <v>186</v>
      </c>
      <c r="BM672" s="177" t="s">
        <v>780</v>
      </c>
    </row>
    <row r="673" s="2" customFormat="1">
      <c r="A673" s="39"/>
      <c r="B673" s="40"/>
      <c r="C673" s="39"/>
      <c r="D673" s="179" t="s">
        <v>137</v>
      </c>
      <c r="E673" s="39"/>
      <c r="F673" s="180" t="s">
        <v>779</v>
      </c>
      <c r="G673" s="39"/>
      <c r="H673" s="39"/>
      <c r="I673" s="181"/>
      <c r="J673" s="39"/>
      <c r="K673" s="39"/>
      <c r="L673" s="40"/>
      <c r="M673" s="182"/>
      <c r="N673" s="183"/>
      <c r="O673" s="73"/>
      <c r="P673" s="73"/>
      <c r="Q673" s="73"/>
      <c r="R673" s="73"/>
      <c r="S673" s="73"/>
      <c r="T673" s="74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T673" s="20" t="s">
        <v>137</v>
      </c>
      <c r="AU673" s="20" t="s">
        <v>81</v>
      </c>
    </row>
    <row r="674" s="13" customFormat="1">
      <c r="A674" s="13"/>
      <c r="B674" s="186"/>
      <c r="C674" s="13"/>
      <c r="D674" s="179" t="s">
        <v>141</v>
      </c>
      <c r="E674" s="187" t="s">
        <v>3</v>
      </c>
      <c r="F674" s="188" t="s">
        <v>151</v>
      </c>
      <c r="G674" s="13"/>
      <c r="H674" s="187" t="s">
        <v>3</v>
      </c>
      <c r="I674" s="189"/>
      <c r="J674" s="13"/>
      <c r="K674" s="13"/>
      <c r="L674" s="186"/>
      <c r="M674" s="190"/>
      <c r="N674" s="191"/>
      <c r="O674" s="191"/>
      <c r="P674" s="191"/>
      <c r="Q674" s="191"/>
      <c r="R674" s="191"/>
      <c r="S674" s="191"/>
      <c r="T674" s="19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187" t="s">
        <v>141</v>
      </c>
      <c r="AU674" s="187" t="s">
        <v>81</v>
      </c>
      <c r="AV674" s="13" t="s">
        <v>79</v>
      </c>
      <c r="AW674" s="13" t="s">
        <v>33</v>
      </c>
      <c r="AX674" s="13" t="s">
        <v>71</v>
      </c>
      <c r="AY674" s="187" t="s">
        <v>129</v>
      </c>
    </row>
    <row r="675" s="13" customFormat="1">
      <c r="A675" s="13"/>
      <c r="B675" s="186"/>
      <c r="C675" s="13"/>
      <c r="D675" s="179" t="s">
        <v>141</v>
      </c>
      <c r="E675" s="187" t="s">
        <v>3</v>
      </c>
      <c r="F675" s="188" t="s">
        <v>744</v>
      </c>
      <c r="G675" s="13"/>
      <c r="H675" s="187" t="s">
        <v>3</v>
      </c>
      <c r="I675" s="189"/>
      <c r="J675" s="13"/>
      <c r="K675" s="13"/>
      <c r="L675" s="186"/>
      <c r="M675" s="190"/>
      <c r="N675" s="191"/>
      <c r="O675" s="191"/>
      <c r="P675" s="191"/>
      <c r="Q675" s="191"/>
      <c r="R675" s="191"/>
      <c r="S675" s="191"/>
      <c r="T675" s="192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187" t="s">
        <v>141</v>
      </c>
      <c r="AU675" s="187" t="s">
        <v>81</v>
      </c>
      <c r="AV675" s="13" t="s">
        <v>79</v>
      </c>
      <c r="AW675" s="13" t="s">
        <v>33</v>
      </c>
      <c r="AX675" s="13" t="s">
        <v>71</v>
      </c>
      <c r="AY675" s="187" t="s">
        <v>129</v>
      </c>
    </row>
    <row r="676" s="14" customFormat="1">
      <c r="A676" s="14"/>
      <c r="B676" s="193"/>
      <c r="C676" s="14"/>
      <c r="D676" s="179" t="s">
        <v>141</v>
      </c>
      <c r="E676" s="194" t="s">
        <v>3</v>
      </c>
      <c r="F676" s="195" t="s">
        <v>745</v>
      </c>
      <c r="G676" s="14"/>
      <c r="H676" s="196">
        <v>12.310000000000001</v>
      </c>
      <c r="I676" s="197"/>
      <c r="J676" s="14"/>
      <c r="K676" s="14"/>
      <c r="L676" s="193"/>
      <c r="M676" s="198"/>
      <c r="N676" s="199"/>
      <c r="O676" s="199"/>
      <c r="P676" s="199"/>
      <c r="Q676" s="199"/>
      <c r="R676" s="199"/>
      <c r="S676" s="199"/>
      <c r="T676" s="200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194" t="s">
        <v>141</v>
      </c>
      <c r="AU676" s="194" t="s">
        <v>81</v>
      </c>
      <c r="AV676" s="14" t="s">
        <v>81</v>
      </c>
      <c r="AW676" s="14" t="s">
        <v>33</v>
      </c>
      <c r="AX676" s="14" t="s">
        <v>71</v>
      </c>
      <c r="AY676" s="194" t="s">
        <v>129</v>
      </c>
    </row>
    <row r="677" s="15" customFormat="1">
      <c r="A677" s="15"/>
      <c r="B677" s="201"/>
      <c r="C677" s="15"/>
      <c r="D677" s="179" t="s">
        <v>141</v>
      </c>
      <c r="E677" s="202" t="s">
        <v>3</v>
      </c>
      <c r="F677" s="203" t="s">
        <v>145</v>
      </c>
      <c r="G677" s="15"/>
      <c r="H677" s="204">
        <v>12.310000000000001</v>
      </c>
      <c r="I677" s="205"/>
      <c r="J677" s="15"/>
      <c r="K677" s="15"/>
      <c r="L677" s="201"/>
      <c r="M677" s="206"/>
      <c r="N677" s="207"/>
      <c r="O677" s="207"/>
      <c r="P677" s="207"/>
      <c r="Q677" s="207"/>
      <c r="R677" s="207"/>
      <c r="S677" s="207"/>
      <c r="T677" s="208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T677" s="202" t="s">
        <v>141</v>
      </c>
      <c r="AU677" s="202" t="s">
        <v>81</v>
      </c>
      <c r="AV677" s="15" t="s">
        <v>136</v>
      </c>
      <c r="AW677" s="15" t="s">
        <v>33</v>
      </c>
      <c r="AX677" s="15" t="s">
        <v>79</v>
      </c>
      <c r="AY677" s="202" t="s">
        <v>129</v>
      </c>
    </row>
    <row r="678" s="2" customFormat="1" ht="16.5" customHeight="1">
      <c r="A678" s="39"/>
      <c r="B678" s="165"/>
      <c r="C678" s="209" t="s">
        <v>781</v>
      </c>
      <c r="D678" s="209" t="s">
        <v>155</v>
      </c>
      <c r="E678" s="210" t="s">
        <v>782</v>
      </c>
      <c r="F678" s="211" t="s">
        <v>783</v>
      </c>
      <c r="G678" s="212" t="s">
        <v>729</v>
      </c>
      <c r="H678" s="213">
        <v>17.66</v>
      </c>
      <c r="I678" s="214"/>
      <c r="J678" s="215">
        <f>ROUND(I678*H678,2)</f>
        <v>0</v>
      </c>
      <c r="K678" s="211" t="s">
        <v>426</v>
      </c>
      <c r="L678" s="216"/>
      <c r="M678" s="217" t="s">
        <v>3</v>
      </c>
      <c r="N678" s="218" t="s">
        <v>42</v>
      </c>
      <c r="O678" s="73"/>
      <c r="P678" s="175">
        <f>O678*H678</f>
        <v>0</v>
      </c>
      <c r="Q678" s="175">
        <v>0</v>
      </c>
      <c r="R678" s="175">
        <f>Q678*H678</f>
        <v>0</v>
      </c>
      <c r="S678" s="175">
        <v>0</v>
      </c>
      <c r="T678" s="176">
        <f>S678*H678</f>
        <v>0</v>
      </c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R678" s="177" t="s">
        <v>255</v>
      </c>
      <c r="AT678" s="177" t="s">
        <v>155</v>
      </c>
      <c r="AU678" s="177" t="s">
        <v>81</v>
      </c>
      <c r="AY678" s="20" t="s">
        <v>129</v>
      </c>
      <c r="BE678" s="178">
        <f>IF(N678="základní",J678,0)</f>
        <v>0</v>
      </c>
      <c r="BF678" s="178">
        <f>IF(N678="snížená",J678,0)</f>
        <v>0</v>
      </c>
      <c r="BG678" s="178">
        <f>IF(N678="zákl. přenesená",J678,0)</f>
        <v>0</v>
      </c>
      <c r="BH678" s="178">
        <f>IF(N678="sníž. přenesená",J678,0)</f>
        <v>0</v>
      </c>
      <c r="BI678" s="178">
        <f>IF(N678="nulová",J678,0)</f>
        <v>0</v>
      </c>
      <c r="BJ678" s="20" t="s">
        <v>79</v>
      </c>
      <c r="BK678" s="178">
        <f>ROUND(I678*H678,2)</f>
        <v>0</v>
      </c>
      <c r="BL678" s="20" t="s">
        <v>186</v>
      </c>
      <c r="BM678" s="177" t="s">
        <v>784</v>
      </c>
    </row>
    <row r="679" s="2" customFormat="1">
      <c r="A679" s="39"/>
      <c r="B679" s="40"/>
      <c r="C679" s="39"/>
      <c r="D679" s="179" t="s">
        <v>137</v>
      </c>
      <c r="E679" s="39"/>
      <c r="F679" s="180" t="s">
        <v>783</v>
      </c>
      <c r="G679" s="39"/>
      <c r="H679" s="39"/>
      <c r="I679" s="181"/>
      <c r="J679" s="39"/>
      <c r="K679" s="39"/>
      <c r="L679" s="40"/>
      <c r="M679" s="182"/>
      <c r="N679" s="183"/>
      <c r="O679" s="73"/>
      <c r="P679" s="73"/>
      <c r="Q679" s="73"/>
      <c r="R679" s="73"/>
      <c r="S679" s="73"/>
      <c r="T679" s="74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T679" s="20" t="s">
        <v>137</v>
      </c>
      <c r="AU679" s="20" t="s">
        <v>81</v>
      </c>
    </row>
    <row r="680" s="13" customFormat="1">
      <c r="A680" s="13"/>
      <c r="B680" s="186"/>
      <c r="C680" s="13"/>
      <c r="D680" s="179" t="s">
        <v>141</v>
      </c>
      <c r="E680" s="187" t="s">
        <v>3</v>
      </c>
      <c r="F680" s="188" t="s">
        <v>151</v>
      </c>
      <c r="G680" s="13"/>
      <c r="H680" s="187" t="s">
        <v>3</v>
      </c>
      <c r="I680" s="189"/>
      <c r="J680" s="13"/>
      <c r="K680" s="13"/>
      <c r="L680" s="186"/>
      <c r="M680" s="190"/>
      <c r="N680" s="191"/>
      <c r="O680" s="191"/>
      <c r="P680" s="191"/>
      <c r="Q680" s="191"/>
      <c r="R680" s="191"/>
      <c r="S680" s="191"/>
      <c r="T680" s="192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187" t="s">
        <v>141</v>
      </c>
      <c r="AU680" s="187" t="s">
        <v>81</v>
      </c>
      <c r="AV680" s="13" t="s">
        <v>79</v>
      </c>
      <c r="AW680" s="13" t="s">
        <v>33</v>
      </c>
      <c r="AX680" s="13" t="s">
        <v>71</v>
      </c>
      <c r="AY680" s="187" t="s">
        <v>129</v>
      </c>
    </row>
    <row r="681" s="13" customFormat="1">
      <c r="A681" s="13"/>
      <c r="B681" s="186"/>
      <c r="C681" s="13"/>
      <c r="D681" s="179" t="s">
        <v>141</v>
      </c>
      <c r="E681" s="187" t="s">
        <v>3</v>
      </c>
      <c r="F681" s="188" t="s">
        <v>746</v>
      </c>
      <c r="G681" s="13"/>
      <c r="H681" s="187" t="s">
        <v>3</v>
      </c>
      <c r="I681" s="189"/>
      <c r="J681" s="13"/>
      <c r="K681" s="13"/>
      <c r="L681" s="186"/>
      <c r="M681" s="190"/>
      <c r="N681" s="191"/>
      <c r="O681" s="191"/>
      <c r="P681" s="191"/>
      <c r="Q681" s="191"/>
      <c r="R681" s="191"/>
      <c r="S681" s="191"/>
      <c r="T681" s="192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187" t="s">
        <v>141</v>
      </c>
      <c r="AU681" s="187" t="s">
        <v>81</v>
      </c>
      <c r="AV681" s="13" t="s">
        <v>79</v>
      </c>
      <c r="AW681" s="13" t="s">
        <v>33</v>
      </c>
      <c r="AX681" s="13" t="s">
        <v>71</v>
      </c>
      <c r="AY681" s="187" t="s">
        <v>129</v>
      </c>
    </row>
    <row r="682" s="14" customFormat="1">
      <c r="A682" s="14"/>
      <c r="B682" s="193"/>
      <c r="C682" s="14"/>
      <c r="D682" s="179" t="s">
        <v>141</v>
      </c>
      <c r="E682" s="194" t="s">
        <v>3</v>
      </c>
      <c r="F682" s="195" t="s">
        <v>747</v>
      </c>
      <c r="G682" s="14"/>
      <c r="H682" s="196">
        <v>17.66</v>
      </c>
      <c r="I682" s="197"/>
      <c r="J682" s="14"/>
      <c r="K682" s="14"/>
      <c r="L682" s="193"/>
      <c r="M682" s="198"/>
      <c r="N682" s="199"/>
      <c r="O682" s="199"/>
      <c r="P682" s="199"/>
      <c r="Q682" s="199"/>
      <c r="R682" s="199"/>
      <c r="S682" s="199"/>
      <c r="T682" s="200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194" t="s">
        <v>141</v>
      </c>
      <c r="AU682" s="194" t="s">
        <v>81</v>
      </c>
      <c r="AV682" s="14" t="s">
        <v>81</v>
      </c>
      <c r="AW682" s="14" t="s">
        <v>33</v>
      </c>
      <c r="AX682" s="14" t="s">
        <v>71</v>
      </c>
      <c r="AY682" s="194" t="s">
        <v>129</v>
      </c>
    </row>
    <row r="683" s="15" customFormat="1">
      <c r="A683" s="15"/>
      <c r="B683" s="201"/>
      <c r="C683" s="15"/>
      <c r="D683" s="179" t="s">
        <v>141</v>
      </c>
      <c r="E683" s="202" t="s">
        <v>3</v>
      </c>
      <c r="F683" s="203" t="s">
        <v>145</v>
      </c>
      <c r="G683" s="15"/>
      <c r="H683" s="204">
        <v>17.66</v>
      </c>
      <c r="I683" s="205"/>
      <c r="J683" s="15"/>
      <c r="K683" s="15"/>
      <c r="L683" s="201"/>
      <c r="M683" s="206"/>
      <c r="N683" s="207"/>
      <c r="O683" s="207"/>
      <c r="P683" s="207"/>
      <c r="Q683" s="207"/>
      <c r="R683" s="207"/>
      <c r="S683" s="207"/>
      <c r="T683" s="208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T683" s="202" t="s">
        <v>141</v>
      </c>
      <c r="AU683" s="202" t="s">
        <v>81</v>
      </c>
      <c r="AV683" s="15" t="s">
        <v>136</v>
      </c>
      <c r="AW683" s="15" t="s">
        <v>33</v>
      </c>
      <c r="AX683" s="15" t="s">
        <v>79</v>
      </c>
      <c r="AY683" s="202" t="s">
        <v>129</v>
      </c>
    </row>
    <row r="684" s="2" customFormat="1" ht="16.5" customHeight="1">
      <c r="A684" s="39"/>
      <c r="B684" s="165"/>
      <c r="C684" s="209" t="s">
        <v>399</v>
      </c>
      <c r="D684" s="209" t="s">
        <v>155</v>
      </c>
      <c r="E684" s="210" t="s">
        <v>785</v>
      </c>
      <c r="F684" s="211" t="s">
        <v>786</v>
      </c>
      <c r="G684" s="212" t="s">
        <v>729</v>
      </c>
      <c r="H684" s="213">
        <v>6.5</v>
      </c>
      <c r="I684" s="214"/>
      <c r="J684" s="215">
        <f>ROUND(I684*H684,2)</f>
        <v>0</v>
      </c>
      <c r="K684" s="211" t="s">
        <v>426</v>
      </c>
      <c r="L684" s="216"/>
      <c r="M684" s="217" t="s">
        <v>3</v>
      </c>
      <c r="N684" s="218" t="s">
        <v>42</v>
      </c>
      <c r="O684" s="73"/>
      <c r="P684" s="175">
        <f>O684*H684</f>
        <v>0</v>
      </c>
      <c r="Q684" s="175">
        <v>0</v>
      </c>
      <c r="R684" s="175">
        <f>Q684*H684</f>
        <v>0</v>
      </c>
      <c r="S684" s="175">
        <v>0</v>
      </c>
      <c r="T684" s="176">
        <f>S684*H684</f>
        <v>0</v>
      </c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R684" s="177" t="s">
        <v>255</v>
      </c>
      <c r="AT684" s="177" t="s">
        <v>155</v>
      </c>
      <c r="AU684" s="177" t="s">
        <v>81</v>
      </c>
      <c r="AY684" s="20" t="s">
        <v>129</v>
      </c>
      <c r="BE684" s="178">
        <f>IF(N684="základní",J684,0)</f>
        <v>0</v>
      </c>
      <c r="BF684" s="178">
        <f>IF(N684="snížená",J684,0)</f>
        <v>0</v>
      </c>
      <c r="BG684" s="178">
        <f>IF(N684="zákl. přenesená",J684,0)</f>
        <v>0</v>
      </c>
      <c r="BH684" s="178">
        <f>IF(N684="sníž. přenesená",J684,0)</f>
        <v>0</v>
      </c>
      <c r="BI684" s="178">
        <f>IF(N684="nulová",J684,0)</f>
        <v>0</v>
      </c>
      <c r="BJ684" s="20" t="s">
        <v>79</v>
      </c>
      <c r="BK684" s="178">
        <f>ROUND(I684*H684,2)</f>
        <v>0</v>
      </c>
      <c r="BL684" s="20" t="s">
        <v>186</v>
      </c>
      <c r="BM684" s="177" t="s">
        <v>787</v>
      </c>
    </row>
    <row r="685" s="2" customFormat="1">
      <c r="A685" s="39"/>
      <c r="B685" s="40"/>
      <c r="C685" s="39"/>
      <c r="D685" s="179" t="s">
        <v>137</v>
      </c>
      <c r="E685" s="39"/>
      <c r="F685" s="180" t="s">
        <v>786</v>
      </c>
      <c r="G685" s="39"/>
      <c r="H685" s="39"/>
      <c r="I685" s="181"/>
      <c r="J685" s="39"/>
      <c r="K685" s="39"/>
      <c r="L685" s="40"/>
      <c r="M685" s="182"/>
      <c r="N685" s="183"/>
      <c r="O685" s="73"/>
      <c r="P685" s="73"/>
      <c r="Q685" s="73"/>
      <c r="R685" s="73"/>
      <c r="S685" s="73"/>
      <c r="T685" s="74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T685" s="20" t="s">
        <v>137</v>
      </c>
      <c r="AU685" s="20" t="s">
        <v>81</v>
      </c>
    </row>
    <row r="686" s="13" customFormat="1">
      <c r="A686" s="13"/>
      <c r="B686" s="186"/>
      <c r="C686" s="13"/>
      <c r="D686" s="179" t="s">
        <v>141</v>
      </c>
      <c r="E686" s="187" t="s">
        <v>3</v>
      </c>
      <c r="F686" s="188" t="s">
        <v>151</v>
      </c>
      <c r="G686" s="13"/>
      <c r="H686" s="187" t="s">
        <v>3</v>
      </c>
      <c r="I686" s="189"/>
      <c r="J686" s="13"/>
      <c r="K686" s="13"/>
      <c r="L686" s="186"/>
      <c r="M686" s="190"/>
      <c r="N686" s="191"/>
      <c r="O686" s="191"/>
      <c r="P686" s="191"/>
      <c r="Q686" s="191"/>
      <c r="R686" s="191"/>
      <c r="S686" s="191"/>
      <c r="T686" s="192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187" t="s">
        <v>141</v>
      </c>
      <c r="AU686" s="187" t="s">
        <v>81</v>
      </c>
      <c r="AV686" s="13" t="s">
        <v>79</v>
      </c>
      <c r="AW686" s="13" t="s">
        <v>33</v>
      </c>
      <c r="AX686" s="13" t="s">
        <v>71</v>
      </c>
      <c r="AY686" s="187" t="s">
        <v>129</v>
      </c>
    </row>
    <row r="687" s="13" customFormat="1">
      <c r="A687" s="13"/>
      <c r="B687" s="186"/>
      <c r="C687" s="13"/>
      <c r="D687" s="179" t="s">
        <v>141</v>
      </c>
      <c r="E687" s="187" t="s">
        <v>3</v>
      </c>
      <c r="F687" s="188" t="s">
        <v>738</v>
      </c>
      <c r="G687" s="13"/>
      <c r="H687" s="187" t="s">
        <v>3</v>
      </c>
      <c r="I687" s="189"/>
      <c r="J687" s="13"/>
      <c r="K687" s="13"/>
      <c r="L687" s="186"/>
      <c r="M687" s="190"/>
      <c r="N687" s="191"/>
      <c r="O687" s="191"/>
      <c r="P687" s="191"/>
      <c r="Q687" s="191"/>
      <c r="R687" s="191"/>
      <c r="S687" s="191"/>
      <c r="T687" s="19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187" t="s">
        <v>141</v>
      </c>
      <c r="AU687" s="187" t="s">
        <v>81</v>
      </c>
      <c r="AV687" s="13" t="s">
        <v>79</v>
      </c>
      <c r="AW687" s="13" t="s">
        <v>33</v>
      </c>
      <c r="AX687" s="13" t="s">
        <v>71</v>
      </c>
      <c r="AY687" s="187" t="s">
        <v>129</v>
      </c>
    </row>
    <row r="688" s="14" customFormat="1">
      <c r="A688" s="14"/>
      <c r="B688" s="193"/>
      <c r="C688" s="14"/>
      <c r="D688" s="179" t="s">
        <v>141</v>
      </c>
      <c r="E688" s="194" t="s">
        <v>3</v>
      </c>
      <c r="F688" s="195" t="s">
        <v>700</v>
      </c>
      <c r="G688" s="14"/>
      <c r="H688" s="196">
        <v>6.5</v>
      </c>
      <c r="I688" s="197"/>
      <c r="J688" s="14"/>
      <c r="K688" s="14"/>
      <c r="L688" s="193"/>
      <c r="M688" s="198"/>
      <c r="N688" s="199"/>
      <c r="O688" s="199"/>
      <c r="P688" s="199"/>
      <c r="Q688" s="199"/>
      <c r="R688" s="199"/>
      <c r="S688" s="199"/>
      <c r="T688" s="200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194" t="s">
        <v>141</v>
      </c>
      <c r="AU688" s="194" t="s">
        <v>81</v>
      </c>
      <c r="AV688" s="14" t="s">
        <v>81</v>
      </c>
      <c r="AW688" s="14" t="s">
        <v>33</v>
      </c>
      <c r="AX688" s="14" t="s">
        <v>71</v>
      </c>
      <c r="AY688" s="194" t="s">
        <v>129</v>
      </c>
    </row>
    <row r="689" s="15" customFormat="1">
      <c r="A689" s="15"/>
      <c r="B689" s="201"/>
      <c r="C689" s="15"/>
      <c r="D689" s="179" t="s">
        <v>141</v>
      </c>
      <c r="E689" s="202" t="s">
        <v>3</v>
      </c>
      <c r="F689" s="203" t="s">
        <v>145</v>
      </c>
      <c r="G689" s="15"/>
      <c r="H689" s="204">
        <v>6.5</v>
      </c>
      <c r="I689" s="205"/>
      <c r="J689" s="15"/>
      <c r="K689" s="15"/>
      <c r="L689" s="201"/>
      <c r="M689" s="206"/>
      <c r="N689" s="207"/>
      <c r="O689" s="207"/>
      <c r="P689" s="207"/>
      <c r="Q689" s="207"/>
      <c r="R689" s="207"/>
      <c r="S689" s="207"/>
      <c r="T689" s="208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T689" s="202" t="s">
        <v>141</v>
      </c>
      <c r="AU689" s="202" t="s">
        <v>81</v>
      </c>
      <c r="AV689" s="15" t="s">
        <v>136</v>
      </c>
      <c r="AW689" s="15" t="s">
        <v>33</v>
      </c>
      <c r="AX689" s="15" t="s">
        <v>79</v>
      </c>
      <c r="AY689" s="202" t="s">
        <v>129</v>
      </c>
    </row>
    <row r="690" s="2" customFormat="1" ht="16.5" customHeight="1">
      <c r="A690" s="39"/>
      <c r="B690" s="165"/>
      <c r="C690" s="209" t="s">
        <v>788</v>
      </c>
      <c r="D690" s="209" t="s">
        <v>155</v>
      </c>
      <c r="E690" s="210" t="s">
        <v>789</v>
      </c>
      <c r="F690" s="211" t="s">
        <v>790</v>
      </c>
      <c r="G690" s="212" t="s">
        <v>729</v>
      </c>
      <c r="H690" s="213">
        <v>12.4</v>
      </c>
      <c r="I690" s="214"/>
      <c r="J690" s="215">
        <f>ROUND(I690*H690,2)</f>
        <v>0</v>
      </c>
      <c r="K690" s="211" t="s">
        <v>426</v>
      </c>
      <c r="L690" s="216"/>
      <c r="M690" s="217" t="s">
        <v>3</v>
      </c>
      <c r="N690" s="218" t="s">
        <v>42</v>
      </c>
      <c r="O690" s="73"/>
      <c r="P690" s="175">
        <f>O690*H690</f>
        <v>0</v>
      </c>
      <c r="Q690" s="175">
        <v>0</v>
      </c>
      <c r="R690" s="175">
        <f>Q690*H690</f>
        <v>0</v>
      </c>
      <c r="S690" s="175">
        <v>0</v>
      </c>
      <c r="T690" s="176">
        <f>S690*H690</f>
        <v>0</v>
      </c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R690" s="177" t="s">
        <v>255</v>
      </c>
      <c r="AT690" s="177" t="s">
        <v>155</v>
      </c>
      <c r="AU690" s="177" t="s">
        <v>81</v>
      </c>
      <c r="AY690" s="20" t="s">
        <v>129</v>
      </c>
      <c r="BE690" s="178">
        <f>IF(N690="základní",J690,0)</f>
        <v>0</v>
      </c>
      <c r="BF690" s="178">
        <f>IF(N690="snížená",J690,0)</f>
        <v>0</v>
      </c>
      <c r="BG690" s="178">
        <f>IF(N690="zákl. přenesená",J690,0)</f>
        <v>0</v>
      </c>
      <c r="BH690" s="178">
        <f>IF(N690="sníž. přenesená",J690,0)</f>
        <v>0</v>
      </c>
      <c r="BI690" s="178">
        <f>IF(N690="nulová",J690,0)</f>
        <v>0</v>
      </c>
      <c r="BJ690" s="20" t="s">
        <v>79</v>
      </c>
      <c r="BK690" s="178">
        <f>ROUND(I690*H690,2)</f>
        <v>0</v>
      </c>
      <c r="BL690" s="20" t="s">
        <v>186</v>
      </c>
      <c r="BM690" s="177" t="s">
        <v>791</v>
      </c>
    </row>
    <row r="691" s="2" customFormat="1">
      <c r="A691" s="39"/>
      <c r="B691" s="40"/>
      <c r="C691" s="39"/>
      <c r="D691" s="179" t="s">
        <v>137</v>
      </c>
      <c r="E691" s="39"/>
      <c r="F691" s="180" t="s">
        <v>790</v>
      </c>
      <c r="G691" s="39"/>
      <c r="H691" s="39"/>
      <c r="I691" s="181"/>
      <c r="J691" s="39"/>
      <c r="K691" s="39"/>
      <c r="L691" s="40"/>
      <c r="M691" s="182"/>
      <c r="N691" s="183"/>
      <c r="O691" s="73"/>
      <c r="P691" s="73"/>
      <c r="Q691" s="73"/>
      <c r="R691" s="73"/>
      <c r="S691" s="73"/>
      <c r="T691" s="74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T691" s="20" t="s">
        <v>137</v>
      </c>
      <c r="AU691" s="20" t="s">
        <v>81</v>
      </c>
    </row>
    <row r="692" s="13" customFormat="1">
      <c r="A692" s="13"/>
      <c r="B692" s="186"/>
      <c r="C692" s="13"/>
      <c r="D692" s="179" t="s">
        <v>141</v>
      </c>
      <c r="E692" s="187" t="s">
        <v>3</v>
      </c>
      <c r="F692" s="188" t="s">
        <v>151</v>
      </c>
      <c r="G692" s="13"/>
      <c r="H692" s="187" t="s">
        <v>3</v>
      </c>
      <c r="I692" s="189"/>
      <c r="J692" s="13"/>
      <c r="K692" s="13"/>
      <c r="L692" s="186"/>
      <c r="M692" s="190"/>
      <c r="N692" s="191"/>
      <c r="O692" s="191"/>
      <c r="P692" s="191"/>
      <c r="Q692" s="191"/>
      <c r="R692" s="191"/>
      <c r="S692" s="191"/>
      <c r="T692" s="192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187" t="s">
        <v>141</v>
      </c>
      <c r="AU692" s="187" t="s">
        <v>81</v>
      </c>
      <c r="AV692" s="13" t="s">
        <v>79</v>
      </c>
      <c r="AW692" s="13" t="s">
        <v>33</v>
      </c>
      <c r="AX692" s="13" t="s">
        <v>71</v>
      </c>
      <c r="AY692" s="187" t="s">
        <v>129</v>
      </c>
    </row>
    <row r="693" s="13" customFormat="1">
      <c r="A693" s="13"/>
      <c r="B693" s="186"/>
      <c r="C693" s="13"/>
      <c r="D693" s="179" t="s">
        <v>141</v>
      </c>
      <c r="E693" s="187" t="s">
        <v>3</v>
      </c>
      <c r="F693" s="188" t="s">
        <v>748</v>
      </c>
      <c r="G693" s="13"/>
      <c r="H693" s="187" t="s">
        <v>3</v>
      </c>
      <c r="I693" s="189"/>
      <c r="J693" s="13"/>
      <c r="K693" s="13"/>
      <c r="L693" s="186"/>
      <c r="M693" s="190"/>
      <c r="N693" s="191"/>
      <c r="O693" s="191"/>
      <c r="P693" s="191"/>
      <c r="Q693" s="191"/>
      <c r="R693" s="191"/>
      <c r="S693" s="191"/>
      <c r="T693" s="192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187" t="s">
        <v>141</v>
      </c>
      <c r="AU693" s="187" t="s">
        <v>81</v>
      </c>
      <c r="AV693" s="13" t="s">
        <v>79</v>
      </c>
      <c r="AW693" s="13" t="s">
        <v>33</v>
      </c>
      <c r="AX693" s="13" t="s">
        <v>71</v>
      </c>
      <c r="AY693" s="187" t="s">
        <v>129</v>
      </c>
    </row>
    <row r="694" s="14" customFormat="1">
      <c r="A694" s="14"/>
      <c r="B694" s="193"/>
      <c r="C694" s="14"/>
      <c r="D694" s="179" t="s">
        <v>141</v>
      </c>
      <c r="E694" s="194" t="s">
        <v>3</v>
      </c>
      <c r="F694" s="195" t="s">
        <v>749</v>
      </c>
      <c r="G694" s="14"/>
      <c r="H694" s="196">
        <v>12.4</v>
      </c>
      <c r="I694" s="197"/>
      <c r="J694" s="14"/>
      <c r="K694" s="14"/>
      <c r="L694" s="193"/>
      <c r="M694" s="198"/>
      <c r="N694" s="199"/>
      <c r="O694" s="199"/>
      <c r="P694" s="199"/>
      <c r="Q694" s="199"/>
      <c r="R694" s="199"/>
      <c r="S694" s="199"/>
      <c r="T694" s="200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194" t="s">
        <v>141</v>
      </c>
      <c r="AU694" s="194" t="s">
        <v>81</v>
      </c>
      <c r="AV694" s="14" t="s">
        <v>81</v>
      </c>
      <c r="AW694" s="14" t="s">
        <v>33</v>
      </c>
      <c r="AX694" s="14" t="s">
        <v>71</v>
      </c>
      <c r="AY694" s="194" t="s">
        <v>129</v>
      </c>
    </row>
    <row r="695" s="15" customFormat="1">
      <c r="A695" s="15"/>
      <c r="B695" s="201"/>
      <c r="C695" s="15"/>
      <c r="D695" s="179" t="s">
        <v>141</v>
      </c>
      <c r="E695" s="202" t="s">
        <v>3</v>
      </c>
      <c r="F695" s="203" t="s">
        <v>145</v>
      </c>
      <c r="G695" s="15"/>
      <c r="H695" s="204">
        <v>12.4</v>
      </c>
      <c r="I695" s="205"/>
      <c r="J695" s="15"/>
      <c r="K695" s="15"/>
      <c r="L695" s="201"/>
      <c r="M695" s="206"/>
      <c r="N695" s="207"/>
      <c r="O695" s="207"/>
      <c r="P695" s="207"/>
      <c r="Q695" s="207"/>
      <c r="R695" s="207"/>
      <c r="S695" s="207"/>
      <c r="T695" s="208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T695" s="202" t="s">
        <v>141</v>
      </c>
      <c r="AU695" s="202" t="s">
        <v>81</v>
      </c>
      <c r="AV695" s="15" t="s">
        <v>136</v>
      </c>
      <c r="AW695" s="15" t="s">
        <v>33</v>
      </c>
      <c r="AX695" s="15" t="s">
        <v>79</v>
      </c>
      <c r="AY695" s="202" t="s">
        <v>129</v>
      </c>
    </row>
    <row r="696" s="2" customFormat="1" ht="16.5" customHeight="1">
      <c r="A696" s="39"/>
      <c r="B696" s="165"/>
      <c r="C696" s="209" t="s">
        <v>405</v>
      </c>
      <c r="D696" s="209" t="s">
        <v>155</v>
      </c>
      <c r="E696" s="210" t="s">
        <v>792</v>
      </c>
      <c r="F696" s="211" t="s">
        <v>793</v>
      </c>
      <c r="G696" s="212" t="s">
        <v>729</v>
      </c>
      <c r="H696" s="213">
        <v>91.010000000000005</v>
      </c>
      <c r="I696" s="214"/>
      <c r="J696" s="215">
        <f>ROUND(I696*H696,2)</f>
        <v>0</v>
      </c>
      <c r="K696" s="211" t="s">
        <v>426</v>
      </c>
      <c r="L696" s="216"/>
      <c r="M696" s="217" t="s">
        <v>3</v>
      </c>
      <c r="N696" s="218" t="s">
        <v>42</v>
      </c>
      <c r="O696" s="73"/>
      <c r="P696" s="175">
        <f>O696*H696</f>
        <v>0</v>
      </c>
      <c r="Q696" s="175">
        <v>0</v>
      </c>
      <c r="R696" s="175">
        <f>Q696*H696</f>
        <v>0</v>
      </c>
      <c r="S696" s="175">
        <v>0</v>
      </c>
      <c r="T696" s="176">
        <f>S696*H696</f>
        <v>0</v>
      </c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R696" s="177" t="s">
        <v>255</v>
      </c>
      <c r="AT696" s="177" t="s">
        <v>155</v>
      </c>
      <c r="AU696" s="177" t="s">
        <v>81</v>
      </c>
      <c r="AY696" s="20" t="s">
        <v>129</v>
      </c>
      <c r="BE696" s="178">
        <f>IF(N696="základní",J696,0)</f>
        <v>0</v>
      </c>
      <c r="BF696" s="178">
        <f>IF(N696="snížená",J696,0)</f>
        <v>0</v>
      </c>
      <c r="BG696" s="178">
        <f>IF(N696="zákl. přenesená",J696,0)</f>
        <v>0</v>
      </c>
      <c r="BH696" s="178">
        <f>IF(N696="sníž. přenesená",J696,0)</f>
        <v>0</v>
      </c>
      <c r="BI696" s="178">
        <f>IF(N696="nulová",J696,0)</f>
        <v>0</v>
      </c>
      <c r="BJ696" s="20" t="s">
        <v>79</v>
      </c>
      <c r="BK696" s="178">
        <f>ROUND(I696*H696,2)</f>
        <v>0</v>
      </c>
      <c r="BL696" s="20" t="s">
        <v>186</v>
      </c>
      <c r="BM696" s="177" t="s">
        <v>794</v>
      </c>
    </row>
    <row r="697" s="2" customFormat="1">
      <c r="A697" s="39"/>
      <c r="B697" s="40"/>
      <c r="C697" s="39"/>
      <c r="D697" s="179" t="s">
        <v>137</v>
      </c>
      <c r="E697" s="39"/>
      <c r="F697" s="180" t="s">
        <v>795</v>
      </c>
      <c r="G697" s="39"/>
      <c r="H697" s="39"/>
      <c r="I697" s="181"/>
      <c r="J697" s="39"/>
      <c r="K697" s="39"/>
      <c r="L697" s="40"/>
      <c r="M697" s="182"/>
      <c r="N697" s="183"/>
      <c r="O697" s="73"/>
      <c r="P697" s="73"/>
      <c r="Q697" s="73"/>
      <c r="R697" s="73"/>
      <c r="S697" s="73"/>
      <c r="T697" s="74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T697" s="20" t="s">
        <v>137</v>
      </c>
      <c r="AU697" s="20" t="s">
        <v>81</v>
      </c>
    </row>
    <row r="698" s="13" customFormat="1">
      <c r="A698" s="13"/>
      <c r="B698" s="186"/>
      <c r="C698" s="13"/>
      <c r="D698" s="179" t="s">
        <v>141</v>
      </c>
      <c r="E698" s="187" t="s">
        <v>3</v>
      </c>
      <c r="F698" s="188" t="s">
        <v>151</v>
      </c>
      <c r="G698" s="13"/>
      <c r="H698" s="187" t="s">
        <v>3</v>
      </c>
      <c r="I698" s="189"/>
      <c r="J698" s="13"/>
      <c r="K698" s="13"/>
      <c r="L698" s="186"/>
      <c r="M698" s="190"/>
      <c r="N698" s="191"/>
      <c r="O698" s="191"/>
      <c r="P698" s="191"/>
      <c r="Q698" s="191"/>
      <c r="R698" s="191"/>
      <c r="S698" s="191"/>
      <c r="T698" s="192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187" t="s">
        <v>141</v>
      </c>
      <c r="AU698" s="187" t="s">
        <v>81</v>
      </c>
      <c r="AV698" s="13" t="s">
        <v>79</v>
      </c>
      <c r="AW698" s="13" t="s">
        <v>33</v>
      </c>
      <c r="AX698" s="13" t="s">
        <v>71</v>
      </c>
      <c r="AY698" s="187" t="s">
        <v>129</v>
      </c>
    </row>
    <row r="699" s="13" customFormat="1">
      <c r="A699" s="13"/>
      <c r="B699" s="186"/>
      <c r="C699" s="13"/>
      <c r="D699" s="179" t="s">
        <v>141</v>
      </c>
      <c r="E699" s="187" t="s">
        <v>3</v>
      </c>
      <c r="F699" s="188" t="s">
        <v>769</v>
      </c>
      <c r="G699" s="13"/>
      <c r="H699" s="187" t="s">
        <v>3</v>
      </c>
      <c r="I699" s="189"/>
      <c r="J699" s="13"/>
      <c r="K699" s="13"/>
      <c r="L699" s="186"/>
      <c r="M699" s="190"/>
      <c r="N699" s="191"/>
      <c r="O699" s="191"/>
      <c r="P699" s="191"/>
      <c r="Q699" s="191"/>
      <c r="R699" s="191"/>
      <c r="S699" s="191"/>
      <c r="T699" s="192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187" t="s">
        <v>141</v>
      </c>
      <c r="AU699" s="187" t="s">
        <v>81</v>
      </c>
      <c r="AV699" s="13" t="s">
        <v>79</v>
      </c>
      <c r="AW699" s="13" t="s">
        <v>33</v>
      </c>
      <c r="AX699" s="13" t="s">
        <v>71</v>
      </c>
      <c r="AY699" s="187" t="s">
        <v>129</v>
      </c>
    </row>
    <row r="700" s="14" customFormat="1">
      <c r="A700" s="14"/>
      <c r="B700" s="193"/>
      <c r="C700" s="14"/>
      <c r="D700" s="179" t="s">
        <v>141</v>
      </c>
      <c r="E700" s="194" t="s">
        <v>3</v>
      </c>
      <c r="F700" s="195" t="s">
        <v>770</v>
      </c>
      <c r="G700" s="14"/>
      <c r="H700" s="196">
        <v>91.010000000000005</v>
      </c>
      <c r="I700" s="197"/>
      <c r="J700" s="14"/>
      <c r="K700" s="14"/>
      <c r="L700" s="193"/>
      <c r="M700" s="198"/>
      <c r="N700" s="199"/>
      <c r="O700" s="199"/>
      <c r="P700" s="199"/>
      <c r="Q700" s="199"/>
      <c r="R700" s="199"/>
      <c r="S700" s="199"/>
      <c r="T700" s="200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194" t="s">
        <v>141</v>
      </c>
      <c r="AU700" s="194" t="s">
        <v>81</v>
      </c>
      <c r="AV700" s="14" t="s">
        <v>81</v>
      </c>
      <c r="AW700" s="14" t="s">
        <v>33</v>
      </c>
      <c r="AX700" s="14" t="s">
        <v>71</v>
      </c>
      <c r="AY700" s="194" t="s">
        <v>129</v>
      </c>
    </row>
    <row r="701" s="15" customFormat="1">
      <c r="A701" s="15"/>
      <c r="B701" s="201"/>
      <c r="C701" s="15"/>
      <c r="D701" s="179" t="s">
        <v>141</v>
      </c>
      <c r="E701" s="202" t="s">
        <v>3</v>
      </c>
      <c r="F701" s="203" t="s">
        <v>145</v>
      </c>
      <c r="G701" s="15"/>
      <c r="H701" s="204">
        <v>91.010000000000005</v>
      </c>
      <c r="I701" s="205"/>
      <c r="J701" s="15"/>
      <c r="K701" s="15"/>
      <c r="L701" s="201"/>
      <c r="M701" s="206"/>
      <c r="N701" s="207"/>
      <c r="O701" s="207"/>
      <c r="P701" s="207"/>
      <c r="Q701" s="207"/>
      <c r="R701" s="207"/>
      <c r="S701" s="207"/>
      <c r="T701" s="208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T701" s="202" t="s">
        <v>141</v>
      </c>
      <c r="AU701" s="202" t="s">
        <v>81</v>
      </c>
      <c r="AV701" s="15" t="s">
        <v>136</v>
      </c>
      <c r="AW701" s="15" t="s">
        <v>33</v>
      </c>
      <c r="AX701" s="15" t="s">
        <v>79</v>
      </c>
      <c r="AY701" s="202" t="s">
        <v>129</v>
      </c>
    </row>
    <row r="702" s="2" customFormat="1" ht="16.5" customHeight="1">
      <c r="A702" s="39"/>
      <c r="B702" s="165"/>
      <c r="C702" s="209" t="s">
        <v>796</v>
      </c>
      <c r="D702" s="209" t="s">
        <v>155</v>
      </c>
      <c r="E702" s="210" t="s">
        <v>797</v>
      </c>
      <c r="F702" s="211" t="s">
        <v>798</v>
      </c>
      <c r="G702" s="212" t="s">
        <v>729</v>
      </c>
      <c r="H702" s="213">
        <v>951.45000000000005</v>
      </c>
      <c r="I702" s="214"/>
      <c r="J702" s="215">
        <f>ROUND(I702*H702,2)</f>
        <v>0</v>
      </c>
      <c r="K702" s="211" t="s">
        <v>426</v>
      </c>
      <c r="L702" s="216"/>
      <c r="M702" s="217" t="s">
        <v>3</v>
      </c>
      <c r="N702" s="218" t="s">
        <v>42</v>
      </c>
      <c r="O702" s="73"/>
      <c r="P702" s="175">
        <f>O702*H702</f>
        <v>0</v>
      </c>
      <c r="Q702" s="175">
        <v>0</v>
      </c>
      <c r="R702" s="175">
        <f>Q702*H702</f>
        <v>0</v>
      </c>
      <c r="S702" s="175">
        <v>0</v>
      </c>
      <c r="T702" s="176">
        <f>S702*H702</f>
        <v>0</v>
      </c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R702" s="177" t="s">
        <v>255</v>
      </c>
      <c r="AT702" s="177" t="s">
        <v>155</v>
      </c>
      <c r="AU702" s="177" t="s">
        <v>81</v>
      </c>
      <c r="AY702" s="20" t="s">
        <v>129</v>
      </c>
      <c r="BE702" s="178">
        <f>IF(N702="základní",J702,0)</f>
        <v>0</v>
      </c>
      <c r="BF702" s="178">
        <f>IF(N702="snížená",J702,0)</f>
        <v>0</v>
      </c>
      <c r="BG702" s="178">
        <f>IF(N702="zákl. přenesená",J702,0)</f>
        <v>0</v>
      </c>
      <c r="BH702" s="178">
        <f>IF(N702="sníž. přenesená",J702,0)</f>
        <v>0</v>
      </c>
      <c r="BI702" s="178">
        <f>IF(N702="nulová",J702,0)</f>
        <v>0</v>
      </c>
      <c r="BJ702" s="20" t="s">
        <v>79</v>
      </c>
      <c r="BK702" s="178">
        <f>ROUND(I702*H702,2)</f>
        <v>0</v>
      </c>
      <c r="BL702" s="20" t="s">
        <v>186</v>
      </c>
      <c r="BM702" s="177" t="s">
        <v>799</v>
      </c>
    </row>
    <row r="703" s="2" customFormat="1">
      <c r="A703" s="39"/>
      <c r="B703" s="40"/>
      <c r="C703" s="39"/>
      <c r="D703" s="179" t="s">
        <v>137</v>
      </c>
      <c r="E703" s="39"/>
      <c r="F703" s="180" t="s">
        <v>798</v>
      </c>
      <c r="G703" s="39"/>
      <c r="H703" s="39"/>
      <c r="I703" s="181"/>
      <c r="J703" s="39"/>
      <c r="K703" s="39"/>
      <c r="L703" s="40"/>
      <c r="M703" s="182"/>
      <c r="N703" s="183"/>
      <c r="O703" s="73"/>
      <c r="P703" s="73"/>
      <c r="Q703" s="73"/>
      <c r="R703" s="73"/>
      <c r="S703" s="73"/>
      <c r="T703" s="74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T703" s="20" t="s">
        <v>137</v>
      </c>
      <c r="AU703" s="20" t="s">
        <v>81</v>
      </c>
    </row>
    <row r="704" s="13" customFormat="1">
      <c r="A704" s="13"/>
      <c r="B704" s="186"/>
      <c r="C704" s="13"/>
      <c r="D704" s="179" t="s">
        <v>141</v>
      </c>
      <c r="E704" s="187" t="s">
        <v>3</v>
      </c>
      <c r="F704" s="188" t="s">
        <v>151</v>
      </c>
      <c r="G704" s="13"/>
      <c r="H704" s="187" t="s">
        <v>3</v>
      </c>
      <c r="I704" s="189"/>
      <c r="J704" s="13"/>
      <c r="K704" s="13"/>
      <c r="L704" s="186"/>
      <c r="M704" s="190"/>
      <c r="N704" s="191"/>
      <c r="O704" s="191"/>
      <c r="P704" s="191"/>
      <c r="Q704" s="191"/>
      <c r="R704" s="191"/>
      <c r="S704" s="191"/>
      <c r="T704" s="192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187" t="s">
        <v>141</v>
      </c>
      <c r="AU704" s="187" t="s">
        <v>81</v>
      </c>
      <c r="AV704" s="13" t="s">
        <v>79</v>
      </c>
      <c r="AW704" s="13" t="s">
        <v>33</v>
      </c>
      <c r="AX704" s="13" t="s">
        <v>71</v>
      </c>
      <c r="AY704" s="187" t="s">
        <v>129</v>
      </c>
    </row>
    <row r="705" s="13" customFormat="1">
      <c r="A705" s="13"/>
      <c r="B705" s="186"/>
      <c r="C705" s="13"/>
      <c r="D705" s="179" t="s">
        <v>141</v>
      </c>
      <c r="E705" s="187" t="s">
        <v>3</v>
      </c>
      <c r="F705" s="188" t="s">
        <v>449</v>
      </c>
      <c r="G705" s="13"/>
      <c r="H705" s="187" t="s">
        <v>3</v>
      </c>
      <c r="I705" s="189"/>
      <c r="J705" s="13"/>
      <c r="K705" s="13"/>
      <c r="L705" s="186"/>
      <c r="M705" s="190"/>
      <c r="N705" s="191"/>
      <c r="O705" s="191"/>
      <c r="P705" s="191"/>
      <c r="Q705" s="191"/>
      <c r="R705" s="191"/>
      <c r="S705" s="191"/>
      <c r="T705" s="192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187" t="s">
        <v>141</v>
      </c>
      <c r="AU705" s="187" t="s">
        <v>81</v>
      </c>
      <c r="AV705" s="13" t="s">
        <v>79</v>
      </c>
      <c r="AW705" s="13" t="s">
        <v>33</v>
      </c>
      <c r="AX705" s="13" t="s">
        <v>71</v>
      </c>
      <c r="AY705" s="187" t="s">
        <v>129</v>
      </c>
    </row>
    <row r="706" s="14" customFormat="1">
      <c r="A706" s="14"/>
      <c r="B706" s="193"/>
      <c r="C706" s="14"/>
      <c r="D706" s="179" t="s">
        <v>141</v>
      </c>
      <c r="E706" s="194" t="s">
        <v>3</v>
      </c>
      <c r="F706" s="195" t="s">
        <v>771</v>
      </c>
      <c r="G706" s="14"/>
      <c r="H706" s="196">
        <v>951.45000000000005</v>
      </c>
      <c r="I706" s="197"/>
      <c r="J706" s="14"/>
      <c r="K706" s="14"/>
      <c r="L706" s="193"/>
      <c r="M706" s="198"/>
      <c r="N706" s="199"/>
      <c r="O706" s="199"/>
      <c r="P706" s="199"/>
      <c r="Q706" s="199"/>
      <c r="R706" s="199"/>
      <c r="S706" s="199"/>
      <c r="T706" s="200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194" t="s">
        <v>141</v>
      </c>
      <c r="AU706" s="194" t="s">
        <v>81</v>
      </c>
      <c r="AV706" s="14" t="s">
        <v>81</v>
      </c>
      <c r="AW706" s="14" t="s">
        <v>33</v>
      </c>
      <c r="AX706" s="14" t="s">
        <v>71</v>
      </c>
      <c r="AY706" s="194" t="s">
        <v>129</v>
      </c>
    </row>
    <row r="707" s="15" customFormat="1">
      <c r="A707" s="15"/>
      <c r="B707" s="201"/>
      <c r="C707" s="15"/>
      <c r="D707" s="179" t="s">
        <v>141</v>
      </c>
      <c r="E707" s="202" t="s">
        <v>3</v>
      </c>
      <c r="F707" s="203" t="s">
        <v>145</v>
      </c>
      <c r="G707" s="15"/>
      <c r="H707" s="204">
        <v>951.45000000000005</v>
      </c>
      <c r="I707" s="205"/>
      <c r="J707" s="15"/>
      <c r="K707" s="15"/>
      <c r="L707" s="201"/>
      <c r="M707" s="206"/>
      <c r="N707" s="207"/>
      <c r="O707" s="207"/>
      <c r="P707" s="207"/>
      <c r="Q707" s="207"/>
      <c r="R707" s="207"/>
      <c r="S707" s="207"/>
      <c r="T707" s="208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T707" s="202" t="s">
        <v>141</v>
      </c>
      <c r="AU707" s="202" t="s">
        <v>81</v>
      </c>
      <c r="AV707" s="15" t="s">
        <v>136</v>
      </c>
      <c r="AW707" s="15" t="s">
        <v>33</v>
      </c>
      <c r="AX707" s="15" t="s">
        <v>79</v>
      </c>
      <c r="AY707" s="202" t="s">
        <v>129</v>
      </c>
    </row>
    <row r="708" s="2" customFormat="1" ht="16.5" customHeight="1">
      <c r="A708" s="39"/>
      <c r="B708" s="165"/>
      <c r="C708" s="209" t="s">
        <v>413</v>
      </c>
      <c r="D708" s="209" t="s">
        <v>155</v>
      </c>
      <c r="E708" s="210" t="s">
        <v>800</v>
      </c>
      <c r="F708" s="211" t="s">
        <v>801</v>
      </c>
      <c r="G708" s="212" t="s">
        <v>729</v>
      </c>
      <c r="H708" s="213">
        <v>18.789999999999999</v>
      </c>
      <c r="I708" s="214"/>
      <c r="J708" s="215">
        <f>ROUND(I708*H708,2)</f>
        <v>0</v>
      </c>
      <c r="K708" s="211" t="s">
        <v>426</v>
      </c>
      <c r="L708" s="216"/>
      <c r="M708" s="217" t="s">
        <v>3</v>
      </c>
      <c r="N708" s="218" t="s">
        <v>42</v>
      </c>
      <c r="O708" s="73"/>
      <c r="P708" s="175">
        <f>O708*H708</f>
        <v>0</v>
      </c>
      <c r="Q708" s="175">
        <v>0</v>
      </c>
      <c r="R708" s="175">
        <f>Q708*H708</f>
        <v>0</v>
      </c>
      <c r="S708" s="175">
        <v>0</v>
      </c>
      <c r="T708" s="176">
        <f>S708*H708</f>
        <v>0</v>
      </c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R708" s="177" t="s">
        <v>255</v>
      </c>
      <c r="AT708" s="177" t="s">
        <v>155</v>
      </c>
      <c r="AU708" s="177" t="s">
        <v>81</v>
      </c>
      <c r="AY708" s="20" t="s">
        <v>129</v>
      </c>
      <c r="BE708" s="178">
        <f>IF(N708="základní",J708,0)</f>
        <v>0</v>
      </c>
      <c r="BF708" s="178">
        <f>IF(N708="snížená",J708,0)</f>
        <v>0</v>
      </c>
      <c r="BG708" s="178">
        <f>IF(N708="zákl. přenesená",J708,0)</f>
        <v>0</v>
      </c>
      <c r="BH708" s="178">
        <f>IF(N708="sníž. přenesená",J708,0)</f>
        <v>0</v>
      </c>
      <c r="BI708" s="178">
        <f>IF(N708="nulová",J708,0)</f>
        <v>0</v>
      </c>
      <c r="BJ708" s="20" t="s">
        <v>79</v>
      </c>
      <c r="BK708" s="178">
        <f>ROUND(I708*H708,2)</f>
        <v>0</v>
      </c>
      <c r="BL708" s="20" t="s">
        <v>186</v>
      </c>
      <c r="BM708" s="177" t="s">
        <v>802</v>
      </c>
    </row>
    <row r="709" s="2" customFormat="1">
      <c r="A709" s="39"/>
      <c r="B709" s="40"/>
      <c r="C709" s="39"/>
      <c r="D709" s="179" t="s">
        <v>137</v>
      </c>
      <c r="E709" s="39"/>
      <c r="F709" s="180" t="s">
        <v>801</v>
      </c>
      <c r="G709" s="39"/>
      <c r="H709" s="39"/>
      <c r="I709" s="181"/>
      <c r="J709" s="39"/>
      <c r="K709" s="39"/>
      <c r="L709" s="40"/>
      <c r="M709" s="182"/>
      <c r="N709" s="183"/>
      <c r="O709" s="73"/>
      <c r="P709" s="73"/>
      <c r="Q709" s="73"/>
      <c r="R709" s="73"/>
      <c r="S709" s="73"/>
      <c r="T709" s="74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T709" s="20" t="s">
        <v>137</v>
      </c>
      <c r="AU709" s="20" t="s">
        <v>81</v>
      </c>
    </row>
    <row r="710" s="13" customFormat="1">
      <c r="A710" s="13"/>
      <c r="B710" s="186"/>
      <c r="C710" s="13"/>
      <c r="D710" s="179" t="s">
        <v>141</v>
      </c>
      <c r="E710" s="187" t="s">
        <v>3</v>
      </c>
      <c r="F710" s="188" t="s">
        <v>151</v>
      </c>
      <c r="G710" s="13"/>
      <c r="H710" s="187" t="s">
        <v>3</v>
      </c>
      <c r="I710" s="189"/>
      <c r="J710" s="13"/>
      <c r="K710" s="13"/>
      <c r="L710" s="186"/>
      <c r="M710" s="190"/>
      <c r="N710" s="191"/>
      <c r="O710" s="191"/>
      <c r="P710" s="191"/>
      <c r="Q710" s="191"/>
      <c r="R710" s="191"/>
      <c r="S710" s="191"/>
      <c r="T710" s="192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187" t="s">
        <v>141</v>
      </c>
      <c r="AU710" s="187" t="s">
        <v>81</v>
      </c>
      <c r="AV710" s="13" t="s">
        <v>79</v>
      </c>
      <c r="AW710" s="13" t="s">
        <v>33</v>
      </c>
      <c r="AX710" s="13" t="s">
        <v>71</v>
      </c>
      <c r="AY710" s="187" t="s">
        <v>129</v>
      </c>
    </row>
    <row r="711" s="13" customFormat="1">
      <c r="A711" s="13"/>
      <c r="B711" s="186"/>
      <c r="C711" s="13"/>
      <c r="D711" s="179" t="s">
        <v>141</v>
      </c>
      <c r="E711" s="187" t="s">
        <v>3</v>
      </c>
      <c r="F711" s="188" t="s">
        <v>750</v>
      </c>
      <c r="G711" s="13"/>
      <c r="H711" s="187" t="s">
        <v>3</v>
      </c>
      <c r="I711" s="189"/>
      <c r="J711" s="13"/>
      <c r="K711" s="13"/>
      <c r="L711" s="186"/>
      <c r="M711" s="190"/>
      <c r="N711" s="191"/>
      <c r="O711" s="191"/>
      <c r="P711" s="191"/>
      <c r="Q711" s="191"/>
      <c r="R711" s="191"/>
      <c r="S711" s="191"/>
      <c r="T711" s="19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187" t="s">
        <v>141</v>
      </c>
      <c r="AU711" s="187" t="s">
        <v>81</v>
      </c>
      <c r="AV711" s="13" t="s">
        <v>79</v>
      </c>
      <c r="AW711" s="13" t="s">
        <v>33</v>
      </c>
      <c r="AX711" s="13" t="s">
        <v>71</v>
      </c>
      <c r="AY711" s="187" t="s">
        <v>129</v>
      </c>
    </row>
    <row r="712" s="14" customFormat="1">
      <c r="A712" s="14"/>
      <c r="B712" s="193"/>
      <c r="C712" s="14"/>
      <c r="D712" s="179" t="s">
        <v>141</v>
      </c>
      <c r="E712" s="194" t="s">
        <v>3</v>
      </c>
      <c r="F712" s="195" t="s">
        <v>751</v>
      </c>
      <c r="G712" s="14"/>
      <c r="H712" s="196">
        <v>18.789999999999999</v>
      </c>
      <c r="I712" s="197"/>
      <c r="J712" s="14"/>
      <c r="K712" s="14"/>
      <c r="L712" s="193"/>
      <c r="M712" s="198"/>
      <c r="N712" s="199"/>
      <c r="O712" s="199"/>
      <c r="P712" s="199"/>
      <c r="Q712" s="199"/>
      <c r="R712" s="199"/>
      <c r="S712" s="199"/>
      <c r="T712" s="200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194" t="s">
        <v>141</v>
      </c>
      <c r="AU712" s="194" t="s">
        <v>81</v>
      </c>
      <c r="AV712" s="14" t="s">
        <v>81</v>
      </c>
      <c r="AW712" s="14" t="s">
        <v>33</v>
      </c>
      <c r="AX712" s="14" t="s">
        <v>71</v>
      </c>
      <c r="AY712" s="194" t="s">
        <v>129</v>
      </c>
    </row>
    <row r="713" s="15" customFormat="1">
      <c r="A713" s="15"/>
      <c r="B713" s="201"/>
      <c r="C713" s="15"/>
      <c r="D713" s="179" t="s">
        <v>141</v>
      </c>
      <c r="E713" s="202" t="s">
        <v>3</v>
      </c>
      <c r="F713" s="203" t="s">
        <v>145</v>
      </c>
      <c r="G713" s="15"/>
      <c r="H713" s="204">
        <v>18.789999999999999</v>
      </c>
      <c r="I713" s="205"/>
      <c r="J713" s="15"/>
      <c r="K713" s="15"/>
      <c r="L713" s="201"/>
      <c r="M713" s="206"/>
      <c r="N713" s="207"/>
      <c r="O713" s="207"/>
      <c r="P713" s="207"/>
      <c r="Q713" s="207"/>
      <c r="R713" s="207"/>
      <c r="S713" s="207"/>
      <c r="T713" s="208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T713" s="202" t="s">
        <v>141</v>
      </c>
      <c r="AU713" s="202" t="s">
        <v>81</v>
      </c>
      <c r="AV713" s="15" t="s">
        <v>136</v>
      </c>
      <c r="AW713" s="15" t="s">
        <v>33</v>
      </c>
      <c r="AX713" s="15" t="s">
        <v>79</v>
      </c>
      <c r="AY713" s="202" t="s">
        <v>129</v>
      </c>
    </row>
    <row r="714" s="2" customFormat="1" ht="16.5" customHeight="1">
      <c r="A714" s="39"/>
      <c r="B714" s="165"/>
      <c r="C714" s="209" t="s">
        <v>803</v>
      </c>
      <c r="D714" s="209" t="s">
        <v>155</v>
      </c>
      <c r="E714" s="210" t="s">
        <v>804</v>
      </c>
      <c r="F714" s="211" t="s">
        <v>805</v>
      </c>
      <c r="G714" s="212" t="s">
        <v>729</v>
      </c>
      <c r="H714" s="213">
        <v>41.060000000000002</v>
      </c>
      <c r="I714" s="214"/>
      <c r="J714" s="215">
        <f>ROUND(I714*H714,2)</f>
        <v>0</v>
      </c>
      <c r="K714" s="211" t="s">
        <v>426</v>
      </c>
      <c r="L714" s="216"/>
      <c r="M714" s="217" t="s">
        <v>3</v>
      </c>
      <c r="N714" s="218" t="s">
        <v>42</v>
      </c>
      <c r="O714" s="73"/>
      <c r="P714" s="175">
        <f>O714*H714</f>
        <v>0</v>
      </c>
      <c r="Q714" s="175">
        <v>0</v>
      </c>
      <c r="R714" s="175">
        <f>Q714*H714</f>
        <v>0</v>
      </c>
      <c r="S714" s="175">
        <v>0</v>
      </c>
      <c r="T714" s="176">
        <f>S714*H714</f>
        <v>0</v>
      </c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R714" s="177" t="s">
        <v>255</v>
      </c>
      <c r="AT714" s="177" t="s">
        <v>155</v>
      </c>
      <c r="AU714" s="177" t="s">
        <v>81</v>
      </c>
      <c r="AY714" s="20" t="s">
        <v>129</v>
      </c>
      <c r="BE714" s="178">
        <f>IF(N714="základní",J714,0)</f>
        <v>0</v>
      </c>
      <c r="BF714" s="178">
        <f>IF(N714="snížená",J714,0)</f>
        <v>0</v>
      </c>
      <c r="BG714" s="178">
        <f>IF(N714="zákl. přenesená",J714,0)</f>
        <v>0</v>
      </c>
      <c r="BH714" s="178">
        <f>IF(N714="sníž. přenesená",J714,0)</f>
        <v>0</v>
      </c>
      <c r="BI714" s="178">
        <f>IF(N714="nulová",J714,0)</f>
        <v>0</v>
      </c>
      <c r="BJ714" s="20" t="s">
        <v>79</v>
      </c>
      <c r="BK714" s="178">
        <f>ROUND(I714*H714,2)</f>
        <v>0</v>
      </c>
      <c r="BL714" s="20" t="s">
        <v>186</v>
      </c>
      <c r="BM714" s="177" t="s">
        <v>806</v>
      </c>
    </row>
    <row r="715" s="2" customFormat="1">
      <c r="A715" s="39"/>
      <c r="B715" s="40"/>
      <c r="C715" s="39"/>
      <c r="D715" s="179" t="s">
        <v>137</v>
      </c>
      <c r="E715" s="39"/>
      <c r="F715" s="180" t="s">
        <v>805</v>
      </c>
      <c r="G715" s="39"/>
      <c r="H715" s="39"/>
      <c r="I715" s="181"/>
      <c r="J715" s="39"/>
      <c r="K715" s="39"/>
      <c r="L715" s="40"/>
      <c r="M715" s="182"/>
      <c r="N715" s="183"/>
      <c r="O715" s="73"/>
      <c r="P715" s="73"/>
      <c r="Q715" s="73"/>
      <c r="R715" s="73"/>
      <c r="S715" s="73"/>
      <c r="T715" s="74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T715" s="20" t="s">
        <v>137</v>
      </c>
      <c r="AU715" s="20" t="s">
        <v>81</v>
      </c>
    </row>
    <row r="716" s="13" customFormat="1">
      <c r="A716" s="13"/>
      <c r="B716" s="186"/>
      <c r="C716" s="13"/>
      <c r="D716" s="179" t="s">
        <v>141</v>
      </c>
      <c r="E716" s="187" t="s">
        <v>3</v>
      </c>
      <c r="F716" s="188" t="s">
        <v>151</v>
      </c>
      <c r="G716" s="13"/>
      <c r="H716" s="187" t="s">
        <v>3</v>
      </c>
      <c r="I716" s="189"/>
      <c r="J716" s="13"/>
      <c r="K716" s="13"/>
      <c r="L716" s="186"/>
      <c r="M716" s="190"/>
      <c r="N716" s="191"/>
      <c r="O716" s="191"/>
      <c r="P716" s="191"/>
      <c r="Q716" s="191"/>
      <c r="R716" s="191"/>
      <c r="S716" s="191"/>
      <c r="T716" s="192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187" t="s">
        <v>141</v>
      </c>
      <c r="AU716" s="187" t="s">
        <v>81</v>
      </c>
      <c r="AV716" s="13" t="s">
        <v>79</v>
      </c>
      <c r="AW716" s="13" t="s">
        <v>33</v>
      </c>
      <c r="AX716" s="13" t="s">
        <v>71</v>
      </c>
      <c r="AY716" s="187" t="s">
        <v>129</v>
      </c>
    </row>
    <row r="717" s="13" customFormat="1">
      <c r="A717" s="13"/>
      <c r="B717" s="186"/>
      <c r="C717" s="13"/>
      <c r="D717" s="179" t="s">
        <v>141</v>
      </c>
      <c r="E717" s="187" t="s">
        <v>3</v>
      </c>
      <c r="F717" s="188" t="s">
        <v>762</v>
      </c>
      <c r="G717" s="13"/>
      <c r="H717" s="187" t="s">
        <v>3</v>
      </c>
      <c r="I717" s="189"/>
      <c r="J717" s="13"/>
      <c r="K717" s="13"/>
      <c r="L717" s="186"/>
      <c r="M717" s="190"/>
      <c r="N717" s="191"/>
      <c r="O717" s="191"/>
      <c r="P717" s="191"/>
      <c r="Q717" s="191"/>
      <c r="R717" s="191"/>
      <c r="S717" s="191"/>
      <c r="T717" s="192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187" t="s">
        <v>141</v>
      </c>
      <c r="AU717" s="187" t="s">
        <v>81</v>
      </c>
      <c r="AV717" s="13" t="s">
        <v>79</v>
      </c>
      <c r="AW717" s="13" t="s">
        <v>33</v>
      </c>
      <c r="AX717" s="13" t="s">
        <v>71</v>
      </c>
      <c r="AY717" s="187" t="s">
        <v>129</v>
      </c>
    </row>
    <row r="718" s="14" customFormat="1">
      <c r="A718" s="14"/>
      <c r="B718" s="193"/>
      <c r="C718" s="14"/>
      <c r="D718" s="179" t="s">
        <v>141</v>
      </c>
      <c r="E718" s="194" t="s">
        <v>3</v>
      </c>
      <c r="F718" s="195" t="s">
        <v>763</v>
      </c>
      <c r="G718" s="14"/>
      <c r="H718" s="196">
        <v>41.060000000000002</v>
      </c>
      <c r="I718" s="197"/>
      <c r="J718" s="14"/>
      <c r="K718" s="14"/>
      <c r="L718" s="193"/>
      <c r="M718" s="198"/>
      <c r="N718" s="199"/>
      <c r="O718" s="199"/>
      <c r="P718" s="199"/>
      <c r="Q718" s="199"/>
      <c r="R718" s="199"/>
      <c r="S718" s="199"/>
      <c r="T718" s="200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194" t="s">
        <v>141</v>
      </c>
      <c r="AU718" s="194" t="s">
        <v>81</v>
      </c>
      <c r="AV718" s="14" t="s">
        <v>81</v>
      </c>
      <c r="AW718" s="14" t="s">
        <v>33</v>
      </c>
      <c r="AX718" s="14" t="s">
        <v>71</v>
      </c>
      <c r="AY718" s="194" t="s">
        <v>129</v>
      </c>
    </row>
    <row r="719" s="15" customFormat="1">
      <c r="A719" s="15"/>
      <c r="B719" s="201"/>
      <c r="C719" s="15"/>
      <c r="D719" s="179" t="s">
        <v>141</v>
      </c>
      <c r="E719" s="202" t="s">
        <v>3</v>
      </c>
      <c r="F719" s="203" t="s">
        <v>145</v>
      </c>
      <c r="G719" s="15"/>
      <c r="H719" s="204">
        <v>41.060000000000002</v>
      </c>
      <c r="I719" s="205"/>
      <c r="J719" s="15"/>
      <c r="K719" s="15"/>
      <c r="L719" s="201"/>
      <c r="M719" s="206"/>
      <c r="N719" s="207"/>
      <c r="O719" s="207"/>
      <c r="P719" s="207"/>
      <c r="Q719" s="207"/>
      <c r="R719" s="207"/>
      <c r="S719" s="207"/>
      <c r="T719" s="208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T719" s="202" t="s">
        <v>141</v>
      </c>
      <c r="AU719" s="202" t="s">
        <v>81</v>
      </c>
      <c r="AV719" s="15" t="s">
        <v>136</v>
      </c>
      <c r="AW719" s="15" t="s">
        <v>33</v>
      </c>
      <c r="AX719" s="15" t="s">
        <v>79</v>
      </c>
      <c r="AY719" s="202" t="s">
        <v>129</v>
      </c>
    </row>
    <row r="720" s="2" customFormat="1" ht="16.5" customHeight="1">
      <c r="A720" s="39"/>
      <c r="B720" s="165"/>
      <c r="C720" s="209" t="s">
        <v>419</v>
      </c>
      <c r="D720" s="209" t="s">
        <v>155</v>
      </c>
      <c r="E720" s="210" t="s">
        <v>807</v>
      </c>
      <c r="F720" s="211" t="s">
        <v>808</v>
      </c>
      <c r="G720" s="212" t="s">
        <v>729</v>
      </c>
      <c r="H720" s="213">
        <v>18.84</v>
      </c>
      <c r="I720" s="214"/>
      <c r="J720" s="215">
        <f>ROUND(I720*H720,2)</f>
        <v>0</v>
      </c>
      <c r="K720" s="211" t="s">
        <v>426</v>
      </c>
      <c r="L720" s="216"/>
      <c r="M720" s="217" t="s">
        <v>3</v>
      </c>
      <c r="N720" s="218" t="s">
        <v>42</v>
      </c>
      <c r="O720" s="73"/>
      <c r="P720" s="175">
        <f>O720*H720</f>
        <v>0</v>
      </c>
      <c r="Q720" s="175">
        <v>0</v>
      </c>
      <c r="R720" s="175">
        <f>Q720*H720</f>
        <v>0</v>
      </c>
      <c r="S720" s="175">
        <v>0</v>
      </c>
      <c r="T720" s="176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177" t="s">
        <v>255</v>
      </c>
      <c r="AT720" s="177" t="s">
        <v>155</v>
      </c>
      <c r="AU720" s="177" t="s">
        <v>81</v>
      </c>
      <c r="AY720" s="20" t="s">
        <v>129</v>
      </c>
      <c r="BE720" s="178">
        <f>IF(N720="základní",J720,0)</f>
        <v>0</v>
      </c>
      <c r="BF720" s="178">
        <f>IF(N720="snížená",J720,0)</f>
        <v>0</v>
      </c>
      <c r="BG720" s="178">
        <f>IF(N720="zákl. přenesená",J720,0)</f>
        <v>0</v>
      </c>
      <c r="BH720" s="178">
        <f>IF(N720="sníž. přenesená",J720,0)</f>
        <v>0</v>
      </c>
      <c r="BI720" s="178">
        <f>IF(N720="nulová",J720,0)</f>
        <v>0</v>
      </c>
      <c r="BJ720" s="20" t="s">
        <v>79</v>
      </c>
      <c r="BK720" s="178">
        <f>ROUND(I720*H720,2)</f>
        <v>0</v>
      </c>
      <c r="BL720" s="20" t="s">
        <v>186</v>
      </c>
      <c r="BM720" s="177" t="s">
        <v>809</v>
      </c>
    </row>
    <row r="721" s="2" customFormat="1">
      <c r="A721" s="39"/>
      <c r="B721" s="40"/>
      <c r="C721" s="39"/>
      <c r="D721" s="179" t="s">
        <v>137</v>
      </c>
      <c r="E721" s="39"/>
      <c r="F721" s="180" t="s">
        <v>808</v>
      </c>
      <c r="G721" s="39"/>
      <c r="H721" s="39"/>
      <c r="I721" s="181"/>
      <c r="J721" s="39"/>
      <c r="K721" s="39"/>
      <c r="L721" s="40"/>
      <c r="M721" s="182"/>
      <c r="N721" s="183"/>
      <c r="O721" s="73"/>
      <c r="P721" s="73"/>
      <c r="Q721" s="73"/>
      <c r="R721" s="73"/>
      <c r="S721" s="73"/>
      <c r="T721" s="74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T721" s="20" t="s">
        <v>137</v>
      </c>
      <c r="AU721" s="20" t="s">
        <v>81</v>
      </c>
    </row>
    <row r="722" s="13" customFormat="1">
      <c r="A722" s="13"/>
      <c r="B722" s="186"/>
      <c r="C722" s="13"/>
      <c r="D722" s="179" t="s">
        <v>141</v>
      </c>
      <c r="E722" s="187" t="s">
        <v>3</v>
      </c>
      <c r="F722" s="188" t="s">
        <v>151</v>
      </c>
      <c r="G722" s="13"/>
      <c r="H722" s="187" t="s">
        <v>3</v>
      </c>
      <c r="I722" s="189"/>
      <c r="J722" s="13"/>
      <c r="K722" s="13"/>
      <c r="L722" s="186"/>
      <c r="M722" s="190"/>
      <c r="N722" s="191"/>
      <c r="O722" s="191"/>
      <c r="P722" s="191"/>
      <c r="Q722" s="191"/>
      <c r="R722" s="191"/>
      <c r="S722" s="191"/>
      <c r="T722" s="192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187" t="s">
        <v>141</v>
      </c>
      <c r="AU722" s="187" t="s">
        <v>81</v>
      </c>
      <c r="AV722" s="13" t="s">
        <v>79</v>
      </c>
      <c r="AW722" s="13" t="s">
        <v>33</v>
      </c>
      <c r="AX722" s="13" t="s">
        <v>71</v>
      </c>
      <c r="AY722" s="187" t="s">
        <v>129</v>
      </c>
    </row>
    <row r="723" s="13" customFormat="1">
      <c r="A723" s="13"/>
      <c r="B723" s="186"/>
      <c r="C723" s="13"/>
      <c r="D723" s="179" t="s">
        <v>141</v>
      </c>
      <c r="E723" s="187" t="s">
        <v>3</v>
      </c>
      <c r="F723" s="188" t="s">
        <v>752</v>
      </c>
      <c r="G723" s="13"/>
      <c r="H723" s="187" t="s">
        <v>3</v>
      </c>
      <c r="I723" s="189"/>
      <c r="J723" s="13"/>
      <c r="K723" s="13"/>
      <c r="L723" s="186"/>
      <c r="M723" s="190"/>
      <c r="N723" s="191"/>
      <c r="O723" s="191"/>
      <c r="P723" s="191"/>
      <c r="Q723" s="191"/>
      <c r="R723" s="191"/>
      <c r="S723" s="191"/>
      <c r="T723" s="192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187" t="s">
        <v>141</v>
      </c>
      <c r="AU723" s="187" t="s">
        <v>81</v>
      </c>
      <c r="AV723" s="13" t="s">
        <v>79</v>
      </c>
      <c r="AW723" s="13" t="s">
        <v>33</v>
      </c>
      <c r="AX723" s="13" t="s">
        <v>71</v>
      </c>
      <c r="AY723" s="187" t="s">
        <v>129</v>
      </c>
    </row>
    <row r="724" s="14" customFormat="1">
      <c r="A724" s="14"/>
      <c r="B724" s="193"/>
      <c r="C724" s="14"/>
      <c r="D724" s="179" t="s">
        <v>141</v>
      </c>
      <c r="E724" s="194" t="s">
        <v>3</v>
      </c>
      <c r="F724" s="195" t="s">
        <v>753</v>
      </c>
      <c r="G724" s="14"/>
      <c r="H724" s="196">
        <v>18.84</v>
      </c>
      <c r="I724" s="197"/>
      <c r="J724" s="14"/>
      <c r="K724" s="14"/>
      <c r="L724" s="193"/>
      <c r="M724" s="198"/>
      <c r="N724" s="199"/>
      <c r="O724" s="199"/>
      <c r="P724" s="199"/>
      <c r="Q724" s="199"/>
      <c r="R724" s="199"/>
      <c r="S724" s="199"/>
      <c r="T724" s="200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194" t="s">
        <v>141</v>
      </c>
      <c r="AU724" s="194" t="s">
        <v>81</v>
      </c>
      <c r="AV724" s="14" t="s">
        <v>81</v>
      </c>
      <c r="AW724" s="14" t="s">
        <v>33</v>
      </c>
      <c r="AX724" s="14" t="s">
        <v>71</v>
      </c>
      <c r="AY724" s="194" t="s">
        <v>129</v>
      </c>
    </row>
    <row r="725" s="15" customFormat="1">
      <c r="A725" s="15"/>
      <c r="B725" s="201"/>
      <c r="C725" s="15"/>
      <c r="D725" s="179" t="s">
        <v>141</v>
      </c>
      <c r="E725" s="202" t="s">
        <v>3</v>
      </c>
      <c r="F725" s="203" t="s">
        <v>145</v>
      </c>
      <c r="G725" s="15"/>
      <c r="H725" s="204">
        <v>18.84</v>
      </c>
      <c r="I725" s="205"/>
      <c r="J725" s="15"/>
      <c r="K725" s="15"/>
      <c r="L725" s="201"/>
      <c r="M725" s="206"/>
      <c r="N725" s="207"/>
      <c r="O725" s="207"/>
      <c r="P725" s="207"/>
      <c r="Q725" s="207"/>
      <c r="R725" s="207"/>
      <c r="S725" s="207"/>
      <c r="T725" s="208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T725" s="202" t="s">
        <v>141</v>
      </c>
      <c r="AU725" s="202" t="s">
        <v>81</v>
      </c>
      <c r="AV725" s="15" t="s">
        <v>136</v>
      </c>
      <c r="AW725" s="15" t="s">
        <v>33</v>
      </c>
      <c r="AX725" s="15" t="s">
        <v>79</v>
      </c>
      <c r="AY725" s="202" t="s">
        <v>129</v>
      </c>
    </row>
    <row r="726" s="2" customFormat="1" ht="16.5" customHeight="1">
      <c r="A726" s="39"/>
      <c r="B726" s="165"/>
      <c r="C726" s="209" t="s">
        <v>810</v>
      </c>
      <c r="D726" s="209" t="s">
        <v>155</v>
      </c>
      <c r="E726" s="210" t="s">
        <v>811</v>
      </c>
      <c r="F726" s="211" t="s">
        <v>812</v>
      </c>
      <c r="G726" s="212" t="s">
        <v>729</v>
      </c>
      <c r="H726" s="213">
        <v>73.099999999999994</v>
      </c>
      <c r="I726" s="214"/>
      <c r="J726" s="215">
        <f>ROUND(I726*H726,2)</f>
        <v>0</v>
      </c>
      <c r="K726" s="211" t="s">
        <v>426</v>
      </c>
      <c r="L726" s="216"/>
      <c r="M726" s="217" t="s">
        <v>3</v>
      </c>
      <c r="N726" s="218" t="s">
        <v>42</v>
      </c>
      <c r="O726" s="73"/>
      <c r="P726" s="175">
        <f>O726*H726</f>
        <v>0</v>
      </c>
      <c r="Q726" s="175">
        <v>0</v>
      </c>
      <c r="R726" s="175">
        <f>Q726*H726</f>
        <v>0</v>
      </c>
      <c r="S726" s="175">
        <v>0</v>
      </c>
      <c r="T726" s="176">
        <f>S726*H726</f>
        <v>0</v>
      </c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R726" s="177" t="s">
        <v>255</v>
      </c>
      <c r="AT726" s="177" t="s">
        <v>155</v>
      </c>
      <c r="AU726" s="177" t="s">
        <v>81</v>
      </c>
      <c r="AY726" s="20" t="s">
        <v>129</v>
      </c>
      <c r="BE726" s="178">
        <f>IF(N726="základní",J726,0)</f>
        <v>0</v>
      </c>
      <c r="BF726" s="178">
        <f>IF(N726="snížená",J726,0)</f>
        <v>0</v>
      </c>
      <c r="BG726" s="178">
        <f>IF(N726="zákl. přenesená",J726,0)</f>
        <v>0</v>
      </c>
      <c r="BH726" s="178">
        <f>IF(N726="sníž. přenesená",J726,0)</f>
        <v>0</v>
      </c>
      <c r="BI726" s="178">
        <f>IF(N726="nulová",J726,0)</f>
        <v>0</v>
      </c>
      <c r="BJ726" s="20" t="s">
        <v>79</v>
      </c>
      <c r="BK726" s="178">
        <f>ROUND(I726*H726,2)</f>
        <v>0</v>
      </c>
      <c r="BL726" s="20" t="s">
        <v>186</v>
      </c>
      <c r="BM726" s="177" t="s">
        <v>813</v>
      </c>
    </row>
    <row r="727" s="2" customFormat="1">
      <c r="A727" s="39"/>
      <c r="B727" s="40"/>
      <c r="C727" s="39"/>
      <c r="D727" s="179" t="s">
        <v>137</v>
      </c>
      <c r="E727" s="39"/>
      <c r="F727" s="180" t="s">
        <v>812</v>
      </c>
      <c r="G727" s="39"/>
      <c r="H727" s="39"/>
      <c r="I727" s="181"/>
      <c r="J727" s="39"/>
      <c r="K727" s="39"/>
      <c r="L727" s="40"/>
      <c r="M727" s="182"/>
      <c r="N727" s="183"/>
      <c r="O727" s="73"/>
      <c r="P727" s="73"/>
      <c r="Q727" s="73"/>
      <c r="R727" s="73"/>
      <c r="S727" s="73"/>
      <c r="T727" s="74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T727" s="20" t="s">
        <v>137</v>
      </c>
      <c r="AU727" s="20" t="s">
        <v>81</v>
      </c>
    </row>
    <row r="728" s="13" customFormat="1">
      <c r="A728" s="13"/>
      <c r="B728" s="186"/>
      <c r="C728" s="13"/>
      <c r="D728" s="179" t="s">
        <v>141</v>
      </c>
      <c r="E728" s="187" t="s">
        <v>3</v>
      </c>
      <c r="F728" s="188" t="s">
        <v>151</v>
      </c>
      <c r="G728" s="13"/>
      <c r="H728" s="187" t="s">
        <v>3</v>
      </c>
      <c r="I728" s="189"/>
      <c r="J728" s="13"/>
      <c r="K728" s="13"/>
      <c r="L728" s="186"/>
      <c r="M728" s="190"/>
      <c r="N728" s="191"/>
      <c r="O728" s="191"/>
      <c r="P728" s="191"/>
      <c r="Q728" s="191"/>
      <c r="R728" s="191"/>
      <c r="S728" s="191"/>
      <c r="T728" s="192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187" t="s">
        <v>141</v>
      </c>
      <c r="AU728" s="187" t="s">
        <v>81</v>
      </c>
      <c r="AV728" s="13" t="s">
        <v>79</v>
      </c>
      <c r="AW728" s="13" t="s">
        <v>33</v>
      </c>
      <c r="AX728" s="13" t="s">
        <v>71</v>
      </c>
      <c r="AY728" s="187" t="s">
        <v>129</v>
      </c>
    </row>
    <row r="729" s="13" customFormat="1">
      <c r="A729" s="13"/>
      <c r="B729" s="186"/>
      <c r="C729" s="13"/>
      <c r="D729" s="179" t="s">
        <v>141</v>
      </c>
      <c r="E729" s="187" t="s">
        <v>3</v>
      </c>
      <c r="F729" s="188" t="s">
        <v>772</v>
      </c>
      <c r="G729" s="13"/>
      <c r="H729" s="187" t="s">
        <v>3</v>
      </c>
      <c r="I729" s="189"/>
      <c r="J729" s="13"/>
      <c r="K729" s="13"/>
      <c r="L729" s="186"/>
      <c r="M729" s="190"/>
      <c r="N729" s="191"/>
      <c r="O729" s="191"/>
      <c r="P729" s="191"/>
      <c r="Q729" s="191"/>
      <c r="R729" s="191"/>
      <c r="S729" s="191"/>
      <c r="T729" s="192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187" t="s">
        <v>141</v>
      </c>
      <c r="AU729" s="187" t="s">
        <v>81</v>
      </c>
      <c r="AV729" s="13" t="s">
        <v>79</v>
      </c>
      <c r="AW729" s="13" t="s">
        <v>33</v>
      </c>
      <c r="AX729" s="13" t="s">
        <v>71</v>
      </c>
      <c r="AY729" s="187" t="s">
        <v>129</v>
      </c>
    </row>
    <row r="730" s="14" customFormat="1">
      <c r="A730" s="14"/>
      <c r="B730" s="193"/>
      <c r="C730" s="14"/>
      <c r="D730" s="179" t="s">
        <v>141</v>
      </c>
      <c r="E730" s="194" t="s">
        <v>3</v>
      </c>
      <c r="F730" s="195" t="s">
        <v>773</v>
      </c>
      <c r="G730" s="14"/>
      <c r="H730" s="196">
        <v>73.099999999999994</v>
      </c>
      <c r="I730" s="197"/>
      <c r="J730" s="14"/>
      <c r="K730" s="14"/>
      <c r="L730" s="193"/>
      <c r="M730" s="198"/>
      <c r="N730" s="199"/>
      <c r="O730" s="199"/>
      <c r="P730" s="199"/>
      <c r="Q730" s="199"/>
      <c r="R730" s="199"/>
      <c r="S730" s="199"/>
      <c r="T730" s="200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194" t="s">
        <v>141</v>
      </c>
      <c r="AU730" s="194" t="s">
        <v>81</v>
      </c>
      <c r="AV730" s="14" t="s">
        <v>81</v>
      </c>
      <c r="AW730" s="14" t="s">
        <v>33</v>
      </c>
      <c r="AX730" s="14" t="s">
        <v>71</v>
      </c>
      <c r="AY730" s="194" t="s">
        <v>129</v>
      </c>
    </row>
    <row r="731" s="15" customFormat="1">
      <c r="A731" s="15"/>
      <c r="B731" s="201"/>
      <c r="C731" s="15"/>
      <c r="D731" s="179" t="s">
        <v>141</v>
      </c>
      <c r="E731" s="202" t="s">
        <v>3</v>
      </c>
      <c r="F731" s="203" t="s">
        <v>145</v>
      </c>
      <c r="G731" s="15"/>
      <c r="H731" s="204">
        <v>73.099999999999994</v>
      </c>
      <c r="I731" s="205"/>
      <c r="J731" s="15"/>
      <c r="K731" s="15"/>
      <c r="L731" s="201"/>
      <c r="M731" s="206"/>
      <c r="N731" s="207"/>
      <c r="O731" s="207"/>
      <c r="P731" s="207"/>
      <c r="Q731" s="207"/>
      <c r="R731" s="207"/>
      <c r="S731" s="207"/>
      <c r="T731" s="208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T731" s="202" t="s">
        <v>141</v>
      </c>
      <c r="AU731" s="202" t="s">
        <v>81</v>
      </c>
      <c r="AV731" s="15" t="s">
        <v>136</v>
      </c>
      <c r="AW731" s="15" t="s">
        <v>33</v>
      </c>
      <c r="AX731" s="15" t="s">
        <v>79</v>
      </c>
      <c r="AY731" s="202" t="s">
        <v>129</v>
      </c>
    </row>
    <row r="732" s="2" customFormat="1" ht="16.5" customHeight="1">
      <c r="A732" s="39"/>
      <c r="B732" s="165"/>
      <c r="C732" s="166" t="s">
        <v>427</v>
      </c>
      <c r="D732" s="166" t="s">
        <v>131</v>
      </c>
      <c r="E732" s="167" t="s">
        <v>814</v>
      </c>
      <c r="F732" s="168" t="s">
        <v>815</v>
      </c>
      <c r="G732" s="169" t="s">
        <v>729</v>
      </c>
      <c r="H732" s="170">
        <v>344.88999999999999</v>
      </c>
      <c r="I732" s="171"/>
      <c r="J732" s="172">
        <f>ROUND(I732*H732,2)</f>
        <v>0</v>
      </c>
      <c r="K732" s="168" t="s">
        <v>135</v>
      </c>
      <c r="L732" s="40"/>
      <c r="M732" s="173" t="s">
        <v>3</v>
      </c>
      <c r="N732" s="174" t="s">
        <v>42</v>
      </c>
      <c r="O732" s="73"/>
      <c r="P732" s="175">
        <f>O732*H732</f>
        <v>0</v>
      </c>
      <c r="Q732" s="175">
        <v>0</v>
      </c>
      <c r="R732" s="175">
        <f>Q732*H732</f>
        <v>0</v>
      </c>
      <c r="S732" s="175">
        <v>0</v>
      </c>
      <c r="T732" s="176">
        <f>S732*H732</f>
        <v>0</v>
      </c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R732" s="177" t="s">
        <v>186</v>
      </c>
      <c r="AT732" s="177" t="s">
        <v>131</v>
      </c>
      <c r="AU732" s="177" t="s">
        <v>81</v>
      </c>
      <c r="AY732" s="20" t="s">
        <v>129</v>
      </c>
      <c r="BE732" s="178">
        <f>IF(N732="základní",J732,0)</f>
        <v>0</v>
      </c>
      <c r="BF732" s="178">
        <f>IF(N732="snížená",J732,0)</f>
        <v>0</v>
      </c>
      <c r="BG732" s="178">
        <f>IF(N732="zákl. přenesená",J732,0)</f>
        <v>0</v>
      </c>
      <c r="BH732" s="178">
        <f>IF(N732="sníž. přenesená",J732,0)</f>
        <v>0</v>
      </c>
      <c r="BI732" s="178">
        <f>IF(N732="nulová",J732,0)</f>
        <v>0</v>
      </c>
      <c r="BJ732" s="20" t="s">
        <v>79</v>
      </c>
      <c r="BK732" s="178">
        <f>ROUND(I732*H732,2)</f>
        <v>0</v>
      </c>
      <c r="BL732" s="20" t="s">
        <v>186</v>
      </c>
      <c r="BM732" s="177" t="s">
        <v>816</v>
      </c>
    </row>
    <row r="733" s="2" customFormat="1">
      <c r="A733" s="39"/>
      <c r="B733" s="40"/>
      <c r="C733" s="39"/>
      <c r="D733" s="179" t="s">
        <v>137</v>
      </c>
      <c r="E733" s="39"/>
      <c r="F733" s="180" t="s">
        <v>817</v>
      </c>
      <c r="G733" s="39"/>
      <c r="H733" s="39"/>
      <c r="I733" s="181"/>
      <c r="J733" s="39"/>
      <c r="K733" s="39"/>
      <c r="L733" s="40"/>
      <c r="M733" s="182"/>
      <c r="N733" s="183"/>
      <c r="O733" s="73"/>
      <c r="P733" s="73"/>
      <c r="Q733" s="73"/>
      <c r="R733" s="73"/>
      <c r="S733" s="73"/>
      <c r="T733" s="74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T733" s="20" t="s">
        <v>137</v>
      </c>
      <c r="AU733" s="20" t="s">
        <v>81</v>
      </c>
    </row>
    <row r="734" s="2" customFormat="1">
      <c r="A734" s="39"/>
      <c r="B734" s="40"/>
      <c r="C734" s="39"/>
      <c r="D734" s="184" t="s">
        <v>139</v>
      </c>
      <c r="E734" s="39"/>
      <c r="F734" s="185" t="s">
        <v>818</v>
      </c>
      <c r="G734" s="39"/>
      <c r="H734" s="39"/>
      <c r="I734" s="181"/>
      <c r="J734" s="39"/>
      <c r="K734" s="39"/>
      <c r="L734" s="40"/>
      <c r="M734" s="182"/>
      <c r="N734" s="183"/>
      <c r="O734" s="73"/>
      <c r="P734" s="73"/>
      <c r="Q734" s="73"/>
      <c r="R734" s="73"/>
      <c r="S734" s="73"/>
      <c r="T734" s="74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T734" s="20" t="s">
        <v>139</v>
      </c>
      <c r="AU734" s="20" t="s">
        <v>81</v>
      </c>
    </row>
    <row r="735" s="13" customFormat="1">
      <c r="A735" s="13"/>
      <c r="B735" s="186"/>
      <c r="C735" s="13"/>
      <c r="D735" s="179" t="s">
        <v>141</v>
      </c>
      <c r="E735" s="187" t="s">
        <v>3</v>
      </c>
      <c r="F735" s="188" t="s">
        <v>441</v>
      </c>
      <c r="G735" s="13"/>
      <c r="H735" s="187" t="s">
        <v>3</v>
      </c>
      <c r="I735" s="189"/>
      <c r="J735" s="13"/>
      <c r="K735" s="13"/>
      <c r="L735" s="186"/>
      <c r="M735" s="190"/>
      <c r="N735" s="191"/>
      <c r="O735" s="191"/>
      <c r="P735" s="191"/>
      <c r="Q735" s="191"/>
      <c r="R735" s="191"/>
      <c r="S735" s="191"/>
      <c r="T735" s="192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187" t="s">
        <v>141</v>
      </c>
      <c r="AU735" s="187" t="s">
        <v>81</v>
      </c>
      <c r="AV735" s="13" t="s">
        <v>79</v>
      </c>
      <c r="AW735" s="13" t="s">
        <v>33</v>
      </c>
      <c r="AX735" s="13" t="s">
        <v>71</v>
      </c>
      <c r="AY735" s="187" t="s">
        <v>129</v>
      </c>
    </row>
    <row r="736" s="13" customFormat="1">
      <c r="A736" s="13"/>
      <c r="B736" s="186"/>
      <c r="C736" s="13"/>
      <c r="D736" s="179" t="s">
        <v>141</v>
      </c>
      <c r="E736" s="187" t="s">
        <v>3</v>
      </c>
      <c r="F736" s="188" t="s">
        <v>819</v>
      </c>
      <c r="G736" s="13"/>
      <c r="H736" s="187" t="s">
        <v>3</v>
      </c>
      <c r="I736" s="189"/>
      <c r="J736" s="13"/>
      <c r="K736" s="13"/>
      <c r="L736" s="186"/>
      <c r="M736" s="190"/>
      <c r="N736" s="191"/>
      <c r="O736" s="191"/>
      <c r="P736" s="191"/>
      <c r="Q736" s="191"/>
      <c r="R736" s="191"/>
      <c r="S736" s="191"/>
      <c r="T736" s="192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187" t="s">
        <v>141</v>
      </c>
      <c r="AU736" s="187" t="s">
        <v>81</v>
      </c>
      <c r="AV736" s="13" t="s">
        <v>79</v>
      </c>
      <c r="AW736" s="13" t="s">
        <v>33</v>
      </c>
      <c r="AX736" s="13" t="s">
        <v>71</v>
      </c>
      <c r="AY736" s="187" t="s">
        <v>129</v>
      </c>
    </row>
    <row r="737" s="14" customFormat="1">
      <c r="A737" s="14"/>
      <c r="B737" s="193"/>
      <c r="C737" s="14"/>
      <c r="D737" s="179" t="s">
        <v>141</v>
      </c>
      <c r="E737" s="194" t="s">
        <v>3</v>
      </c>
      <c r="F737" s="195" t="s">
        <v>820</v>
      </c>
      <c r="G737" s="14"/>
      <c r="H737" s="196">
        <v>17.600000000000001</v>
      </c>
      <c r="I737" s="197"/>
      <c r="J737" s="14"/>
      <c r="K737" s="14"/>
      <c r="L737" s="193"/>
      <c r="M737" s="198"/>
      <c r="N737" s="199"/>
      <c r="O737" s="199"/>
      <c r="P737" s="199"/>
      <c r="Q737" s="199"/>
      <c r="R737" s="199"/>
      <c r="S737" s="199"/>
      <c r="T737" s="200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194" t="s">
        <v>141</v>
      </c>
      <c r="AU737" s="194" t="s">
        <v>81</v>
      </c>
      <c r="AV737" s="14" t="s">
        <v>81</v>
      </c>
      <c r="AW737" s="14" t="s">
        <v>33</v>
      </c>
      <c r="AX737" s="14" t="s">
        <v>71</v>
      </c>
      <c r="AY737" s="194" t="s">
        <v>129</v>
      </c>
    </row>
    <row r="738" s="13" customFormat="1">
      <c r="A738" s="13"/>
      <c r="B738" s="186"/>
      <c r="C738" s="13"/>
      <c r="D738" s="179" t="s">
        <v>141</v>
      </c>
      <c r="E738" s="187" t="s">
        <v>3</v>
      </c>
      <c r="F738" s="188" t="s">
        <v>821</v>
      </c>
      <c r="G738" s="13"/>
      <c r="H738" s="187" t="s">
        <v>3</v>
      </c>
      <c r="I738" s="189"/>
      <c r="J738" s="13"/>
      <c r="K738" s="13"/>
      <c r="L738" s="186"/>
      <c r="M738" s="190"/>
      <c r="N738" s="191"/>
      <c r="O738" s="191"/>
      <c r="P738" s="191"/>
      <c r="Q738" s="191"/>
      <c r="R738" s="191"/>
      <c r="S738" s="191"/>
      <c r="T738" s="19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187" t="s">
        <v>141</v>
      </c>
      <c r="AU738" s="187" t="s">
        <v>81</v>
      </c>
      <c r="AV738" s="13" t="s">
        <v>79</v>
      </c>
      <c r="AW738" s="13" t="s">
        <v>33</v>
      </c>
      <c r="AX738" s="13" t="s">
        <v>71</v>
      </c>
      <c r="AY738" s="187" t="s">
        <v>129</v>
      </c>
    </row>
    <row r="739" s="14" customFormat="1">
      <c r="A739" s="14"/>
      <c r="B739" s="193"/>
      <c r="C739" s="14"/>
      <c r="D739" s="179" t="s">
        <v>141</v>
      </c>
      <c r="E739" s="194" t="s">
        <v>3</v>
      </c>
      <c r="F739" s="195" t="s">
        <v>822</v>
      </c>
      <c r="G739" s="14"/>
      <c r="H739" s="196">
        <v>327.29000000000002</v>
      </c>
      <c r="I739" s="197"/>
      <c r="J739" s="14"/>
      <c r="K739" s="14"/>
      <c r="L739" s="193"/>
      <c r="M739" s="198"/>
      <c r="N739" s="199"/>
      <c r="O739" s="199"/>
      <c r="P739" s="199"/>
      <c r="Q739" s="199"/>
      <c r="R739" s="199"/>
      <c r="S739" s="199"/>
      <c r="T739" s="200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194" t="s">
        <v>141</v>
      </c>
      <c r="AU739" s="194" t="s">
        <v>81</v>
      </c>
      <c r="AV739" s="14" t="s">
        <v>81</v>
      </c>
      <c r="AW739" s="14" t="s">
        <v>33</v>
      </c>
      <c r="AX739" s="14" t="s">
        <v>71</v>
      </c>
      <c r="AY739" s="194" t="s">
        <v>129</v>
      </c>
    </row>
    <row r="740" s="15" customFormat="1">
      <c r="A740" s="15"/>
      <c r="B740" s="201"/>
      <c r="C740" s="15"/>
      <c r="D740" s="179" t="s">
        <v>141</v>
      </c>
      <c r="E740" s="202" t="s">
        <v>3</v>
      </c>
      <c r="F740" s="203" t="s">
        <v>145</v>
      </c>
      <c r="G740" s="15"/>
      <c r="H740" s="204">
        <v>344.89000000000004</v>
      </c>
      <c r="I740" s="205"/>
      <c r="J740" s="15"/>
      <c r="K740" s="15"/>
      <c r="L740" s="201"/>
      <c r="M740" s="206"/>
      <c r="N740" s="207"/>
      <c r="O740" s="207"/>
      <c r="P740" s="207"/>
      <c r="Q740" s="207"/>
      <c r="R740" s="207"/>
      <c r="S740" s="207"/>
      <c r="T740" s="208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T740" s="202" t="s">
        <v>141</v>
      </c>
      <c r="AU740" s="202" t="s">
        <v>81</v>
      </c>
      <c r="AV740" s="15" t="s">
        <v>136</v>
      </c>
      <c r="AW740" s="15" t="s">
        <v>33</v>
      </c>
      <c r="AX740" s="15" t="s">
        <v>79</v>
      </c>
      <c r="AY740" s="202" t="s">
        <v>129</v>
      </c>
    </row>
    <row r="741" s="2" customFormat="1" ht="21.75" customHeight="1">
      <c r="A741" s="39"/>
      <c r="B741" s="165"/>
      <c r="C741" s="166" t="s">
        <v>823</v>
      </c>
      <c r="D741" s="166" t="s">
        <v>131</v>
      </c>
      <c r="E741" s="167" t="s">
        <v>824</v>
      </c>
      <c r="F741" s="168" t="s">
        <v>825</v>
      </c>
      <c r="G741" s="169" t="s">
        <v>230</v>
      </c>
      <c r="H741" s="170">
        <v>4.0430000000000001</v>
      </c>
      <c r="I741" s="171"/>
      <c r="J741" s="172">
        <f>ROUND(I741*H741,2)</f>
        <v>0</v>
      </c>
      <c r="K741" s="168" t="s">
        <v>135</v>
      </c>
      <c r="L741" s="40"/>
      <c r="M741" s="173" t="s">
        <v>3</v>
      </c>
      <c r="N741" s="174" t="s">
        <v>42</v>
      </c>
      <c r="O741" s="73"/>
      <c r="P741" s="175">
        <f>O741*H741</f>
        <v>0</v>
      </c>
      <c r="Q741" s="175">
        <v>0</v>
      </c>
      <c r="R741" s="175">
        <f>Q741*H741</f>
        <v>0</v>
      </c>
      <c r="S741" s="175">
        <v>0</v>
      </c>
      <c r="T741" s="176">
        <f>S741*H741</f>
        <v>0</v>
      </c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R741" s="177" t="s">
        <v>186</v>
      </c>
      <c r="AT741" s="177" t="s">
        <v>131</v>
      </c>
      <c r="AU741" s="177" t="s">
        <v>81</v>
      </c>
      <c r="AY741" s="20" t="s">
        <v>129</v>
      </c>
      <c r="BE741" s="178">
        <f>IF(N741="základní",J741,0)</f>
        <v>0</v>
      </c>
      <c r="BF741" s="178">
        <f>IF(N741="snížená",J741,0)</f>
        <v>0</v>
      </c>
      <c r="BG741" s="178">
        <f>IF(N741="zákl. přenesená",J741,0)</f>
        <v>0</v>
      </c>
      <c r="BH741" s="178">
        <f>IF(N741="sníž. přenesená",J741,0)</f>
        <v>0</v>
      </c>
      <c r="BI741" s="178">
        <f>IF(N741="nulová",J741,0)</f>
        <v>0</v>
      </c>
      <c r="BJ741" s="20" t="s">
        <v>79</v>
      </c>
      <c r="BK741" s="178">
        <f>ROUND(I741*H741,2)</f>
        <v>0</v>
      </c>
      <c r="BL741" s="20" t="s">
        <v>186</v>
      </c>
      <c r="BM741" s="177" t="s">
        <v>826</v>
      </c>
    </row>
    <row r="742" s="2" customFormat="1">
      <c r="A742" s="39"/>
      <c r="B742" s="40"/>
      <c r="C742" s="39"/>
      <c r="D742" s="179" t="s">
        <v>137</v>
      </c>
      <c r="E742" s="39"/>
      <c r="F742" s="180" t="s">
        <v>827</v>
      </c>
      <c r="G742" s="39"/>
      <c r="H742" s="39"/>
      <c r="I742" s="181"/>
      <c r="J742" s="39"/>
      <c r="K742" s="39"/>
      <c r="L742" s="40"/>
      <c r="M742" s="182"/>
      <c r="N742" s="183"/>
      <c r="O742" s="73"/>
      <c r="P742" s="73"/>
      <c r="Q742" s="73"/>
      <c r="R742" s="73"/>
      <c r="S742" s="73"/>
      <c r="T742" s="74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T742" s="20" t="s">
        <v>137</v>
      </c>
      <c r="AU742" s="20" t="s">
        <v>81</v>
      </c>
    </row>
    <row r="743" s="2" customFormat="1">
      <c r="A743" s="39"/>
      <c r="B743" s="40"/>
      <c r="C743" s="39"/>
      <c r="D743" s="184" t="s">
        <v>139</v>
      </c>
      <c r="E743" s="39"/>
      <c r="F743" s="185" t="s">
        <v>828</v>
      </c>
      <c r="G743" s="39"/>
      <c r="H743" s="39"/>
      <c r="I743" s="181"/>
      <c r="J743" s="39"/>
      <c r="K743" s="39"/>
      <c r="L743" s="40"/>
      <c r="M743" s="219"/>
      <c r="N743" s="220"/>
      <c r="O743" s="221"/>
      <c r="P743" s="221"/>
      <c r="Q743" s="221"/>
      <c r="R743" s="221"/>
      <c r="S743" s="221"/>
      <c r="T743" s="222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T743" s="20" t="s">
        <v>139</v>
      </c>
      <c r="AU743" s="20" t="s">
        <v>81</v>
      </c>
    </row>
    <row r="744" s="2" customFormat="1" ht="6.96" customHeight="1">
      <c r="A744" s="39"/>
      <c r="B744" s="56"/>
      <c r="C744" s="57"/>
      <c r="D744" s="57"/>
      <c r="E744" s="57"/>
      <c r="F744" s="57"/>
      <c r="G744" s="57"/>
      <c r="H744" s="57"/>
      <c r="I744" s="57"/>
      <c r="J744" s="57"/>
      <c r="K744" s="57"/>
      <c r="L744" s="40"/>
      <c r="M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</row>
  </sheetData>
  <autoFilter ref="C90:K743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6" r:id="rId1" display="https://podminky.urs.cz/item/CS_URS_2025_01/213311113"/>
    <hyperlink ref="F103" r:id="rId2" display="https://podminky.urs.cz/item/CS_URS_2025_01/219991113"/>
    <hyperlink ref="F116" r:id="rId3" display="https://podminky.urs.cz/item/CS_URS_2025_01/219991114"/>
    <hyperlink ref="F129" r:id="rId4" display="https://podminky.urs.cz/item/CS_URS_2025_01/271532212"/>
    <hyperlink ref="F135" r:id="rId5" display="https://podminky.urs.cz/item/CS_URS_2025_01/271532213"/>
    <hyperlink ref="F141" r:id="rId6" display="https://podminky.urs.cz/item/CS_URS_2025_01/271922211"/>
    <hyperlink ref="F149" r:id="rId7" display="https://podminky.urs.cz/item/CS_URS_2025_01/278311213"/>
    <hyperlink ref="F156" r:id="rId8" display="https://podminky.urs.cz/item/CS_URS_2025_01/279113131"/>
    <hyperlink ref="F165" r:id="rId9" display="https://podminky.urs.cz/item/CS_URS_2025_01/279113133"/>
    <hyperlink ref="F172" r:id="rId10" display="https://podminky.urs.cz/item/CS_URS_2025_01/279271129"/>
    <hyperlink ref="F181" r:id="rId11" display="https://podminky.urs.cz/item/CS_URS_2025_01/279361821"/>
    <hyperlink ref="F193" r:id="rId12" display="https://podminky.urs.cz/item/CS_URS_2025_01/310231055"/>
    <hyperlink ref="F200" r:id="rId13" display="https://podminky.urs.cz/item/CS_URS_2025_01/310236241"/>
    <hyperlink ref="F207" r:id="rId14" display="https://podminky.urs.cz/item/CS_URS_2025_01/310321111"/>
    <hyperlink ref="F217" r:id="rId15" display="https://podminky.urs.cz/item/CS_URS_2025_01/411321414"/>
    <hyperlink ref="F224" r:id="rId16" display="https://podminky.urs.cz/item/CS_URS_2025_01/411351011"/>
    <hyperlink ref="F231" r:id="rId17" display="https://podminky.urs.cz/item/CS_URS_2025_01/411351012"/>
    <hyperlink ref="F234" r:id="rId18" display="https://podminky.urs.cz/item/CS_URS_2025_01/411354313"/>
    <hyperlink ref="F237" r:id="rId19" display="https://podminky.urs.cz/item/CS_URS_2025_01/411354314"/>
    <hyperlink ref="F240" r:id="rId20" display="https://podminky.urs.cz/item/CS_URS_2025_01/417321515"/>
    <hyperlink ref="F247" r:id="rId21" display="https://podminky.urs.cz/item/CS_URS_2025_01/417351115"/>
    <hyperlink ref="F254" r:id="rId22" display="https://podminky.urs.cz/item/CS_URS_2025_01/417351116"/>
    <hyperlink ref="F257" r:id="rId23" display="https://podminky.urs.cz/item/CS_URS_2025_01/417361821"/>
    <hyperlink ref="F263" r:id="rId24" display="https://podminky.urs.cz/item/CS_URS_2025_01/631311124"/>
    <hyperlink ref="F270" r:id="rId25" display="https://podminky.urs.cz/item/CS_URS_2025_01/631311136"/>
    <hyperlink ref="F279" r:id="rId26" display="https://podminky.urs.cz/item/CS_URS_2025_01/631319013"/>
    <hyperlink ref="F286" r:id="rId27" display="https://podminky.urs.cz/item/CS_URS_2025_01/631319175"/>
    <hyperlink ref="F289" r:id="rId28" display="https://podminky.urs.cz/item/CS_URS_2025_01/631319211"/>
    <hyperlink ref="F292" r:id="rId29" display="https://podminky.urs.cz/item/CS_URS_2025_01/631351101"/>
    <hyperlink ref="F299" r:id="rId30" display="https://podminky.urs.cz/item/CS_URS_2025_01/631351102"/>
    <hyperlink ref="F302" r:id="rId31" display="https://podminky.urs.cz/item/CS_URS_2025_01/631351111"/>
    <hyperlink ref="F309" r:id="rId32" display="https://podminky.urs.cz/item/CS_URS_2025_01/631351112"/>
    <hyperlink ref="F312" r:id="rId33" display="https://podminky.urs.cz/item/CS_URS_2025_01/631361821"/>
    <hyperlink ref="F319" r:id="rId34" display="https://podminky.urs.cz/item/CS_URS_2025_01/631362024"/>
    <hyperlink ref="F326" r:id="rId35" display="https://podminky.urs.cz/item/CS_URS_2025_01/633831115"/>
    <hyperlink ref="F332" r:id="rId36" display="https://podminky.urs.cz/item/CS_URS_2025_01/634663111"/>
    <hyperlink ref="F339" r:id="rId37" display="https://podminky.urs.cz/item/CS_URS_2025_01/634911124"/>
    <hyperlink ref="F347" r:id="rId38" display="https://podminky.urs.cz/item/CS_URS_2025_01/899114112"/>
    <hyperlink ref="F361" r:id="rId39" display="https://podminky.urs.cz/item/CS_URS_2025_01/952901221"/>
    <hyperlink ref="F366" r:id="rId40" display="https://podminky.urs.cz/item/CS_URS_2025_01/952905211"/>
    <hyperlink ref="F373" r:id="rId41" display="https://podminky.urs.cz/item/CS_URS_2025_01/953961212"/>
    <hyperlink ref="F380" r:id="rId42" display="https://podminky.urs.cz/item/CS_URS_2025_01/953965115"/>
    <hyperlink ref="F387" r:id="rId43" display="https://podminky.urs.cz/item/CS_URS_2025_01/962031133"/>
    <hyperlink ref="F394" r:id="rId44" display="https://podminky.urs.cz/item/CS_URS_2025_01/962052211"/>
    <hyperlink ref="F401" r:id="rId45" display="https://podminky.urs.cz/item/CS_URS_2025_01/963012510"/>
    <hyperlink ref="F408" r:id="rId46" display="https://podminky.urs.cz/item/CS_URS_2025_01/963051113"/>
    <hyperlink ref="F415" r:id="rId47" display="https://podminky.urs.cz/item/CS_URS_2025_01/964051111"/>
    <hyperlink ref="F422" r:id="rId48" display="https://podminky.urs.cz/item/CS_URS_2025_01/964061321"/>
    <hyperlink ref="F429" r:id="rId49" display="https://podminky.urs.cz/item/CS_URS_2025_01/965045113"/>
    <hyperlink ref="F436" r:id="rId50" display="https://podminky.urs.cz/item/CS_URS_2025_01/968072455"/>
    <hyperlink ref="F443" r:id="rId51" display="https://podminky.urs.cz/item/CS_URS_2025_01/972054491"/>
    <hyperlink ref="F450" r:id="rId52" display="https://podminky.urs.cz/item/CS_URS_2025_01/973042241"/>
    <hyperlink ref="F457" r:id="rId53" display="https://podminky.urs.cz/item/CS_URS_2025_01/976085311"/>
    <hyperlink ref="F463" r:id="rId54" display="https://podminky.urs.cz/item/CS_URS_2025_01/977151116"/>
    <hyperlink ref="F471" r:id="rId55" display="https://podminky.urs.cz/item/CS_URS_2025_01/977151122"/>
    <hyperlink ref="F479" r:id="rId56" display="https://podminky.urs.cz/item/CS_URS_2025_01/977211111"/>
    <hyperlink ref="F491" r:id="rId57" display="https://podminky.urs.cz/item/CS_URS_2025_01/978022151"/>
    <hyperlink ref="F498" r:id="rId58" display="https://podminky.urs.cz/item/CS_URS_2025_01/985131311"/>
    <hyperlink ref="F505" r:id="rId59" display="https://podminky.urs.cz/item/CS_URS_2025_01/985311115"/>
    <hyperlink ref="F515" r:id="rId60" display="https://podminky.urs.cz/item/CS_URS_2025_01/985323111"/>
    <hyperlink ref="F527" r:id="rId61" display="https://podminky.urs.cz/item/CS_URS_2025_01/985331212"/>
    <hyperlink ref="F538" r:id="rId62" display="https://podminky.urs.cz/item/CS_URS_2025_01/985331217"/>
    <hyperlink ref="F544" r:id="rId63" display="https://podminky.urs.cz/item/CS_URS_2025_01/985331912"/>
    <hyperlink ref="F550" r:id="rId64" display="https://podminky.urs.cz/item/CS_URS_2025_01/997013151"/>
    <hyperlink ref="F553" r:id="rId65" display="https://podminky.urs.cz/item/CS_URS_2025_01/997013501"/>
    <hyperlink ref="F556" r:id="rId66" display="https://podminky.urs.cz/item/CS_URS_2025_01/997013509"/>
    <hyperlink ref="F561" r:id="rId67" display="https://podminky.urs.cz/item/CS_URS_2025_01/997013601"/>
    <hyperlink ref="F566" r:id="rId68" display="https://podminky.urs.cz/item/CS_URS_2025_01/997013602"/>
    <hyperlink ref="F571" r:id="rId69" display="https://podminky.urs.cz/item/CS_URS_2025_01/997013603"/>
    <hyperlink ref="F576" r:id="rId70" display="https://podminky.urs.cz/item/CS_URS_2025_01/997013631"/>
    <hyperlink ref="F581" r:id="rId71" display="https://podminky.urs.cz/item/CS_URS_2025_01/997013841"/>
    <hyperlink ref="F585" r:id="rId72" display="https://podminky.urs.cz/item/CS_URS_2025_01/998012041"/>
    <hyperlink ref="F588" r:id="rId73" display="https://podminky.urs.cz/item/CS_URS_2025_01/998012034"/>
    <hyperlink ref="F593" r:id="rId74" display="https://podminky.urs.cz/item/CS_URS_2025_01/721173401"/>
    <hyperlink ref="F600" r:id="rId75" display="https://podminky.urs.cz/item/CS_URS_2025_01/721174042"/>
    <hyperlink ref="F609" r:id="rId76" display="https://podminky.urs.cz/item/CS_URS_2025_01/998721101"/>
    <hyperlink ref="F613" r:id="rId77" display="https://podminky.urs.cz/item/CS_URS_2025_01/767831022"/>
    <hyperlink ref="F626" r:id="rId78" display="https://podminky.urs.cz/item/CS_URS_2025_01/767995112"/>
    <hyperlink ref="F633" r:id="rId79" display="https://podminky.urs.cz/item/CS_URS_2025_01/767995113"/>
    <hyperlink ref="F648" r:id="rId80" display="https://podminky.urs.cz/item/CS_URS_2025_01/767995114"/>
    <hyperlink ref="F657" r:id="rId81" display="https://podminky.urs.cz/item/CS_URS_2025_01/767995115"/>
    <hyperlink ref="F734" r:id="rId82" display="https://podminky.urs.cz/item/CS_URS_2025_01/767996701"/>
    <hyperlink ref="F743" r:id="rId83" display="https://podminky.urs.cz/item/CS_URS_2025_01/998767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84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81</v>
      </c>
    </row>
    <row r="4" s="1" customFormat="1" ht="24.96" customHeight="1">
      <c r="B4" s="23"/>
      <c r="D4" s="24" t="s">
        <v>94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16" t="str">
        <f>'Rekapitulace stavby'!K6</f>
        <v>Areál tramvaje Poruba - Sanace podlahy mezi 12. a 13.kolejí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95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829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6. 3. 2025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830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ROUND(J86,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ROUND((SUM(BE86:BE194)),  2)</f>
        <v>0</v>
      </c>
      <c r="G33" s="39"/>
      <c r="H33" s="39"/>
      <c r="I33" s="124">
        <v>0.20999999999999999</v>
      </c>
      <c r="J33" s="123">
        <f>ROUND(((SUM(BE86:BE194))*I33),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ROUND((SUM(BF86:BF194)),  2)</f>
        <v>0</v>
      </c>
      <c r="G34" s="39"/>
      <c r="H34" s="39"/>
      <c r="I34" s="124">
        <v>0.12</v>
      </c>
      <c r="J34" s="123">
        <f>ROUND(((SUM(BF86:BF194))*I34),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ROUND((SUM(BG86:BG194)),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ROUND((SUM(BH86:BH194)),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ROUND((SUM(BI86:BI194)),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39"/>
      <c r="D48" s="39"/>
      <c r="E48" s="116" t="str">
        <f>E7</f>
        <v>Areál tramvaje Poruba - Sanace podlahy mezi 12. a 13.kolejí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95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SO 20 - Elektroinstalace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Ostrava</v>
      </c>
      <c r="G52" s="39"/>
      <c r="H52" s="39"/>
      <c r="I52" s="33" t="s">
        <v>23</v>
      </c>
      <c r="J52" s="65" t="str">
        <f>IF(J12="","",J12)</f>
        <v>6. 3. 2025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Dopravní podnik Ostrava a.s.</v>
      </c>
      <c r="G54" s="39"/>
      <c r="H54" s="39"/>
      <c r="I54" s="33" t="s">
        <v>31</v>
      </c>
      <c r="J54" s="37" t="str">
        <f>E21</f>
        <v>Projekt HTL, s.r.o.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>Prospect spol. s r.o.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99</v>
      </c>
      <c r="D57" s="125"/>
      <c r="E57" s="125"/>
      <c r="F57" s="125"/>
      <c r="G57" s="125"/>
      <c r="H57" s="125"/>
      <c r="I57" s="125"/>
      <c r="J57" s="132" t="s">
        <v>100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J86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101</v>
      </c>
    </row>
    <row r="60" s="9" customFormat="1" ht="24.96" customHeight="1">
      <c r="A60" s="9"/>
      <c r="B60" s="134"/>
      <c r="C60" s="9"/>
      <c r="D60" s="135" t="s">
        <v>831</v>
      </c>
      <c r="E60" s="136"/>
      <c r="F60" s="136"/>
      <c r="G60" s="136"/>
      <c r="H60" s="136"/>
      <c r="I60" s="136"/>
      <c r="J60" s="137">
        <f>J87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832</v>
      </c>
      <c r="E61" s="140"/>
      <c r="F61" s="140"/>
      <c r="G61" s="140"/>
      <c r="H61" s="140"/>
      <c r="I61" s="140"/>
      <c r="J61" s="141">
        <f>J88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833</v>
      </c>
      <c r="E62" s="140"/>
      <c r="F62" s="140"/>
      <c r="G62" s="140"/>
      <c r="H62" s="140"/>
      <c r="I62" s="140"/>
      <c r="J62" s="141">
        <f>J113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834</v>
      </c>
      <c r="E63" s="140"/>
      <c r="F63" s="140"/>
      <c r="G63" s="140"/>
      <c r="H63" s="140"/>
      <c r="I63" s="140"/>
      <c r="J63" s="141">
        <f>J125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835</v>
      </c>
      <c r="E64" s="140"/>
      <c r="F64" s="140"/>
      <c r="G64" s="140"/>
      <c r="H64" s="140"/>
      <c r="I64" s="140"/>
      <c r="J64" s="141">
        <f>J142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836</v>
      </c>
      <c r="E65" s="140"/>
      <c r="F65" s="140"/>
      <c r="G65" s="140"/>
      <c r="H65" s="140"/>
      <c r="I65" s="140"/>
      <c r="J65" s="141">
        <f>J167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34"/>
      <c r="C66" s="9"/>
      <c r="D66" s="135" t="s">
        <v>837</v>
      </c>
      <c r="E66" s="136"/>
      <c r="F66" s="136"/>
      <c r="G66" s="136"/>
      <c r="H66" s="136"/>
      <c r="I66" s="136"/>
      <c r="J66" s="137">
        <f>J180</f>
        <v>0</v>
      </c>
      <c r="K66" s="9"/>
      <c r="L66" s="13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39"/>
      <c r="B67" s="40"/>
      <c r="C67" s="39"/>
      <c r="D67" s="39"/>
      <c r="E67" s="39"/>
      <c r="F67" s="39"/>
      <c r="G67" s="39"/>
      <c r="H67" s="39"/>
      <c r="I67" s="39"/>
      <c r="J67" s="39"/>
      <c r="K67" s="39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s="2" customFormat="1" ht="6.96" customHeight="1">
      <c r="A68" s="39"/>
      <c r="B68" s="56"/>
      <c r="C68" s="57"/>
      <c r="D68" s="57"/>
      <c r="E68" s="57"/>
      <c r="F68" s="57"/>
      <c r="G68" s="57"/>
      <c r="H68" s="57"/>
      <c r="I68" s="57"/>
      <c r="J68" s="57"/>
      <c r="K68" s="57"/>
      <c r="L68" s="117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72" s="2" customFormat="1" ht="6.96" customHeight="1">
      <c r="A72" s="39"/>
      <c r="B72" s="58"/>
      <c r="C72" s="59"/>
      <c r="D72" s="59"/>
      <c r="E72" s="59"/>
      <c r="F72" s="59"/>
      <c r="G72" s="59"/>
      <c r="H72" s="59"/>
      <c r="I72" s="59"/>
      <c r="J72" s="59"/>
      <c r="K72" s="5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114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39"/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17</v>
      </c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39"/>
      <c r="D76" s="39"/>
      <c r="E76" s="116" t="str">
        <f>E7</f>
        <v>Areál tramvaje Poruba - Sanace podlahy mezi 12. a 13.kolejí</v>
      </c>
      <c r="F76" s="33"/>
      <c r="G76" s="33"/>
      <c r="H76" s="33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95</v>
      </c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39"/>
      <c r="D78" s="39"/>
      <c r="E78" s="63" t="str">
        <f>E9</f>
        <v>SO 20 - Elektroinstalace</v>
      </c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21</v>
      </c>
      <c r="D80" s="39"/>
      <c r="E80" s="39"/>
      <c r="F80" s="28" t="str">
        <f>F12</f>
        <v>Ostrava</v>
      </c>
      <c r="G80" s="39"/>
      <c r="H80" s="39"/>
      <c r="I80" s="33" t="s">
        <v>23</v>
      </c>
      <c r="J80" s="65" t="str">
        <f>IF(J12="","",J12)</f>
        <v>6. 3. 2025</v>
      </c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39"/>
      <c r="D81" s="39"/>
      <c r="E81" s="39"/>
      <c r="F81" s="39"/>
      <c r="G81" s="39"/>
      <c r="H81" s="39"/>
      <c r="I81" s="39"/>
      <c r="J81" s="39"/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25</v>
      </c>
      <c r="D82" s="39"/>
      <c r="E82" s="39"/>
      <c r="F82" s="28" t="str">
        <f>E15</f>
        <v>Dopravní podnik Ostrava a.s.</v>
      </c>
      <c r="G82" s="39"/>
      <c r="H82" s="39"/>
      <c r="I82" s="33" t="s">
        <v>31</v>
      </c>
      <c r="J82" s="37" t="str">
        <f>E21</f>
        <v>Projekt HTL, s.r.o.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29</v>
      </c>
      <c r="D83" s="39"/>
      <c r="E83" s="39"/>
      <c r="F83" s="28" t="str">
        <f>IF(E18="","",E18)</f>
        <v>Vyplň údaj</v>
      </c>
      <c r="G83" s="39"/>
      <c r="H83" s="39"/>
      <c r="I83" s="33" t="s">
        <v>34</v>
      </c>
      <c r="J83" s="37" t="str">
        <f>E24</f>
        <v>Prospect spol. s r.o.</v>
      </c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0.32" customHeight="1">
      <c r="A84" s="39"/>
      <c r="B84" s="40"/>
      <c r="C84" s="39"/>
      <c r="D84" s="39"/>
      <c r="E84" s="39"/>
      <c r="F84" s="39"/>
      <c r="G84" s="39"/>
      <c r="H84" s="39"/>
      <c r="I84" s="39"/>
      <c r="J84" s="39"/>
      <c r="K84" s="39"/>
      <c r="L84" s="117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1" customFormat="1" ht="29.28" customHeight="1">
      <c r="A85" s="142"/>
      <c r="B85" s="143"/>
      <c r="C85" s="144" t="s">
        <v>115</v>
      </c>
      <c r="D85" s="145" t="s">
        <v>56</v>
      </c>
      <c r="E85" s="145" t="s">
        <v>52</v>
      </c>
      <c r="F85" s="145" t="s">
        <v>53</v>
      </c>
      <c r="G85" s="145" t="s">
        <v>116</v>
      </c>
      <c r="H85" s="145" t="s">
        <v>117</v>
      </c>
      <c r="I85" s="145" t="s">
        <v>118</v>
      </c>
      <c r="J85" s="145" t="s">
        <v>100</v>
      </c>
      <c r="K85" s="146" t="s">
        <v>119</v>
      </c>
      <c r="L85" s="147"/>
      <c r="M85" s="81" t="s">
        <v>3</v>
      </c>
      <c r="N85" s="82" t="s">
        <v>41</v>
      </c>
      <c r="O85" s="82" t="s">
        <v>120</v>
      </c>
      <c r="P85" s="82" t="s">
        <v>121</v>
      </c>
      <c r="Q85" s="82" t="s">
        <v>122</v>
      </c>
      <c r="R85" s="82" t="s">
        <v>123</v>
      </c>
      <c r="S85" s="82" t="s">
        <v>124</v>
      </c>
      <c r="T85" s="83" t="s">
        <v>125</v>
      </c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</row>
    <row r="86" s="2" customFormat="1" ht="22.8" customHeight="1">
      <c r="A86" s="39"/>
      <c r="B86" s="40"/>
      <c r="C86" s="88" t="s">
        <v>126</v>
      </c>
      <c r="D86" s="39"/>
      <c r="E86" s="39"/>
      <c r="F86" s="39"/>
      <c r="G86" s="39"/>
      <c r="H86" s="39"/>
      <c r="I86" s="39"/>
      <c r="J86" s="148">
        <f>BK86</f>
        <v>0</v>
      </c>
      <c r="K86" s="39"/>
      <c r="L86" s="40"/>
      <c r="M86" s="84"/>
      <c r="N86" s="69"/>
      <c r="O86" s="85"/>
      <c r="P86" s="149">
        <f>P87+P180</f>
        <v>0</v>
      </c>
      <c r="Q86" s="85"/>
      <c r="R86" s="149">
        <f>R87+R180</f>
        <v>0.14526</v>
      </c>
      <c r="S86" s="85"/>
      <c r="T86" s="150">
        <f>T87+T180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20" t="s">
        <v>70</v>
      </c>
      <c r="AU86" s="20" t="s">
        <v>101</v>
      </c>
      <c r="BK86" s="151">
        <f>BK87+BK180</f>
        <v>0</v>
      </c>
    </row>
    <row r="87" s="12" customFormat="1" ht="25.92" customHeight="1">
      <c r="A87" s="12"/>
      <c r="B87" s="152"/>
      <c r="C87" s="12"/>
      <c r="D87" s="153" t="s">
        <v>70</v>
      </c>
      <c r="E87" s="154" t="s">
        <v>689</v>
      </c>
      <c r="F87" s="154" t="s">
        <v>689</v>
      </c>
      <c r="G87" s="12"/>
      <c r="H87" s="12"/>
      <c r="I87" s="155"/>
      <c r="J87" s="156">
        <f>BK87</f>
        <v>0</v>
      </c>
      <c r="K87" s="12"/>
      <c r="L87" s="152"/>
      <c r="M87" s="157"/>
      <c r="N87" s="158"/>
      <c r="O87" s="158"/>
      <c r="P87" s="159">
        <f>P88+P113+P125+P142+P167</f>
        <v>0</v>
      </c>
      <c r="Q87" s="158"/>
      <c r="R87" s="159">
        <f>R88+R113+R125+R142+R167</f>
        <v>0.14526</v>
      </c>
      <c r="S87" s="158"/>
      <c r="T87" s="160">
        <f>T88+T113+T125+T142+T167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81</v>
      </c>
      <c r="AT87" s="161" t="s">
        <v>70</v>
      </c>
      <c r="AU87" s="161" t="s">
        <v>71</v>
      </c>
      <c r="AY87" s="153" t="s">
        <v>129</v>
      </c>
      <c r="BK87" s="162">
        <f>BK88+BK113+BK125+BK142+BK167</f>
        <v>0</v>
      </c>
    </row>
    <row r="88" s="12" customFormat="1" ht="22.8" customHeight="1">
      <c r="A88" s="12"/>
      <c r="B88" s="152"/>
      <c r="C88" s="12"/>
      <c r="D88" s="153" t="s">
        <v>70</v>
      </c>
      <c r="E88" s="163" t="s">
        <v>838</v>
      </c>
      <c r="F88" s="163" t="s">
        <v>839</v>
      </c>
      <c r="G88" s="12"/>
      <c r="H88" s="12"/>
      <c r="I88" s="155"/>
      <c r="J88" s="164">
        <f>BK88</f>
        <v>0</v>
      </c>
      <c r="K88" s="12"/>
      <c r="L88" s="152"/>
      <c r="M88" s="157"/>
      <c r="N88" s="158"/>
      <c r="O88" s="158"/>
      <c r="P88" s="159">
        <f>SUM(P89:P112)</f>
        <v>0</v>
      </c>
      <c r="Q88" s="158"/>
      <c r="R88" s="159">
        <f>SUM(R89:R112)</f>
        <v>0</v>
      </c>
      <c r="S88" s="158"/>
      <c r="T88" s="160">
        <f>SUM(T89:T112)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3" t="s">
        <v>81</v>
      </c>
      <c r="AT88" s="161" t="s">
        <v>70</v>
      </c>
      <c r="AU88" s="161" t="s">
        <v>79</v>
      </c>
      <c r="AY88" s="153" t="s">
        <v>129</v>
      </c>
      <c r="BK88" s="162">
        <f>SUM(BK89:BK112)</f>
        <v>0</v>
      </c>
    </row>
    <row r="89" s="2" customFormat="1" ht="16.5" customHeight="1">
      <c r="A89" s="39"/>
      <c r="B89" s="165"/>
      <c r="C89" s="209" t="s">
        <v>79</v>
      </c>
      <c r="D89" s="209" t="s">
        <v>155</v>
      </c>
      <c r="E89" s="210" t="s">
        <v>840</v>
      </c>
      <c r="F89" s="211" t="s">
        <v>841</v>
      </c>
      <c r="G89" s="212" t="s">
        <v>842</v>
      </c>
      <c r="H89" s="213">
        <v>1</v>
      </c>
      <c r="I89" s="214"/>
      <c r="J89" s="215">
        <f>ROUND(I89*H89,2)</f>
        <v>0</v>
      </c>
      <c r="K89" s="211" t="s">
        <v>426</v>
      </c>
      <c r="L89" s="216"/>
      <c r="M89" s="217" t="s">
        <v>3</v>
      </c>
      <c r="N89" s="218" t="s">
        <v>42</v>
      </c>
      <c r="O89" s="73"/>
      <c r="P89" s="175">
        <f>O89*H89</f>
        <v>0</v>
      </c>
      <c r="Q89" s="175">
        <v>0</v>
      </c>
      <c r="R89" s="175">
        <f>Q89*H89</f>
        <v>0</v>
      </c>
      <c r="S89" s="175">
        <v>0</v>
      </c>
      <c r="T89" s="176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177" t="s">
        <v>255</v>
      </c>
      <c r="AT89" s="177" t="s">
        <v>155</v>
      </c>
      <c r="AU89" s="177" t="s">
        <v>81</v>
      </c>
      <c r="AY89" s="20" t="s">
        <v>129</v>
      </c>
      <c r="BE89" s="178">
        <f>IF(N89="základní",J89,0)</f>
        <v>0</v>
      </c>
      <c r="BF89" s="178">
        <f>IF(N89="snížená",J89,0)</f>
        <v>0</v>
      </c>
      <c r="BG89" s="178">
        <f>IF(N89="zákl. přenesená",J89,0)</f>
        <v>0</v>
      </c>
      <c r="BH89" s="178">
        <f>IF(N89="sníž. přenesená",J89,0)</f>
        <v>0</v>
      </c>
      <c r="BI89" s="178">
        <f>IF(N89="nulová",J89,0)</f>
        <v>0</v>
      </c>
      <c r="BJ89" s="20" t="s">
        <v>79</v>
      </c>
      <c r="BK89" s="178">
        <f>ROUND(I89*H89,2)</f>
        <v>0</v>
      </c>
      <c r="BL89" s="20" t="s">
        <v>186</v>
      </c>
      <c r="BM89" s="177" t="s">
        <v>843</v>
      </c>
    </row>
    <row r="90" s="2" customFormat="1">
      <c r="A90" s="39"/>
      <c r="B90" s="40"/>
      <c r="C90" s="39"/>
      <c r="D90" s="179" t="s">
        <v>137</v>
      </c>
      <c r="E90" s="39"/>
      <c r="F90" s="180" t="s">
        <v>841</v>
      </c>
      <c r="G90" s="39"/>
      <c r="H90" s="39"/>
      <c r="I90" s="181"/>
      <c r="J90" s="39"/>
      <c r="K90" s="39"/>
      <c r="L90" s="40"/>
      <c r="M90" s="182"/>
      <c r="N90" s="183"/>
      <c r="O90" s="73"/>
      <c r="P90" s="73"/>
      <c r="Q90" s="73"/>
      <c r="R90" s="73"/>
      <c r="S90" s="73"/>
      <c r="T90" s="74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20" t="s">
        <v>137</v>
      </c>
      <c r="AU90" s="20" t="s">
        <v>81</v>
      </c>
    </row>
    <row r="91" s="2" customFormat="1" ht="16.5" customHeight="1">
      <c r="A91" s="39"/>
      <c r="B91" s="165"/>
      <c r="C91" s="166" t="s">
        <v>81</v>
      </c>
      <c r="D91" s="166" t="s">
        <v>131</v>
      </c>
      <c r="E91" s="167" t="s">
        <v>844</v>
      </c>
      <c r="F91" s="168" t="s">
        <v>845</v>
      </c>
      <c r="G91" s="169" t="s">
        <v>842</v>
      </c>
      <c r="H91" s="170">
        <v>1</v>
      </c>
      <c r="I91" s="171"/>
      <c r="J91" s="172">
        <f>ROUND(I91*H91,2)</f>
        <v>0</v>
      </c>
      <c r="K91" s="168" t="s">
        <v>426</v>
      </c>
      <c r="L91" s="40"/>
      <c r="M91" s="173" t="s">
        <v>3</v>
      </c>
      <c r="N91" s="174" t="s">
        <v>42</v>
      </c>
      <c r="O91" s="73"/>
      <c r="P91" s="175">
        <f>O91*H91</f>
        <v>0</v>
      </c>
      <c r="Q91" s="175">
        <v>0</v>
      </c>
      <c r="R91" s="175">
        <f>Q91*H91</f>
        <v>0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186</v>
      </c>
      <c r="AT91" s="177" t="s">
        <v>131</v>
      </c>
      <c r="AU91" s="177" t="s">
        <v>81</v>
      </c>
      <c r="AY91" s="20" t="s">
        <v>129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79</v>
      </c>
      <c r="BK91" s="178">
        <f>ROUND(I91*H91,2)</f>
        <v>0</v>
      </c>
      <c r="BL91" s="20" t="s">
        <v>186</v>
      </c>
      <c r="BM91" s="177" t="s">
        <v>846</v>
      </c>
    </row>
    <row r="92" s="2" customFormat="1">
      <c r="A92" s="39"/>
      <c r="B92" s="40"/>
      <c r="C92" s="39"/>
      <c r="D92" s="179" t="s">
        <v>137</v>
      </c>
      <c r="E92" s="39"/>
      <c r="F92" s="180" t="s">
        <v>845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137</v>
      </c>
      <c r="AU92" s="20" t="s">
        <v>81</v>
      </c>
    </row>
    <row r="93" s="2" customFormat="1" ht="16.5" customHeight="1">
      <c r="A93" s="39"/>
      <c r="B93" s="165"/>
      <c r="C93" s="209" t="s">
        <v>154</v>
      </c>
      <c r="D93" s="209" t="s">
        <v>155</v>
      </c>
      <c r="E93" s="210" t="s">
        <v>847</v>
      </c>
      <c r="F93" s="211" t="s">
        <v>848</v>
      </c>
      <c r="G93" s="212" t="s">
        <v>842</v>
      </c>
      <c r="H93" s="213">
        <v>3</v>
      </c>
      <c r="I93" s="214"/>
      <c r="J93" s="215">
        <f>ROUND(I93*H93,2)</f>
        <v>0</v>
      </c>
      <c r="K93" s="211" t="s">
        <v>426</v>
      </c>
      <c r="L93" s="216"/>
      <c r="M93" s="217" t="s">
        <v>3</v>
      </c>
      <c r="N93" s="218" t="s">
        <v>42</v>
      </c>
      <c r="O93" s="73"/>
      <c r="P93" s="175">
        <f>O93*H93</f>
        <v>0</v>
      </c>
      <c r="Q93" s="175">
        <v>0</v>
      </c>
      <c r="R93" s="175">
        <f>Q93*H93</f>
        <v>0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255</v>
      </c>
      <c r="AT93" s="177" t="s">
        <v>155</v>
      </c>
      <c r="AU93" s="177" t="s">
        <v>81</v>
      </c>
      <c r="AY93" s="20" t="s">
        <v>129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79</v>
      </c>
      <c r="BK93" s="178">
        <f>ROUND(I93*H93,2)</f>
        <v>0</v>
      </c>
      <c r="BL93" s="20" t="s">
        <v>186</v>
      </c>
      <c r="BM93" s="177" t="s">
        <v>849</v>
      </c>
    </row>
    <row r="94" s="2" customFormat="1">
      <c r="A94" s="39"/>
      <c r="B94" s="40"/>
      <c r="C94" s="39"/>
      <c r="D94" s="179" t="s">
        <v>137</v>
      </c>
      <c r="E94" s="39"/>
      <c r="F94" s="180" t="s">
        <v>848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137</v>
      </c>
      <c r="AU94" s="20" t="s">
        <v>81</v>
      </c>
    </row>
    <row r="95" s="2" customFormat="1" ht="16.5" customHeight="1">
      <c r="A95" s="39"/>
      <c r="B95" s="165"/>
      <c r="C95" s="166" t="s">
        <v>136</v>
      </c>
      <c r="D95" s="166" t="s">
        <v>131</v>
      </c>
      <c r="E95" s="167" t="s">
        <v>850</v>
      </c>
      <c r="F95" s="168" t="s">
        <v>851</v>
      </c>
      <c r="G95" s="169" t="s">
        <v>842</v>
      </c>
      <c r="H95" s="170">
        <v>3</v>
      </c>
      <c r="I95" s="171"/>
      <c r="J95" s="172">
        <f>ROUND(I95*H95,2)</f>
        <v>0</v>
      </c>
      <c r="K95" s="168" t="s">
        <v>426</v>
      </c>
      <c r="L95" s="40"/>
      <c r="M95" s="173" t="s">
        <v>3</v>
      </c>
      <c r="N95" s="174" t="s">
        <v>42</v>
      </c>
      <c r="O95" s="73"/>
      <c r="P95" s="175">
        <f>O95*H95</f>
        <v>0</v>
      </c>
      <c r="Q95" s="175">
        <v>0</v>
      </c>
      <c r="R95" s="175">
        <f>Q95*H95</f>
        <v>0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186</v>
      </c>
      <c r="AT95" s="177" t="s">
        <v>131</v>
      </c>
      <c r="AU95" s="177" t="s">
        <v>81</v>
      </c>
      <c r="AY95" s="20" t="s">
        <v>129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79</v>
      </c>
      <c r="BK95" s="178">
        <f>ROUND(I95*H95,2)</f>
        <v>0</v>
      </c>
      <c r="BL95" s="20" t="s">
        <v>186</v>
      </c>
      <c r="BM95" s="177" t="s">
        <v>852</v>
      </c>
    </row>
    <row r="96" s="2" customFormat="1">
      <c r="A96" s="39"/>
      <c r="B96" s="40"/>
      <c r="C96" s="39"/>
      <c r="D96" s="179" t="s">
        <v>137</v>
      </c>
      <c r="E96" s="39"/>
      <c r="F96" s="180" t="s">
        <v>851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137</v>
      </c>
      <c r="AU96" s="20" t="s">
        <v>81</v>
      </c>
    </row>
    <row r="97" s="2" customFormat="1" ht="16.5" customHeight="1">
      <c r="A97" s="39"/>
      <c r="B97" s="165"/>
      <c r="C97" s="209" t="s">
        <v>167</v>
      </c>
      <c r="D97" s="209" t="s">
        <v>155</v>
      </c>
      <c r="E97" s="210" t="s">
        <v>853</v>
      </c>
      <c r="F97" s="211" t="s">
        <v>854</v>
      </c>
      <c r="G97" s="212" t="s">
        <v>842</v>
      </c>
      <c r="H97" s="213">
        <v>1</v>
      </c>
      <c r="I97" s="214"/>
      <c r="J97" s="215">
        <f>ROUND(I97*H97,2)</f>
        <v>0</v>
      </c>
      <c r="K97" s="211" t="s">
        <v>426</v>
      </c>
      <c r="L97" s="216"/>
      <c r="M97" s="217" t="s">
        <v>3</v>
      </c>
      <c r="N97" s="218" t="s">
        <v>42</v>
      </c>
      <c r="O97" s="73"/>
      <c r="P97" s="175">
        <f>O97*H97</f>
        <v>0</v>
      </c>
      <c r="Q97" s="175">
        <v>0</v>
      </c>
      <c r="R97" s="175">
        <f>Q97*H97</f>
        <v>0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255</v>
      </c>
      <c r="AT97" s="177" t="s">
        <v>155</v>
      </c>
      <c r="AU97" s="177" t="s">
        <v>81</v>
      </c>
      <c r="AY97" s="20" t="s">
        <v>129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79</v>
      </c>
      <c r="BK97" s="178">
        <f>ROUND(I97*H97,2)</f>
        <v>0</v>
      </c>
      <c r="BL97" s="20" t="s">
        <v>186</v>
      </c>
      <c r="BM97" s="177" t="s">
        <v>855</v>
      </c>
    </row>
    <row r="98" s="2" customFormat="1">
      <c r="A98" s="39"/>
      <c r="B98" s="40"/>
      <c r="C98" s="39"/>
      <c r="D98" s="179" t="s">
        <v>137</v>
      </c>
      <c r="E98" s="39"/>
      <c r="F98" s="180" t="s">
        <v>854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137</v>
      </c>
      <c r="AU98" s="20" t="s">
        <v>81</v>
      </c>
    </row>
    <row r="99" s="2" customFormat="1" ht="16.5" customHeight="1">
      <c r="A99" s="39"/>
      <c r="B99" s="165"/>
      <c r="C99" s="166" t="s">
        <v>159</v>
      </c>
      <c r="D99" s="166" t="s">
        <v>131</v>
      </c>
      <c r="E99" s="167" t="s">
        <v>856</v>
      </c>
      <c r="F99" s="168" t="s">
        <v>857</v>
      </c>
      <c r="G99" s="169" t="s">
        <v>842</v>
      </c>
      <c r="H99" s="170">
        <v>1</v>
      </c>
      <c r="I99" s="171"/>
      <c r="J99" s="172">
        <f>ROUND(I99*H99,2)</f>
        <v>0</v>
      </c>
      <c r="K99" s="168" t="s">
        <v>426</v>
      </c>
      <c r="L99" s="40"/>
      <c r="M99" s="173" t="s">
        <v>3</v>
      </c>
      <c r="N99" s="174" t="s">
        <v>42</v>
      </c>
      <c r="O99" s="73"/>
      <c r="P99" s="175">
        <f>O99*H99</f>
        <v>0</v>
      </c>
      <c r="Q99" s="175">
        <v>0</v>
      </c>
      <c r="R99" s="175">
        <f>Q99*H99</f>
        <v>0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186</v>
      </c>
      <c r="AT99" s="177" t="s">
        <v>131</v>
      </c>
      <c r="AU99" s="177" t="s">
        <v>81</v>
      </c>
      <c r="AY99" s="20" t="s">
        <v>129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79</v>
      </c>
      <c r="BK99" s="178">
        <f>ROUND(I99*H99,2)</f>
        <v>0</v>
      </c>
      <c r="BL99" s="20" t="s">
        <v>186</v>
      </c>
      <c r="BM99" s="177" t="s">
        <v>858</v>
      </c>
    </row>
    <row r="100" s="2" customFormat="1">
      <c r="A100" s="39"/>
      <c r="B100" s="40"/>
      <c r="C100" s="39"/>
      <c r="D100" s="179" t="s">
        <v>137</v>
      </c>
      <c r="E100" s="39"/>
      <c r="F100" s="180" t="s">
        <v>857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137</v>
      </c>
      <c r="AU100" s="20" t="s">
        <v>81</v>
      </c>
    </row>
    <row r="101" s="2" customFormat="1" ht="16.5" customHeight="1">
      <c r="A101" s="39"/>
      <c r="B101" s="165"/>
      <c r="C101" s="209" t="s">
        <v>177</v>
      </c>
      <c r="D101" s="209" t="s">
        <v>155</v>
      </c>
      <c r="E101" s="210" t="s">
        <v>859</v>
      </c>
      <c r="F101" s="211" t="s">
        <v>860</v>
      </c>
      <c r="G101" s="212" t="s">
        <v>842</v>
      </c>
      <c r="H101" s="213">
        <v>1</v>
      </c>
      <c r="I101" s="214"/>
      <c r="J101" s="215">
        <f>ROUND(I101*H101,2)</f>
        <v>0</v>
      </c>
      <c r="K101" s="211" t="s">
        <v>426</v>
      </c>
      <c r="L101" s="216"/>
      <c r="M101" s="217" t="s">
        <v>3</v>
      </c>
      <c r="N101" s="218" t="s">
        <v>42</v>
      </c>
      <c r="O101" s="73"/>
      <c r="P101" s="175">
        <f>O101*H101</f>
        <v>0</v>
      </c>
      <c r="Q101" s="175">
        <v>0</v>
      </c>
      <c r="R101" s="175">
        <f>Q101*H101</f>
        <v>0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255</v>
      </c>
      <c r="AT101" s="177" t="s">
        <v>155</v>
      </c>
      <c r="AU101" s="177" t="s">
        <v>81</v>
      </c>
      <c r="AY101" s="20" t="s">
        <v>129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79</v>
      </c>
      <c r="BK101" s="178">
        <f>ROUND(I101*H101,2)</f>
        <v>0</v>
      </c>
      <c r="BL101" s="20" t="s">
        <v>186</v>
      </c>
      <c r="BM101" s="177" t="s">
        <v>861</v>
      </c>
    </row>
    <row r="102" s="2" customFormat="1">
      <c r="A102" s="39"/>
      <c r="B102" s="40"/>
      <c r="C102" s="39"/>
      <c r="D102" s="179" t="s">
        <v>137</v>
      </c>
      <c r="E102" s="39"/>
      <c r="F102" s="180" t="s">
        <v>860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137</v>
      </c>
      <c r="AU102" s="20" t="s">
        <v>81</v>
      </c>
    </row>
    <row r="103" s="2" customFormat="1" ht="16.5" customHeight="1">
      <c r="A103" s="39"/>
      <c r="B103" s="165"/>
      <c r="C103" s="166" t="s">
        <v>158</v>
      </c>
      <c r="D103" s="166" t="s">
        <v>131</v>
      </c>
      <c r="E103" s="167" t="s">
        <v>862</v>
      </c>
      <c r="F103" s="168" t="s">
        <v>863</v>
      </c>
      <c r="G103" s="169" t="s">
        <v>842</v>
      </c>
      <c r="H103" s="170">
        <v>1</v>
      </c>
      <c r="I103" s="171"/>
      <c r="J103" s="172">
        <f>ROUND(I103*H103,2)</f>
        <v>0</v>
      </c>
      <c r="K103" s="168" t="s">
        <v>426</v>
      </c>
      <c r="L103" s="40"/>
      <c r="M103" s="173" t="s">
        <v>3</v>
      </c>
      <c r="N103" s="174" t="s">
        <v>42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186</v>
      </c>
      <c r="AT103" s="177" t="s">
        <v>131</v>
      </c>
      <c r="AU103" s="177" t="s">
        <v>81</v>
      </c>
      <c r="AY103" s="20" t="s">
        <v>129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79</v>
      </c>
      <c r="BK103" s="178">
        <f>ROUND(I103*H103,2)</f>
        <v>0</v>
      </c>
      <c r="BL103" s="20" t="s">
        <v>186</v>
      </c>
      <c r="BM103" s="177" t="s">
        <v>864</v>
      </c>
    </row>
    <row r="104" s="2" customFormat="1">
      <c r="A104" s="39"/>
      <c r="B104" s="40"/>
      <c r="C104" s="39"/>
      <c r="D104" s="179" t="s">
        <v>137</v>
      </c>
      <c r="E104" s="39"/>
      <c r="F104" s="180" t="s">
        <v>863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137</v>
      </c>
      <c r="AU104" s="20" t="s">
        <v>81</v>
      </c>
    </row>
    <row r="105" s="2" customFormat="1" ht="16.5" customHeight="1">
      <c r="A105" s="39"/>
      <c r="B105" s="165"/>
      <c r="C105" s="209" t="s">
        <v>192</v>
      </c>
      <c r="D105" s="209" t="s">
        <v>155</v>
      </c>
      <c r="E105" s="210" t="s">
        <v>865</v>
      </c>
      <c r="F105" s="211" t="s">
        <v>866</v>
      </c>
      <c r="G105" s="212" t="s">
        <v>842</v>
      </c>
      <c r="H105" s="213">
        <v>3</v>
      </c>
      <c r="I105" s="214"/>
      <c r="J105" s="215">
        <f>ROUND(I105*H105,2)</f>
        <v>0</v>
      </c>
      <c r="K105" s="211" t="s">
        <v>426</v>
      </c>
      <c r="L105" s="216"/>
      <c r="M105" s="217" t="s">
        <v>3</v>
      </c>
      <c r="N105" s="218" t="s">
        <v>42</v>
      </c>
      <c r="O105" s="73"/>
      <c r="P105" s="175">
        <f>O105*H105</f>
        <v>0</v>
      </c>
      <c r="Q105" s="175">
        <v>0</v>
      </c>
      <c r="R105" s="175">
        <f>Q105*H105</f>
        <v>0</v>
      </c>
      <c r="S105" s="175">
        <v>0</v>
      </c>
      <c r="T105" s="176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177" t="s">
        <v>255</v>
      </c>
      <c r="AT105" s="177" t="s">
        <v>155</v>
      </c>
      <c r="AU105" s="177" t="s">
        <v>81</v>
      </c>
      <c r="AY105" s="20" t="s">
        <v>129</v>
      </c>
      <c r="BE105" s="178">
        <f>IF(N105="základní",J105,0)</f>
        <v>0</v>
      </c>
      <c r="BF105" s="178">
        <f>IF(N105="snížená",J105,0)</f>
        <v>0</v>
      </c>
      <c r="BG105" s="178">
        <f>IF(N105="zákl. přenesená",J105,0)</f>
        <v>0</v>
      </c>
      <c r="BH105" s="178">
        <f>IF(N105="sníž. přenesená",J105,0)</f>
        <v>0</v>
      </c>
      <c r="BI105" s="178">
        <f>IF(N105="nulová",J105,0)</f>
        <v>0</v>
      </c>
      <c r="BJ105" s="20" t="s">
        <v>79</v>
      </c>
      <c r="BK105" s="178">
        <f>ROUND(I105*H105,2)</f>
        <v>0</v>
      </c>
      <c r="BL105" s="20" t="s">
        <v>186</v>
      </c>
      <c r="BM105" s="177" t="s">
        <v>867</v>
      </c>
    </row>
    <row r="106" s="2" customFormat="1">
      <c r="A106" s="39"/>
      <c r="B106" s="40"/>
      <c r="C106" s="39"/>
      <c r="D106" s="179" t="s">
        <v>137</v>
      </c>
      <c r="E106" s="39"/>
      <c r="F106" s="180" t="s">
        <v>866</v>
      </c>
      <c r="G106" s="39"/>
      <c r="H106" s="39"/>
      <c r="I106" s="181"/>
      <c r="J106" s="39"/>
      <c r="K106" s="39"/>
      <c r="L106" s="40"/>
      <c r="M106" s="182"/>
      <c r="N106" s="183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137</v>
      </c>
      <c r="AU106" s="20" t="s">
        <v>81</v>
      </c>
    </row>
    <row r="107" s="2" customFormat="1" ht="16.5" customHeight="1">
      <c r="A107" s="39"/>
      <c r="B107" s="165"/>
      <c r="C107" s="209" t="s">
        <v>170</v>
      </c>
      <c r="D107" s="209" t="s">
        <v>155</v>
      </c>
      <c r="E107" s="210" t="s">
        <v>868</v>
      </c>
      <c r="F107" s="211" t="s">
        <v>869</v>
      </c>
      <c r="G107" s="212" t="s">
        <v>842</v>
      </c>
      <c r="H107" s="213">
        <v>6</v>
      </c>
      <c r="I107" s="214"/>
      <c r="J107" s="215">
        <f>ROUND(I107*H107,2)</f>
        <v>0</v>
      </c>
      <c r="K107" s="211" t="s">
        <v>426</v>
      </c>
      <c r="L107" s="216"/>
      <c r="M107" s="217" t="s">
        <v>3</v>
      </c>
      <c r="N107" s="218" t="s">
        <v>42</v>
      </c>
      <c r="O107" s="73"/>
      <c r="P107" s="175">
        <f>O107*H107</f>
        <v>0</v>
      </c>
      <c r="Q107" s="175">
        <v>0</v>
      </c>
      <c r="R107" s="175">
        <f>Q107*H107</f>
        <v>0</v>
      </c>
      <c r="S107" s="175">
        <v>0</v>
      </c>
      <c r="T107" s="176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177" t="s">
        <v>255</v>
      </c>
      <c r="AT107" s="177" t="s">
        <v>155</v>
      </c>
      <c r="AU107" s="177" t="s">
        <v>81</v>
      </c>
      <c r="AY107" s="20" t="s">
        <v>129</v>
      </c>
      <c r="BE107" s="178">
        <f>IF(N107="základní",J107,0)</f>
        <v>0</v>
      </c>
      <c r="BF107" s="178">
        <f>IF(N107="snížená",J107,0)</f>
        <v>0</v>
      </c>
      <c r="BG107" s="178">
        <f>IF(N107="zákl. přenesená",J107,0)</f>
        <v>0</v>
      </c>
      <c r="BH107" s="178">
        <f>IF(N107="sníž. přenesená",J107,0)</f>
        <v>0</v>
      </c>
      <c r="BI107" s="178">
        <f>IF(N107="nulová",J107,0)</f>
        <v>0</v>
      </c>
      <c r="BJ107" s="20" t="s">
        <v>79</v>
      </c>
      <c r="BK107" s="178">
        <f>ROUND(I107*H107,2)</f>
        <v>0</v>
      </c>
      <c r="BL107" s="20" t="s">
        <v>186</v>
      </c>
      <c r="BM107" s="177" t="s">
        <v>870</v>
      </c>
    </row>
    <row r="108" s="2" customFormat="1">
      <c r="A108" s="39"/>
      <c r="B108" s="40"/>
      <c r="C108" s="39"/>
      <c r="D108" s="179" t="s">
        <v>137</v>
      </c>
      <c r="E108" s="39"/>
      <c r="F108" s="180" t="s">
        <v>869</v>
      </c>
      <c r="G108" s="39"/>
      <c r="H108" s="39"/>
      <c r="I108" s="181"/>
      <c r="J108" s="39"/>
      <c r="K108" s="39"/>
      <c r="L108" s="40"/>
      <c r="M108" s="182"/>
      <c r="N108" s="183"/>
      <c r="O108" s="73"/>
      <c r="P108" s="73"/>
      <c r="Q108" s="73"/>
      <c r="R108" s="73"/>
      <c r="S108" s="73"/>
      <c r="T108" s="74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20" t="s">
        <v>137</v>
      </c>
      <c r="AU108" s="20" t="s">
        <v>81</v>
      </c>
    </row>
    <row r="109" s="2" customFormat="1" ht="16.5" customHeight="1">
      <c r="A109" s="39"/>
      <c r="B109" s="165"/>
      <c r="C109" s="209" t="s">
        <v>210</v>
      </c>
      <c r="D109" s="209" t="s">
        <v>155</v>
      </c>
      <c r="E109" s="210" t="s">
        <v>871</v>
      </c>
      <c r="F109" s="211" t="s">
        <v>872</v>
      </c>
      <c r="G109" s="212" t="s">
        <v>842</v>
      </c>
      <c r="H109" s="213">
        <v>4</v>
      </c>
      <c r="I109" s="214"/>
      <c r="J109" s="215">
        <f>ROUND(I109*H109,2)</f>
        <v>0</v>
      </c>
      <c r="K109" s="211" t="s">
        <v>426</v>
      </c>
      <c r="L109" s="216"/>
      <c r="M109" s="217" t="s">
        <v>3</v>
      </c>
      <c r="N109" s="218" t="s">
        <v>42</v>
      </c>
      <c r="O109" s="73"/>
      <c r="P109" s="175">
        <f>O109*H109</f>
        <v>0</v>
      </c>
      <c r="Q109" s="175">
        <v>0</v>
      </c>
      <c r="R109" s="175">
        <f>Q109*H109</f>
        <v>0</v>
      </c>
      <c r="S109" s="175">
        <v>0</v>
      </c>
      <c r="T109" s="176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177" t="s">
        <v>255</v>
      </c>
      <c r="AT109" s="177" t="s">
        <v>155</v>
      </c>
      <c r="AU109" s="177" t="s">
        <v>81</v>
      </c>
      <c r="AY109" s="20" t="s">
        <v>129</v>
      </c>
      <c r="BE109" s="178">
        <f>IF(N109="základní",J109,0)</f>
        <v>0</v>
      </c>
      <c r="BF109" s="178">
        <f>IF(N109="snížená",J109,0)</f>
        <v>0</v>
      </c>
      <c r="BG109" s="178">
        <f>IF(N109="zákl. přenesená",J109,0)</f>
        <v>0</v>
      </c>
      <c r="BH109" s="178">
        <f>IF(N109="sníž. přenesená",J109,0)</f>
        <v>0</v>
      </c>
      <c r="BI109" s="178">
        <f>IF(N109="nulová",J109,0)</f>
        <v>0</v>
      </c>
      <c r="BJ109" s="20" t="s">
        <v>79</v>
      </c>
      <c r="BK109" s="178">
        <f>ROUND(I109*H109,2)</f>
        <v>0</v>
      </c>
      <c r="BL109" s="20" t="s">
        <v>186</v>
      </c>
      <c r="BM109" s="177" t="s">
        <v>873</v>
      </c>
    </row>
    <row r="110" s="2" customFormat="1">
      <c r="A110" s="39"/>
      <c r="B110" s="40"/>
      <c r="C110" s="39"/>
      <c r="D110" s="179" t="s">
        <v>137</v>
      </c>
      <c r="E110" s="39"/>
      <c r="F110" s="180" t="s">
        <v>872</v>
      </c>
      <c r="G110" s="39"/>
      <c r="H110" s="39"/>
      <c r="I110" s="181"/>
      <c r="J110" s="39"/>
      <c r="K110" s="39"/>
      <c r="L110" s="40"/>
      <c r="M110" s="182"/>
      <c r="N110" s="183"/>
      <c r="O110" s="73"/>
      <c r="P110" s="73"/>
      <c r="Q110" s="73"/>
      <c r="R110" s="73"/>
      <c r="S110" s="73"/>
      <c r="T110" s="74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20" t="s">
        <v>137</v>
      </c>
      <c r="AU110" s="20" t="s">
        <v>81</v>
      </c>
    </row>
    <row r="111" s="2" customFormat="1" ht="16.5" customHeight="1">
      <c r="A111" s="39"/>
      <c r="B111" s="165"/>
      <c r="C111" s="166" t="s">
        <v>9</v>
      </c>
      <c r="D111" s="166" t="s">
        <v>131</v>
      </c>
      <c r="E111" s="167" t="s">
        <v>874</v>
      </c>
      <c r="F111" s="168" t="s">
        <v>875</v>
      </c>
      <c r="G111" s="169" t="s">
        <v>842</v>
      </c>
      <c r="H111" s="170">
        <v>13</v>
      </c>
      <c r="I111" s="171"/>
      <c r="J111" s="172">
        <f>ROUND(I111*H111,2)</f>
        <v>0</v>
      </c>
      <c r="K111" s="168" t="s">
        <v>426</v>
      </c>
      <c r="L111" s="40"/>
      <c r="M111" s="173" t="s">
        <v>3</v>
      </c>
      <c r="N111" s="174" t="s">
        <v>42</v>
      </c>
      <c r="O111" s="73"/>
      <c r="P111" s="175">
        <f>O111*H111</f>
        <v>0</v>
      </c>
      <c r="Q111" s="175">
        <v>0</v>
      </c>
      <c r="R111" s="175">
        <f>Q111*H111</f>
        <v>0</v>
      </c>
      <c r="S111" s="175">
        <v>0</v>
      </c>
      <c r="T111" s="176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177" t="s">
        <v>186</v>
      </c>
      <c r="AT111" s="177" t="s">
        <v>131</v>
      </c>
      <c r="AU111" s="177" t="s">
        <v>81</v>
      </c>
      <c r="AY111" s="20" t="s">
        <v>129</v>
      </c>
      <c r="BE111" s="178">
        <f>IF(N111="základní",J111,0)</f>
        <v>0</v>
      </c>
      <c r="BF111" s="178">
        <f>IF(N111="snížená",J111,0)</f>
        <v>0</v>
      </c>
      <c r="BG111" s="178">
        <f>IF(N111="zákl. přenesená",J111,0)</f>
        <v>0</v>
      </c>
      <c r="BH111" s="178">
        <f>IF(N111="sníž. přenesená",J111,0)</f>
        <v>0</v>
      </c>
      <c r="BI111" s="178">
        <f>IF(N111="nulová",J111,0)</f>
        <v>0</v>
      </c>
      <c r="BJ111" s="20" t="s">
        <v>79</v>
      </c>
      <c r="BK111" s="178">
        <f>ROUND(I111*H111,2)</f>
        <v>0</v>
      </c>
      <c r="BL111" s="20" t="s">
        <v>186</v>
      </c>
      <c r="BM111" s="177" t="s">
        <v>876</v>
      </c>
    </row>
    <row r="112" s="2" customFormat="1">
      <c r="A112" s="39"/>
      <c r="B112" s="40"/>
      <c r="C112" s="39"/>
      <c r="D112" s="179" t="s">
        <v>137</v>
      </c>
      <c r="E112" s="39"/>
      <c r="F112" s="180" t="s">
        <v>875</v>
      </c>
      <c r="G112" s="39"/>
      <c r="H112" s="39"/>
      <c r="I112" s="181"/>
      <c r="J112" s="39"/>
      <c r="K112" s="39"/>
      <c r="L112" s="40"/>
      <c r="M112" s="182"/>
      <c r="N112" s="183"/>
      <c r="O112" s="73"/>
      <c r="P112" s="73"/>
      <c r="Q112" s="73"/>
      <c r="R112" s="73"/>
      <c r="S112" s="73"/>
      <c r="T112" s="74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20" t="s">
        <v>137</v>
      </c>
      <c r="AU112" s="20" t="s">
        <v>81</v>
      </c>
    </row>
    <row r="113" s="12" customFormat="1" ht="22.8" customHeight="1">
      <c r="A113" s="12"/>
      <c r="B113" s="152"/>
      <c r="C113" s="12"/>
      <c r="D113" s="153" t="s">
        <v>70</v>
      </c>
      <c r="E113" s="163" t="s">
        <v>877</v>
      </c>
      <c r="F113" s="163" t="s">
        <v>878</v>
      </c>
      <c r="G113" s="12"/>
      <c r="H113" s="12"/>
      <c r="I113" s="155"/>
      <c r="J113" s="164">
        <f>BK113</f>
        <v>0</v>
      </c>
      <c r="K113" s="12"/>
      <c r="L113" s="152"/>
      <c r="M113" s="157"/>
      <c r="N113" s="158"/>
      <c r="O113" s="158"/>
      <c r="P113" s="159">
        <f>SUM(P114:P124)</f>
        <v>0</v>
      </c>
      <c r="Q113" s="158"/>
      <c r="R113" s="159">
        <f>SUM(R114:R124)</f>
        <v>0.083640000000000006</v>
      </c>
      <c r="S113" s="158"/>
      <c r="T113" s="160">
        <f>SUM(T114:T124)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53" t="s">
        <v>81</v>
      </c>
      <c r="AT113" s="161" t="s">
        <v>70</v>
      </c>
      <c r="AU113" s="161" t="s">
        <v>79</v>
      </c>
      <c r="AY113" s="153" t="s">
        <v>129</v>
      </c>
      <c r="BK113" s="162">
        <f>SUM(BK114:BK124)</f>
        <v>0</v>
      </c>
    </row>
    <row r="114" s="2" customFormat="1" ht="16.5" customHeight="1">
      <c r="A114" s="39"/>
      <c r="B114" s="165"/>
      <c r="C114" s="209" t="s">
        <v>227</v>
      </c>
      <c r="D114" s="209" t="s">
        <v>155</v>
      </c>
      <c r="E114" s="210" t="s">
        <v>879</v>
      </c>
      <c r="F114" s="211" t="s">
        <v>880</v>
      </c>
      <c r="G114" s="212" t="s">
        <v>729</v>
      </c>
      <c r="H114" s="213">
        <v>80</v>
      </c>
      <c r="I114" s="214"/>
      <c r="J114" s="215">
        <f>ROUND(I114*H114,2)</f>
        <v>0</v>
      </c>
      <c r="K114" s="211" t="s">
        <v>135</v>
      </c>
      <c r="L114" s="216"/>
      <c r="M114" s="217" t="s">
        <v>3</v>
      </c>
      <c r="N114" s="218" t="s">
        <v>42</v>
      </c>
      <c r="O114" s="73"/>
      <c r="P114" s="175">
        <f>O114*H114</f>
        <v>0</v>
      </c>
      <c r="Q114" s="175">
        <v>0.001</v>
      </c>
      <c r="R114" s="175">
        <f>Q114*H114</f>
        <v>0.080000000000000002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255</v>
      </c>
      <c r="AT114" s="177" t="s">
        <v>155</v>
      </c>
      <c r="AU114" s="177" t="s">
        <v>81</v>
      </c>
      <c r="AY114" s="20" t="s">
        <v>129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79</v>
      </c>
      <c r="BK114" s="178">
        <f>ROUND(I114*H114,2)</f>
        <v>0</v>
      </c>
      <c r="BL114" s="20" t="s">
        <v>186</v>
      </c>
      <c r="BM114" s="177" t="s">
        <v>881</v>
      </c>
    </row>
    <row r="115" s="2" customFormat="1">
      <c r="A115" s="39"/>
      <c r="B115" s="40"/>
      <c r="C115" s="39"/>
      <c r="D115" s="179" t="s">
        <v>137</v>
      </c>
      <c r="E115" s="39"/>
      <c r="F115" s="180" t="s">
        <v>880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137</v>
      </c>
      <c r="AU115" s="20" t="s">
        <v>81</v>
      </c>
    </row>
    <row r="116" s="2" customFormat="1" ht="16.5" customHeight="1">
      <c r="A116" s="39"/>
      <c r="B116" s="165"/>
      <c r="C116" s="166" t="s">
        <v>180</v>
      </c>
      <c r="D116" s="166" t="s">
        <v>131</v>
      </c>
      <c r="E116" s="167" t="s">
        <v>882</v>
      </c>
      <c r="F116" s="168" t="s">
        <v>883</v>
      </c>
      <c r="G116" s="169" t="s">
        <v>148</v>
      </c>
      <c r="H116" s="170">
        <v>84</v>
      </c>
      <c r="I116" s="171"/>
      <c r="J116" s="172">
        <f>ROUND(I116*H116,2)</f>
        <v>0</v>
      </c>
      <c r="K116" s="168" t="s">
        <v>135</v>
      </c>
      <c r="L116" s="40"/>
      <c r="M116" s="173" t="s">
        <v>3</v>
      </c>
      <c r="N116" s="174" t="s">
        <v>42</v>
      </c>
      <c r="O116" s="73"/>
      <c r="P116" s="175">
        <f>O116*H116</f>
        <v>0</v>
      </c>
      <c r="Q116" s="175">
        <v>0</v>
      </c>
      <c r="R116" s="175">
        <f>Q116*H116</f>
        <v>0</v>
      </c>
      <c r="S116" s="175">
        <v>0</v>
      </c>
      <c r="T116" s="176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177" t="s">
        <v>186</v>
      </c>
      <c r="AT116" s="177" t="s">
        <v>131</v>
      </c>
      <c r="AU116" s="177" t="s">
        <v>81</v>
      </c>
      <c r="AY116" s="20" t="s">
        <v>129</v>
      </c>
      <c r="BE116" s="178">
        <f>IF(N116="základní",J116,0)</f>
        <v>0</v>
      </c>
      <c r="BF116" s="178">
        <f>IF(N116="snížená",J116,0)</f>
        <v>0</v>
      </c>
      <c r="BG116" s="178">
        <f>IF(N116="zákl. přenesená",J116,0)</f>
        <v>0</v>
      </c>
      <c r="BH116" s="178">
        <f>IF(N116="sníž. přenesená",J116,0)</f>
        <v>0</v>
      </c>
      <c r="BI116" s="178">
        <f>IF(N116="nulová",J116,0)</f>
        <v>0</v>
      </c>
      <c r="BJ116" s="20" t="s">
        <v>79</v>
      </c>
      <c r="BK116" s="178">
        <f>ROUND(I116*H116,2)</f>
        <v>0</v>
      </c>
      <c r="BL116" s="20" t="s">
        <v>186</v>
      </c>
      <c r="BM116" s="177" t="s">
        <v>884</v>
      </c>
    </row>
    <row r="117" s="2" customFormat="1">
      <c r="A117" s="39"/>
      <c r="B117" s="40"/>
      <c r="C117" s="39"/>
      <c r="D117" s="179" t="s">
        <v>137</v>
      </c>
      <c r="E117" s="39"/>
      <c r="F117" s="180" t="s">
        <v>885</v>
      </c>
      <c r="G117" s="39"/>
      <c r="H117" s="39"/>
      <c r="I117" s="181"/>
      <c r="J117" s="39"/>
      <c r="K117" s="39"/>
      <c r="L117" s="40"/>
      <c r="M117" s="182"/>
      <c r="N117" s="183"/>
      <c r="O117" s="73"/>
      <c r="P117" s="73"/>
      <c r="Q117" s="73"/>
      <c r="R117" s="73"/>
      <c r="S117" s="73"/>
      <c r="T117" s="74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20" t="s">
        <v>137</v>
      </c>
      <c r="AU117" s="20" t="s">
        <v>81</v>
      </c>
    </row>
    <row r="118" s="2" customFormat="1">
      <c r="A118" s="39"/>
      <c r="B118" s="40"/>
      <c r="C118" s="39"/>
      <c r="D118" s="184" t="s">
        <v>139</v>
      </c>
      <c r="E118" s="39"/>
      <c r="F118" s="185" t="s">
        <v>886</v>
      </c>
      <c r="G118" s="39"/>
      <c r="H118" s="39"/>
      <c r="I118" s="181"/>
      <c r="J118" s="39"/>
      <c r="K118" s="39"/>
      <c r="L118" s="40"/>
      <c r="M118" s="182"/>
      <c r="N118" s="183"/>
      <c r="O118" s="73"/>
      <c r="P118" s="73"/>
      <c r="Q118" s="73"/>
      <c r="R118" s="73"/>
      <c r="S118" s="73"/>
      <c r="T118" s="74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20" t="s">
        <v>139</v>
      </c>
      <c r="AU118" s="20" t="s">
        <v>81</v>
      </c>
    </row>
    <row r="119" s="2" customFormat="1" ht="16.5" customHeight="1">
      <c r="A119" s="39"/>
      <c r="B119" s="165"/>
      <c r="C119" s="209" t="s">
        <v>245</v>
      </c>
      <c r="D119" s="209" t="s">
        <v>155</v>
      </c>
      <c r="E119" s="210" t="s">
        <v>887</v>
      </c>
      <c r="F119" s="211" t="s">
        <v>888</v>
      </c>
      <c r="G119" s="212" t="s">
        <v>842</v>
      </c>
      <c r="H119" s="213">
        <v>14</v>
      </c>
      <c r="I119" s="214"/>
      <c r="J119" s="215">
        <f>ROUND(I119*H119,2)</f>
        <v>0</v>
      </c>
      <c r="K119" s="211" t="s">
        <v>135</v>
      </c>
      <c r="L119" s="216"/>
      <c r="M119" s="217" t="s">
        <v>3</v>
      </c>
      <c r="N119" s="218" t="s">
        <v>42</v>
      </c>
      <c r="O119" s="73"/>
      <c r="P119" s="175">
        <f>O119*H119</f>
        <v>0</v>
      </c>
      <c r="Q119" s="175">
        <v>0.00025999999999999998</v>
      </c>
      <c r="R119" s="175">
        <f>Q119*H119</f>
        <v>0.0036399999999999996</v>
      </c>
      <c r="S119" s="175">
        <v>0</v>
      </c>
      <c r="T119" s="176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177" t="s">
        <v>255</v>
      </c>
      <c r="AT119" s="177" t="s">
        <v>155</v>
      </c>
      <c r="AU119" s="177" t="s">
        <v>81</v>
      </c>
      <c r="AY119" s="20" t="s">
        <v>129</v>
      </c>
      <c r="BE119" s="178">
        <f>IF(N119="základní",J119,0)</f>
        <v>0</v>
      </c>
      <c r="BF119" s="178">
        <f>IF(N119="snížená",J119,0)</f>
        <v>0</v>
      </c>
      <c r="BG119" s="178">
        <f>IF(N119="zákl. přenesená",J119,0)</f>
        <v>0</v>
      </c>
      <c r="BH119" s="178">
        <f>IF(N119="sníž. přenesená",J119,0)</f>
        <v>0</v>
      </c>
      <c r="BI119" s="178">
        <f>IF(N119="nulová",J119,0)</f>
        <v>0</v>
      </c>
      <c r="BJ119" s="20" t="s">
        <v>79</v>
      </c>
      <c r="BK119" s="178">
        <f>ROUND(I119*H119,2)</f>
        <v>0</v>
      </c>
      <c r="BL119" s="20" t="s">
        <v>186</v>
      </c>
      <c r="BM119" s="177" t="s">
        <v>889</v>
      </c>
    </row>
    <row r="120" s="2" customFormat="1">
      <c r="A120" s="39"/>
      <c r="B120" s="40"/>
      <c r="C120" s="39"/>
      <c r="D120" s="179" t="s">
        <v>137</v>
      </c>
      <c r="E120" s="39"/>
      <c r="F120" s="180" t="s">
        <v>888</v>
      </c>
      <c r="G120" s="39"/>
      <c r="H120" s="39"/>
      <c r="I120" s="181"/>
      <c r="J120" s="39"/>
      <c r="K120" s="39"/>
      <c r="L120" s="40"/>
      <c r="M120" s="182"/>
      <c r="N120" s="183"/>
      <c r="O120" s="73"/>
      <c r="P120" s="73"/>
      <c r="Q120" s="73"/>
      <c r="R120" s="73"/>
      <c r="S120" s="73"/>
      <c r="T120" s="74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20" t="s">
        <v>137</v>
      </c>
      <c r="AU120" s="20" t="s">
        <v>81</v>
      </c>
    </row>
    <row r="121" s="2" customFormat="1" ht="16.5" customHeight="1">
      <c r="A121" s="39"/>
      <c r="B121" s="165"/>
      <c r="C121" s="166" t="s">
        <v>186</v>
      </c>
      <c r="D121" s="166" t="s">
        <v>131</v>
      </c>
      <c r="E121" s="167" t="s">
        <v>890</v>
      </c>
      <c r="F121" s="168" t="s">
        <v>863</v>
      </c>
      <c r="G121" s="169" t="s">
        <v>842</v>
      </c>
      <c r="H121" s="170">
        <v>14</v>
      </c>
      <c r="I121" s="171"/>
      <c r="J121" s="172">
        <f>ROUND(I121*H121,2)</f>
        <v>0</v>
      </c>
      <c r="K121" s="168" t="s">
        <v>426</v>
      </c>
      <c r="L121" s="40"/>
      <c r="M121" s="173" t="s">
        <v>3</v>
      </c>
      <c r="N121" s="174" t="s">
        <v>42</v>
      </c>
      <c r="O121" s="73"/>
      <c r="P121" s="175">
        <f>O121*H121</f>
        <v>0</v>
      </c>
      <c r="Q121" s="175">
        <v>0</v>
      </c>
      <c r="R121" s="175">
        <f>Q121*H121</f>
        <v>0</v>
      </c>
      <c r="S121" s="175">
        <v>0</v>
      </c>
      <c r="T121" s="176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177" t="s">
        <v>186</v>
      </c>
      <c r="AT121" s="177" t="s">
        <v>131</v>
      </c>
      <c r="AU121" s="177" t="s">
        <v>81</v>
      </c>
      <c r="AY121" s="20" t="s">
        <v>129</v>
      </c>
      <c r="BE121" s="178">
        <f>IF(N121="základní",J121,0)</f>
        <v>0</v>
      </c>
      <c r="BF121" s="178">
        <f>IF(N121="snížená",J121,0)</f>
        <v>0</v>
      </c>
      <c r="BG121" s="178">
        <f>IF(N121="zákl. přenesená",J121,0)</f>
        <v>0</v>
      </c>
      <c r="BH121" s="178">
        <f>IF(N121="sníž. přenesená",J121,0)</f>
        <v>0</v>
      </c>
      <c r="BI121" s="178">
        <f>IF(N121="nulová",J121,0)</f>
        <v>0</v>
      </c>
      <c r="BJ121" s="20" t="s">
        <v>79</v>
      </c>
      <c r="BK121" s="178">
        <f>ROUND(I121*H121,2)</f>
        <v>0</v>
      </c>
      <c r="BL121" s="20" t="s">
        <v>186</v>
      </c>
      <c r="BM121" s="177" t="s">
        <v>891</v>
      </c>
    </row>
    <row r="122" s="2" customFormat="1">
      <c r="A122" s="39"/>
      <c r="B122" s="40"/>
      <c r="C122" s="39"/>
      <c r="D122" s="179" t="s">
        <v>137</v>
      </c>
      <c r="E122" s="39"/>
      <c r="F122" s="180" t="s">
        <v>863</v>
      </c>
      <c r="G122" s="39"/>
      <c r="H122" s="39"/>
      <c r="I122" s="181"/>
      <c r="J122" s="39"/>
      <c r="K122" s="39"/>
      <c r="L122" s="40"/>
      <c r="M122" s="182"/>
      <c r="N122" s="183"/>
      <c r="O122" s="73"/>
      <c r="P122" s="73"/>
      <c r="Q122" s="73"/>
      <c r="R122" s="73"/>
      <c r="S122" s="73"/>
      <c r="T122" s="74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20" t="s">
        <v>137</v>
      </c>
      <c r="AU122" s="20" t="s">
        <v>81</v>
      </c>
    </row>
    <row r="123" s="2" customFormat="1" ht="16.5" customHeight="1">
      <c r="A123" s="39"/>
      <c r="B123" s="165"/>
      <c r="C123" s="166" t="s">
        <v>263</v>
      </c>
      <c r="D123" s="166" t="s">
        <v>131</v>
      </c>
      <c r="E123" s="167" t="s">
        <v>892</v>
      </c>
      <c r="F123" s="168" t="s">
        <v>893</v>
      </c>
      <c r="G123" s="169" t="s">
        <v>842</v>
      </c>
      <c r="H123" s="170">
        <v>1.3999999999999999</v>
      </c>
      <c r="I123" s="171"/>
      <c r="J123" s="172">
        <f>ROUND(I123*H123,2)</f>
        <v>0</v>
      </c>
      <c r="K123" s="168" t="s">
        <v>426</v>
      </c>
      <c r="L123" s="40"/>
      <c r="M123" s="173" t="s">
        <v>3</v>
      </c>
      <c r="N123" s="174" t="s">
        <v>42</v>
      </c>
      <c r="O123" s="73"/>
      <c r="P123" s="175">
        <f>O123*H123</f>
        <v>0</v>
      </c>
      <c r="Q123" s="175">
        <v>0</v>
      </c>
      <c r="R123" s="175">
        <f>Q123*H123</f>
        <v>0</v>
      </c>
      <c r="S123" s="175">
        <v>0</v>
      </c>
      <c r="T123" s="176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177" t="s">
        <v>186</v>
      </c>
      <c r="AT123" s="177" t="s">
        <v>131</v>
      </c>
      <c r="AU123" s="177" t="s">
        <v>81</v>
      </c>
      <c r="AY123" s="20" t="s">
        <v>129</v>
      </c>
      <c r="BE123" s="178">
        <f>IF(N123="základní",J123,0)</f>
        <v>0</v>
      </c>
      <c r="BF123" s="178">
        <f>IF(N123="snížená",J123,0)</f>
        <v>0</v>
      </c>
      <c r="BG123" s="178">
        <f>IF(N123="zákl. přenesená",J123,0)</f>
        <v>0</v>
      </c>
      <c r="BH123" s="178">
        <f>IF(N123="sníž. přenesená",J123,0)</f>
        <v>0</v>
      </c>
      <c r="BI123" s="178">
        <f>IF(N123="nulová",J123,0)</f>
        <v>0</v>
      </c>
      <c r="BJ123" s="20" t="s">
        <v>79</v>
      </c>
      <c r="BK123" s="178">
        <f>ROUND(I123*H123,2)</f>
        <v>0</v>
      </c>
      <c r="BL123" s="20" t="s">
        <v>186</v>
      </c>
      <c r="BM123" s="177" t="s">
        <v>894</v>
      </c>
    </row>
    <row r="124" s="2" customFormat="1">
      <c r="A124" s="39"/>
      <c r="B124" s="40"/>
      <c r="C124" s="39"/>
      <c r="D124" s="179" t="s">
        <v>137</v>
      </c>
      <c r="E124" s="39"/>
      <c r="F124" s="180" t="s">
        <v>893</v>
      </c>
      <c r="G124" s="39"/>
      <c r="H124" s="39"/>
      <c r="I124" s="181"/>
      <c r="J124" s="39"/>
      <c r="K124" s="39"/>
      <c r="L124" s="40"/>
      <c r="M124" s="182"/>
      <c r="N124" s="183"/>
      <c r="O124" s="73"/>
      <c r="P124" s="73"/>
      <c r="Q124" s="73"/>
      <c r="R124" s="73"/>
      <c r="S124" s="73"/>
      <c r="T124" s="74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20" t="s">
        <v>137</v>
      </c>
      <c r="AU124" s="20" t="s">
        <v>81</v>
      </c>
    </row>
    <row r="125" s="12" customFormat="1" ht="22.8" customHeight="1">
      <c r="A125" s="12"/>
      <c r="B125" s="152"/>
      <c r="C125" s="12"/>
      <c r="D125" s="153" t="s">
        <v>70</v>
      </c>
      <c r="E125" s="163" t="s">
        <v>895</v>
      </c>
      <c r="F125" s="163" t="s">
        <v>896</v>
      </c>
      <c r="G125" s="12"/>
      <c r="H125" s="12"/>
      <c r="I125" s="155"/>
      <c r="J125" s="164">
        <f>BK125</f>
        <v>0</v>
      </c>
      <c r="K125" s="12"/>
      <c r="L125" s="152"/>
      <c r="M125" s="157"/>
      <c r="N125" s="158"/>
      <c r="O125" s="158"/>
      <c r="P125" s="159">
        <f>SUM(P126:P141)</f>
        <v>0</v>
      </c>
      <c r="Q125" s="158"/>
      <c r="R125" s="159">
        <f>SUM(R126:R141)</f>
        <v>0</v>
      </c>
      <c r="S125" s="158"/>
      <c r="T125" s="160">
        <f>SUM(T126:T141)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3" t="s">
        <v>81</v>
      </c>
      <c r="AT125" s="161" t="s">
        <v>70</v>
      </c>
      <c r="AU125" s="161" t="s">
        <v>79</v>
      </c>
      <c r="AY125" s="153" t="s">
        <v>129</v>
      </c>
      <c r="BK125" s="162">
        <f>SUM(BK126:BK141)</f>
        <v>0</v>
      </c>
    </row>
    <row r="126" s="2" customFormat="1" ht="16.5" customHeight="1">
      <c r="A126" s="39"/>
      <c r="B126" s="165"/>
      <c r="C126" s="209" t="s">
        <v>195</v>
      </c>
      <c r="D126" s="209" t="s">
        <v>155</v>
      </c>
      <c r="E126" s="210" t="s">
        <v>897</v>
      </c>
      <c r="F126" s="211" t="s">
        <v>898</v>
      </c>
      <c r="G126" s="212" t="s">
        <v>148</v>
      </c>
      <c r="H126" s="213">
        <v>140</v>
      </c>
      <c r="I126" s="214"/>
      <c r="J126" s="215">
        <f>ROUND(I126*H126,2)</f>
        <v>0</v>
      </c>
      <c r="K126" s="211" t="s">
        <v>426</v>
      </c>
      <c r="L126" s="216"/>
      <c r="M126" s="217" t="s">
        <v>3</v>
      </c>
      <c r="N126" s="218" t="s">
        <v>42</v>
      </c>
      <c r="O126" s="73"/>
      <c r="P126" s="175">
        <f>O126*H126</f>
        <v>0</v>
      </c>
      <c r="Q126" s="175">
        <v>0</v>
      </c>
      <c r="R126" s="175">
        <f>Q126*H126</f>
        <v>0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255</v>
      </c>
      <c r="AT126" s="177" t="s">
        <v>155</v>
      </c>
      <c r="AU126" s="177" t="s">
        <v>81</v>
      </c>
      <c r="AY126" s="20" t="s">
        <v>129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79</v>
      </c>
      <c r="BK126" s="178">
        <f>ROUND(I126*H126,2)</f>
        <v>0</v>
      </c>
      <c r="BL126" s="20" t="s">
        <v>186</v>
      </c>
      <c r="BM126" s="177" t="s">
        <v>899</v>
      </c>
    </row>
    <row r="127" s="2" customFormat="1">
      <c r="A127" s="39"/>
      <c r="B127" s="40"/>
      <c r="C127" s="39"/>
      <c r="D127" s="179" t="s">
        <v>137</v>
      </c>
      <c r="E127" s="39"/>
      <c r="F127" s="180" t="s">
        <v>898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137</v>
      </c>
      <c r="AU127" s="20" t="s">
        <v>81</v>
      </c>
    </row>
    <row r="128" s="2" customFormat="1" ht="16.5" customHeight="1">
      <c r="A128" s="39"/>
      <c r="B128" s="165"/>
      <c r="C128" s="166" t="s">
        <v>278</v>
      </c>
      <c r="D128" s="166" t="s">
        <v>131</v>
      </c>
      <c r="E128" s="167" t="s">
        <v>900</v>
      </c>
      <c r="F128" s="168" t="s">
        <v>901</v>
      </c>
      <c r="G128" s="169" t="s">
        <v>148</v>
      </c>
      <c r="H128" s="170">
        <v>140</v>
      </c>
      <c r="I128" s="171"/>
      <c r="J128" s="172">
        <f>ROUND(I128*H128,2)</f>
        <v>0</v>
      </c>
      <c r="K128" s="168" t="s">
        <v>426</v>
      </c>
      <c r="L128" s="40"/>
      <c r="M128" s="173" t="s">
        <v>3</v>
      </c>
      <c r="N128" s="174" t="s">
        <v>42</v>
      </c>
      <c r="O128" s="73"/>
      <c r="P128" s="175">
        <f>O128*H128</f>
        <v>0</v>
      </c>
      <c r="Q128" s="175">
        <v>0</v>
      </c>
      <c r="R128" s="175">
        <f>Q128*H128</f>
        <v>0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186</v>
      </c>
      <c r="AT128" s="177" t="s">
        <v>131</v>
      </c>
      <c r="AU128" s="177" t="s">
        <v>81</v>
      </c>
      <c r="AY128" s="20" t="s">
        <v>129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79</v>
      </c>
      <c r="BK128" s="178">
        <f>ROUND(I128*H128,2)</f>
        <v>0</v>
      </c>
      <c r="BL128" s="20" t="s">
        <v>186</v>
      </c>
      <c r="BM128" s="177" t="s">
        <v>902</v>
      </c>
    </row>
    <row r="129" s="2" customFormat="1">
      <c r="A129" s="39"/>
      <c r="B129" s="40"/>
      <c r="C129" s="39"/>
      <c r="D129" s="179" t="s">
        <v>137</v>
      </c>
      <c r="E129" s="39"/>
      <c r="F129" s="180" t="s">
        <v>901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137</v>
      </c>
      <c r="AU129" s="20" t="s">
        <v>81</v>
      </c>
    </row>
    <row r="130" s="2" customFormat="1" ht="16.5" customHeight="1">
      <c r="A130" s="39"/>
      <c r="B130" s="165"/>
      <c r="C130" s="209" t="s">
        <v>203</v>
      </c>
      <c r="D130" s="209" t="s">
        <v>155</v>
      </c>
      <c r="E130" s="210" t="s">
        <v>903</v>
      </c>
      <c r="F130" s="211" t="s">
        <v>904</v>
      </c>
      <c r="G130" s="212" t="s">
        <v>148</v>
      </c>
      <c r="H130" s="213">
        <v>10</v>
      </c>
      <c r="I130" s="214"/>
      <c r="J130" s="215">
        <f>ROUND(I130*H130,2)</f>
        <v>0</v>
      </c>
      <c r="K130" s="211" t="s">
        <v>426</v>
      </c>
      <c r="L130" s="216"/>
      <c r="M130" s="217" t="s">
        <v>3</v>
      </c>
      <c r="N130" s="218" t="s">
        <v>42</v>
      </c>
      <c r="O130" s="73"/>
      <c r="P130" s="175">
        <f>O130*H130</f>
        <v>0</v>
      </c>
      <c r="Q130" s="175">
        <v>0</v>
      </c>
      <c r="R130" s="175">
        <f>Q130*H130</f>
        <v>0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255</v>
      </c>
      <c r="AT130" s="177" t="s">
        <v>155</v>
      </c>
      <c r="AU130" s="177" t="s">
        <v>81</v>
      </c>
      <c r="AY130" s="20" t="s">
        <v>129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79</v>
      </c>
      <c r="BK130" s="178">
        <f>ROUND(I130*H130,2)</f>
        <v>0</v>
      </c>
      <c r="BL130" s="20" t="s">
        <v>186</v>
      </c>
      <c r="BM130" s="177" t="s">
        <v>905</v>
      </c>
    </row>
    <row r="131" s="2" customFormat="1">
      <c r="A131" s="39"/>
      <c r="B131" s="40"/>
      <c r="C131" s="39"/>
      <c r="D131" s="179" t="s">
        <v>137</v>
      </c>
      <c r="E131" s="39"/>
      <c r="F131" s="180" t="s">
        <v>904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137</v>
      </c>
      <c r="AU131" s="20" t="s">
        <v>81</v>
      </c>
    </row>
    <row r="132" s="2" customFormat="1" ht="16.5" customHeight="1">
      <c r="A132" s="39"/>
      <c r="B132" s="165"/>
      <c r="C132" s="166" t="s">
        <v>8</v>
      </c>
      <c r="D132" s="166" t="s">
        <v>131</v>
      </c>
      <c r="E132" s="167" t="s">
        <v>906</v>
      </c>
      <c r="F132" s="168" t="s">
        <v>907</v>
      </c>
      <c r="G132" s="169" t="s">
        <v>148</v>
      </c>
      <c r="H132" s="170">
        <v>10</v>
      </c>
      <c r="I132" s="171"/>
      <c r="J132" s="172">
        <f>ROUND(I132*H132,2)</f>
        <v>0</v>
      </c>
      <c r="K132" s="168" t="s">
        <v>426</v>
      </c>
      <c r="L132" s="40"/>
      <c r="M132" s="173" t="s">
        <v>3</v>
      </c>
      <c r="N132" s="174" t="s">
        <v>42</v>
      </c>
      <c r="O132" s="73"/>
      <c r="P132" s="175">
        <f>O132*H132</f>
        <v>0</v>
      </c>
      <c r="Q132" s="175">
        <v>0</v>
      </c>
      <c r="R132" s="175">
        <f>Q132*H132</f>
        <v>0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186</v>
      </c>
      <c r="AT132" s="177" t="s">
        <v>131</v>
      </c>
      <c r="AU132" s="177" t="s">
        <v>81</v>
      </c>
      <c r="AY132" s="20" t="s">
        <v>129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79</v>
      </c>
      <c r="BK132" s="178">
        <f>ROUND(I132*H132,2)</f>
        <v>0</v>
      </c>
      <c r="BL132" s="20" t="s">
        <v>186</v>
      </c>
      <c r="BM132" s="177" t="s">
        <v>908</v>
      </c>
    </row>
    <row r="133" s="2" customFormat="1">
      <c r="A133" s="39"/>
      <c r="B133" s="40"/>
      <c r="C133" s="39"/>
      <c r="D133" s="179" t="s">
        <v>137</v>
      </c>
      <c r="E133" s="39"/>
      <c r="F133" s="180" t="s">
        <v>907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137</v>
      </c>
      <c r="AU133" s="20" t="s">
        <v>81</v>
      </c>
    </row>
    <row r="134" s="2" customFormat="1" ht="16.5" customHeight="1">
      <c r="A134" s="39"/>
      <c r="B134" s="165"/>
      <c r="C134" s="209" t="s">
        <v>213</v>
      </c>
      <c r="D134" s="209" t="s">
        <v>155</v>
      </c>
      <c r="E134" s="210" t="s">
        <v>909</v>
      </c>
      <c r="F134" s="211" t="s">
        <v>910</v>
      </c>
      <c r="G134" s="212" t="s">
        <v>148</v>
      </c>
      <c r="H134" s="213">
        <v>5</v>
      </c>
      <c r="I134" s="214"/>
      <c r="J134" s="215">
        <f>ROUND(I134*H134,2)</f>
        <v>0</v>
      </c>
      <c r="K134" s="211" t="s">
        <v>426</v>
      </c>
      <c r="L134" s="216"/>
      <c r="M134" s="217" t="s">
        <v>3</v>
      </c>
      <c r="N134" s="218" t="s">
        <v>42</v>
      </c>
      <c r="O134" s="73"/>
      <c r="P134" s="175">
        <f>O134*H134</f>
        <v>0</v>
      </c>
      <c r="Q134" s="175">
        <v>0</v>
      </c>
      <c r="R134" s="175">
        <f>Q134*H134</f>
        <v>0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255</v>
      </c>
      <c r="AT134" s="177" t="s">
        <v>155</v>
      </c>
      <c r="AU134" s="177" t="s">
        <v>81</v>
      </c>
      <c r="AY134" s="20" t="s">
        <v>129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79</v>
      </c>
      <c r="BK134" s="178">
        <f>ROUND(I134*H134,2)</f>
        <v>0</v>
      </c>
      <c r="BL134" s="20" t="s">
        <v>186</v>
      </c>
      <c r="BM134" s="177" t="s">
        <v>911</v>
      </c>
    </row>
    <row r="135" s="2" customFormat="1">
      <c r="A135" s="39"/>
      <c r="B135" s="40"/>
      <c r="C135" s="39"/>
      <c r="D135" s="179" t="s">
        <v>137</v>
      </c>
      <c r="E135" s="39"/>
      <c r="F135" s="180" t="s">
        <v>910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137</v>
      </c>
      <c r="AU135" s="20" t="s">
        <v>81</v>
      </c>
    </row>
    <row r="136" s="2" customFormat="1" ht="16.5" customHeight="1">
      <c r="A136" s="39"/>
      <c r="B136" s="165"/>
      <c r="C136" s="166" t="s">
        <v>301</v>
      </c>
      <c r="D136" s="166" t="s">
        <v>131</v>
      </c>
      <c r="E136" s="167" t="s">
        <v>912</v>
      </c>
      <c r="F136" s="168" t="s">
        <v>913</v>
      </c>
      <c r="G136" s="169" t="s">
        <v>148</v>
      </c>
      <c r="H136" s="170">
        <v>5</v>
      </c>
      <c r="I136" s="171"/>
      <c r="J136" s="172">
        <f>ROUND(I136*H136,2)</f>
        <v>0</v>
      </c>
      <c r="K136" s="168" t="s">
        <v>426</v>
      </c>
      <c r="L136" s="40"/>
      <c r="M136" s="173" t="s">
        <v>3</v>
      </c>
      <c r="N136" s="174" t="s">
        <v>42</v>
      </c>
      <c r="O136" s="73"/>
      <c r="P136" s="175">
        <f>O136*H136</f>
        <v>0</v>
      </c>
      <c r="Q136" s="175">
        <v>0</v>
      </c>
      <c r="R136" s="175">
        <f>Q136*H136</f>
        <v>0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186</v>
      </c>
      <c r="AT136" s="177" t="s">
        <v>131</v>
      </c>
      <c r="AU136" s="177" t="s">
        <v>81</v>
      </c>
      <c r="AY136" s="20" t="s">
        <v>129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79</v>
      </c>
      <c r="BK136" s="178">
        <f>ROUND(I136*H136,2)</f>
        <v>0</v>
      </c>
      <c r="BL136" s="20" t="s">
        <v>186</v>
      </c>
      <c r="BM136" s="177" t="s">
        <v>914</v>
      </c>
    </row>
    <row r="137" s="2" customFormat="1">
      <c r="A137" s="39"/>
      <c r="B137" s="40"/>
      <c r="C137" s="39"/>
      <c r="D137" s="179" t="s">
        <v>137</v>
      </c>
      <c r="E137" s="39"/>
      <c r="F137" s="180" t="s">
        <v>913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137</v>
      </c>
      <c r="AU137" s="20" t="s">
        <v>81</v>
      </c>
    </row>
    <row r="138" s="2" customFormat="1" ht="16.5" customHeight="1">
      <c r="A138" s="39"/>
      <c r="B138" s="165"/>
      <c r="C138" s="209" t="s">
        <v>220</v>
      </c>
      <c r="D138" s="209" t="s">
        <v>155</v>
      </c>
      <c r="E138" s="210" t="s">
        <v>915</v>
      </c>
      <c r="F138" s="211" t="s">
        <v>916</v>
      </c>
      <c r="G138" s="212" t="s">
        <v>148</v>
      </c>
      <c r="H138" s="213">
        <v>15</v>
      </c>
      <c r="I138" s="214"/>
      <c r="J138" s="215">
        <f>ROUND(I138*H138,2)</f>
        <v>0</v>
      </c>
      <c r="K138" s="211" t="s">
        <v>426</v>
      </c>
      <c r="L138" s="216"/>
      <c r="M138" s="217" t="s">
        <v>3</v>
      </c>
      <c r="N138" s="218" t="s">
        <v>42</v>
      </c>
      <c r="O138" s="73"/>
      <c r="P138" s="175">
        <f>O138*H138</f>
        <v>0</v>
      </c>
      <c r="Q138" s="175">
        <v>0</v>
      </c>
      <c r="R138" s="175">
        <f>Q138*H138</f>
        <v>0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255</v>
      </c>
      <c r="AT138" s="177" t="s">
        <v>155</v>
      </c>
      <c r="AU138" s="177" t="s">
        <v>81</v>
      </c>
      <c r="AY138" s="20" t="s">
        <v>129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79</v>
      </c>
      <c r="BK138" s="178">
        <f>ROUND(I138*H138,2)</f>
        <v>0</v>
      </c>
      <c r="BL138" s="20" t="s">
        <v>186</v>
      </c>
      <c r="BM138" s="177" t="s">
        <v>917</v>
      </c>
    </row>
    <row r="139" s="2" customFormat="1">
      <c r="A139" s="39"/>
      <c r="B139" s="40"/>
      <c r="C139" s="39"/>
      <c r="D139" s="179" t="s">
        <v>137</v>
      </c>
      <c r="E139" s="39"/>
      <c r="F139" s="180" t="s">
        <v>916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137</v>
      </c>
      <c r="AU139" s="20" t="s">
        <v>81</v>
      </c>
    </row>
    <row r="140" s="2" customFormat="1" ht="16.5" customHeight="1">
      <c r="A140" s="39"/>
      <c r="B140" s="165"/>
      <c r="C140" s="166" t="s">
        <v>313</v>
      </c>
      <c r="D140" s="166" t="s">
        <v>131</v>
      </c>
      <c r="E140" s="167" t="s">
        <v>918</v>
      </c>
      <c r="F140" s="168" t="s">
        <v>919</v>
      </c>
      <c r="G140" s="169" t="s">
        <v>148</v>
      </c>
      <c r="H140" s="170">
        <v>15</v>
      </c>
      <c r="I140" s="171"/>
      <c r="J140" s="172">
        <f>ROUND(I140*H140,2)</f>
        <v>0</v>
      </c>
      <c r="K140" s="168" t="s">
        <v>426</v>
      </c>
      <c r="L140" s="40"/>
      <c r="M140" s="173" t="s">
        <v>3</v>
      </c>
      <c r="N140" s="174" t="s">
        <v>42</v>
      </c>
      <c r="O140" s="73"/>
      <c r="P140" s="175">
        <f>O140*H140</f>
        <v>0</v>
      </c>
      <c r="Q140" s="175">
        <v>0</v>
      </c>
      <c r="R140" s="175">
        <f>Q140*H140</f>
        <v>0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186</v>
      </c>
      <c r="AT140" s="177" t="s">
        <v>131</v>
      </c>
      <c r="AU140" s="177" t="s">
        <v>81</v>
      </c>
      <c r="AY140" s="20" t="s">
        <v>129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79</v>
      </c>
      <c r="BK140" s="178">
        <f>ROUND(I140*H140,2)</f>
        <v>0</v>
      </c>
      <c r="BL140" s="20" t="s">
        <v>186</v>
      </c>
      <c r="BM140" s="177" t="s">
        <v>920</v>
      </c>
    </row>
    <row r="141" s="2" customFormat="1">
      <c r="A141" s="39"/>
      <c r="B141" s="40"/>
      <c r="C141" s="39"/>
      <c r="D141" s="179" t="s">
        <v>137</v>
      </c>
      <c r="E141" s="39"/>
      <c r="F141" s="180" t="s">
        <v>919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137</v>
      </c>
      <c r="AU141" s="20" t="s">
        <v>81</v>
      </c>
    </row>
    <row r="142" s="12" customFormat="1" ht="22.8" customHeight="1">
      <c r="A142" s="12"/>
      <c r="B142" s="152"/>
      <c r="C142" s="12"/>
      <c r="D142" s="153" t="s">
        <v>70</v>
      </c>
      <c r="E142" s="163" t="s">
        <v>921</v>
      </c>
      <c r="F142" s="163" t="s">
        <v>922</v>
      </c>
      <c r="G142" s="12"/>
      <c r="H142" s="12"/>
      <c r="I142" s="155"/>
      <c r="J142" s="164">
        <f>BK142</f>
        <v>0</v>
      </c>
      <c r="K142" s="12"/>
      <c r="L142" s="152"/>
      <c r="M142" s="157"/>
      <c r="N142" s="158"/>
      <c r="O142" s="158"/>
      <c r="P142" s="159">
        <f>SUM(P143:P166)</f>
        <v>0</v>
      </c>
      <c r="Q142" s="158"/>
      <c r="R142" s="159">
        <f>SUM(R143:R166)</f>
        <v>0.061620000000000001</v>
      </c>
      <c r="S142" s="158"/>
      <c r="T142" s="160">
        <f>SUM(T143:T166)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3" t="s">
        <v>81</v>
      </c>
      <c r="AT142" s="161" t="s">
        <v>70</v>
      </c>
      <c r="AU142" s="161" t="s">
        <v>79</v>
      </c>
      <c r="AY142" s="153" t="s">
        <v>129</v>
      </c>
      <c r="BK142" s="162">
        <f>SUM(BK143:BK166)</f>
        <v>0</v>
      </c>
    </row>
    <row r="143" s="2" customFormat="1" ht="16.5" customHeight="1">
      <c r="A143" s="39"/>
      <c r="B143" s="165"/>
      <c r="C143" s="209" t="s">
        <v>231</v>
      </c>
      <c r="D143" s="209" t="s">
        <v>155</v>
      </c>
      <c r="E143" s="210" t="s">
        <v>923</v>
      </c>
      <c r="F143" s="211" t="s">
        <v>924</v>
      </c>
      <c r="G143" s="212" t="s">
        <v>148</v>
      </c>
      <c r="H143" s="213">
        <v>120</v>
      </c>
      <c r="I143" s="214"/>
      <c r="J143" s="215">
        <f>ROUND(I143*H143,2)</f>
        <v>0</v>
      </c>
      <c r="K143" s="211" t="s">
        <v>135</v>
      </c>
      <c r="L143" s="216"/>
      <c r="M143" s="217" t="s">
        <v>3</v>
      </c>
      <c r="N143" s="218" t="s">
        <v>42</v>
      </c>
      <c r="O143" s="73"/>
      <c r="P143" s="175">
        <f>O143*H143</f>
        <v>0</v>
      </c>
      <c r="Q143" s="175">
        <v>0.00017000000000000001</v>
      </c>
      <c r="R143" s="175">
        <f>Q143*H143</f>
        <v>0.020400000000000001</v>
      </c>
      <c r="S143" s="175">
        <v>0</v>
      </c>
      <c r="T143" s="17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177" t="s">
        <v>255</v>
      </c>
      <c r="AT143" s="177" t="s">
        <v>155</v>
      </c>
      <c r="AU143" s="177" t="s">
        <v>81</v>
      </c>
      <c r="AY143" s="20" t="s">
        <v>129</v>
      </c>
      <c r="BE143" s="178">
        <f>IF(N143="základní",J143,0)</f>
        <v>0</v>
      </c>
      <c r="BF143" s="178">
        <f>IF(N143="snížená",J143,0)</f>
        <v>0</v>
      </c>
      <c r="BG143" s="178">
        <f>IF(N143="zákl. přenesená",J143,0)</f>
        <v>0</v>
      </c>
      <c r="BH143" s="178">
        <f>IF(N143="sníž. přenesená",J143,0)</f>
        <v>0</v>
      </c>
      <c r="BI143" s="178">
        <f>IF(N143="nulová",J143,0)</f>
        <v>0</v>
      </c>
      <c r="BJ143" s="20" t="s">
        <v>79</v>
      </c>
      <c r="BK143" s="178">
        <f>ROUND(I143*H143,2)</f>
        <v>0</v>
      </c>
      <c r="BL143" s="20" t="s">
        <v>186</v>
      </c>
      <c r="BM143" s="177" t="s">
        <v>925</v>
      </c>
    </row>
    <row r="144" s="2" customFormat="1">
      <c r="A144" s="39"/>
      <c r="B144" s="40"/>
      <c r="C144" s="39"/>
      <c r="D144" s="179" t="s">
        <v>137</v>
      </c>
      <c r="E144" s="39"/>
      <c r="F144" s="180" t="s">
        <v>924</v>
      </c>
      <c r="G144" s="39"/>
      <c r="H144" s="39"/>
      <c r="I144" s="181"/>
      <c r="J144" s="39"/>
      <c r="K144" s="39"/>
      <c r="L144" s="40"/>
      <c r="M144" s="182"/>
      <c r="N144" s="183"/>
      <c r="O144" s="73"/>
      <c r="P144" s="73"/>
      <c r="Q144" s="73"/>
      <c r="R144" s="73"/>
      <c r="S144" s="73"/>
      <c r="T144" s="74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20" t="s">
        <v>137</v>
      </c>
      <c r="AU144" s="20" t="s">
        <v>81</v>
      </c>
    </row>
    <row r="145" s="2" customFormat="1" ht="16.5" customHeight="1">
      <c r="A145" s="39"/>
      <c r="B145" s="165"/>
      <c r="C145" s="166" t="s">
        <v>328</v>
      </c>
      <c r="D145" s="166" t="s">
        <v>131</v>
      </c>
      <c r="E145" s="167" t="s">
        <v>926</v>
      </c>
      <c r="F145" s="168" t="s">
        <v>927</v>
      </c>
      <c r="G145" s="169" t="s">
        <v>148</v>
      </c>
      <c r="H145" s="170">
        <v>120</v>
      </c>
      <c r="I145" s="171"/>
      <c r="J145" s="172">
        <f>ROUND(I145*H145,2)</f>
        <v>0</v>
      </c>
      <c r="K145" s="168" t="s">
        <v>135</v>
      </c>
      <c r="L145" s="40"/>
      <c r="M145" s="173" t="s">
        <v>3</v>
      </c>
      <c r="N145" s="174" t="s">
        <v>42</v>
      </c>
      <c r="O145" s="73"/>
      <c r="P145" s="175">
        <f>O145*H145</f>
        <v>0</v>
      </c>
      <c r="Q145" s="175">
        <v>0</v>
      </c>
      <c r="R145" s="175">
        <f>Q145*H145</f>
        <v>0</v>
      </c>
      <c r="S145" s="175">
        <v>0</v>
      </c>
      <c r="T145" s="17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77" t="s">
        <v>186</v>
      </c>
      <c r="AT145" s="177" t="s">
        <v>131</v>
      </c>
      <c r="AU145" s="177" t="s">
        <v>81</v>
      </c>
      <c r="AY145" s="20" t="s">
        <v>129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20" t="s">
        <v>79</v>
      </c>
      <c r="BK145" s="178">
        <f>ROUND(I145*H145,2)</f>
        <v>0</v>
      </c>
      <c r="BL145" s="20" t="s">
        <v>186</v>
      </c>
      <c r="BM145" s="177" t="s">
        <v>928</v>
      </c>
    </row>
    <row r="146" s="2" customFormat="1">
      <c r="A146" s="39"/>
      <c r="B146" s="40"/>
      <c r="C146" s="39"/>
      <c r="D146" s="179" t="s">
        <v>137</v>
      </c>
      <c r="E146" s="39"/>
      <c r="F146" s="180" t="s">
        <v>929</v>
      </c>
      <c r="G146" s="39"/>
      <c r="H146" s="39"/>
      <c r="I146" s="181"/>
      <c r="J146" s="39"/>
      <c r="K146" s="39"/>
      <c r="L146" s="40"/>
      <c r="M146" s="182"/>
      <c r="N146" s="183"/>
      <c r="O146" s="73"/>
      <c r="P146" s="73"/>
      <c r="Q146" s="73"/>
      <c r="R146" s="73"/>
      <c r="S146" s="73"/>
      <c r="T146" s="74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20" t="s">
        <v>137</v>
      </c>
      <c r="AU146" s="20" t="s">
        <v>81</v>
      </c>
    </row>
    <row r="147" s="2" customFormat="1">
      <c r="A147" s="39"/>
      <c r="B147" s="40"/>
      <c r="C147" s="39"/>
      <c r="D147" s="184" t="s">
        <v>139</v>
      </c>
      <c r="E147" s="39"/>
      <c r="F147" s="185" t="s">
        <v>930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139</v>
      </c>
      <c r="AU147" s="20" t="s">
        <v>81</v>
      </c>
    </row>
    <row r="148" s="2" customFormat="1" ht="16.5" customHeight="1">
      <c r="A148" s="39"/>
      <c r="B148" s="165"/>
      <c r="C148" s="166" t="s">
        <v>240</v>
      </c>
      <c r="D148" s="166" t="s">
        <v>131</v>
      </c>
      <c r="E148" s="167" t="s">
        <v>931</v>
      </c>
      <c r="F148" s="168" t="s">
        <v>932</v>
      </c>
      <c r="G148" s="169" t="s">
        <v>842</v>
      </c>
      <c r="H148" s="170">
        <v>4</v>
      </c>
      <c r="I148" s="171"/>
      <c r="J148" s="172">
        <f>ROUND(I148*H148,2)</f>
        <v>0</v>
      </c>
      <c r="K148" s="168" t="s">
        <v>135</v>
      </c>
      <c r="L148" s="40"/>
      <c r="M148" s="173" t="s">
        <v>3</v>
      </c>
      <c r="N148" s="174" t="s">
        <v>42</v>
      </c>
      <c r="O148" s="73"/>
      <c r="P148" s="175">
        <f>O148*H148</f>
        <v>0</v>
      </c>
      <c r="Q148" s="175">
        <v>0</v>
      </c>
      <c r="R148" s="175">
        <f>Q148*H148</f>
        <v>0</v>
      </c>
      <c r="S148" s="175">
        <v>0</v>
      </c>
      <c r="T148" s="17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177" t="s">
        <v>186</v>
      </c>
      <c r="AT148" s="177" t="s">
        <v>131</v>
      </c>
      <c r="AU148" s="177" t="s">
        <v>81</v>
      </c>
      <c r="AY148" s="20" t="s">
        <v>129</v>
      </c>
      <c r="BE148" s="178">
        <f>IF(N148="základní",J148,0)</f>
        <v>0</v>
      </c>
      <c r="BF148" s="178">
        <f>IF(N148="snížená",J148,0)</f>
        <v>0</v>
      </c>
      <c r="BG148" s="178">
        <f>IF(N148="zákl. přenesená",J148,0)</f>
        <v>0</v>
      </c>
      <c r="BH148" s="178">
        <f>IF(N148="sníž. přenesená",J148,0)</f>
        <v>0</v>
      </c>
      <c r="BI148" s="178">
        <f>IF(N148="nulová",J148,0)</f>
        <v>0</v>
      </c>
      <c r="BJ148" s="20" t="s">
        <v>79</v>
      </c>
      <c r="BK148" s="178">
        <f>ROUND(I148*H148,2)</f>
        <v>0</v>
      </c>
      <c r="BL148" s="20" t="s">
        <v>186</v>
      </c>
      <c r="BM148" s="177" t="s">
        <v>933</v>
      </c>
    </row>
    <row r="149" s="2" customFormat="1">
      <c r="A149" s="39"/>
      <c r="B149" s="40"/>
      <c r="C149" s="39"/>
      <c r="D149" s="179" t="s">
        <v>137</v>
      </c>
      <c r="E149" s="39"/>
      <c r="F149" s="180" t="s">
        <v>934</v>
      </c>
      <c r="G149" s="39"/>
      <c r="H149" s="39"/>
      <c r="I149" s="181"/>
      <c r="J149" s="39"/>
      <c r="K149" s="39"/>
      <c r="L149" s="40"/>
      <c r="M149" s="182"/>
      <c r="N149" s="183"/>
      <c r="O149" s="73"/>
      <c r="P149" s="73"/>
      <c r="Q149" s="73"/>
      <c r="R149" s="73"/>
      <c r="S149" s="73"/>
      <c r="T149" s="74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20" t="s">
        <v>137</v>
      </c>
      <c r="AU149" s="20" t="s">
        <v>81</v>
      </c>
    </row>
    <row r="150" s="2" customFormat="1">
      <c r="A150" s="39"/>
      <c r="B150" s="40"/>
      <c r="C150" s="39"/>
      <c r="D150" s="184" t="s">
        <v>139</v>
      </c>
      <c r="E150" s="39"/>
      <c r="F150" s="185" t="s">
        <v>935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139</v>
      </c>
      <c r="AU150" s="20" t="s">
        <v>81</v>
      </c>
    </row>
    <row r="151" s="2" customFormat="1" ht="16.5" customHeight="1">
      <c r="A151" s="39"/>
      <c r="B151" s="165"/>
      <c r="C151" s="209" t="s">
        <v>344</v>
      </c>
      <c r="D151" s="209" t="s">
        <v>155</v>
      </c>
      <c r="E151" s="210" t="s">
        <v>936</v>
      </c>
      <c r="F151" s="211" t="s">
        <v>937</v>
      </c>
      <c r="G151" s="212" t="s">
        <v>148</v>
      </c>
      <c r="H151" s="213">
        <v>6</v>
      </c>
      <c r="I151" s="214"/>
      <c r="J151" s="215">
        <f>ROUND(I151*H151,2)</f>
        <v>0</v>
      </c>
      <c r="K151" s="211" t="s">
        <v>135</v>
      </c>
      <c r="L151" s="216"/>
      <c r="M151" s="217" t="s">
        <v>3</v>
      </c>
      <c r="N151" s="218" t="s">
        <v>42</v>
      </c>
      <c r="O151" s="73"/>
      <c r="P151" s="175">
        <f>O151*H151</f>
        <v>0</v>
      </c>
      <c r="Q151" s="175">
        <v>0.00076999999999999996</v>
      </c>
      <c r="R151" s="175">
        <f>Q151*H151</f>
        <v>0.00462</v>
      </c>
      <c r="S151" s="175">
        <v>0</v>
      </c>
      <c r="T151" s="17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255</v>
      </c>
      <c r="AT151" s="177" t="s">
        <v>155</v>
      </c>
      <c r="AU151" s="177" t="s">
        <v>81</v>
      </c>
      <c r="AY151" s="20" t="s">
        <v>129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79</v>
      </c>
      <c r="BK151" s="178">
        <f>ROUND(I151*H151,2)</f>
        <v>0</v>
      </c>
      <c r="BL151" s="20" t="s">
        <v>186</v>
      </c>
      <c r="BM151" s="177" t="s">
        <v>938</v>
      </c>
    </row>
    <row r="152" s="2" customFormat="1">
      <c r="A152" s="39"/>
      <c r="B152" s="40"/>
      <c r="C152" s="39"/>
      <c r="D152" s="179" t="s">
        <v>137</v>
      </c>
      <c r="E152" s="39"/>
      <c r="F152" s="180" t="s">
        <v>937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137</v>
      </c>
      <c r="AU152" s="20" t="s">
        <v>81</v>
      </c>
    </row>
    <row r="153" s="2" customFormat="1" ht="16.5" customHeight="1">
      <c r="A153" s="39"/>
      <c r="B153" s="165"/>
      <c r="C153" s="166" t="s">
        <v>249</v>
      </c>
      <c r="D153" s="166" t="s">
        <v>131</v>
      </c>
      <c r="E153" s="167" t="s">
        <v>939</v>
      </c>
      <c r="F153" s="168" t="s">
        <v>940</v>
      </c>
      <c r="G153" s="169" t="s">
        <v>148</v>
      </c>
      <c r="H153" s="170">
        <v>6</v>
      </c>
      <c r="I153" s="171"/>
      <c r="J153" s="172">
        <f>ROUND(I153*H153,2)</f>
        <v>0</v>
      </c>
      <c r="K153" s="168" t="s">
        <v>135</v>
      </c>
      <c r="L153" s="40"/>
      <c r="M153" s="173" t="s">
        <v>3</v>
      </c>
      <c r="N153" s="174" t="s">
        <v>42</v>
      </c>
      <c r="O153" s="73"/>
      <c r="P153" s="175">
        <f>O153*H153</f>
        <v>0</v>
      </c>
      <c r="Q153" s="175">
        <v>0</v>
      </c>
      <c r="R153" s="175">
        <f>Q153*H153</f>
        <v>0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186</v>
      </c>
      <c r="AT153" s="177" t="s">
        <v>131</v>
      </c>
      <c r="AU153" s="177" t="s">
        <v>81</v>
      </c>
      <c r="AY153" s="20" t="s">
        <v>129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79</v>
      </c>
      <c r="BK153" s="178">
        <f>ROUND(I153*H153,2)</f>
        <v>0</v>
      </c>
      <c r="BL153" s="20" t="s">
        <v>186</v>
      </c>
      <c r="BM153" s="177" t="s">
        <v>941</v>
      </c>
    </row>
    <row r="154" s="2" customFormat="1">
      <c r="A154" s="39"/>
      <c r="B154" s="40"/>
      <c r="C154" s="39"/>
      <c r="D154" s="179" t="s">
        <v>137</v>
      </c>
      <c r="E154" s="39"/>
      <c r="F154" s="180" t="s">
        <v>942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137</v>
      </c>
      <c r="AU154" s="20" t="s">
        <v>81</v>
      </c>
    </row>
    <row r="155" s="2" customFormat="1">
      <c r="A155" s="39"/>
      <c r="B155" s="40"/>
      <c r="C155" s="39"/>
      <c r="D155" s="184" t="s">
        <v>139</v>
      </c>
      <c r="E155" s="39"/>
      <c r="F155" s="185" t="s">
        <v>943</v>
      </c>
      <c r="G155" s="39"/>
      <c r="H155" s="39"/>
      <c r="I155" s="181"/>
      <c r="J155" s="39"/>
      <c r="K155" s="39"/>
      <c r="L155" s="40"/>
      <c r="M155" s="182"/>
      <c r="N155" s="183"/>
      <c r="O155" s="73"/>
      <c r="P155" s="73"/>
      <c r="Q155" s="73"/>
      <c r="R155" s="73"/>
      <c r="S155" s="73"/>
      <c r="T155" s="74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20" t="s">
        <v>139</v>
      </c>
      <c r="AU155" s="20" t="s">
        <v>81</v>
      </c>
    </row>
    <row r="156" s="2" customFormat="1" ht="16.5" customHeight="1">
      <c r="A156" s="39"/>
      <c r="B156" s="165"/>
      <c r="C156" s="166" t="s">
        <v>355</v>
      </c>
      <c r="D156" s="166" t="s">
        <v>131</v>
      </c>
      <c r="E156" s="167" t="s">
        <v>944</v>
      </c>
      <c r="F156" s="168" t="s">
        <v>945</v>
      </c>
      <c r="G156" s="169" t="s">
        <v>842</v>
      </c>
      <c r="H156" s="170">
        <v>6</v>
      </c>
      <c r="I156" s="171"/>
      <c r="J156" s="172">
        <f>ROUND(I156*H156,2)</f>
        <v>0</v>
      </c>
      <c r="K156" s="168" t="s">
        <v>135</v>
      </c>
      <c r="L156" s="40"/>
      <c r="M156" s="173" t="s">
        <v>3</v>
      </c>
      <c r="N156" s="174" t="s">
        <v>42</v>
      </c>
      <c r="O156" s="73"/>
      <c r="P156" s="175">
        <f>O156*H156</f>
        <v>0</v>
      </c>
      <c r="Q156" s="175">
        <v>0</v>
      </c>
      <c r="R156" s="175">
        <f>Q156*H156</f>
        <v>0</v>
      </c>
      <c r="S156" s="175">
        <v>0</v>
      </c>
      <c r="T156" s="17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177" t="s">
        <v>186</v>
      </c>
      <c r="AT156" s="177" t="s">
        <v>131</v>
      </c>
      <c r="AU156" s="177" t="s">
        <v>81</v>
      </c>
      <c r="AY156" s="20" t="s">
        <v>129</v>
      </c>
      <c r="BE156" s="178">
        <f>IF(N156="základní",J156,0)</f>
        <v>0</v>
      </c>
      <c r="BF156" s="178">
        <f>IF(N156="snížená",J156,0)</f>
        <v>0</v>
      </c>
      <c r="BG156" s="178">
        <f>IF(N156="zákl. přenesená",J156,0)</f>
        <v>0</v>
      </c>
      <c r="BH156" s="178">
        <f>IF(N156="sníž. přenesená",J156,0)</f>
        <v>0</v>
      </c>
      <c r="BI156" s="178">
        <f>IF(N156="nulová",J156,0)</f>
        <v>0</v>
      </c>
      <c r="BJ156" s="20" t="s">
        <v>79</v>
      </c>
      <c r="BK156" s="178">
        <f>ROUND(I156*H156,2)</f>
        <v>0</v>
      </c>
      <c r="BL156" s="20" t="s">
        <v>186</v>
      </c>
      <c r="BM156" s="177" t="s">
        <v>946</v>
      </c>
    </row>
    <row r="157" s="2" customFormat="1">
      <c r="A157" s="39"/>
      <c r="B157" s="40"/>
      <c r="C157" s="39"/>
      <c r="D157" s="179" t="s">
        <v>137</v>
      </c>
      <c r="E157" s="39"/>
      <c r="F157" s="180" t="s">
        <v>947</v>
      </c>
      <c r="G157" s="39"/>
      <c r="H157" s="39"/>
      <c r="I157" s="181"/>
      <c r="J157" s="39"/>
      <c r="K157" s="39"/>
      <c r="L157" s="40"/>
      <c r="M157" s="182"/>
      <c r="N157" s="183"/>
      <c r="O157" s="73"/>
      <c r="P157" s="73"/>
      <c r="Q157" s="73"/>
      <c r="R157" s="73"/>
      <c r="S157" s="73"/>
      <c r="T157" s="74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20" t="s">
        <v>137</v>
      </c>
      <c r="AU157" s="20" t="s">
        <v>81</v>
      </c>
    </row>
    <row r="158" s="2" customFormat="1">
      <c r="A158" s="39"/>
      <c r="B158" s="40"/>
      <c r="C158" s="39"/>
      <c r="D158" s="184" t="s">
        <v>139</v>
      </c>
      <c r="E158" s="39"/>
      <c r="F158" s="185" t="s">
        <v>948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139</v>
      </c>
      <c r="AU158" s="20" t="s">
        <v>81</v>
      </c>
    </row>
    <row r="159" s="2" customFormat="1" ht="16.5" customHeight="1">
      <c r="A159" s="39"/>
      <c r="B159" s="165"/>
      <c r="C159" s="209" t="s">
        <v>255</v>
      </c>
      <c r="D159" s="209" t="s">
        <v>155</v>
      </c>
      <c r="E159" s="210" t="s">
        <v>949</v>
      </c>
      <c r="F159" s="211" t="s">
        <v>950</v>
      </c>
      <c r="G159" s="212" t="s">
        <v>148</v>
      </c>
      <c r="H159" s="213">
        <v>20</v>
      </c>
      <c r="I159" s="214"/>
      <c r="J159" s="215">
        <f>ROUND(I159*H159,2)</f>
        <v>0</v>
      </c>
      <c r="K159" s="211" t="s">
        <v>135</v>
      </c>
      <c r="L159" s="216"/>
      <c r="M159" s="217" t="s">
        <v>3</v>
      </c>
      <c r="N159" s="218" t="s">
        <v>42</v>
      </c>
      <c r="O159" s="73"/>
      <c r="P159" s="175">
        <f>O159*H159</f>
        <v>0</v>
      </c>
      <c r="Q159" s="175">
        <v>0.00183</v>
      </c>
      <c r="R159" s="175">
        <f>Q159*H159</f>
        <v>0.036600000000000001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255</v>
      </c>
      <c r="AT159" s="177" t="s">
        <v>155</v>
      </c>
      <c r="AU159" s="177" t="s">
        <v>81</v>
      </c>
      <c r="AY159" s="20" t="s">
        <v>129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79</v>
      </c>
      <c r="BK159" s="178">
        <f>ROUND(I159*H159,2)</f>
        <v>0</v>
      </c>
      <c r="BL159" s="20" t="s">
        <v>186</v>
      </c>
      <c r="BM159" s="177" t="s">
        <v>951</v>
      </c>
    </row>
    <row r="160" s="2" customFormat="1">
      <c r="A160" s="39"/>
      <c r="B160" s="40"/>
      <c r="C160" s="39"/>
      <c r="D160" s="179" t="s">
        <v>137</v>
      </c>
      <c r="E160" s="39"/>
      <c r="F160" s="180" t="s">
        <v>950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137</v>
      </c>
      <c r="AU160" s="20" t="s">
        <v>81</v>
      </c>
    </row>
    <row r="161" s="2" customFormat="1" ht="16.5" customHeight="1">
      <c r="A161" s="39"/>
      <c r="B161" s="165"/>
      <c r="C161" s="166" t="s">
        <v>368</v>
      </c>
      <c r="D161" s="166" t="s">
        <v>131</v>
      </c>
      <c r="E161" s="167" t="s">
        <v>952</v>
      </c>
      <c r="F161" s="168" t="s">
        <v>953</v>
      </c>
      <c r="G161" s="169" t="s">
        <v>148</v>
      </c>
      <c r="H161" s="170">
        <v>20</v>
      </c>
      <c r="I161" s="171"/>
      <c r="J161" s="172">
        <f>ROUND(I161*H161,2)</f>
        <v>0</v>
      </c>
      <c r="K161" s="168" t="s">
        <v>135</v>
      </c>
      <c r="L161" s="40"/>
      <c r="M161" s="173" t="s">
        <v>3</v>
      </c>
      <c r="N161" s="174" t="s">
        <v>42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186</v>
      </c>
      <c r="AT161" s="177" t="s">
        <v>131</v>
      </c>
      <c r="AU161" s="177" t="s">
        <v>81</v>
      </c>
      <c r="AY161" s="20" t="s">
        <v>129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79</v>
      </c>
      <c r="BK161" s="178">
        <f>ROUND(I161*H161,2)</f>
        <v>0</v>
      </c>
      <c r="BL161" s="20" t="s">
        <v>186</v>
      </c>
      <c r="BM161" s="177" t="s">
        <v>954</v>
      </c>
    </row>
    <row r="162" s="2" customFormat="1">
      <c r="A162" s="39"/>
      <c r="B162" s="40"/>
      <c r="C162" s="39"/>
      <c r="D162" s="179" t="s">
        <v>137</v>
      </c>
      <c r="E162" s="39"/>
      <c r="F162" s="180" t="s">
        <v>955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137</v>
      </c>
      <c r="AU162" s="20" t="s">
        <v>81</v>
      </c>
    </row>
    <row r="163" s="2" customFormat="1">
      <c r="A163" s="39"/>
      <c r="B163" s="40"/>
      <c r="C163" s="39"/>
      <c r="D163" s="184" t="s">
        <v>139</v>
      </c>
      <c r="E163" s="39"/>
      <c r="F163" s="185" t="s">
        <v>956</v>
      </c>
      <c r="G163" s="39"/>
      <c r="H163" s="39"/>
      <c r="I163" s="181"/>
      <c r="J163" s="39"/>
      <c r="K163" s="39"/>
      <c r="L163" s="40"/>
      <c r="M163" s="182"/>
      <c r="N163" s="183"/>
      <c r="O163" s="73"/>
      <c r="P163" s="73"/>
      <c r="Q163" s="73"/>
      <c r="R163" s="73"/>
      <c r="S163" s="73"/>
      <c r="T163" s="74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20" t="s">
        <v>139</v>
      </c>
      <c r="AU163" s="20" t="s">
        <v>81</v>
      </c>
    </row>
    <row r="164" s="2" customFormat="1" ht="16.5" customHeight="1">
      <c r="A164" s="39"/>
      <c r="B164" s="165"/>
      <c r="C164" s="166" t="s">
        <v>266</v>
      </c>
      <c r="D164" s="166" t="s">
        <v>131</v>
      </c>
      <c r="E164" s="167" t="s">
        <v>957</v>
      </c>
      <c r="F164" s="168" t="s">
        <v>958</v>
      </c>
      <c r="G164" s="169" t="s">
        <v>842</v>
      </c>
      <c r="H164" s="170">
        <v>3</v>
      </c>
      <c r="I164" s="171"/>
      <c r="J164" s="172">
        <f>ROUND(I164*H164,2)</f>
        <v>0</v>
      </c>
      <c r="K164" s="168" t="s">
        <v>135</v>
      </c>
      <c r="L164" s="40"/>
      <c r="M164" s="173" t="s">
        <v>3</v>
      </c>
      <c r="N164" s="174" t="s">
        <v>42</v>
      </c>
      <c r="O164" s="73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177" t="s">
        <v>186</v>
      </c>
      <c r="AT164" s="177" t="s">
        <v>131</v>
      </c>
      <c r="AU164" s="177" t="s">
        <v>81</v>
      </c>
      <c r="AY164" s="20" t="s">
        <v>129</v>
      </c>
      <c r="BE164" s="178">
        <f>IF(N164="základní",J164,0)</f>
        <v>0</v>
      </c>
      <c r="BF164" s="178">
        <f>IF(N164="snížená",J164,0)</f>
        <v>0</v>
      </c>
      <c r="BG164" s="178">
        <f>IF(N164="zákl. přenesená",J164,0)</f>
        <v>0</v>
      </c>
      <c r="BH164" s="178">
        <f>IF(N164="sníž. přenesená",J164,0)</f>
        <v>0</v>
      </c>
      <c r="BI164" s="178">
        <f>IF(N164="nulová",J164,0)</f>
        <v>0</v>
      </c>
      <c r="BJ164" s="20" t="s">
        <v>79</v>
      </c>
      <c r="BK164" s="178">
        <f>ROUND(I164*H164,2)</f>
        <v>0</v>
      </c>
      <c r="BL164" s="20" t="s">
        <v>186</v>
      </c>
      <c r="BM164" s="177" t="s">
        <v>959</v>
      </c>
    </row>
    <row r="165" s="2" customFormat="1">
      <c r="A165" s="39"/>
      <c r="B165" s="40"/>
      <c r="C165" s="39"/>
      <c r="D165" s="179" t="s">
        <v>137</v>
      </c>
      <c r="E165" s="39"/>
      <c r="F165" s="180" t="s">
        <v>960</v>
      </c>
      <c r="G165" s="39"/>
      <c r="H165" s="39"/>
      <c r="I165" s="181"/>
      <c r="J165" s="39"/>
      <c r="K165" s="39"/>
      <c r="L165" s="40"/>
      <c r="M165" s="182"/>
      <c r="N165" s="183"/>
      <c r="O165" s="73"/>
      <c r="P165" s="73"/>
      <c r="Q165" s="73"/>
      <c r="R165" s="73"/>
      <c r="S165" s="73"/>
      <c r="T165" s="74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20" t="s">
        <v>137</v>
      </c>
      <c r="AU165" s="20" t="s">
        <v>81</v>
      </c>
    </row>
    <row r="166" s="2" customFormat="1">
      <c r="A166" s="39"/>
      <c r="B166" s="40"/>
      <c r="C166" s="39"/>
      <c r="D166" s="184" t="s">
        <v>139</v>
      </c>
      <c r="E166" s="39"/>
      <c r="F166" s="185" t="s">
        <v>961</v>
      </c>
      <c r="G166" s="39"/>
      <c r="H166" s="39"/>
      <c r="I166" s="181"/>
      <c r="J166" s="39"/>
      <c r="K166" s="39"/>
      <c r="L166" s="40"/>
      <c r="M166" s="182"/>
      <c r="N166" s="183"/>
      <c r="O166" s="73"/>
      <c r="P166" s="73"/>
      <c r="Q166" s="73"/>
      <c r="R166" s="73"/>
      <c r="S166" s="73"/>
      <c r="T166" s="74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20" t="s">
        <v>139</v>
      </c>
      <c r="AU166" s="20" t="s">
        <v>81</v>
      </c>
    </row>
    <row r="167" s="12" customFormat="1" ht="22.8" customHeight="1">
      <c r="A167" s="12"/>
      <c r="B167" s="152"/>
      <c r="C167" s="12"/>
      <c r="D167" s="153" t="s">
        <v>70</v>
      </c>
      <c r="E167" s="163" t="s">
        <v>962</v>
      </c>
      <c r="F167" s="163" t="s">
        <v>963</v>
      </c>
      <c r="G167" s="12"/>
      <c r="H167" s="12"/>
      <c r="I167" s="155"/>
      <c r="J167" s="164">
        <f>BK167</f>
        <v>0</v>
      </c>
      <c r="K167" s="12"/>
      <c r="L167" s="152"/>
      <c r="M167" s="157"/>
      <c r="N167" s="158"/>
      <c r="O167" s="158"/>
      <c r="P167" s="159">
        <f>SUM(P168:P179)</f>
        <v>0</v>
      </c>
      <c r="Q167" s="158"/>
      <c r="R167" s="159">
        <f>SUM(R168:R179)</f>
        <v>0</v>
      </c>
      <c r="S167" s="158"/>
      <c r="T167" s="160">
        <f>SUM(T168:T179)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53" t="s">
        <v>79</v>
      </c>
      <c r="AT167" s="161" t="s">
        <v>70</v>
      </c>
      <c r="AU167" s="161" t="s">
        <v>79</v>
      </c>
      <c r="AY167" s="153" t="s">
        <v>129</v>
      </c>
      <c r="BK167" s="162">
        <f>SUM(BK168:BK179)</f>
        <v>0</v>
      </c>
    </row>
    <row r="168" s="2" customFormat="1" ht="16.5" customHeight="1">
      <c r="A168" s="39"/>
      <c r="B168" s="165"/>
      <c r="C168" s="166" t="s">
        <v>381</v>
      </c>
      <c r="D168" s="166" t="s">
        <v>131</v>
      </c>
      <c r="E168" s="167" t="s">
        <v>964</v>
      </c>
      <c r="F168" s="168" t="s">
        <v>965</v>
      </c>
      <c r="G168" s="169" t="s">
        <v>966</v>
      </c>
      <c r="H168" s="170">
        <v>1</v>
      </c>
      <c r="I168" s="171"/>
      <c r="J168" s="172">
        <f>ROUND(I168*H168,2)</f>
        <v>0</v>
      </c>
      <c r="K168" s="168" t="s">
        <v>426</v>
      </c>
      <c r="L168" s="40"/>
      <c r="M168" s="173" t="s">
        <v>3</v>
      </c>
      <c r="N168" s="174" t="s">
        <v>42</v>
      </c>
      <c r="O168" s="73"/>
      <c r="P168" s="175">
        <f>O168*H168</f>
        <v>0</v>
      </c>
      <c r="Q168" s="175">
        <v>0</v>
      </c>
      <c r="R168" s="175">
        <f>Q168*H168</f>
        <v>0</v>
      </c>
      <c r="S168" s="175">
        <v>0</v>
      </c>
      <c r="T168" s="176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177" t="s">
        <v>136</v>
      </c>
      <c r="AT168" s="177" t="s">
        <v>131</v>
      </c>
      <c r="AU168" s="177" t="s">
        <v>81</v>
      </c>
      <c r="AY168" s="20" t="s">
        <v>129</v>
      </c>
      <c r="BE168" s="178">
        <f>IF(N168="základní",J168,0)</f>
        <v>0</v>
      </c>
      <c r="BF168" s="178">
        <f>IF(N168="snížená",J168,0)</f>
        <v>0</v>
      </c>
      <c r="BG168" s="178">
        <f>IF(N168="zákl. přenesená",J168,0)</f>
        <v>0</v>
      </c>
      <c r="BH168" s="178">
        <f>IF(N168="sníž. přenesená",J168,0)</f>
        <v>0</v>
      </c>
      <c r="BI168" s="178">
        <f>IF(N168="nulová",J168,0)</f>
        <v>0</v>
      </c>
      <c r="BJ168" s="20" t="s">
        <v>79</v>
      </c>
      <c r="BK168" s="178">
        <f>ROUND(I168*H168,2)</f>
        <v>0</v>
      </c>
      <c r="BL168" s="20" t="s">
        <v>136</v>
      </c>
      <c r="BM168" s="177" t="s">
        <v>967</v>
      </c>
    </row>
    <row r="169" s="2" customFormat="1">
      <c r="A169" s="39"/>
      <c r="B169" s="40"/>
      <c r="C169" s="39"/>
      <c r="D169" s="179" t="s">
        <v>137</v>
      </c>
      <c r="E169" s="39"/>
      <c r="F169" s="180" t="s">
        <v>965</v>
      </c>
      <c r="G169" s="39"/>
      <c r="H169" s="39"/>
      <c r="I169" s="181"/>
      <c r="J169" s="39"/>
      <c r="K169" s="39"/>
      <c r="L169" s="40"/>
      <c r="M169" s="182"/>
      <c r="N169" s="183"/>
      <c r="O169" s="73"/>
      <c r="P169" s="73"/>
      <c r="Q169" s="73"/>
      <c r="R169" s="73"/>
      <c r="S169" s="73"/>
      <c r="T169" s="74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20" t="s">
        <v>137</v>
      </c>
      <c r="AU169" s="20" t="s">
        <v>81</v>
      </c>
    </row>
    <row r="170" s="2" customFormat="1" ht="16.5" customHeight="1">
      <c r="A170" s="39"/>
      <c r="B170" s="165"/>
      <c r="C170" s="166" t="s">
        <v>273</v>
      </c>
      <c r="D170" s="166" t="s">
        <v>131</v>
      </c>
      <c r="E170" s="167" t="s">
        <v>968</v>
      </c>
      <c r="F170" s="168" t="s">
        <v>969</v>
      </c>
      <c r="G170" s="169" t="s">
        <v>966</v>
      </c>
      <c r="H170" s="170">
        <v>1</v>
      </c>
      <c r="I170" s="171"/>
      <c r="J170" s="172">
        <f>ROUND(I170*H170,2)</f>
        <v>0</v>
      </c>
      <c r="K170" s="168" t="s">
        <v>426</v>
      </c>
      <c r="L170" s="40"/>
      <c r="M170" s="173" t="s">
        <v>3</v>
      </c>
      <c r="N170" s="174" t="s">
        <v>42</v>
      </c>
      <c r="O170" s="73"/>
      <c r="P170" s="175">
        <f>O170*H170</f>
        <v>0</v>
      </c>
      <c r="Q170" s="175">
        <v>0</v>
      </c>
      <c r="R170" s="175">
        <f>Q170*H170</f>
        <v>0</v>
      </c>
      <c r="S170" s="175">
        <v>0</v>
      </c>
      <c r="T170" s="176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177" t="s">
        <v>136</v>
      </c>
      <c r="AT170" s="177" t="s">
        <v>131</v>
      </c>
      <c r="AU170" s="177" t="s">
        <v>81</v>
      </c>
      <c r="AY170" s="20" t="s">
        <v>129</v>
      </c>
      <c r="BE170" s="178">
        <f>IF(N170="základní",J170,0)</f>
        <v>0</v>
      </c>
      <c r="BF170" s="178">
        <f>IF(N170="snížená",J170,0)</f>
        <v>0</v>
      </c>
      <c r="BG170" s="178">
        <f>IF(N170="zákl. přenesená",J170,0)</f>
        <v>0</v>
      </c>
      <c r="BH170" s="178">
        <f>IF(N170="sníž. přenesená",J170,0)</f>
        <v>0</v>
      </c>
      <c r="BI170" s="178">
        <f>IF(N170="nulová",J170,0)</f>
        <v>0</v>
      </c>
      <c r="BJ170" s="20" t="s">
        <v>79</v>
      </c>
      <c r="BK170" s="178">
        <f>ROUND(I170*H170,2)</f>
        <v>0</v>
      </c>
      <c r="BL170" s="20" t="s">
        <v>136</v>
      </c>
      <c r="BM170" s="177" t="s">
        <v>970</v>
      </c>
    </row>
    <row r="171" s="2" customFormat="1">
      <c r="A171" s="39"/>
      <c r="B171" s="40"/>
      <c r="C171" s="39"/>
      <c r="D171" s="179" t="s">
        <v>137</v>
      </c>
      <c r="E171" s="39"/>
      <c r="F171" s="180" t="s">
        <v>969</v>
      </c>
      <c r="G171" s="39"/>
      <c r="H171" s="39"/>
      <c r="I171" s="181"/>
      <c r="J171" s="39"/>
      <c r="K171" s="39"/>
      <c r="L171" s="40"/>
      <c r="M171" s="182"/>
      <c r="N171" s="183"/>
      <c r="O171" s="73"/>
      <c r="P171" s="73"/>
      <c r="Q171" s="73"/>
      <c r="R171" s="73"/>
      <c r="S171" s="73"/>
      <c r="T171" s="74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20" t="s">
        <v>137</v>
      </c>
      <c r="AU171" s="20" t="s">
        <v>81</v>
      </c>
    </row>
    <row r="172" s="2" customFormat="1" ht="16.5" customHeight="1">
      <c r="A172" s="39"/>
      <c r="B172" s="165"/>
      <c r="C172" s="166" t="s">
        <v>396</v>
      </c>
      <c r="D172" s="166" t="s">
        <v>131</v>
      </c>
      <c r="E172" s="167" t="s">
        <v>971</v>
      </c>
      <c r="F172" s="168" t="s">
        <v>972</v>
      </c>
      <c r="G172" s="169" t="s">
        <v>966</v>
      </c>
      <c r="H172" s="170">
        <v>1</v>
      </c>
      <c r="I172" s="171"/>
      <c r="J172" s="172">
        <f>ROUND(I172*H172,2)</f>
        <v>0</v>
      </c>
      <c r="K172" s="168" t="s">
        <v>426</v>
      </c>
      <c r="L172" s="40"/>
      <c r="M172" s="173" t="s">
        <v>3</v>
      </c>
      <c r="N172" s="174" t="s">
        <v>42</v>
      </c>
      <c r="O172" s="73"/>
      <c r="P172" s="175">
        <f>O172*H172</f>
        <v>0</v>
      </c>
      <c r="Q172" s="175">
        <v>0</v>
      </c>
      <c r="R172" s="175">
        <f>Q172*H172</f>
        <v>0</v>
      </c>
      <c r="S172" s="175">
        <v>0</v>
      </c>
      <c r="T172" s="176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177" t="s">
        <v>136</v>
      </c>
      <c r="AT172" s="177" t="s">
        <v>131</v>
      </c>
      <c r="AU172" s="177" t="s">
        <v>81</v>
      </c>
      <c r="AY172" s="20" t="s">
        <v>129</v>
      </c>
      <c r="BE172" s="178">
        <f>IF(N172="základní",J172,0)</f>
        <v>0</v>
      </c>
      <c r="BF172" s="178">
        <f>IF(N172="snížená",J172,0)</f>
        <v>0</v>
      </c>
      <c r="BG172" s="178">
        <f>IF(N172="zákl. přenesená",J172,0)</f>
        <v>0</v>
      </c>
      <c r="BH172" s="178">
        <f>IF(N172="sníž. přenesená",J172,0)</f>
        <v>0</v>
      </c>
      <c r="BI172" s="178">
        <f>IF(N172="nulová",J172,0)</f>
        <v>0</v>
      </c>
      <c r="BJ172" s="20" t="s">
        <v>79</v>
      </c>
      <c r="BK172" s="178">
        <f>ROUND(I172*H172,2)</f>
        <v>0</v>
      </c>
      <c r="BL172" s="20" t="s">
        <v>136</v>
      </c>
      <c r="BM172" s="177" t="s">
        <v>973</v>
      </c>
    </row>
    <row r="173" s="2" customFormat="1">
      <c r="A173" s="39"/>
      <c r="B173" s="40"/>
      <c r="C173" s="39"/>
      <c r="D173" s="179" t="s">
        <v>137</v>
      </c>
      <c r="E173" s="39"/>
      <c r="F173" s="180" t="s">
        <v>972</v>
      </c>
      <c r="G173" s="39"/>
      <c r="H173" s="39"/>
      <c r="I173" s="181"/>
      <c r="J173" s="39"/>
      <c r="K173" s="39"/>
      <c r="L173" s="40"/>
      <c r="M173" s="182"/>
      <c r="N173" s="183"/>
      <c r="O173" s="73"/>
      <c r="P173" s="73"/>
      <c r="Q173" s="73"/>
      <c r="R173" s="73"/>
      <c r="S173" s="73"/>
      <c r="T173" s="74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20" t="s">
        <v>137</v>
      </c>
      <c r="AU173" s="20" t="s">
        <v>81</v>
      </c>
    </row>
    <row r="174" s="2" customFormat="1" ht="16.5" customHeight="1">
      <c r="A174" s="39"/>
      <c r="B174" s="165"/>
      <c r="C174" s="166" t="s">
        <v>281</v>
      </c>
      <c r="D174" s="166" t="s">
        <v>131</v>
      </c>
      <c r="E174" s="167" t="s">
        <v>974</v>
      </c>
      <c r="F174" s="168" t="s">
        <v>975</v>
      </c>
      <c r="G174" s="169" t="s">
        <v>966</v>
      </c>
      <c r="H174" s="170">
        <v>1</v>
      </c>
      <c r="I174" s="171"/>
      <c r="J174" s="172">
        <f>ROUND(I174*H174,2)</f>
        <v>0</v>
      </c>
      <c r="K174" s="168" t="s">
        <v>426</v>
      </c>
      <c r="L174" s="40"/>
      <c r="M174" s="173" t="s">
        <v>3</v>
      </c>
      <c r="N174" s="174" t="s">
        <v>42</v>
      </c>
      <c r="O174" s="73"/>
      <c r="P174" s="175">
        <f>O174*H174</f>
        <v>0</v>
      </c>
      <c r="Q174" s="175">
        <v>0</v>
      </c>
      <c r="R174" s="175">
        <f>Q174*H174</f>
        <v>0</v>
      </c>
      <c r="S174" s="175">
        <v>0</v>
      </c>
      <c r="T174" s="17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177" t="s">
        <v>136</v>
      </c>
      <c r="AT174" s="177" t="s">
        <v>131</v>
      </c>
      <c r="AU174" s="177" t="s">
        <v>81</v>
      </c>
      <c r="AY174" s="20" t="s">
        <v>129</v>
      </c>
      <c r="BE174" s="178">
        <f>IF(N174="základní",J174,0)</f>
        <v>0</v>
      </c>
      <c r="BF174" s="178">
        <f>IF(N174="snížená",J174,0)</f>
        <v>0</v>
      </c>
      <c r="BG174" s="178">
        <f>IF(N174="zákl. přenesená",J174,0)</f>
        <v>0</v>
      </c>
      <c r="BH174" s="178">
        <f>IF(N174="sníž. přenesená",J174,0)</f>
        <v>0</v>
      </c>
      <c r="BI174" s="178">
        <f>IF(N174="nulová",J174,0)</f>
        <v>0</v>
      </c>
      <c r="BJ174" s="20" t="s">
        <v>79</v>
      </c>
      <c r="BK174" s="178">
        <f>ROUND(I174*H174,2)</f>
        <v>0</v>
      </c>
      <c r="BL174" s="20" t="s">
        <v>136</v>
      </c>
      <c r="BM174" s="177" t="s">
        <v>976</v>
      </c>
    </row>
    <row r="175" s="2" customFormat="1">
      <c r="A175" s="39"/>
      <c r="B175" s="40"/>
      <c r="C175" s="39"/>
      <c r="D175" s="179" t="s">
        <v>137</v>
      </c>
      <c r="E175" s="39"/>
      <c r="F175" s="180" t="s">
        <v>975</v>
      </c>
      <c r="G175" s="39"/>
      <c r="H175" s="39"/>
      <c r="I175" s="181"/>
      <c r="J175" s="39"/>
      <c r="K175" s="39"/>
      <c r="L175" s="40"/>
      <c r="M175" s="182"/>
      <c r="N175" s="183"/>
      <c r="O175" s="73"/>
      <c r="P175" s="73"/>
      <c r="Q175" s="73"/>
      <c r="R175" s="73"/>
      <c r="S175" s="73"/>
      <c r="T175" s="74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20" t="s">
        <v>137</v>
      </c>
      <c r="AU175" s="20" t="s">
        <v>81</v>
      </c>
    </row>
    <row r="176" s="2" customFormat="1" ht="16.5" customHeight="1">
      <c r="A176" s="39"/>
      <c r="B176" s="165"/>
      <c r="C176" s="166" t="s">
        <v>410</v>
      </c>
      <c r="D176" s="166" t="s">
        <v>131</v>
      </c>
      <c r="E176" s="167" t="s">
        <v>977</v>
      </c>
      <c r="F176" s="168" t="s">
        <v>978</v>
      </c>
      <c r="G176" s="169" t="s">
        <v>966</v>
      </c>
      <c r="H176" s="170">
        <v>1</v>
      </c>
      <c r="I176" s="171"/>
      <c r="J176" s="172">
        <f>ROUND(I176*H176,2)</f>
        <v>0</v>
      </c>
      <c r="K176" s="168" t="s">
        <v>426</v>
      </c>
      <c r="L176" s="40"/>
      <c r="M176" s="173" t="s">
        <v>3</v>
      </c>
      <c r="N176" s="174" t="s">
        <v>42</v>
      </c>
      <c r="O176" s="73"/>
      <c r="P176" s="175">
        <f>O176*H176</f>
        <v>0</v>
      </c>
      <c r="Q176" s="175">
        <v>0</v>
      </c>
      <c r="R176" s="175">
        <f>Q176*H176</f>
        <v>0</v>
      </c>
      <c r="S176" s="175">
        <v>0</v>
      </c>
      <c r="T176" s="176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177" t="s">
        <v>136</v>
      </c>
      <c r="AT176" s="177" t="s">
        <v>131</v>
      </c>
      <c r="AU176" s="177" t="s">
        <v>81</v>
      </c>
      <c r="AY176" s="20" t="s">
        <v>129</v>
      </c>
      <c r="BE176" s="178">
        <f>IF(N176="základní",J176,0)</f>
        <v>0</v>
      </c>
      <c r="BF176" s="178">
        <f>IF(N176="snížená",J176,0)</f>
        <v>0</v>
      </c>
      <c r="BG176" s="178">
        <f>IF(N176="zákl. přenesená",J176,0)</f>
        <v>0</v>
      </c>
      <c r="BH176" s="178">
        <f>IF(N176="sníž. přenesená",J176,0)</f>
        <v>0</v>
      </c>
      <c r="BI176" s="178">
        <f>IF(N176="nulová",J176,0)</f>
        <v>0</v>
      </c>
      <c r="BJ176" s="20" t="s">
        <v>79</v>
      </c>
      <c r="BK176" s="178">
        <f>ROUND(I176*H176,2)</f>
        <v>0</v>
      </c>
      <c r="BL176" s="20" t="s">
        <v>136</v>
      </c>
      <c r="BM176" s="177" t="s">
        <v>979</v>
      </c>
    </row>
    <row r="177" s="2" customFormat="1">
      <c r="A177" s="39"/>
      <c r="B177" s="40"/>
      <c r="C177" s="39"/>
      <c r="D177" s="179" t="s">
        <v>137</v>
      </c>
      <c r="E177" s="39"/>
      <c r="F177" s="180" t="s">
        <v>978</v>
      </c>
      <c r="G177" s="39"/>
      <c r="H177" s="39"/>
      <c r="I177" s="181"/>
      <c r="J177" s="39"/>
      <c r="K177" s="39"/>
      <c r="L177" s="40"/>
      <c r="M177" s="182"/>
      <c r="N177" s="183"/>
      <c r="O177" s="73"/>
      <c r="P177" s="73"/>
      <c r="Q177" s="73"/>
      <c r="R177" s="73"/>
      <c r="S177" s="73"/>
      <c r="T177" s="74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20" t="s">
        <v>137</v>
      </c>
      <c r="AU177" s="20" t="s">
        <v>81</v>
      </c>
    </row>
    <row r="178" s="2" customFormat="1" ht="16.5" customHeight="1">
      <c r="A178" s="39"/>
      <c r="B178" s="165"/>
      <c r="C178" s="166" t="s">
        <v>286</v>
      </c>
      <c r="D178" s="166" t="s">
        <v>131</v>
      </c>
      <c r="E178" s="167" t="s">
        <v>980</v>
      </c>
      <c r="F178" s="168" t="s">
        <v>981</v>
      </c>
      <c r="G178" s="169" t="s">
        <v>966</v>
      </c>
      <c r="H178" s="170">
        <v>1</v>
      </c>
      <c r="I178" s="171"/>
      <c r="J178" s="172">
        <f>ROUND(I178*H178,2)</f>
        <v>0</v>
      </c>
      <c r="K178" s="168" t="s">
        <v>426</v>
      </c>
      <c r="L178" s="40"/>
      <c r="M178" s="173" t="s">
        <v>3</v>
      </c>
      <c r="N178" s="174" t="s">
        <v>42</v>
      </c>
      <c r="O178" s="73"/>
      <c r="P178" s="175">
        <f>O178*H178</f>
        <v>0</v>
      </c>
      <c r="Q178" s="175">
        <v>0</v>
      </c>
      <c r="R178" s="175">
        <f>Q178*H178</f>
        <v>0</v>
      </c>
      <c r="S178" s="175">
        <v>0</v>
      </c>
      <c r="T178" s="176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177" t="s">
        <v>136</v>
      </c>
      <c r="AT178" s="177" t="s">
        <v>131</v>
      </c>
      <c r="AU178" s="177" t="s">
        <v>81</v>
      </c>
      <c r="AY178" s="20" t="s">
        <v>129</v>
      </c>
      <c r="BE178" s="178">
        <f>IF(N178="základní",J178,0)</f>
        <v>0</v>
      </c>
      <c r="BF178" s="178">
        <f>IF(N178="snížená",J178,0)</f>
        <v>0</v>
      </c>
      <c r="BG178" s="178">
        <f>IF(N178="zákl. přenesená",J178,0)</f>
        <v>0</v>
      </c>
      <c r="BH178" s="178">
        <f>IF(N178="sníž. přenesená",J178,0)</f>
        <v>0</v>
      </c>
      <c r="BI178" s="178">
        <f>IF(N178="nulová",J178,0)</f>
        <v>0</v>
      </c>
      <c r="BJ178" s="20" t="s">
        <v>79</v>
      </c>
      <c r="BK178" s="178">
        <f>ROUND(I178*H178,2)</f>
        <v>0</v>
      </c>
      <c r="BL178" s="20" t="s">
        <v>136</v>
      </c>
      <c r="BM178" s="177" t="s">
        <v>982</v>
      </c>
    </row>
    <row r="179" s="2" customFormat="1">
      <c r="A179" s="39"/>
      <c r="B179" s="40"/>
      <c r="C179" s="39"/>
      <c r="D179" s="179" t="s">
        <v>137</v>
      </c>
      <c r="E179" s="39"/>
      <c r="F179" s="180" t="s">
        <v>981</v>
      </c>
      <c r="G179" s="39"/>
      <c r="H179" s="39"/>
      <c r="I179" s="181"/>
      <c r="J179" s="39"/>
      <c r="K179" s="39"/>
      <c r="L179" s="40"/>
      <c r="M179" s="182"/>
      <c r="N179" s="183"/>
      <c r="O179" s="73"/>
      <c r="P179" s="73"/>
      <c r="Q179" s="73"/>
      <c r="R179" s="73"/>
      <c r="S179" s="73"/>
      <c r="T179" s="74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20" t="s">
        <v>137</v>
      </c>
      <c r="AU179" s="20" t="s">
        <v>81</v>
      </c>
    </row>
    <row r="180" s="12" customFormat="1" ht="25.92" customHeight="1">
      <c r="A180" s="12"/>
      <c r="B180" s="152"/>
      <c r="C180" s="12"/>
      <c r="D180" s="153" t="s">
        <v>70</v>
      </c>
      <c r="E180" s="154" t="s">
        <v>983</v>
      </c>
      <c r="F180" s="154" t="s">
        <v>984</v>
      </c>
      <c r="G180" s="12"/>
      <c r="H180" s="12"/>
      <c r="I180" s="155"/>
      <c r="J180" s="156">
        <f>BK180</f>
        <v>0</v>
      </c>
      <c r="K180" s="12"/>
      <c r="L180" s="152"/>
      <c r="M180" s="157"/>
      <c r="N180" s="158"/>
      <c r="O180" s="158"/>
      <c r="P180" s="159">
        <f>SUM(P181:P194)</f>
        <v>0</v>
      </c>
      <c r="Q180" s="158"/>
      <c r="R180" s="159">
        <f>SUM(R181:R194)</f>
        <v>0</v>
      </c>
      <c r="S180" s="158"/>
      <c r="T180" s="160">
        <f>SUM(T181:T194)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53" t="s">
        <v>136</v>
      </c>
      <c r="AT180" s="161" t="s">
        <v>70</v>
      </c>
      <c r="AU180" s="161" t="s">
        <v>71</v>
      </c>
      <c r="AY180" s="153" t="s">
        <v>129</v>
      </c>
      <c r="BK180" s="162">
        <f>SUM(BK181:BK194)</f>
        <v>0</v>
      </c>
    </row>
    <row r="181" s="2" customFormat="1" ht="16.5" customHeight="1">
      <c r="A181" s="39"/>
      <c r="B181" s="165"/>
      <c r="C181" s="166" t="s">
        <v>423</v>
      </c>
      <c r="D181" s="166" t="s">
        <v>131</v>
      </c>
      <c r="E181" s="167" t="s">
        <v>985</v>
      </c>
      <c r="F181" s="168" t="s">
        <v>986</v>
      </c>
      <c r="G181" s="169" t="s">
        <v>987</v>
      </c>
      <c r="H181" s="170">
        <v>1</v>
      </c>
      <c r="I181" s="171"/>
      <c r="J181" s="172">
        <f>ROUND(I181*H181,2)</f>
        <v>0</v>
      </c>
      <c r="K181" s="168" t="s">
        <v>426</v>
      </c>
      <c r="L181" s="40"/>
      <c r="M181" s="173" t="s">
        <v>3</v>
      </c>
      <c r="N181" s="174" t="s">
        <v>42</v>
      </c>
      <c r="O181" s="73"/>
      <c r="P181" s="175">
        <f>O181*H181</f>
        <v>0</v>
      </c>
      <c r="Q181" s="175">
        <v>0</v>
      </c>
      <c r="R181" s="175">
        <f>Q181*H181</f>
        <v>0</v>
      </c>
      <c r="S181" s="175">
        <v>0</v>
      </c>
      <c r="T181" s="176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177" t="s">
        <v>988</v>
      </c>
      <c r="AT181" s="177" t="s">
        <v>131</v>
      </c>
      <c r="AU181" s="177" t="s">
        <v>79</v>
      </c>
      <c r="AY181" s="20" t="s">
        <v>129</v>
      </c>
      <c r="BE181" s="178">
        <f>IF(N181="základní",J181,0)</f>
        <v>0</v>
      </c>
      <c r="BF181" s="178">
        <f>IF(N181="snížená",J181,0)</f>
        <v>0</v>
      </c>
      <c r="BG181" s="178">
        <f>IF(N181="zákl. přenesená",J181,0)</f>
        <v>0</v>
      </c>
      <c r="BH181" s="178">
        <f>IF(N181="sníž. přenesená",J181,0)</f>
        <v>0</v>
      </c>
      <c r="BI181" s="178">
        <f>IF(N181="nulová",J181,0)</f>
        <v>0</v>
      </c>
      <c r="BJ181" s="20" t="s">
        <v>79</v>
      </c>
      <c r="BK181" s="178">
        <f>ROUND(I181*H181,2)</f>
        <v>0</v>
      </c>
      <c r="BL181" s="20" t="s">
        <v>988</v>
      </c>
      <c r="BM181" s="177" t="s">
        <v>989</v>
      </c>
    </row>
    <row r="182" s="2" customFormat="1">
      <c r="A182" s="39"/>
      <c r="B182" s="40"/>
      <c r="C182" s="39"/>
      <c r="D182" s="179" t="s">
        <v>137</v>
      </c>
      <c r="E182" s="39"/>
      <c r="F182" s="180" t="s">
        <v>986</v>
      </c>
      <c r="G182" s="39"/>
      <c r="H182" s="39"/>
      <c r="I182" s="181"/>
      <c r="J182" s="39"/>
      <c r="K182" s="39"/>
      <c r="L182" s="40"/>
      <c r="M182" s="182"/>
      <c r="N182" s="183"/>
      <c r="O182" s="73"/>
      <c r="P182" s="73"/>
      <c r="Q182" s="73"/>
      <c r="R182" s="73"/>
      <c r="S182" s="73"/>
      <c r="T182" s="74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20" t="s">
        <v>137</v>
      </c>
      <c r="AU182" s="20" t="s">
        <v>79</v>
      </c>
    </row>
    <row r="183" s="2" customFormat="1" ht="16.5" customHeight="1">
      <c r="A183" s="39"/>
      <c r="B183" s="165"/>
      <c r="C183" s="166" t="s">
        <v>291</v>
      </c>
      <c r="D183" s="166" t="s">
        <v>131</v>
      </c>
      <c r="E183" s="167" t="s">
        <v>990</v>
      </c>
      <c r="F183" s="168" t="s">
        <v>991</v>
      </c>
      <c r="G183" s="169" t="s">
        <v>987</v>
      </c>
      <c r="H183" s="170">
        <v>1</v>
      </c>
      <c r="I183" s="171"/>
      <c r="J183" s="172">
        <f>ROUND(I183*H183,2)</f>
        <v>0</v>
      </c>
      <c r="K183" s="168" t="s">
        <v>426</v>
      </c>
      <c r="L183" s="40"/>
      <c r="M183" s="173" t="s">
        <v>3</v>
      </c>
      <c r="N183" s="174" t="s">
        <v>42</v>
      </c>
      <c r="O183" s="73"/>
      <c r="P183" s="175">
        <f>O183*H183</f>
        <v>0</v>
      </c>
      <c r="Q183" s="175">
        <v>0</v>
      </c>
      <c r="R183" s="175">
        <f>Q183*H183</f>
        <v>0</v>
      </c>
      <c r="S183" s="175">
        <v>0</v>
      </c>
      <c r="T183" s="176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177" t="s">
        <v>988</v>
      </c>
      <c r="AT183" s="177" t="s">
        <v>131</v>
      </c>
      <c r="AU183" s="177" t="s">
        <v>79</v>
      </c>
      <c r="AY183" s="20" t="s">
        <v>129</v>
      </c>
      <c r="BE183" s="178">
        <f>IF(N183="základní",J183,0)</f>
        <v>0</v>
      </c>
      <c r="BF183" s="178">
        <f>IF(N183="snížená",J183,0)</f>
        <v>0</v>
      </c>
      <c r="BG183" s="178">
        <f>IF(N183="zákl. přenesená",J183,0)</f>
        <v>0</v>
      </c>
      <c r="BH183" s="178">
        <f>IF(N183="sníž. přenesená",J183,0)</f>
        <v>0</v>
      </c>
      <c r="BI183" s="178">
        <f>IF(N183="nulová",J183,0)</f>
        <v>0</v>
      </c>
      <c r="BJ183" s="20" t="s">
        <v>79</v>
      </c>
      <c r="BK183" s="178">
        <f>ROUND(I183*H183,2)</f>
        <v>0</v>
      </c>
      <c r="BL183" s="20" t="s">
        <v>988</v>
      </c>
      <c r="BM183" s="177" t="s">
        <v>992</v>
      </c>
    </row>
    <row r="184" s="2" customFormat="1">
      <c r="A184" s="39"/>
      <c r="B184" s="40"/>
      <c r="C184" s="39"/>
      <c r="D184" s="179" t="s">
        <v>137</v>
      </c>
      <c r="E184" s="39"/>
      <c r="F184" s="180" t="s">
        <v>991</v>
      </c>
      <c r="G184" s="39"/>
      <c r="H184" s="39"/>
      <c r="I184" s="181"/>
      <c r="J184" s="39"/>
      <c r="K184" s="39"/>
      <c r="L184" s="40"/>
      <c r="M184" s="182"/>
      <c r="N184" s="183"/>
      <c r="O184" s="73"/>
      <c r="P184" s="73"/>
      <c r="Q184" s="73"/>
      <c r="R184" s="73"/>
      <c r="S184" s="73"/>
      <c r="T184" s="74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20" t="s">
        <v>137</v>
      </c>
      <c r="AU184" s="20" t="s">
        <v>79</v>
      </c>
    </row>
    <row r="185" s="2" customFormat="1" ht="16.5" customHeight="1">
      <c r="A185" s="39"/>
      <c r="B185" s="165"/>
      <c r="C185" s="166" t="s">
        <v>435</v>
      </c>
      <c r="D185" s="166" t="s">
        <v>131</v>
      </c>
      <c r="E185" s="167" t="s">
        <v>993</v>
      </c>
      <c r="F185" s="168" t="s">
        <v>994</v>
      </c>
      <c r="G185" s="169" t="s">
        <v>987</v>
      </c>
      <c r="H185" s="170">
        <v>1</v>
      </c>
      <c r="I185" s="171"/>
      <c r="J185" s="172">
        <f>ROUND(I185*H185,2)</f>
        <v>0</v>
      </c>
      <c r="K185" s="168" t="s">
        <v>426</v>
      </c>
      <c r="L185" s="40"/>
      <c r="M185" s="173" t="s">
        <v>3</v>
      </c>
      <c r="N185" s="174" t="s">
        <v>42</v>
      </c>
      <c r="O185" s="73"/>
      <c r="P185" s="175">
        <f>O185*H185</f>
        <v>0</v>
      </c>
      <c r="Q185" s="175">
        <v>0</v>
      </c>
      <c r="R185" s="175">
        <f>Q185*H185</f>
        <v>0</v>
      </c>
      <c r="S185" s="175">
        <v>0</v>
      </c>
      <c r="T185" s="176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177" t="s">
        <v>988</v>
      </c>
      <c r="AT185" s="177" t="s">
        <v>131</v>
      </c>
      <c r="AU185" s="177" t="s">
        <v>79</v>
      </c>
      <c r="AY185" s="20" t="s">
        <v>129</v>
      </c>
      <c r="BE185" s="178">
        <f>IF(N185="základní",J185,0)</f>
        <v>0</v>
      </c>
      <c r="BF185" s="178">
        <f>IF(N185="snížená",J185,0)</f>
        <v>0</v>
      </c>
      <c r="BG185" s="178">
        <f>IF(N185="zákl. přenesená",J185,0)</f>
        <v>0</v>
      </c>
      <c r="BH185" s="178">
        <f>IF(N185="sníž. přenesená",J185,0)</f>
        <v>0</v>
      </c>
      <c r="BI185" s="178">
        <f>IF(N185="nulová",J185,0)</f>
        <v>0</v>
      </c>
      <c r="BJ185" s="20" t="s">
        <v>79</v>
      </c>
      <c r="BK185" s="178">
        <f>ROUND(I185*H185,2)</f>
        <v>0</v>
      </c>
      <c r="BL185" s="20" t="s">
        <v>988</v>
      </c>
      <c r="BM185" s="177" t="s">
        <v>995</v>
      </c>
    </row>
    <row r="186" s="2" customFormat="1">
      <c r="A186" s="39"/>
      <c r="B186" s="40"/>
      <c r="C186" s="39"/>
      <c r="D186" s="179" t="s">
        <v>137</v>
      </c>
      <c r="E186" s="39"/>
      <c r="F186" s="180" t="s">
        <v>994</v>
      </c>
      <c r="G186" s="39"/>
      <c r="H186" s="39"/>
      <c r="I186" s="181"/>
      <c r="J186" s="39"/>
      <c r="K186" s="39"/>
      <c r="L186" s="40"/>
      <c r="M186" s="182"/>
      <c r="N186" s="183"/>
      <c r="O186" s="73"/>
      <c r="P186" s="73"/>
      <c r="Q186" s="73"/>
      <c r="R186" s="73"/>
      <c r="S186" s="73"/>
      <c r="T186" s="74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20" t="s">
        <v>137</v>
      </c>
      <c r="AU186" s="20" t="s">
        <v>79</v>
      </c>
    </row>
    <row r="187" s="2" customFormat="1" ht="16.5" customHeight="1">
      <c r="A187" s="39"/>
      <c r="B187" s="165"/>
      <c r="C187" s="166" t="s">
        <v>296</v>
      </c>
      <c r="D187" s="166" t="s">
        <v>131</v>
      </c>
      <c r="E187" s="167" t="s">
        <v>996</v>
      </c>
      <c r="F187" s="168" t="s">
        <v>997</v>
      </c>
      <c r="G187" s="169" t="s">
        <v>987</v>
      </c>
      <c r="H187" s="170">
        <v>1</v>
      </c>
      <c r="I187" s="171"/>
      <c r="J187" s="172">
        <f>ROUND(I187*H187,2)</f>
        <v>0</v>
      </c>
      <c r="K187" s="168" t="s">
        <v>426</v>
      </c>
      <c r="L187" s="40"/>
      <c r="M187" s="173" t="s">
        <v>3</v>
      </c>
      <c r="N187" s="174" t="s">
        <v>42</v>
      </c>
      <c r="O187" s="73"/>
      <c r="P187" s="175">
        <f>O187*H187</f>
        <v>0</v>
      </c>
      <c r="Q187" s="175">
        <v>0</v>
      </c>
      <c r="R187" s="175">
        <f>Q187*H187</f>
        <v>0</v>
      </c>
      <c r="S187" s="175">
        <v>0</v>
      </c>
      <c r="T187" s="176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177" t="s">
        <v>988</v>
      </c>
      <c r="AT187" s="177" t="s">
        <v>131</v>
      </c>
      <c r="AU187" s="177" t="s">
        <v>79</v>
      </c>
      <c r="AY187" s="20" t="s">
        <v>129</v>
      </c>
      <c r="BE187" s="178">
        <f>IF(N187="základní",J187,0)</f>
        <v>0</v>
      </c>
      <c r="BF187" s="178">
        <f>IF(N187="snížená",J187,0)</f>
        <v>0</v>
      </c>
      <c r="BG187" s="178">
        <f>IF(N187="zákl. přenesená",J187,0)</f>
        <v>0</v>
      </c>
      <c r="BH187" s="178">
        <f>IF(N187="sníž. přenesená",J187,0)</f>
        <v>0</v>
      </c>
      <c r="BI187" s="178">
        <f>IF(N187="nulová",J187,0)</f>
        <v>0</v>
      </c>
      <c r="BJ187" s="20" t="s">
        <v>79</v>
      </c>
      <c r="BK187" s="178">
        <f>ROUND(I187*H187,2)</f>
        <v>0</v>
      </c>
      <c r="BL187" s="20" t="s">
        <v>988</v>
      </c>
      <c r="BM187" s="177" t="s">
        <v>998</v>
      </c>
    </row>
    <row r="188" s="2" customFormat="1">
      <c r="A188" s="39"/>
      <c r="B188" s="40"/>
      <c r="C188" s="39"/>
      <c r="D188" s="179" t="s">
        <v>137</v>
      </c>
      <c r="E188" s="39"/>
      <c r="F188" s="180" t="s">
        <v>997</v>
      </c>
      <c r="G188" s="39"/>
      <c r="H188" s="39"/>
      <c r="I188" s="181"/>
      <c r="J188" s="39"/>
      <c r="K188" s="39"/>
      <c r="L188" s="40"/>
      <c r="M188" s="182"/>
      <c r="N188" s="183"/>
      <c r="O188" s="73"/>
      <c r="P188" s="73"/>
      <c r="Q188" s="73"/>
      <c r="R188" s="73"/>
      <c r="S188" s="73"/>
      <c r="T188" s="74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20" t="s">
        <v>137</v>
      </c>
      <c r="AU188" s="20" t="s">
        <v>79</v>
      </c>
    </row>
    <row r="189" s="2" customFormat="1" ht="16.5" customHeight="1">
      <c r="A189" s="39"/>
      <c r="B189" s="165"/>
      <c r="C189" s="166" t="s">
        <v>450</v>
      </c>
      <c r="D189" s="166" t="s">
        <v>131</v>
      </c>
      <c r="E189" s="167" t="s">
        <v>999</v>
      </c>
      <c r="F189" s="168" t="s">
        <v>1000</v>
      </c>
      <c r="G189" s="169" t="s">
        <v>987</v>
      </c>
      <c r="H189" s="170">
        <v>1</v>
      </c>
      <c r="I189" s="171"/>
      <c r="J189" s="172">
        <f>ROUND(I189*H189,2)</f>
        <v>0</v>
      </c>
      <c r="K189" s="168" t="s">
        <v>426</v>
      </c>
      <c r="L189" s="40"/>
      <c r="M189" s="173" t="s">
        <v>3</v>
      </c>
      <c r="N189" s="174" t="s">
        <v>42</v>
      </c>
      <c r="O189" s="73"/>
      <c r="P189" s="175">
        <f>O189*H189</f>
        <v>0</v>
      </c>
      <c r="Q189" s="175">
        <v>0</v>
      </c>
      <c r="R189" s="175">
        <f>Q189*H189</f>
        <v>0</v>
      </c>
      <c r="S189" s="175">
        <v>0</v>
      </c>
      <c r="T189" s="176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177" t="s">
        <v>988</v>
      </c>
      <c r="AT189" s="177" t="s">
        <v>131</v>
      </c>
      <c r="AU189" s="177" t="s">
        <v>79</v>
      </c>
      <c r="AY189" s="20" t="s">
        <v>129</v>
      </c>
      <c r="BE189" s="178">
        <f>IF(N189="základní",J189,0)</f>
        <v>0</v>
      </c>
      <c r="BF189" s="178">
        <f>IF(N189="snížená",J189,0)</f>
        <v>0</v>
      </c>
      <c r="BG189" s="178">
        <f>IF(N189="zákl. přenesená",J189,0)</f>
        <v>0</v>
      </c>
      <c r="BH189" s="178">
        <f>IF(N189="sníž. přenesená",J189,0)</f>
        <v>0</v>
      </c>
      <c r="BI189" s="178">
        <f>IF(N189="nulová",J189,0)</f>
        <v>0</v>
      </c>
      <c r="BJ189" s="20" t="s">
        <v>79</v>
      </c>
      <c r="BK189" s="178">
        <f>ROUND(I189*H189,2)</f>
        <v>0</v>
      </c>
      <c r="BL189" s="20" t="s">
        <v>988</v>
      </c>
      <c r="BM189" s="177" t="s">
        <v>1001</v>
      </c>
    </row>
    <row r="190" s="2" customFormat="1">
      <c r="A190" s="39"/>
      <c r="B190" s="40"/>
      <c r="C190" s="39"/>
      <c r="D190" s="179" t="s">
        <v>137</v>
      </c>
      <c r="E190" s="39"/>
      <c r="F190" s="180" t="s">
        <v>1000</v>
      </c>
      <c r="G190" s="39"/>
      <c r="H190" s="39"/>
      <c r="I190" s="181"/>
      <c r="J190" s="39"/>
      <c r="K190" s="39"/>
      <c r="L190" s="40"/>
      <c r="M190" s="182"/>
      <c r="N190" s="183"/>
      <c r="O190" s="73"/>
      <c r="P190" s="73"/>
      <c r="Q190" s="73"/>
      <c r="R190" s="73"/>
      <c r="S190" s="73"/>
      <c r="T190" s="74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20" t="s">
        <v>137</v>
      </c>
      <c r="AU190" s="20" t="s">
        <v>79</v>
      </c>
    </row>
    <row r="191" s="2" customFormat="1" ht="16.5" customHeight="1">
      <c r="A191" s="39"/>
      <c r="B191" s="165"/>
      <c r="C191" s="166" t="s">
        <v>304</v>
      </c>
      <c r="D191" s="166" t="s">
        <v>131</v>
      </c>
      <c r="E191" s="167" t="s">
        <v>1002</v>
      </c>
      <c r="F191" s="168" t="s">
        <v>1003</v>
      </c>
      <c r="G191" s="169" t="s">
        <v>987</v>
      </c>
      <c r="H191" s="170">
        <v>1</v>
      </c>
      <c r="I191" s="171"/>
      <c r="J191" s="172">
        <f>ROUND(I191*H191,2)</f>
        <v>0</v>
      </c>
      <c r="K191" s="168" t="s">
        <v>426</v>
      </c>
      <c r="L191" s="40"/>
      <c r="M191" s="173" t="s">
        <v>3</v>
      </c>
      <c r="N191" s="174" t="s">
        <v>42</v>
      </c>
      <c r="O191" s="73"/>
      <c r="P191" s="175">
        <f>O191*H191</f>
        <v>0</v>
      </c>
      <c r="Q191" s="175">
        <v>0</v>
      </c>
      <c r="R191" s="175">
        <f>Q191*H191</f>
        <v>0</v>
      </c>
      <c r="S191" s="175">
        <v>0</v>
      </c>
      <c r="T191" s="176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177" t="s">
        <v>988</v>
      </c>
      <c r="AT191" s="177" t="s">
        <v>131</v>
      </c>
      <c r="AU191" s="177" t="s">
        <v>79</v>
      </c>
      <c r="AY191" s="20" t="s">
        <v>129</v>
      </c>
      <c r="BE191" s="178">
        <f>IF(N191="základní",J191,0)</f>
        <v>0</v>
      </c>
      <c r="BF191" s="178">
        <f>IF(N191="snížená",J191,0)</f>
        <v>0</v>
      </c>
      <c r="BG191" s="178">
        <f>IF(N191="zákl. přenesená",J191,0)</f>
        <v>0</v>
      </c>
      <c r="BH191" s="178">
        <f>IF(N191="sníž. přenesená",J191,0)</f>
        <v>0</v>
      </c>
      <c r="BI191" s="178">
        <f>IF(N191="nulová",J191,0)</f>
        <v>0</v>
      </c>
      <c r="BJ191" s="20" t="s">
        <v>79</v>
      </c>
      <c r="BK191" s="178">
        <f>ROUND(I191*H191,2)</f>
        <v>0</v>
      </c>
      <c r="BL191" s="20" t="s">
        <v>988</v>
      </c>
      <c r="BM191" s="177" t="s">
        <v>1004</v>
      </c>
    </row>
    <row r="192" s="2" customFormat="1">
      <c r="A192" s="39"/>
      <c r="B192" s="40"/>
      <c r="C192" s="39"/>
      <c r="D192" s="179" t="s">
        <v>137</v>
      </c>
      <c r="E192" s="39"/>
      <c r="F192" s="180" t="s">
        <v>1003</v>
      </c>
      <c r="G192" s="39"/>
      <c r="H192" s="39"/>
      <c r="I192" s="181"/>
      <c r="J192" s="39"/>
      <c r="K192" s="39"/>
      <c r="L192" s="40"/>
      <c r="M192" s="182"/>
      <c r="N192" s="183"/>
      <c r="O192" s="73"/>
      <c r="P192" s="73"/>
      <c r="Q192" s="73"/>
      <c r="R192" s="73"/>
      <c r="S192" s="73"/>
      <c r="T192" s="74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20" t="s">
        <v>137</v>
      </c>
      <c r="AU192" s="20" t="s">
        <v>79</v>
      </c>
    </row>
    <row r="193" s="2" customFormat="1" ht="16.5" customHeight="1">
      <c r="A193" s="39"/>
      <c r="B193" s="165"/>
      <c r="C193" s="166" t="s">
        <v>463</v>
      </c>
      <c r="D193" s="166" t="s">
        <v>131</v>
      </c>
      <c r="E193" s="167" t="s">
        <v>1005</v>
      </c>
      <c r="F193" s="168" t="s">
        <v>1006</v>
      </c>
      <c r="G193" s="169" t="s">
        <v>987</v>
      </c>
      <c r="H193" s="170">
        <v>1</v>
      </c>
      <c r="I193" s="171"/>
      <c r="J193" s="172">
        <f>ROUND(I193*H193,2)</f>
        <v>0</v>
      </c>
      <c r="K193" s="168" t="s">
        <v>426</v>
      </c>
      <c r="L193" s="40"/>
      <c r="M193" s="173" t="s">
        <v>3</v>
      </c>
      <c r="N193" s="174" t="s">
        <v>42</v>
      </c>
      <c r="O193" s="73"/>
      <c r="P193" s="175">
        <f>O193*H193</f>
        <v>0</v>
      </c>
      <c r="Q193" s="175">
        <v>0</v>
      </c>
      <c r="R193" s="175">
        <f>Q193*H193</f>
        <v>0</v>
      </c>
      <c r="S193" s="175">
        <v>0</v>
      </c>
      <c r="T193" s="176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177" t="s">
        <v>988</v>
      </c>
      <c r="AT193" s="177" t="s">
        <v>131</v>
      </c>
      <c r="AU193" s="177" t="s">
        <v>79</v>
      </c>
      <c r="AY193" s="20" t="s">
        <v>129</v>
      </c>
      <c r="BE193" s="178">
        <f>IF(N193="základní",J193,0)</f>
        <v>0</v>
      </c>
      <c r="BF193" s="178">
        <f>IF(N193="snížená",J193,0)</f>
        <v>0</v>
      </c>
      <c r="BG193" s="178">
        <f>IF(N193="zákl. přenesená",J193,0)</f>
        <v>0</v>
      </c>
      <c r="BH193" s="178">
        <f>IF(N193="sníž. přenesená",J193,0)</f>
        <v>0</v>
      </c>
      <c r="BI193" s="178">
        <f>IF(N193="nulová",J193,0)</f>
        <v>0</v>
      </c>
      <c r="BJ193" s="20" t="s">
        <v>79</v>
      </c>
      <c r="BK193" s="178">
        <f>ROUND(I193*H193,2)</f>
        <v>0</v>
      </c>
      <c r="BL193" s="20" t="s">
        <v>988</v>
      </c>
      <c r="BM193" s="177" t="s">
        <v>1007</v>
      </c>
    </row>
    <row r="194" s="2" customFormat="1">
      <c r="A194" s="39"/>
      <c r="B194" s="40"/>
      <c r="C194" s="39"/>
      <c r="D194" s="179" t="s">
        <v>137</v>
      </c>
      <c r="E194" s="39"/>
      <c r="F194" s="180" t="s">
        <v>1006</v>
      </c>
      <c r="G194" s="39"/>
      <c r="H194" s="39"/>
      <c r="I194" s="181"/>
      <c r="J194" s="39"/>
      <c r="K194" s="39"/>
      <c r="L194" s="40"/>
      <c r="M194" s="219"/>
      <c r="N194" s="220"/>
      <c r="O194" s="221"/>
      <c r="P194" s="221"/>
      <c r="Q194" s="221"/>
      <c r="R194" s="221"/>
      <c r="S194" s="221"/>
      <c r="T194" s="222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20" t="s">
        <v>137</v>
      </c>
      <c r="AU194" s="20" t="s">
        <v>79</v>
      </c>
    </row>
    <row r="195" s="2" customFormat="1" ht="6.96" customHeight="1">
      <c r="A195" s="39"/>
      <c r="B195" s="56"/>
      <c r="C195" s="57"/>
      <c r="D195" s="57"/>
      <c r="E195" s="57"/>
      <c r="F195" s="57"/>
      <c r="G195" s="57"/>
      <c r="H195" s="57"/>
      <c r="I195" s="57"/>
      <c r="J195" s="57"/>
      <c r="K195" s="57"/>
      <c r="L195" s="40"/>
      <c r="M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</row>
  </sheetData>
  <autoFilter ref="C85:K194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118" r:id="rId1" display="https://podminky.urs.cz/item/CS_URS_2025_01/210220001"/>
    <hyperlink ref="F147" r:id="rId2" display="https://podminky.urs.cz/item/CS_URS_2025_01/741122211"/>
    <hyperlink ref="F150" r:id="rId3" display="https://podminky.urs.cz/item/CS_URS_2025_01/741130115"/>
    <hyperlink ref="F155" r:id="rId4" display="https://podminky.urs.cz/item/CS_URS_2025_01/741122233"/>
    <hyperlink ref="F158" r:id="rId5" display="https://podminky.urs.cz/item/CS_URS_2025_01/741130146"/>
    <hyperlink ref="F163" r:id="rId6" display="https://podminky.urs.cz/item/CS_URS_2025_01/741122235"/>
    <hyperlink ref="F166" r:id="rId7" display="https://podminky.urs.cz/item/CS_URS_2025_01/74113014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81</v>
      </c>
    </row>
    <row r="4" s="1" customFormat="1" ht="24.96" customHeight="1">
      <c r="B4" s="23"/>
      <c r="D4" s="24" t="s">
        <v>94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16" t="str">
        <f>'Rekapitulace stavby'!K6</f>
        <v>Areál tramvaje Poruba - Sanace podlahy mezi 12. a 13.kolejí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95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1008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6. 3. 2025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ROUND(J84,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ROUND((SUM(BE84:BE174)),  2)</f>
        <v>0</v>
      </c>
      <c r="G33" s="39"/>
      <c r="H33" s="39"/>
      <c r="I33" s="124">
        <v>0.20999999999999999</v>
      </c>
      <c r="J33" s="123">
        <f>ROUND(((SUM(BE84:BE174))*I33),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ROUND((SUM(BF84:BF174)),  2)</f>
        <v>0</v>
      </c>
      <c r="G34" s="39"/>
      <c r="H34" s="39"/>
      <c r="I34" s="124">
        <v>0.12</v>
      </c>
      <c r="J34" s="123">
        <f>ROUND(((SUM(BF84:BF174))*I34),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ROUND((SUM(BG84:BG174)),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ROUND((SUM(BH84:BH174)),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ROUND((SUM(BI84:BI174)),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39"/>
      <c r="D48" s="39"/>
      <c r="E48" s="116" t="str">
        <f>E7</f>
        <v>Areál tramvaje Poruba - Sanace podlahy mezi 12. a 13.kolejí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95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SO 30 - Potrubní rozvody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Ostrava</v>
      </c>
      <c r="G52" s="39"/>
      <c r="H52" s="39"/>
      <c r="I52" s="33" t="s">
        <v>23</v>
      </c>
      <c r="J52" s="65" t="str">
        <f>IF(J12="","",J12)</f>
        <v>6. 3. 2025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Dopravní podnik Ostrava a.s.</v>
      </c>
      <c r="G54" s="39"/>
      <c r="H54" s="39"/>
      <c r="I54" s="33" t="s">
        <v>31</v>
      </c>
      <c r="J54" s="37" t="str">
        <f>E21</f>
        <v>Projekt HTL, s.r.o.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>Projekt HTL, s.r.o.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99</v>
      </c>
      <c r="D57" s="125"/>
      <c r="E57" s="125"/>
      <c r="F57" s="125"/>
      <c r="G57" s="125"/>
      <c r="H57" s="125"/>
      <c r="I57" s="125"/>
      <c r="J57" s="132" t="s">
        <v>100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J84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101</v>
      </c>
    </row>
    <row r="60" s="9" customFormat="1" ht="24.96" customHeight="1">
      <c r="A60" s="9"/>
      <c r="B60" s="134"/>
      <c r="C60" s="9"/>
      <c r="D60" s="135" t="s">
        <v>1009</v>
      </c>
      <c r="E60" s="136"/>
      <c r="F60" s="136"/>
      <c r="G60" s="136"/>
      <c r="H60" s="136"/>
      <c r="I60" s="136"/>
      <c r="J60" s="137">
        <f>J85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1010</v>
      </c>
      <c r="E61" s="140"/>
      <c r="F61" s="140"/>
      <c r="G61" s="140"/>
      <c r="H61" s="140"/>
      <c r="I61" s="140"/>
      <c r="J61" s="141">
        <f>J86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1011</v>
      </c>
      <c r="E62" s="140"/>
      <c r="F62" s="140"/>
      <c r="G62" s="140"/>
      <c r="H62" s="140"/>
      <c r="I62" s="140"/>
      <c r="J62" s="141">
        <f>J107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1012</v>
      </c>
      <c r="E63" s="140"/>
      <c r="F63" s="140"/>
      <c r="G63" s="140"/>
      <c r="H63" s="140"/>
      <c r="I63" s="140"/>
      <c r="J63" s="141">
        <f>J130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34"/>
      <c r="C64" s="9"/>
      <c r="D64" s="135" t="s">
        <v>837</v>
      </c>
      <c r="E64" s="136"/>
      <c r="F64" s="136"/>
      <c r="G64" s="136"/>
      <c r="H64" s="136"/>
      <c r="I64" s="136"/>
      <c r="J64" s="137">
        <f>J168</f>
        <v>0</v>
      </c>
      <c r="K64" s="9"/>
      <c r="L64" s="13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9"/>
      <c r="B65" s="40"/>
      <c r="C65" s="39"/>
      <c r="D65" s="39"/>
      <c r="E65" s="39"/>
      <c r="F65" s="39"/>
      <c r="G65" s="39"/>
      <c r="H65" s="39"/>
      <c r="I65" s="39"/>
      <c r="J65" s="39"/>
      <c r="K65" s="39"/>
      <c r="L65" s="117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56"/>
      <c r="C66" s="57"/>
      <c r="D66" s="57"/>
      <c r="E66" s="57"/>
      <c r="F66" s="57"/>
      <c r="G66" s="57"/>
      <c r="H66" s="57"/>
      <c r="I66" s="57"/>
      <c r="J66" s="57"/>
      <c r="K66" s="57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17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114</v>
      </c>
      <c r="D71" s="39"/>
      <c r="E71" s="39"/>
      <c r="F71" s="39"/>
      <c r="G71" s="39"/>
      <c r="H71" s="39"/>
      <c r="I71" s="39"/>
      <c r="J71" s="39"/>
      <c r="K71" s="3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39"/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17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39"/>
      <c r="D74" s="39"/>
      <c r="E74" s="116" t="str">
        <f>E7</f>
        <v>Areál tramvaje Poruba - Sanace podlahy mezi 12. a 13.kolejí</v>
      </c>
      <c r="F74" s="33"/>
      <c r="G74" s="33"/>
      <c r="H74" s="33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95</v>
      </c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39"/>
      <c r="D76" s="39"/>
      <c r="E76" s="63" t="str">
        <f>E9</f>
        <v>SO 30 - Potrubní rozvody</v>
      </c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39"/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39"/>
      <c r="E78" s="39"/>
      <c r="F78" s="28" t="str">
        <f>F12</f>
        <v>Ostrava</v>
      </c>
      <c r="G78" s="39"/>
      <c r="H78" s="39"/>
      <c r="I78" s="33" t="s">
        <v>23</v>
      </c>
      <c r="J78" s="65" t="str">
        <f>IF(J12="","",J12)</f>
        <v>6. 3. 2025</v>
      </c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25</v>
      </c>
      <c r="D80" s="39"/>
      <c r="E80" s="39"/>
      <c r="F80" s="28" t="str">
        <f>E15</f>
        <v>Dopravní podnik Ostrava a.s.</v>
      </c>
      <c r="G80" s="39"/>
      <c r="H80" s="39"/>
      <c r="I80" s="33" t="s">
        <v>31</v>
      </c>
      <c r="J80" s="37" t="str">
        <f>E21</f>
        <v>Projekt HTL, s.r.o.</v>
      </c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29</v>
      </c>
      <c r="D81" s="39"/>
      <c r="E81" s="39"/>
      <c r="F81" s="28" t="str">
        <f>IF(E18="","",E18)</f>
        <v>Vyplň údaj</v>
      </c>
      <c r="G81" s="39"/>
      <c r="H81" s="39"/>
      <c r="I81" s="33" t="s">
        <v>34</v>
      </c>
      <c r="J81" s="37" t="str">
        <f>E24</f>
        <v>Projekt HTL, s.r.o.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39"/>
      <c r="D82" s="39"/>
      <c r="E82" s="39"/>
      <c r="F82" s="39"/>
      <c r="G82" s="39"/>
      <c r="H82" s="39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42"/>
      <c r="B83" s="143"/>
      <c r="C83" s="144" t="s">
        <v>115</v>
      </c>
      <c r="D83" s="145" t="s">
        <v>56</v>
      </c>
      <c r="E83" s="145" t="s">
        <v>52</v>
      </c>
      <c r="F83" s="145" t="s">
        <v>53</v>
      </c>
      <c r="G83" s="145" t="s">
        <v>116</v>
      </c>
      <c r="H83" s="145" t="s">
        <v>117</v>
      </c>
      <c r="I83" s="145" t="s">
        <v>118</v>
      </c>
      <c r="J83" s="145" t="s">
        <v>100</v>
      </c>
      <c r="K83" s="146" t="s">
        <v>119</v>
      </c>
      <c r="L83" s="147"/>
      <c r="M83" s="81" t="s">
        <v>3</v>
      </c>
      <c r="N83" s="82" t="s">
        <v>41</v>
      </c>
      <c r="O83" s="82" t="s">
        <v>120</v>
      </c>
      <c r="P83" s="82" t="s">
        <v>121</v>
      </c>
      <c r="Q83" s="82" t="s">
        <v>122</v>
      </c>
      <c r="R83" s="82" t="s">
        <v>123</v>
      </c>
      <c r="S83" s="82" t="s">
        <v>124</v>
      </c>
      <c r="T83" s="83" t="s">
        <v>125</v>
      </c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</row>
    <row r="84" s="2" customFormat="1" ht="22.8" customHeight="1">
      <c r="A84" s="39"/>
      <c r="B84" s="40"/>
      <c r="C84" s="88" t="s">
        <v>126</v>
      </c>
      <c r="D84" s="39"/>
      <c r="E84" s="39"/>
      <c r="F84" s="39"/>
      <c r="G84" s="39"/>
      <c r="H84" s="39"/>
      <c r="I84" s="39"/>
      <c r="J84" s="148">
        <f>BK84</f>
        <v>0</v>
      </c>
      <c r="K84" s="39"/>
      <c r="L84" s="40"/>
      <c r="M84" s="84"/>
      <c r="N84" s="69"/>
      <c r="O84" s="85"/>
      <c r="P84" s="149">
        <f>P85+P168</f>
        <v>0</v>
      </c>
      <c r="Q84" s="85"/>
      <c r="R84" s="149">
        <f>R85+R168</f>
        <v>0.85365500000000005</v>
      </c>
      <c r="S84" s="85"/>
      <c r="T84" s="150">
        <f>T85+T168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20" t="s">
        <v>70</v>
      </c>
      <c r="AU84" s="20" t="s">
        <v>101</v>
      </c>
      <c r="BK84" s="151">
        <f>BK85+BK168</f>
        <v>0</v>
      </c>
    </row>
    <row r="85" s="12" customFormat="1" ht="25.92" customHeight="1">
      <c r="A85" s="12"/>
      <c r="B85" s="152"/>
      <c r="C85" s="12"/>
      <c r="D85" s="153" t="s">
        <v>70</v>
      </c>
      <c r="E85" s="154" t="s">
        <v>155</v>
      </c>
      <c r="F85" s="154" t="s">
        <v>86</v>
      </c>
      <c r="G85" s="12"/>
      <c r="H85" s="12"/>
      <c r="I85" s="155"/>
      <c r="J85" s="156">
        <f>BK85</f>
        <v>0</v>
      </c>
      <c r="K85" s="12"/>
      <c r="L85" s="152"/>
      <c r="M85" s="157"/>
      <c r="N85" s="158"/>
      <c r="O85" s="158"/>
      <c r="P85" s="159">
        <f>P86+P107+P130</f>
        <v>0</v>
      </c>
      <c r="Q85" s="158"/>
      <c r="R85" s="159">
        <f>R86+R107+R130</f>
        <v>0.85365500000000005</v>
      </c>
      <c r="S85" s="158"/>
      <c r="T85" s="160">
        <f>T86+T107+T130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53" t="s">
        <v>154</v>
      </c>
      <c r="AT85" s="161" t="s">
        <v>70</v>
      </c>
      <c r="AU85" s="161" t="s">
        <v>71</v>
      </c>
      <c r="AY85" s="153" t="s">
        <v>129</v>
      </c>
      <c r="BK85" s="162">
        <f>BK86+BK107+BK130</f>
        <v>0</v>
      </c>
    </row>
    <row r="86" s="12" customFormat="1" ht="22.8" customHeight="1">
      <c r="A86" s="12"/>
      <c r="B86" s="152"/>
      <c r="C86" s="12"/>
      <c r="D86" s="153" t="s">
        <v>70</v>
      </c>
      <c r="E86" s="163" t="s">
        <v>1013</v>
      </c>
      <c r="F86" s="163" t="s">
        <v>1014</v>
      </c>
      <c r="G86" s="12"/>
      <c r="H86" s="12"/>
      <c r="I86" s="155"/>
      <c r="J86" s="164">
        <f>BK86</f>
        <v>0</v>
      </c>
      <c r="K86" s="12"/>
      <c r="L86" s="152"/>
      <c r="M86" s="157"/>
      <c r="N86" s="158"/>
      <c r="O86" s="158"/>
      <c r="P86" s="159">
        <f>SUM(P87:P106)</f>
        <v>0</v>
      </c>
      <c r="Q86" s="158"/>
      <c r="R86" s="159">
        <f>SUM(R87:R106)</f>
        <v>0.72777500000000006</v>
      </c>
      <c r="S86" s="158"/>
      <c r="T86" s="160">
        <f>SUM(T87:T106)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154</v>
      </c>
      <c r="AT86" s="161" t="s">
        <v>70</v>
      </c>
      <c r="AU86" s="161" t="s">
        <v>79</v>
      </c>
      <c r="AY86" s="153" t="s">
        <v>129</v>
      </c>
      <c r="BK86" s="162">
        <f>SUM(BK87:BK106)</f>
        <v>0</v>
      </c>
    </row>
    <row r="87" s="2" customFormat="1" ht="16.5" customHeight="1">
      <c r="A87" s="39"/>
      <c r="B87" s="165"/>
      <c r="C87" s="209" t="s">
        <v>79</v>
      </c>
      <c r="D87" s="209" t="s">
        <v>155</v>
      </c>
      <c r="E87" s="210" t="s">
        <v>1015</v>
      </c>
      <c r="F87" s="211" t="s">
        <v>1016</v>
      </c>
      <c r="G87" s="212" t="s">
        <v>148</v>
      </c>
      <c r="H87" s="213">
        <v>135</v>
      </c>
      <c r="I87" s="214"/>
      <c r="J87" s="215">
        <f>ROUND(I87*H87,2)</f>
        <v>0</v>
      </c>
      <c r="K87" s="211" t="s">
        <v>135</v>
      </c>
      <c r="L87" s="216"/>
      <c r="M87" s="217" t="s">
        <v>3</v>
      </c>
      <c r="N87" s="218" t="s">
        <v>42</v>
      </c>
      <c r="O87" s="73"/>
      <c r="P87" s="175">
        <f>O87*H87</f>
        <v>0</v>
      </c>
      <c r="Q87" s="175">
        <v>0.0052700000000000004</v>
      </c>
      <c r="R87" s="175">
        <f>Q87*H87</f>
        <v>0.71145000000000003</v>
      </c>
      <c r="S87" s="175">
        <v>0</v>
      </c>
      <c r="T87" s="176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177" t="s">
        <v>1017</v>
      </c>
      <c r="AT87" s="177" t="s">
        <v>155</v>
      </c>
      <c r="AU87" s="177" t="s">
        <v>81</v>
      </c>
      <c r="AY87" s="20" t="s">
        <v>129</v>
      </c>
      <c r="BE87" s="178">
        <f>IF(N87="základní",J87,0)</f>
        <v>0</v>
      </c>
      <c r="BF87" s="178">
        <f>IF(N87="snížená",J87,0)</f>
        <v>0</v>
      </c>
      <c r="BG87" s="178">
        <f>IF(N87="zákl. přenesená",J87,0)</f>
        <v>0</v>
      </c>
      <c r="BH87" s="178">
        <f>IF(N87="sníž. přenesená",J87,0)</f>
        <v>0</v>
      </c>
      <c r="BI87" s="178">
        <f>IF(N87="nulová",J87,0)</f>
        <v>0</v>
      </c>
      <c r="BJ87" s="20" t="s">
        <v>79</v>
      </c>
      <c r="BK87" s="178">
        <f>ROUND(I87*H87,2)</f>
        <v>0</v>
      </c>
      <c r="BL87" s="20" t="s">
        <v>601</v>
      </c>
      <c r="BM87" s="177" t="s">
        <v>1018</v>
      </c>
    </row>
    <row r="88" s="2" customFormat="1">
      <c r="A88" s="39"/>
      <c r="B88" s="40"/>
      <c r="C88" s="39"/>
      <c r="D88" s="179" t="s">
        <v>137</v>
      </c>
      <c r="E88" s="39"/>
      <c r="F88" s="180" t="s">
        <v>1016</v>
      </c>
      <c r="G88" s="39"/>
      <c r="H88" s="39"/>
      <c r="I88" s="181"/>
      <c r="J88" s="39"/>
      <c r="K88" s="39"/>
      <c r="L88" s="40"/>
      <c r="M88" s="182"/>
      <c r="N88" s="183"/>
      <c r="O88" s="73"/>
      <c r="P88" s="73"/>
      <c r="Q88" s="73"/>
      <c r="R88" s="73"/>
      <c r="S88" s="73"/>
      <c r="T88" s="74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20" t="s">
        <v>137</v>
      </c>
      <c r="AU88" s="20" t="s">
        <v>81</v>
      </c>
    </row>
    <row r="89" s="2" customFormat="1" ht="16.5" customHeight="1">
      <c r="A89" s="39"/>
      <c r="B89" s="165"/>
      <c r="C89" s="209" t="s">
        <v>81</v>
      </c>
      <c r="D89" s="209" t="s">
        <v>155</v>
      </c>
      <c r="E89" s="210" t="s">
        <v>1019</v>
      </c>
      <c r="F89" s="211" t="s">
        <v>1020</v>
      </c>
      <c r="G89" s="212" t="s">
        <v>148</v>
      </c>
      <c r="H89" s="213">
        <v>0.5</v>
      </c>
      <c r="I89" s="214"/>
      <c r="J89" s="215">
        <f>ROUND(I89*H89,2)</f>
        <v>0</v>
      </c>
      <c r="K89" s="211" t="s">
        <v>135</v>
      </c>
      <c r="L89" s="216"/>
      <c r="M89" s="217" t="s">
        <v>3</v>
      </c>
      <c r="N89" s="218" t="s">
        <v>42</v>
      </c>
      <c r="O89" s="73"/>
      <c r="P89" s="175">
        <f>O89*H89</f>
        <v>0</v>
      </c>
      <c r="Q89" s="175">
        <v>0.0024599999999999999</v>
      </c>
      <c r="R89" s="175">
        <f>Q89*H89</f>
        <v>0.00123</v>
      </c>
      <c r="S89" s="175">
        <v>0</v>
      </c>
      <c r="T89" s="176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177" t="s">
        <v>1017</v>
      </c>
      <c r="AT89" s="177" t="s">
        <v>155</v>
      </c>
      <c r="AU89" s="177" t="s">
        <v>81</v>
      </c>
      <c r="AY89" s="20" t="s">
        <v>129</v>
      </c>
      <c r="BE89" s="178">
        <f>IF(N89="základní",J89,0)</f>
        <v>0</v>
      </c>
      <c r="BF89" s="178">
        <f>IF(N89="snížená",J89,0)</f>
        <v>0</v>
      </c>
      <c r="BG89" s="178">
        <f>IF(N89="zákl. přenesená",J89,0)</f>
        <v>0</v>
      </c>
      <c r="BH89" s="178">
        <f>IF(N89="sníž. přenesená",J89,0)</f>
        <v>0</v>
      </c>
      <c r="BI89" s="178">
        <f>IF(N89="nulová",J89,0)</f>
        <v>0</v>
      </c>
      <c r="BJ89" s="20" t="s">
        <v>79</v>
      </c>
      <c r="BK89" s="178">
        <f>ROUND(I89*H89,2)</f>
        <v>0</v>
      </c>
      <c r="BL89" s="20" t="s">
        <v>601</v>
      </c>
      <c r="BM89" s="177" t="s">
        <v>1021</v>
      </c>
    </row>
    <row r="90" s="2" customFormat="1">
      <c r="A90" s="39"/>
      <c r="B90" s="40"/>
      <c r="C90" s="39"/>
      <c r="D90" s="179" t="s">
        <v>137</v>
      </c>
      <c r="E90" s="39"/>
      <c r="F90" s="180" t="s">
        <v>1020</v>
      </c>
      <c r="G90" s="39"/>
      <c r="H90" s="39"/>
      <c r="I90" s="181"/>
      <c r="J90" s="39"/>
      <c r="K90" s="39"/>
      <c r="L90" s="40"/>
      <c r="M90" s="182"/>
      <c r="N90" s="183"/>
      <c r="O90" s="73"/>
      <c r="P90" s="73"/>
      <c r="Q90" s="73"/>
      <c r="R90" s="73"/>
      <c r="S90" s="73"/>
      <c r="T90" s="74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20" t="s">
        <v>137</v>
      </c>
      <c r="AU90" s="20" t="s">
        <v>81</v>
      </c>
    </row>
    <row r="91" s="2" customFormat="1" ht="16.5" customHeight="1">
      <c r="A91" s="39"/>
      <c r="B91" s="165"/>
      <c r="C91" s="209" t="s">
        <v>154</v>
      </c>
      <c r="D91" s="209" t="s">
        <v>155</v>
      </c>
      <c r="E91" s="210" t="s">
        <v>1022</v>
      </c>
      <c r="F91" s="211" t="s">
        <v>1023</v>
      </c>
      <c r="G91" s="212" t="s">
        <v>842</v>
      </c>
      <c r="H91" s="213">
        <v>14</v>
      </c>
      <c r="I91" s="214"/>
      <c r="J91" s="215">
        <f>ROUND(I91*H91,2)</f>
        <v>0</v>
      </c>
      <c r="K91" s="211" t="s">
        <v>135</v>
      </c>
      <c r="L91" s="216"/>
      <c r="M91" s="217" t="s">
        <v>3</v>
      </c>
      <c r="N91" s="218" t="s">
        <v>42</v>
      </c>
      <c r="O91" s="73"/>
      <c r="P91" s="175">
        <f>O91*H91</f>
        <v>0</v>
      </c>
      <c r="Q91" s="175">
        <v>0.00077999999999999999</v>
      </c>
      <c r="R91" s="175">
        <f>Q91*H91</f>
        <v>0.010919999999999999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1017</v>
      </c>
      <c r="AT91" s="177" t="s">
        <v>155</v>
      </c>
      <c r="AU91" s="177" t="s">
        <v>81</v>
      </c>
      <c r="AY91" s="20" t="s">
        <v>129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79</v>
      </c>
      <c r="BK91" s="178">
        <f>ROUND(I91*H91,2)</f>
        <v>0</v>
      </c>
      <c r="BL91" s="20" t="s">
        <v>601</v>
      </c>
      <c r="BM91" s="177" t="s">
        <v>1024</v>
      </c>
    </row>
    <row r="92" s="2" customFormat="1">
      <c r="A92" s="39"/>
      <c r="B92" s="40"/>
      <c r="C92" s="39"/>
      <c r="D92" s="179" t="s">
        <v>137</v>
      </c>
      <c r="E92" s="39"/>
      <c r="F92" s="180" t="s">
        <v>1023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137</v>
      </c>
      <c r="AU92" s="20" t="s">
        <v>81</v>
      </c>
    </row>
    <row r="93" s="2" customFormat="1" ht="16.5" customHeight="1">
      <c r="A93" s="39"/>
      <c r="B93" s="165"/>
      <c r="C93" s="209" t="s">
        <v>136</v>
      </c>
      <c r="D93" s="209" t="s">
        <v>155</v>
      </c>
      <c r="E93" s="210" t="s">
        <v>1025</v>
      </c>
      <c r="F93" s="211" t="s">
        <v>1026</v>
      </c>
      <c r="G93" s="212" t="s">
        <v>842</v>
      </c>
      <c r="H93" s="213">
        <v>1</v>
      </c>
      <c r="I93" s="214"/>
      <c r="J93" s="215">
        <f>ROUND(I93*H93,2)</f>
        <v>0</v>
      </c>
      <c r="K93" s="211" t="s">
        <v>135</v>
      </c>
      <c r="L93" s="216"/>
      <c r="M93" s="217" t="s">
        <v>3</v>
      </c>
      <c r="N93" s="218" t="s">
        <v>42</v>
      </c>
      <c r="O93" s="73"/>
      <c r="P93" s="175">
        <f>O93*H93</f>
        <v>0</v>
      </c>
      <c r="Q93" s="175">
        <v>0.00012</v>
      </c>
      <c r="R93" s="175">
        <f>Q93*H93</f>
        <v>0.00012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1017</v>
      </c>
      <c r="AT93" s="177" t="s">
        <v>155</v>
      </c>
      <c r="AU93" s="177" t="s">
        <v>81</v>
      </c>
      <c r="AY93" s="20" t="s">
        <v>129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79</v>
      </c>
      <c r="BK93" s="178">
        <f>ROUND(I93*H93,2)</f>
        <v>0</v>
      </c>
      <c r="BL93" s="20" t="s">
        <v>601</v>
      </c>
      <c r="BM93" s="177" t="s">
        <v>1027</v>
      </c>
    </row>
    <row r="94" s="2" customFormat="1">
      <c r="A94" s="39"/>
      <c r="B94" s="40"/>
      <c r="C94" s="39"/>
      <c r="D94" s="179" t="s">
        <v>137</v>
      </c>
      <c r="E94" s="39"/>
      <c r="F94" s="180" t="s">
        <v>1026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137</v>
      </c>
      <c r="AU94" s="20" t="s">
        <v>81</v>
      </c>
    </row>
    <row r="95" s="2" customFormat="1" ht="16.5" customHeight="1">
      <c r="A95" s="39"/>
      <c r="B95" s="165"/>
      <c r="C95" s="166" t="s">
        <v>167</v>
      </c>
      <c r="D95" s="166" t="s">
        <v>131</v>
      </c>
      <c r="E95" s="167" t="s">
        <v>1028</v>
      </c>
      <c r="F95" s="168" t="s">
        <v>1029</v>
      </c>
      <c r="G95" s="169" t="s">
        <v>148</v>
      </c>
      <c r="H95" s="170">
        <v>135</v>
      </c>
      <c r="I95" s="171"/>
      <c r="J95" s="172">
        <f>ROUND(I95*H95,2)</f>
        <v>0</v>
      </c>
      <c r="K95" s="168" t="s">
        <v>135</v>
      </c>
      <c r="L95" s="40"/>
      <c r="M95" s="173" t="s">
        <v>3</v>
      </c>
      <c r="N95" s="174" t="s">
        <v>42</v>
      </c>
      <c r="O95" s="73"/>
      <c r="P95" s="175">
        <f>O95*H95</f>
        <v>0</v>
      </c>
      <c r="Q95" s="175">
        <v>3.0000000000000001E-05</v>
      </c>
      <c r="R95" s="175">
        <f>Q95*H95</f>
        <v>0.0040499999999999998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601</v>
      </c>
      <c r="AT95" s="177" t="s">
        <v>131</v>
      </c>
      <c r="AU95" s="177" t="s">
        <v>81</v>
      </c>
      <c r="AY95" s="20" t="s">
        <v>129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79</v>
      </c>
      <c r="BK95" s="178">
        <f>ROUND(I95*H95,2)</f>
        <v>0</v>
      </c>
      <c r="BL95" s="20" t="s">
        <v>601</v>
      </c>
      <c r="BM95" s="177" t="s">
        <v>1030</v>
      </c>
    </row>
    <row r="96" s="2" customFormat="1">
      <c r="A96" s="39"/>
      <c r="B96" s="40"/>
      <c r="C96" s="39"/>
      <c r="D96" s="179" t="s">
        <v>137</v>
      </c>
      <c r="E96" s="39"/>
      <c r="F96" s="180" t="s">
        <v>1031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137</v>
      </c>
      <c r="AU96" s="20" t="s">
        <v>81</v>
      </c>
    </row>
    <row r="97" s="2" customFormat="1">
      <c r="A97" s="39"/>
      <c r="B97" s="40"/>
      <c r="C97" s="39"/>
      <c r="D97" s="184" t="s">
        <v>139</v>
      </c>
      <c r="E97" s="39"/>
      <c r="F97" s="185" t="s">
        <v>1032</v>
      </c>
      <c r="G97" s="39"/>
      <c r="H97" s="39"/>
      <c r="I97" s="181"/>
      <c r="J97" s="39"/>
      <c r="K97" s="39"/>
      <c r="L97" s="40"/>
      <c r="M97" s="182"/>
      <c r="N97" s="183"/>
      <c r="O97" s="73"/>
      <c r="P97" s="73"/>
      <c r="Q97" s="73"/>
      <c r="R97" s="73"/>
      <c r="S97" s="73"/>
      <c r="T97" s="74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20" t="s">
        <v>139</v>
      </c>
      <c r="AU97" s="20" t="s">
        <v>81</v>
      </c>
    </row>
    <row r="98" s="2" customFormat="1" ht="16.5" customHeight="1">
      <c r="A98" s="39"/>
      <c r="B98" s="165"/>
      <c r="C98" s="166" t="s">
        <v>159</v>
      </c>
      <c r="D98" s="166" t="s">
        <v>131</v>
      </c>
      <c r="E98" s="167" t="s">
        <v>1033</v>
      </c>
      <c r="F98" s="168" t="s">
        <v>1034</v>
      </c>
      <c r="G98" s="169" t="s">
        <v>148</v>
      </c>
      <c r="H98" s="170">
        <v>0.5</v>
      </c>
      <c r="I98" s="171"/>
      <c r="J98" s="172">
        <f>ROUND(I98*H98,2)</f>
        <v>0</v>
      </c>
      <c r="K98" s="168" t="s">
        <v>135</v>
      </c>
      <c r="L98" s="40"/>
      <c r="M98" s="173" t="s">
        <v>3</v>
      </c>
      <c r="N98" s="174" t="s">
        <v>42</v>
      </c>
      <c r="O98" s="73"/>
      <c r="P98" s="175">
        <f>O98*H98</f>
        <v>0</v>
      </c>
      <c r="Q98" s="175">
        <v>1.0000000000000001E-05</v>
      </c>
      <c r="R98" s="175">
        <f>Q98*H98</f>
        <v>5.0000000000000004E-06</v>
      </c>
      <c r="S98" s="175">
        <v>0</v>
      </c>
      <c r="T98" s="176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177" t="s">
        <v>601</v>
      </c>
      <c r="AT98" s="177" t="s">
        <v>131</v>
      </c>
      <c r="AU98" s="177" t="s">
        <v>81</v>
      </c>
      <c r="AY98" s="20" t="s">
        <v>129</v>
      </c>
      <c r="BE98" s="178">
        <f>IF(N98="základní",J98,0)</f>
        <v>0</v>
      </c>
      <c r="BF98" s="178">
        <f>IF(N98="snížená",J98,0)</f>
        <v>0</v>
      </c>
      <c r="BG98" s="178">
        <f>IF(N98="zákl. přenesená",J98,0)</f>
        <v>0</v>
      </c>
      <c r="BH98" s="178">
        <f>IF(N98="sníž. přenesená",J98,0)</f>
        <v>0</v>
      </c>
      <c r="BI98" s="178">
        <f>IF(N98="nulová",J98,0)</f>
        <v>0</v>
      </c>
      <c r="BJ98" s="20" t="s">
        <v>79</v>
      </c>
      <c r="BK98" s="178">
        <f>ROUND(I98*H98,2)</f>
        <v>0</v>
      </c>
      <c r="BL98" s="20" t="s">
        <v>601</v>
      </c>
      <c r="BM98" s="177" t="s">
        <v>1035</v>
      </c>
    </row>
    <row r="99" s="2" customFormat="1">
      <c r="A99" s="39"/>
      <c r="B99" s="40"/>
      <c r="C99" s="39"/>
      <c r="D99" s="179" t="s">
        <v>137</v>
      </c>
      <c r="E99" s="39"/>
      <c r="F99" s="180" t="s">
        <v>1036</v>
      </c>
      <c r="G99" s="39"/>
      <c r="H99" s="39"/>
      <c r="I99" s="181"/>
      <c r="J99" s="39"/>
      <c r="K99" s="39"/>
      <c r="L99" s="40"/>
      <c r="M99" s="182"/>
      <c r="N99" s="183"/>
      <c r="O99" s="73"/>
      <c r="P99" s="73"/>
      <c r="Q99" s="73"/>
      <c r="R99" s="73"/>
      <c r="S99" s="73"/>
      <c r="T99" s="74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20" t="s">
        <v>137</v>
      </c>
      <c r="AU99" s="20" t="s">
        <v>81</v>
      </c>
    </row>
    <row r="100" s="2" customFormat="1">
      <c r="A100" s="39"/>
      <c r="B100" s="40"/>
      <c r="C100" s="39"/>
      <c r="D100" s="184" t="s">
        <v>139</v>
      </c>
      <c r="E100" s="39"/>
      <c r="F100" s="185" t="s">
        <v>1037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139</v>
      </c>
      <c r="AU100" s="20" t="s">
        <v>81</v>
      </c>
    </row>
    <row r="101" s="2" customFormat="1" ht="16.5" customHeight="1">
      <c r="A101" s="39"/>
      <c r="B101" s="165"/>
      <c r="C101" s="166" t="s">
        <v>177</v>
      </c>
      <c r="D101" s="166" t="s">
        <v>131</v>
      </c>
      <c r="E101" s="167" t="s">
        <v>1038</v>
      </c>
      <c r="F101" s="168" t="s">
        <v>1039</v>
      </c>
      <c r="G101" s="169" t="s">
        <v>148</v>
      </c>
      <c r="H101" s="170">
        <v>0.5</v>
      </c>
      <c r="I101" s="171"/>
      <c r="J101" s="172">
        <f>ROUND(I101*H101,2)</f>
        <v>0</v>
      </c>
      <c r="K101" s="168" t="s">
        <v>135</v>
      </c>
      <c r="L101" s="40"/>
      <c r="M101" s="173" t="s">
        <v>3</v>
      </c>
      <c r="N101" s="174" t="s">
        <v>42</v>
      </c>
      <c r="O101" s="73"/>
      <c r="P101" s="175">
        <f>O101*H101</f>
        <v>0</v>
      </c>
      <c r="Q101" s="175">
        <v>0</v>
      </c>
      <c r="R101" s="175">
        <f>Q101*H101</f>
        <v>0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601</v>
      </c>
      <c r="AT101" s="177" t="s">
        <v>131</v>
      </c>
      <c r="AU101" s="177" t="s">
        <v>81</v>
      </c>
      <c r="AY101" s="20" t="s">
        <v>129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79</v>
      </c>
      <c r="BK101" s="178">
        <f>ROUND(I101*H101,2)</f>
        <v>0</v>
      </c>
      <c r="BL101" s="20" t="s">
        <v>601</v>
      </c>
      <c r="BM101" s="177" t="s">
        <v>1040</v>
      </c>
    </row>
    <row r="102" s="2" customFormat="1">
      <c r="A102" s="39"/>
      <c r="B102" s="40"/>
      <c r="C102" s="39"/>
      <c r="D102" s="179" t="s">
        <v>137</v>
      </c>
      <c r="E102" s="39"/>
      <c r="F102" s="180" t="s">
        <v>1041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137</v>
      </c>
      <c r="AU102" s="20" t="s">
        <v>81</v>
      </c>
    </row>
    <row r="103" s="2" customFormat="1">
      <c r="A103" s="39"/>
      <c r="B103" s="40"/>
      <c r="C103" s="39"/>
      <c r="D103" s="184" t="s">
        <v>139</v>
      </c>
      <c r="E103" s="39"/>
      <c r="F103" s="185" t="s">
        <v>1042</v>
      </c>
      <c r="G103" s="39"/>
      <c r="H103" s="39"/>
      <c r="I103" s="181"/>
      <c r="J103" s="39"/>
      <c r="K103" s="39"/>
      <c r="L103" s="40"/>
      <c r="M103" s="182"/>
      <c r="N103" s="183"/>
      <c r="O103" s="73"/>
      <c r="P103" s="73"/>
      <c r="Q103" s="73"/>
      <c r="R103" s="73"/>
      <c r="S103" s="73"/>
      <c r="T103" s="74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20" t="s">
        <v>139</v>
      </c>
      <c r="AU103" s="20" t="s">
        <v>81</v>
      </c>
    </row>
    <row r="104" s="2" customFormat="1" ht="16.5" customHeight="1">
      <c r="A104" s="39"/>
      <c r="B104" s="165"/>
      <c r="C104" s="166" t="s">
        <v>158</v>
      </c>
      <c r="D104" s="166" t="s">
        <v>131</v>
      </c>
      <c r="E104" s="167" t="s">
        <v>1043</v>
      </c>
      <c r="F104" s="168" t="s">
        <v>1044</v>
      </c>
      <c r="G104" s="169" t="s">
        <v>148</v>
      </c>
      <c r="H104" s="170">
        <v>135.5</v>
      </c>
      <c r="I104" s="171"/>
      <c r="J104" s="172">
        <f>ROUND(I104*H104,2)</f>
        <v>0</v>
      </c>
      <c r="K104" s="168" t="s">
        <v>135</v>
      </c>
      <c r="L104" s="40"/>
      <c r="M104" s="173" t="s">
        <v>3</v>
      </c>
      <c r="N104" s="174" t="s">
        <v>42</v>
      </c>
      <c r="O104" s="73"/>
      <c r="P104" s="175">
        <f>O104*H104</f>
        <v>0</v>
      </c>
      <c r="Q104" s="175">
        <v>0</v>
      </c>
      <c r="R104" s="175">
        <f>Q104*H104</f>
        <v>0</v>
      </c>
      <c r="S104" s="175">
        <v>0</v>
      </c>
      <c r="T104" s="176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177" t="s">
        <v>601</v>
      </c>
      <c r="AT104" s="177" t="s">
        <v>131</v>
      </c>
      <c r="AU104" s="177" t="s">
        <v>81</v>
      </c>
      <c r="AY104" s="20" t="s">
        <v>129</v>
      </c>
      <c r="BE104" s="178">
        <f>IF(N104="základní",J104,0)</f>
        <v>0</v>
      </c>
      <c r="BF104" s="178">
        <f>IF(N104="snížená",J104,0)</f>
        <v>0</v>
      </c>
      <c r="BG104" s="178">
        <f>IF(N104="zákl. přenesená",J104,0)</f>
        <v>0</v>
      </c>
      <c r="BH104" s="178">
        <f>IF(N104="sníž. přenesená",J104,0)</f>
        <v>0</v>
      </c>
      <c r="BI104" s="178">
        <f>IF(N104="nulová",J104,0)</f>
        <v>0</v>
      </c>
      <c r="BJ104" s="20" t="s">
        <v>79</v>
      </c>
      <c r="BK104" s="178">
        <f>ROUND(I104*H104,2)</f>
        <v>0</v>
      </c>
      <c r="BL104" s="20" t="s">
        <v>601</v>
      </c>
      <c r="BM104" s="177" t="s">
        <v>1045</v>
      </c>
    </row>
    <row r="105" s="2" customFormat="1">
      <c r="A105" s="39"/>
      <c r="B105" s="40"/>
      <c r="C105" s="39"/>
      <c r="D105" s="179" t="s">
        <v>137</v>
      </c>
      <c r="E105" s="39"/>
      <c r="F105" s="180" t="s">
        <v>1046</v>
      </c>
      <c r="G105" s="39"/>
      <c r="H105" s="39"/>
      <c r="I105" s="181"/>
      <c r="J105" s="39"/>
      <c r="K105" s="39"/>
      <c r="L105" s="40"/>
      <c r="M105" s="182"/>
      <c r="N105" s="183"/>
      <c r="O105" s="73"/>
      <c r="P105" s="73"/>
      <c r="Q105" s="73"/>
      <c r="R105" s="73"/>
      <c r="S105" s="73"/>
      <c r="T105" s="74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20" t="s">
        <v>137</v>
      </c>
      <c r="AU105" s="20" t="s">
        <v>81</v>
      </c>
    </row>
    <row r="106" s="2" customFormat="1">
      <c r="A106" s="39"/>
      <c r="B106" s="40"/>
      <c r="C106" s="39"/>
      <c r="D106" s="184" t="s">
        <v>139</v>
      </c>
      <c r="E106" s="39"/>
      <c r="F106" s="185" t="s">
        <v>1047</v>
      </c>
      <c r="G106" s="39"/>
      <c r="H106" s="39"/>
      <c r="I106" s="181"/>
      <c r="J106" s="39"/>
      <c r="K106" s="39"/>
      <c r="L106" s="40"/>
      <c r="M106" s="182"/>
      <c r="N106" s="183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139</v>
      </c>
      <c r="AU106" s="20" t="s">
        <v>81</v>
      </c>
    </row>
    <row r="107" s="12" customFormat="1" ht="22.8" customHeight="1">
      <c r="A107" s="12"/>
      <c r="B107" s="152"/>
      <c r="C107" s="12"/>
      <c r="D107" s="153" t="s">
        <v>70</v>
      </c>
      <c r="E107" s="163" t="s">
        <v>1048</v>
      </c>
      <c r="F107" s="163" t="s">
        <v>1049</v>
      </c>
      <c r="G107" s="12"/>
      <c r="H107" s="12"/>
      <c r="I107" s="155"/>
      <c r="J107" s="164">
        <f>BK107</f>
        <v>0</v>
      </c>
      <c r="K107" s="12"/>
      <c r="L107" s="152"/>
      <c r="M107" s="157"/>
      <c r="N107" s="158"/>
      <c r="O107" s="158"/>
      <c r="P107" s="159">
        <f>SUM(P108:P129)</f>
        <v>0</v>
      </c>
      <c r="Q107" s="158"/>
      <c r="R107" s="159">
        <f>SUM(R108:R129)</f>
        <v>0.032099999999999997</v>
      </c>
      <c r="S107" s="158"/>
      <c r="T107" s="160">
        <f>SUM(T108:T129)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3" t="s">
        <v>154</v>
      </c>
      <c r="AT107" s="161" t="s">
        <v>70</v>
      </c>
      <c r="AU107" s="161" t="s">
        <v>79</v>
      </c>
      <c r="AY107" s="153" t="s">
        <v>129</v>
      </c>
      <c r="BK107" s="162">
        <f>SUM(BK108:BK129)</f>
        <v>0</v>
      </c>
    </row>
    <row r="108" s="2" customFormat="1" ht="16.5" customHeight="1">
      <c r="A108" s="39"/>
      <c r="B108" s="165"/>
      <c r="C108" s="209" t="s">
        <v>192</v>
      </c>
      <c r="D108" s="209" t="s">
        <v>155</v>
      </c>
      <c r="E108" s="210" t="s">
        <v>1050</v>
      </c>
      <c r="F108" s="211" t="s">
        <v>1051</v>
      </c>
      <c r="G108" s="212" t="s">
        <v>148</v>
      </c>
      <c r="H108" s="213">
        <v>62</v>
      </c>
      <c r="I108" s="214"/>
      <c r="J108" s="215">
        <f>ROUND(I108*H108,2)</f>
        <v>0</v>
      </c>
      <c r="K108" s="211" t="s">
        <v>135</v>
      </c>
      <c r="L108" s="216"/>
      <c r="M108" s="217" t="s">
        <v>3</v>
      </c>
      <c r="N108" s="218" t="s">
        <v>42</v>
      </c>
      <c r="O108" s="73"/>
      <c r="P108" s="175">
        <f>O108*H108</f>
        <v>0</v>
      </c>
      <c r="Q108" s="175">
        <v>0.00046999999999999999</v>
      </c>
      <c r="R108" s="175">
        <f>Q108*H108</f>
        <v>0.029139999999999999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1017</v>
      </c>
      <c r="AT108" s="177" t="s">
        <v>155</v>
      </c>
      <c r="AU108" s="177" t="s">
        <v>81</v>
      </c>
      <c r="AY108" s="20" t="s">
        <v>129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79</v>
      </c>
      <c r="BK108" s="178">
        <f>ROUND(I108*H108,2)</f>
        <v>0</v>
      </c>
      <c r="BL108" s="20" t="s">
        <v>601</v>
      </c>
      <c r="BM108" s="177" t="s">
        <v>1052</v>
      </c>
    </row>
    <row r="109" s="2" customFormat="1">
      <c r="A109" s="39"/>
      <c r="B109" s="40"/>
      <c r="C109" s="39"/>
      <c r="D109" s="179" t="s">
        <v>137</v>
      </c>
      <c r="E109" s="39"/>
      <c r="F109" s="180" t="s">
        <v>1051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137</v>
      </c>
      <c r="AU109" s="20" t="s">
        <v>81</v>
      </c>
    </row>
    <row r="110" s="2" customFormat="1" ht="16.5" customHeight="1">
      <c r="A110" s="39"/>
      <c r="B110" s="165"/>
      <c r="C110" s="209" t="s">
        <v>170</v>
      </c>
      <c r="D110" s="209" t="s">
        <v>155</v>
      </c>
      <c r="E110" s="210" t="s">
        <v>1053</v>
      </c>
      <c r="F110" s="211" t="s">
        <v>1054</v>
      </c>
      <c r="G110" s="212" t="s">
        <v>148</v>
      </c>
      <c r="H110" s="213">
        <v>3</v>
      </c>
      <c r="I110" s="214"/>
      <c r="J110" s="215">
        <f>ROUND(I110*H110,2)</f>
        <v>0</v>
      </c>
      <c r="K110" s="211" t="s">
        <v>135</v>
      </c>
      <c r="L110" s="216"/>
      <c r="M110" s="217" t="s">
        <v>3</v>
      </c>
      <c r="N110" s="218" t="s">
        <v>42</v>
      </c>
      <c r="O110" s="73"/>
      <c r="P110" s="175">
        <f>O110*H110</f>
        <v>0</v>
      </c>
      <c r="Q110" s="175">
        <v>0.00032000000000000003</v>
      </c>
      <c r="R110" s="175">
        <f>Q110*H110</f>
        <v>0.00096000000000000013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1017</v>
      </c>
      <c r="AT110" s="177" t="s">
        <v>155</v>
      </c>
      <c r="AU110" s="177" t="s">
        <v>81</v>
      </c>
      <c r="AY110" s="20" t="s">
        <v>129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79</v>
      </c>
      <c r="BK110" s="178">
        <f>ROUND(I110*H110,2)</f>
        <v>0</v>
      </c>
      <c r="BL110" s="20" t="s">
        <v>601</v>
      </c>
      <c r="BM110" s="177" t="s">
        <v>1055</v>
      </c>
    </row>
    <row r="111" s="2" customFormat="1">
      <c r="A111" s="39"/>
      <c r="B111" s="40"/>
      <c r="C111" s="39"/>
      <c r="D111" s="179" t="s">
        <v>137</v>
      </c>
      <c r="E111" s="39"/>
      <c r="F111" s="180" t="s">
        <v>1054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137</v>
      </c>
      <c r="AU111" s="20" t="s">
        <v>81</v>
      </c>
    </row>
    <row r="112" s="2" customFormat="1" ht="16.5" customHeight="1">
      <c r="A112" s="39"/>
      <c r="B112" s="165"/>
      <c r="C112" s="209" t="s">
        <v>210</v>
      </c>
      <c r="D112" s="209" t="s">
        <v>155</v>
      </c>
      <c r="E112" s="210" t="s">
        <v>1056</v>
      </c>
      <c r="F112" s="211" t="s">
        <v>1057</v>
      </c>
      <c r="G112" s="212" t="s">
        <v>842</v>
      </c>
      <c r="H112" s="213">
        <v>12</v>
      </c>
      <c r="I112" s="214"/>
      <c r="J112" s="215">
        <f>ROUND(I112*H112,2)</f>
        <v>0</v>
      </c>
      <c r="K112" s="211" t="s">
        <v>135</v>
      </c>
      <c r="L112" s="216"/>
      <c r="M112" s="217" t="s">
        <v>3</v>
      </c>
      <c r="N112" s="218" t="s">
        <v>42</v>
      </c>
      <c r="O112" s="73"/>
      <c r="P112" s="175">
        <f>O112*H112</f>
        <v>0</v>
      </c>
      <c r="Q112" s="175">
        <v>3.0000000000000001E-05</v>
      </c>
      <c r="R112" s="175">
        <f>Q112*H112</f>
        <v>0.00036000000000000002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1017</v>
      </c>
      <c r="AT112" s="177" t="s">
        <v>155</v>
      </c>
      <c r="AU112" s="177" t="s">
        <v>81</v>
      </c>
      <c r="AY112" s="20" t="s">
        <v>129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79</v>
      </c>
      <c r="BK112" s="178">
        <f>ROUND(I112*H112,2)</f>
        <v>0</v>
      </c>
      <c r="BL112" s="20" t="s">
        <v>601</v>
      </c>
      <c r="BM112" s="177" t="s">
        <v>1058</v>
      </c>
    </row>
    <row r="113" s="2" customFormat="1">
      <c r="A113" s="39"/>
      <c r="B113" s="40"/>
      <c r="C113" s="39"/>
      <c r="D113" s="179" t="s">
        <v>137</v>
      </c>
      <c r="E113" s="39"/>
      <c r="F113" s="180" t="s">
        <v>1057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137</v>
      </c>
      <c r="AU113" s="20" t="s">
        <v>81</v>
      </c>
    </row>
    <row r="114" s="2" customFormat="1" ht="16.5" customHeight="1">
      <c r="A114" s="39"/>
      <c r="B114" s="165"/>
      <c r="C114" s="209" t="s">
        <v>9</v>
      </c>
      <c r="D114" s="209" t="s">
        <v>155</v>
      </c>
      <c r="E114" s="210" t="s">
        <v>1059</v>
      </c>
      <c r="F114" s="211" t="s">
        <v>1060</v>
      </c>
      <c r="G114" s="212" t="s">
        <v>842</v>
      </c>
      <c r="H114" s="213">
        <v>2</v>
      </c>
      <c r="I114" s="214"/>
      <c r="J114" s="215">
        <f>ROUND(I114*H114,2)</f>
        <v>0</v>
      </c>
      <c r="K114" s="211" t="s">
        <v>135</v>
      </c>
      <c r="L114" s="216"/>
      <c r="M114" s="217" t="s">
        <v>3</v>
      </c>
      <c r="N114" s="218" t="s">
        <v>42</v>
      </c>
      <c r="O114" s="73"/>
      <c r="P114" s="175">
        <f>O114*H114</f>
        <v>0</v>
      </c>
      <c r="Q114" s="175">
        <v>2.0000000000000002E-05</v>
      </c>
      <c r="R114" s="175">
        <f>Q114*H114</f>
        <v>4.0000000000000003E-05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1017</v>
      </c>
      <c r="AT114" s="177" t="s">
        <v>155</v>
      </c>
      <c r="AU114" s="177" t="s">
        <v>81</v>
      </c>
      <c r="AY114" s="20" t="s">
        <v>129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79</v>
      </c>
      <c r="BK114" s="178">
        <f>ROUND(I114*H114,2)</f>
        <v>0</v>
      </c>
      <c r="BL114" s="20" t="s">
        <v>601</v>
      </c>
      <c r="BM114" s="177" t="s">
        <v>1061</v>
      </c>
    </row>
    <row r="115" s="2" customFormat="1">
      <c r="A115" s="39"/>
      <c r="B115" s="40"/>
      <c r="C115" s="39"/>
      <c r="D115" s="179" t="s">
        <v>137</v>
      </c>
      <c r="E115" s="39"/>
      <c r="F115" s="180" t="s">
        <v>1060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137</v>
      </c>
      <c r="AU115" s="20" t="s">
        <v>81</v>
      </c>
    </row>
    <row r="116" s="2" customFormat="1" ht="16.5" customHeight="1">
      <c r="A116" s="39"/>
      <c r="B116" s="165"/>
      <c r="C116" s="209" t="s">
        <v>227</v>
      </c>
      <c r="D116" s="209" t="s">
        <v>155</v>
      </c>
      <c r="E116" s="210" t="s">
        <v>1062</v>
      </c>
      <c r="F116" s="211" t="s">
        <v>1063</v>
      </c>
      <c r="G116" s="212" t="s">
        <v>842</v>
      </c>
      <c r="H116" s="213">
        <v>1</v>
      </c>
      <c r="I116" s="214"/>
      <c r="J116" s="215">
        <f>ROUND(I116*H116,2)</f>
        <v>0</v>
      </c>
      <c r="K116" s="211" t="s">
        <v>135</v>
      </c>
      <c r="L116" s="216"/>
      <c r="M116" s="217" t="s">
        <v>3</v>
      </c>
      <c r="N116" s="218" t="s">
        <v>42</v>
      </c>
      <c r="O116" s="73"/>
      <c r="P116" s="175">
        <f>O116*H116</f>
        <v>0</v>
      </c>
      <c r="Q116" s="175">
        <v>2.0000000000000002E-05</v>
      </c>
      <c r="R116" s="175">
        <f>Q116*H116</f>
        <v>2.0000000000000002E-05</v>
      </c>
      <c r="S116" s="175">
        <v>0</v>
      </c>
      <c r="T116" s="176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177" t="s">
        <v>1017</v>
      </c>
      <c r="AT116" s="177" t="s">
        <v>155</v>
      </c>
      <c r="AU116" s="177" t="s">
        <v>81</v>
      </c>
      <c r="AY116" s="20" t="s">
        <v>129</v>
      </c>
      <c r="BE116" s="178">
        <f>IF(N116="základní",J116,0)</f>
        <v>0</v>
      </c>
      <c r="BF116" s="178">
        <f>IF(N116="snížená",J116,0)</f>
        <v>0</v>
      </c>
      <c r="BG116" s="178">
        <f>IF(N116="zákl. přenesená",J116,0)</f>
        <v>0</v>
      </c>
      <c r="BH116" s="178">
        <f>IF(N116="sníž. přenesená",J116,0)</f>
        <v>0</v>
      </c>
      <c r="BI116" s="178">
        <f>IF(N116="nulová",J116,0)</f>
        <v>0</v>
      </c>
      <c r="BJ116" s="20" t="s">
        <v>79</v>
      </c>
      <c r="BK116" s="178">
        <f>ROUND(I116*H116,2)</f>
        <v>0</v>
      </c>
      <c r="BL116" s="20" t="s">
        <v>601</v>
      </c>
      <c r="BM116" s="177" t="s">
        <v>1064</v>
      </c>
    </row>
    <row r="117" s="2" customFormat="1">
      <c r="A117" s="39"/>
      <c r="B117" s="40"/>
      <c r="C117" s="39"/>
      <c r="D117" s="179" t="s">
        <v>137</v>
      </c>
      <c r="E117" s="39"/>
      <c r="F117" s="180" t="s">
        <v>1063</v>
      </c>
      <c r="G117" s="39"/>
      <c r="H117" s="39"/>
      <c r="I117" s="181"/>
      <c r="J117" s="39"/>
      <c r="K117" s="39"/>
      <c r="L117" s="40"/>
      <c r="M117" s="182"/>
      <c r="N117" s="183"/>
      <c r="O117" s="73"/>
      <c r="P117" s="73"/>
      <c r="Q117" s="73"/>
      <c r="R117" s="73"/>
      <c r="S117" s="73"/>
      <c r="T117" s="74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20" t="s">
        <v>137</v>
      </c>
      <c r="AU117" s="20" t="s">
        <v>81</v>
      </c>
    </row>
    <row r="118" s="2" customFormat="1" ht="16.5" customHeight="1">
      <c r="A118" s="39"/>
      <c r="B118" s="165"/>
      <c r="C118" s="209" t="s">
        <v>180</v>
      </c>
      <c r="D118" s="209" t="s">
        <v>155</v>
      </c>
      <c r="E118" s="210" t="s">
        <v>1065</v>
      </c>
      <c r="F118" s="211" t="s">
        <v>1066</v>
      </c>
      <c r="G118" s="212" t="s">
        <v>148</v>
      </c>
      <c r="H118" s="213">
        <v>62</v>
      </c>
      <c r="I118" s="214"/>
      <c r="J118" s="215">
        <f>ROUND(I118*H118,2)</f>
        <v>0</v>
      </c>
      <c r="K118" s="211" t="s">
        <v>135</v>
      </c>
      <c r="L118" s="216"/>
      <c r="M118" s="217" t="s">
        <v>3</v>
      </c>
      <c r="N118" s="218" t="s">
        <v>42</v>
      </c>
      <c r="O118" s="73"/>
      <c r="P118" s="175">
        <f>O118*H118</f>
        <v>0</v>
      </c>
      <c r="Q118" s="175">
        <v>2.0000000000000002E-05</v>
      </c>
      <c r="R118" s="175">
        <f>Q118*H118</f>
        <v>0.00124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1017</v>
      </c>
      <c r="AT118" s="177" t="s">
        <v>155</v>
      </c>
      <c r="AU118" s="177" t="s">
        <v>81</v>
      </c>
      <c r="AY118" s="20" t="s">
        <v>129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79</v>
      </c>
      <c r="BK118" s="178">
        <f>ROUND(I118*H118,2)</f>
        <v>0</v>
      </c>
      <c r="BL118" s="20" t="s">
        <v>601</v>
      </c>
      <c r="BM118" s="177" t="s">
        <v>1067</v>
      </c>
    </row>
    <row r="119" s="2" customFormat="1">
      <c r="A119" s="39"/>
      <c r="B119" s="40"/>
      <c r="C119" s="39"/>
      <c r="D119" s="179" t="s">
        <v>137</v>
      </c>
      <c r="E119" s="39"/>
      <c r="F119" s="180" t="s">
        <v>1066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137</v>
      </c>
      <c r="AU119" s="20" t="s">
        <v>81</v>
      </c>
    </row>
    <row r="120" s="2" customFormat="1" ht="16.5" customHeight="1">
      <c r="A120" s="39"/>
      <c r="B120" s="165"/>
      <c r="C120" s="209" t="s">
        <v>245</v>
      </c>
      <c r="D120" s="209" t="s">
        <v>155</v>
      </c>
      <c r="E120" s="210" t="s">
        <v>1068</v>
      </c>
      <c r="F120" s="211" t="s">
        <v>1069</v>
      </c>
      <c r="G120" s="212" t="s">
        <v>148</v>
      </c>
      <c r="H120" s="213">
        <v>3</v>
      </c>
      <c r="I120" s="214"/>
      <c r="J120" s="215">
        <f>ROUND(I120*H120,2)</f>
        <v>0</v>
      </c>
      <c r="K120" s="211" t="s">
        <v>135</v>
      </c>
      <c r="L120" s="216"/>
      <c r="M120" s="217" t="s">
        <v>3</v>
      </c>
      <c r="N120" s="218" t="s">
        <v>42</v>
      </c>
      <c r="O120" s="73"/>
      <c r="P120" s="175">
        <f>O120*H120</f>
        <v>0</v>
      </c>
      <c r="Q120" s="175">
        <v>2.0000000000000002E-05</v>
      </c>
      <c r="R120" s="175">
        <f>Q120*H120</f>
        <v>6.0000000000000008E-05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1017</v>
      </c>
      <c r="AT120" s="177" t="s">
        <v>155</v>
      </c>
      <c r="AU120" s="177" t="s">
        <v>81</v>
      </c>
      <c r="AY120" s="20" t="s">
        <v>129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79</v>
      </c>
      <c r="BK120" s="178">
        <f>ROUND(I120*H120,2)</f>
        <v>0</v>
      </c>
      <c r="BL120" s="20" t="s">
        <v>601</v>
      </c>
      <c r="BM120" s="177" t="s">
        <v>1070</v>
      </c>
    </row>
    <row r="121" s="2" customFormat="1">
      <c r="A121" s="39"/>
      <c r="B121" s="40"/>
      <c r="C121" s="39"/>
      <c r="D121" s="179" t="s">
        <v>137</v>
      </c>
      <c r="E121" s="39"/>
      <c r="F121" s="180" t="s">
        <v>1069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137</v>
      </c>
      <c r="AU121" s="20" t="s">
        <v>81</v>
      </c>
    </row>
    <row r="122" s="2" customFormat="1" ht="16.5" customHeight="1">
      <c r="A122" s="39"/>
      <c r="B122" s="165"/>
      <c r="C122" s="209" t="s">
        <v>186</v>
      </c>
      <c r="D122" s="209" t="s">
        <v>155</v>
      </c>
      <c r="E122" s="210" t="s">
        <v>1071</v>
      </c>
      <c r="F122" s="211" t="s">
        <v>1072</v>
      </c>
      <c r="G122" s="212" t="s">
        <v>842</v>
      </c>
      <c r="H122" s="213">
        <v>2</v>
      </c>
      <c r="I122" s="214"/>
      <c r="J122" s="215">
        <f>ROUND(I122*H122,2)</f>
        <v>0</v>
      </c>
      <c r="K122" s="211" t="s">
        <v>135</v>
      </c>
      <c r="L122" s="216"/>
      <c r="M122" s="217" t="s">
        <v>3</v>
      </c>
      <c r="N122" s="218" t="s">
        <v>42</v>
      </c>
      <c r="O122" s="73"/>
      <c r="P122" s="175">
        <f>O122*H122</f>
        <v>0</v>
      </c>
      <c r="Q122" s="175">
        <v>0.00013999999999999999</v>
      </c>
      <c r="R122" s="175">
        <f>Q122*H122</f>
        <v>0.00027999999999999998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1017</v>
      </c>
      <c r="AT122" s="177" t="s">
        <v>155</v>
      </c>
      <c r="AU122" s="177" t="s">
        <v>81</v>
      </c>
      <c r="AY122" s="20" t="s">
        <v>129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79</v>
      </c>
      <c r="BK122" s="178">
        <f>ROUND(I122*H122,2)</f>
        <v>0</v>
      </c>
      <c r="BL122" s="20" t="s">
        <v>601</v>
      </c>
      <c r="BM122" s="177" t="s">
        <v>1073</v>
      </c>
    </row>
    <row r="123" s="2" customFormat="1">
      <c r="A123" s="39"/>
      <c r="B123" s="40"/>
      <c r="C123" s="39"/>
      <c r="D123" s="179" t="s">
        <v>137</v>
      </c>
      <c r="E123" s="39"/>
      <c r="F123" s="180" t="s">
        <v>1072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137</v>
      </c>
      <c r="AU123" s="20" t="s">
        <v>81</v>
      </c>
    </row>
    <row r="124" s="2" customFormat="1" ht="16.5" customHeight="1">
      <c r="A124" s="39"/>
      <c r="B124" s="165"/>
      <c r="C124" s="166" t="s">
        <v>263</v>
      </c>
      <c r="D124" s="166" t="s">
        <v>131</v>
      </c>
      <c r="E124" s="167" t="s">
        <v>1038</v>
      </c>
      <c r="F124" s="168" t="s">
        <v>1039</v>
      </c>
      <c r="G124" s="169" t="s">
        <v>148</v>
      </c>
      <c r="H124" s="170">
        <v>65</v>
      </c>
      <c r="I124" s="171"/>
      <c r="J124" s="172">
        <f>ROUND(I124*H124,2)</f>
        <v>0</v>
      </c>
      <c r="K124" s="168" t="s">
        <v>135</v>
      </c>
      <c r="L124" s="40"/>
      <c r="M124" s="173" t="s">
        <v>3</v>
      </c>
      <c r="N124" s="174" t="s">
        <v>42</v>
      </c>
      <c r="O124" s="73"/>
      <c r="P124" s="175">
        <f>O124*H124</f>
        <v>0</v>
      </c>
      <c r="Q124" s="175">
        <v>0</v>
      </c>
      <c r="R124" s="175">
        <f>Q124*H124</f>
        <v>0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601</v>
      </c>
      <c r="AT124" s="177" t="s">
        <v>131</v>
      </c>
      <c r="AU124" s="177" t="s">
        <v>81</v>
      </c>
      <c r="AY124" s="20" t="s">
        <v>129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79</v>
      </c>
      <c r="BK124" s="178">
        <f>ROUND(I124*H124,2)</f>
        <v>0</v>
      </c>
      <c r="BL124" s="20" t="s">
        <v>601</v>
      </c>
      <c r="BM124" s="177" t="s">
        <v>1074</v>
      </c>
    </row>
    <row r="125" s="2" customFormat="1">
      <c r="A125" s="39"/>
      <c r="B125" s="40"/>
      <c r="C125" s="39"/>
      <c r="D125" s="179" t="s">
        <v>137</v>
      </c>
      <c r="E125" s="39"/>
      <c r="F125" s="180" t="s">
        <v>1041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137</v>
      </c>
      <c r="AU125" s="20" t="s">
        <v>81</v>
      </c>
    </row>
    <row r="126" s="2" customFormat="1">
      <c r="A126" s="39"/>
      <c r="B126" s="40"/>
      <c r="C126" s="39"/>
      <c r="D126" s="184" t="s">
        <v>139</v>
      </c>
      <c r="E126" s="39"/>
      <c r="F126" s="185" t="s">
        <v>1042</v>
      </c>
      <c r="G126" s="39"/>
      <c r="H126" s="39"/>
      <c r="I126" s="181"/>
      <c r="J126" s="39"/>
      <c r="K126" s="39"/>
      <c r="L126" s="40"/>
      <c r="M126" s="182"/>
      <c r="N126" s="183"/>
      <c r="O126" s="73"/>
      <c r="P126" s="73"/>
      <c r="Q126" s="73"/>
      <c r="R126" s="73"/>
      <c r="S126" s="73"/>
      <c r="T126" s="74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20" t="s">
        <v>139</v>
      </c>
      <c r="AU126" s="20" t="s">
        <v>81</v>
      </c>
    </row>
    <row r="127" s="2" customFormat="1" ht="16.5" customHeight="1">
      <c r="A127" s="39"/>
      <c r="B127" s="165"/>
      <c r="C127" s="166" t="s">
        <v>195</v>
      </c>
      <c r="D127" s="166" t="s">
        <v>131</v>
      </c>
      <c r="E127" s="167" t="s">
        <v>1075</v>
      </c>
      <c r="F127" s="168" t="s">
        <v>1076</v>
      </c>
      <c r="G127" s="169" t="s">
        <v>1077</v>
      </c>
      <c r="H127" s="170">
        <v>4</v>
      </c>
      <c r="I127" s="171"/>
      <c r="J127" s="172">
        <f>ROUND(I127*H127,2)</f>
        <v>0</v>
      </c>
      <c r="K127" s="168" t="s">
        <v>135</v>
      </c>
      <c r="L127" s="40"/>
      <c r="M127" s="173" t="s">
        <v>3</v>
      </c>
      <c r="N127" s="174" t="s">
        <v>42</v>
      </c>
      <c r="O127" s="73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177" t="s">
        <v>601</v>
      </c>
      <c r="AT127" s="177" t="s">
        <v>131</v>
      </c>
      <c r="AU127" s="177" t="s">
        <v>81</v>
      </c>
      <c r="AY127" s="20" t="s">
        <v>129</v>
      </c>
      <c r="BE127" s="178">
        <f>IF(N127="základní",J127,0)</f>
        <v>0</v>
      </c>
      <c r="BF127" s="178">
        <f>IF(N127="snížená",J127,0)</f>
        <v>0</v>
      </c>
      <c r="BG127" s="178">
        <f>IF(N127="zákl. přenesená",J127,0)</f>
        <v>0</v>
      </c>
      <c r="BH127" s="178">
        <f>IF(N127="sníž. přenesená",J127,0)</f>
        <v>0</v>
      </c>
      <c r="BI127" s="178">
        <f>IF(N127="nulová",J127,0)</f>
        <v>0</v>
      </c>
      <c r="BJ127" s="20" t="s">
        <v>79</v>
      </c>
      <c r="BK127" s="178">
        <f>ROUND(I127*H127,2)</f>
        <v>0</v>
      </c>
      <c r="BL127" s="20" t="s">
        <v>601</v>
      </c>
      <c r="BM127" s="177" t="s">
        <v>1078</v>
      </c>
    </row>
    <row r="128" s="2" customFormat="1">
      <c r="A128" s="39"/>
      <c r="B128" s="40"/>
      <c r="C128" s="39"/>
      <c r="D128" s="179" t="s">
        <v>137</v>
      </c>
      <c r="E128" s="39"/>
      <c r="F128" s="180" t="s">
        <v>1079</v>
      </c>
      <c r="G128" s="39"/>
      <c r="H128" s="39"/>
      <c r="I128" s="181"/>
      <c r="J128" s="39"/>
      <c r="K128" s="39"/>
      <c r="L128" s="40"/>
      <c r="M128" s="182"/>
      <c r="N128" s="183"/>
      <c r="O128" s="73"/>
      <c r="P128" s="73"/>
      <c r="Q128" s="73"/>
      <c r="R128" s="73"/>
      <c r="S128" s="73"/>
      <c r="T128" s="74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20" t="s">
        <v>137</v>
      </c>
      <c r="AU128" s="20" t="s">
        <v>81</v>
      </c>
    </row>
    <row r="129" s="2" customFormat="1">
      <c r="A129" s="39"/>
      <c r="B129" s="40"/>
      <c r="C129" s="39"/>
      <c r="D129" s="184" t="s">
        <v>139</v>
      </c>
      <c r="E129" s="39"/>
      <c r="F129" s="185" t="s">
        <v>1080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139</v>
      </c>
      <c r="AU129" s="20" t="s">
        <v>81</v>
      </c>
    </row>
    <row r="130" s="12" customFormat="1" ht="22.8" customHeight="1">
      <c r="A130" s="12"/>
      <c r="B130" s="152"/>
      <c r="C130" s="12"/>
      <c r="D130" s="153" t="s">
        <v>70</v>
      </c>
      <c r="E130" s="163" t="s">
        <v>1081</v>
      </c>
      <c r="F130" s="163" t="s">
        <v>1082</v>
      </c>
      <c r="G130" s="12"/>
      <c r="H130" s="12"/>
      <c r="I130" s="155"/>
      <c r="J130" s="164">
        <f>BK130</f>
        <v>0</v>
      </c>
      <c r="K130" s="12"/>
      <c r="L130" s="152"/>
      <c r="M130" s="157"/>
      <c r="N130" s="158"/>
      <c r="O130" s="158"/>
      <c r="P130" s="159">
        <f>SUM(P131:P167)</f>
        <v>0</v>
      </c>
      <c r="Q130" s="158"/>
      <c r="R130" s="159">
        <f>SUM(R131:R167)</f>
        <v>0.093780000000000002</v>
      </c>
      <c r="S130" s="158"/>
      <c r="T130" s="160">
        <f>SUM(T131:T167)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3" t="s">
        <v>154</v>
      </c>
      <c r="AT130" s="161" t="s">
        <v>70</v>
      </c>
      <c r="AU130" s="161" t="s">
        <v>79</v>
      </c>
      <c r="AY130" s="153" t="s">
        <v>129</v>
      </c>
      <c r="BK130" s="162">
        <f>SUM(BK131:BK167)</f>
        <v>0</v>
      </c>
    </row>
    <row r="131" s="2" customFormat="1" ht="16.5" customHeight="1">
      <c r="A131" s="39"/>
      <c r="B131" s="165"/>
      <c r="C131" s="209" t="s">
        <v>278</v>
      </c>
      <c r="D131" s="209" t="s">
        <v>155</v>
      </c>
      <c r="E131" s="210" t="s">
        <v>1083</v>
      </c>
      <c r="F131" s="211" t="s">
        <v>1084</v>
      </c>
      <c r="G131" s="212" t="s">
        <v>842</v>
      </c>
      <c r="H131" s="213">
        <v>44</v>
      </c>
      <c r="I131" s="214"/>
      <c r="J131" s="215">
        <f>ROUND(I131*H131,2)</f>
        <v>0</v>
      </c>
      <c r="K131" s="211" t="s">
        <v>135</v>
      </c>
      <c r="L131" s="216"/>
      <c r="M131" s="217" t="s">
        <v>3</v>
      </c>
      <c r="N131" s="218" t="s">
        <v>42</v>
      </c>
      <c r="O131" s="73"/>
      <c r="P131" s="175">
        <f>O131*H131</f>
        <v>0</v>
      </c>
      <c r="Q131" s="175">
        <v>0.00080000000000000004</v>
      </c>
      <c r="R131" s="175">
        <f>Q131*H131</f>
        <v>0.035200000000000002</v>
      </c>
      <c r="S131" s="175">
        <v>0</v>
      </c>
      <c r="T131" s="176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177" t="s">
        <v>1017</v>
      </c>
      <c r="AT131" s="177" t="s">
        <v>155</v>
      </c>
      <c r="AU131" s="177" t="s">
        <v>81</v>
      </c>
      <c r="AY131" s="20" t="s">
        <v>129</v>
      </c>
      <c r="BE131" s="178">
        <f>IF(N131="základní",J131,0)</f>
        <v>0</v>
      </c>
      <c r="BF131" s="178">
        <f>IF(N131="snížená",J131,0)</f>
        <v>0</v>
      </c>
      <c r="BG131" s="178">
        <f>IF(N131="zákl. přenesená",J131,0)</f>
        <v>0</v>
      </c>
      <c r="BH131" s="178">
        <f>IF(N131="sníž. přenesená",J131,0)</f>
        <v>0</v>
      </c>
      <c r="BI131" s="178">
        <f>IF(N131="nulová",J131,0)</f>
        <v>0</v>
      </c>
      <c r="BJ131" s="20" t="s">
        <v>79</v>
      </c>
      <c r="BK131" s="178">
        <f>ROUND(I131*H131,2)</f>
        <v>0</v>
      </c>
      <c r="BL131" s="20" t="s">
        <v>601</v>
      </c>
      <c r="BM131" s="177" t="s">
        <v>1085</v>
      </c>
    </row>
    <row r="132" s="2" customFormat="1">
      <c r="A132" s="39"/>
      <c r="B132" s="40"/>
      <c r="C132" s="39"/>
      <c r="D132" s="179" t="s">
        <v>137</v>
      </c>
      <c r="E132" s="39"/>
      <c r="F132" s="180" t="s">
        <v>1084</v>
      </c>
      <c r="G132" s="39"/>
      <c r="H132" s="39"/>
      <c r="I132" s="181"/>
      <c r="J132" s="39"/>
      <c r="K132" s="39"/>
      <c r="L132" s="40"/>
      <c r="M132" s="182"/>
      <c r="N132" s="183"/>
      <c r="O132" s="73"/>
      <c r="P132" s="73"/>
      <c r="Q132" s="73"/>
      <c r="R132" s="73"/>
      <c r="S132" s="73"/>
      <c r="T132" s="74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20" t="s">
        <v>137</v>
      </c>
      <c r="AU132" s="20" t="s">
        <v>81</v>
      </c>
    </row>
    <row r="133" s="2" customFormat="1" ht="16.5" customHeight="1">
      <c r="A133" s="39"/>
      <c r="B133" s="165"/>
      <c r="C133" s="209" t="s">
        <v>203</v>
      </c>
      <c r="D133" s="209" t="s">
        <v>155</v>
      </c>
      <c r="E133" s="210" t="s">
        <v>1086</v>
      </c>
      <c r="F133" s="211" t="s">
        <v>1087</v>
      </c>
      <c r="G133" s="212" t="s">
        <v>842</v>
      </c>
      <c r="H133" s="213">
        <v>40</v>
      </c>
      <c r="I133" s="214"/>
      <c r="J133" s="215">
        <f>ROUND(I133*H133,2)</f>
        <v>0</v>
      </c>
      <c r="K133" s="211" t="s">
        <v>426</v>
      </c>
      <c r="L133" s="216"/>
      <c r="M133" s="217" t="s">
        <v>3</v>
      </c>
      <c r="N133" s="218" t="s">
        <v>42</v>
      </c>
      <c r="O133" s="73"/>
      <c r="P133" s="175">
        <f>O133*H133</f>
        <v>0</v>
      </c>
      <c r="Q133" s="175">
        <v>0</v>
      </c>
      <c r="R133" s="175">
        <f>Q133*H133</f>
        <v>0</v>
      </c>
      <c r="S133" s="175">
        <v>0</v>
      </c>
      <c r="T133" s="17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177" t="s">
        <v>1017</v>
      </c>
      <c r="AT133" s="177" t="s">
        <v>155</v>
      </c>
      <c r="AU133" s="177" t="s">
        <v>81</v>
      </c>
      <c r="AY133" s="20" t="s">
        <v>129</v>
      </c>
      <c r="BE133" s="178">
        <f>IF(N133="základní",J133,0)</f>
        <v>0</v>
      </c>
      <c r="BF133" s="178">
        <f>IF(N133="snížená",J133,0)</f>
        <v>0</v>
      </c>
      <c r="BG133" s="178">
        <f>IF(N133="zákl. přenesená",J133,0)</f>
        <v>0</v>
      </c>
      <c r="BH133" s="178">
        <f>IF(N133="sníž. přenesená",J133,0)</f>
        <v>0</v>
      </c>
      <c r="BI133" s="178">
        <f>IF(N133="nulová",J133,0)</f>
        <v>0</v>
      </c>
      <c r="BJ133" s="20" t="s">
        <v>79</v>
      </c>
      <c r="BK133" s="178">
        <f>ROUND(I133*H133,2)</f>
        <v>0</v>
      </c>
      <c r="BL133" s="20" t="s">
        <v>601</v>
      </c>
      <c r="BM133" s="177" t="s">
        <v>1088</v>
      </c>
    </row>
    <row r="134" s="2" customFormat="1">
      <c r="A134" s="39"/>
      <c r="B134" s="40"/>
      <c r="C134" s="39"/>
      <c r="D134" s="179" t="s">
        <v>137</v>
      </c>
      <c r="E134" s="39"/>
      <c r="F134" s="180" t="s">
        <v>1087</v>
      </c>
      <c r="G134" s="39"/>
      <c r="H134" s="39"/>
      <c r="I134" s="181"/>
      <c r="J134" s="39"/>
      <c r="K134" s="39"/>
      <c r="L134" s="40"/>
      <c r="M134" s="182"/>
      <c r="N134" s="183"/>
      <c r="O134" s="73"/>
      <c r="P134" s="73"/>
      <c r="Q134" s="73"/>
      <c r="R134" s="73"/>
      <c r="S134" s="73"/>
      <c r="T134" s="74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20" t="s">
        <v>137</v>
      </c>
      <c r="AU134" s="20" t="s">
        <v>81</v>
      </c>
    </row>
    <row r="135" s="2" customFormat="1" ht="16.5" customHeight="1">
      <c r="A135" s="39"/>
      <c r="B135" s="165"/>
      <c r="C135" s="209" t="s">
        <v>8</v>
      </c>
      <c r="D135" s="209" t="s">
        <v>155</v>
      </c>
      <c r="E135" s="210" t="s">
        <v>1089</v>
      </c>
      <c r="F135" s="211" t="s">
        <v>1090</v>
      </c>
      <c r="G135" s="212" t="s">
        <v>842</v>
      </c>
      <c r="H135" s="213">
        <v>10</v>
      </c>
      <c r="I135" s="214"/>
      <c r="J135" s="215">
        <f>ROUND(I135*H135,2)</f>
        <v>0</v>
      </c>
      <c r="K135" s="211" t="s">
        <v>426</v>
      </c>
      <c r="L135" s="216"/>
      <c r="M135" s="217" t="s">
        <v>3</v>
      </c>
      <c r="N135" s="218" t="s">
        <v>42</v>
      </c>
      <c r="O135" s="73"/>
      <c r="P135" s="175">
        <f>O135*H135</f>
        <v>0</v>
      </c>
      <c r="Q135" s="175">
        <v>0</v>
      </c>
      <c r="R135" s="175">
        <f>Q135*H135</f>
        <v>0</v>
      </c>
      <c r="S135" s="175">
        <v>0</v>
      </c>
      <c r="T135" s="17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177" t="s">
        <v>1017</v>
      </c>
      <c r="AT135" s="177" t="s">
        <v>155</v>
      </c>
      <c r="AU135" s="177" t="s">
        <v>81</v>
      </c>
      <c r="AY135" s="20" t="s">
        <v>129</v>
      </c>
      <c r="BE135" s="178">
        <f>IF(N135="základní",J135,0)</f>
        <v>0</v>
      </c>
      <c r="BF135" s="178">
        <f>IF(N135="snížená",J135,0)</f>
        <v>0</v>
      </c>
      <c r="BG135" s="178">
        <f>IF(N135="zákl. přenesená",J135,0)</f>
        <v>0</v>
      </c>
      <c r="BH135" s="178">
        <f>IF(N135="sníž. přenesená",J135,0)</f>
        <v>0</v>
      </c>
      <c r="BI135" s="178">
        <f>IF(N135="nulová",J135,0)</f>
        <v>0</v>
      </c>
      <c r="BJ135" s="20" t="s">
        <v>79</v>
      </c>
      <c r="BK135" s="178">
        <f>ROUND(I135*H135,2)</f>
        <v>0</v>
      </c>
      <c r="BL135" s="20" t="s">
        <v>601</v>
      </c>
      <c r="BM135" s="177" t="s">
        <v>1091</v>
      </c>
    </row>
    <row r="136" s="2" customFormat="1">
      <c r="A136" s="39"/>
      <c r="B136" s="40"/>
      <c r="C136" s="39"/>
      <c r="D136" s="179" t="s">
        <v>137</v>
      </c>
      <c r="E136" s="39"/>
      <c r="F136" s="180" t="s">
        <v>1090</v>
      </c>
      <c r="G136" s="39"/>
      <c r="H136" s="39"/>
      <c r="I136" s="181"/>
      <c r="J136" s="39"/>
      <c r="K136" s="39"/>
      <c r="L136" s="40"/>
      <c r="M136" s="182"/>
      <c r="N136" s="183"/>
      <c r="O136" s="73"/>
      <c r="P136" s="73"/>
      <c r="Q136" s="73"/>
      <c r="R136" s="73"/>
      <c r="S136" s="73"/>
      <c r="T136" s="74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20" t="s">
        <v>137</v>
      </c>
      <c r="AU136" s="20" t="s">
        <v>81</v>
      </c>
    </row>
    <row r="137" s="2" customFormat="1" ht="16.5" customHeight="1">
      <c r="A137" s="39"/>
      <c r="B137" s="165"/>
      <c r="C137" s="209" t="s">
        <v>213</v>
      </c>
      <c r="D137" s="209" t="s">
        <v>155</v>
      </c>
      <c r="E137" s="210" t="s">
        <v>1092</v>
      </c>
      <c r="F137" s="211" t="s">
        <v>1093</v>
      </c>
      <c r="G137" s="212" t="s">
        <v>842</v>
      </c>
      <c r="H137" s="213">
        <v>4</v>
      </c>
      <c r="I137" s="214"/>
      <c r="J137" s="215">
        <f>ROUND(I137*H137,2)</f>
        <v>0</v>
      </c>
      <c r="K137" s="211" t="s">
        <v>426</v>
      </c>
      <c r="L137" s="216"/>
      <c r="M137" s="217" t="s">
        <v>3</v>
      </c>
      <c r="N137" s="218" t="s">
        <v>42</v>
      </c>
      <c r="O137" s="73"/>
      <c r="P137" s="175">
        <f>O137*H137</f>
        <v>0</v>
      </c>
      <c r="Q137" s="175">
        <v>0</v>
      </c>
      <c r="R137" s="175">
        <f>Q137*H137</f>
        <v>0</v>
      </c>
      <c r="S137" s="175">
        <v>0</v>
      </c>
      <c r="T137" s="17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177" t="s">
        <v>1017</v>
      </c>
      <c r="AT137" s="177" t="s">
        <v>155</v>
      </c>
      <c r="AU137" s="177" t="s">
        <v>81</v>
      </c>
      <c r="AY137" s="20" t="s">
        <v>129</v>
      </c>
      <c r="BE137" s="178">
        <f>IF(N137="základní",J137,0)</f>
        <v>0</v>
      </c>
      <c r="BF137" s="178">
        <f>IF(N137="snížená",J137,0)</f>
        <v>0</v>
      </c>
      <c r="BG137" s="178">
        <f>IF(N137="zákl. přenesená",J137,0)</f>
        <v>0</v>
      </c>
      <c r="BH137" s="178">
        <f>IF(N137="sníž. přenesená",J137,0)</f>
        <v>0</v>
      </c>
      <c r="BI137" s="178">
        <f>IF(N137="nulová",J137,0)</f>
        <v>0</v>
      </c>
      <c r="BJ137" s="20" t="s">
        <v>79</v>
      </c>
      <c r="BK137" s="178">
        <f>ROUND(I137*H137,2)</f>
        <v>0</v>
      </c>
      <c r="BL137" s="20" t="s">
        <v>601</v>
      </c>
      <c r="BM137" s="177" t="s">
        <v>1094</v>
      </c>
    </row>
    <row r="138" s="2" customFormat="1">
      <c r="A138" s="39"/>
      <c r="B138" s="40"/>
      <c r="C138" s="39"/>
      <c r="D138" s="179" t="s">
        <v>137</v>
      </c>
      <c r="E138" s="39"/>
      <c r="F138" s="180" t="s">
        <v>1093</v>
      </c>
      <c r="G138" s="39"/>
      <c r="H138" s="39"/>
      <c r="I138" s="181"/>
      <c r="J138" s="39"/>
      <c r="K138" s="39"/>
      <c r="L138" s="40"/>
      <c r="M138" s="182"/>
      <c r="N138" s="183"/>
      <c r="O138" s="73"/>
      <c r="P138" s="73"/>
      <c r="Q138" s="73"/>
      <c r="R138" s="73"/>
      <c r="S138" s="73"/>
      <c r="T138" s="74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20" t="s">
        <v>137</v>
      </c>
      <c r="AU138" s="20" t="s">
        <v>81</v>
      </c>
    </row>
    <row r="139" s="2" customFormat="1" ht="16.5" customHeight="1">
      <c r="A139" s="39"/>
      <c r="B139" s="165"/>
      <c r="C139" s="209" t="s">
        <v>301</v>
      </c>
      <c r="D139" s="209" t="s">
        <v>155</v>
      </c>
      <c r="E139" s="210" t="s">
        <v>1095</v>
      </c>
      <c r="F139" s="211" t="s">
        <v>1096</v>
      </c>
      <c r="G139" s="212" t="s">
        <v>148</v>
      </c>
      <c r="H139" s="213">
        <v>12</v>
      </c>
      <c r="I139" s="214"/>
      <c r="J139" s="215">
        <f>ROUND(I139*H139,2)</f>
        <v>0</v>
      </c>
      <c r="K139" s="211" t="s">
        <v>135</v>
      </c>
      <c r="L139" s="216"/>
      <c r="M139" s="217" t="s">
        <v>3</v>
      </c>
      <c r="N139" s="218" t="s">
        <v>42</v>
      </c>
      <c r="O139" s="73"/>
      <c r="P139" s="175">
        <f>O139*H139</f>
        <v>0</v>
      </c>
      <c r="Q139" s="175">
        <v>0.00046000000000000001</v>
      </c>
      <c r="R139" s="175">
        <f>Q139*H139</f>
        <v>0.0055200000000000006</v>
      </c>
      <c r="S139" s="175">
        <v>0</v>
      </c>
      <c r="T139" s="17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177" t="s">
        <v>1017</v>
      </c>
      <c r="AT139" s="177" t="s">
        <v>155</v>
      </c>
      <c r="AU139" s="177" t="s">
        <v>81</v>
      </c>
      <c r="AY139" s="20" t="s">
        <v>129</v>
      </c>
      <c r="BE139" s="178">
        <f>IF(N139="základní",J139,0)</f>
        <v>0</v>
      </c>
      <c r="BF139" s="178">
        <f>IF(N139="snížená",J139,0)</f>
        <v>0</v>
      </c>
      <c r="BG139" s="178">
        <f>IF(N139="zákl. přenesená",J139,0)</f>
        <v>0</v>
      </c>
      <c r="BH139" s="178">
        <f>IF(N139="sníž. přenesená",J139,0)</f>
        <v>0</v>
      </c>
      <c r="BI139" s="178">
        <f>IF(N139="nulová",J139,0)</f>
        <v>0</v>
      </c>
      <c r="BJ139" s="20" t="s">
        <v>79</v>
      </c>
      <c r="BK139" s="178">
        <f>ROUND(I139*H139,2)</f>
        <v>0</v>
      </c>
      <c r="BL139" s="20" t="s">
        <v>601</v>
      </c>
      <c r="BM139" s="177" t="s">
        <v>1097</v>
      </c>
    </row>
    <row r="140" s="2" customFormat="1">
      <c r="A140" s="39"/>
      <c r="B140" s="40"/>
      <c r="C140" s="39"/>
      <c r="D140" s="179" t="s">
        <v>137</v>
      </c>
      <c r="E140" s="39"/>
      <c r="F140" s="180" t="s">
        <v>1096</v>
      </c>
      <c r="G140" s="39"/>
      <c r="H140" s="39"/>
      <c r="I140" s="181"/>
      <c r="J140" s="39"/>
      <c r="K140" s="39"/>
      <c r="L140" s="40"/>
      <c r="M140" s="182"/>
      <c r="N140" s="183"/>
      <c r="O140" s="73"/>
      <c r="P140" s="73"/>
      <c r="Q140" s="73"/>
      <c r="R140" s="73"/>
      <c r="S140" s="73"/>
      <c r="T140" s="74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20" t="s">
        <v>137</v>
      </c>
      <c r="AU140" s="20" t="s">
        <v>81</v>
      </c>
    </row>
    <row r="141" s="2" customFormat="1" ht="16.5" customHeight="1">
      <c r="A141" s="39"/>
      <c r="B141" s="165"/>
      <c r="C141" s="209" t="s">
        <v>220</v>
      </c>
      <c r="D141" s="209" t="s">
        <v>155</v>
      </c>
      <c r="E141" s="210" t="s">
        <v>1098</v>
      </c>
      <c r="F141" s="211" t="s">
        <v>1099</v>
      </c>
      <c r="G141" s="212" t="s">
        <v>148</v>
      </c>
      <c r="H141" s="213">
        <v>2</v>
      </c>
      <c r="I141" s="214"/>
      <c r="J141" s="215">
        <f>ROUND(I141*H141,2)</f>
        <v>0</v>
      </c>
      <c r="K141" s="211" t="s">
        <v>135</v>
      </c>
      <c r="L141" s="216"/>
      <c r="M141" s="217" t="s">
        <v>3</v>
      </c>
      <c r="N141" s="218" t="s">
        <v>42</v>
      </c>
      <c r="O141" s="73"/>
      <c r="P141" s="175">
        <f>O141*H141</f>
        <v>0</v>
      </c>
      <c r="Q141" s="175">
        <v>0.00029</v>
      </c>
      <c r="R141" s="175">
        <f>Q141*H141</f>
        <v>0.00058</v>
      </c>
      <c r="S141" s="175">
        <v>0</v>
      </c>
      <c r="T141" s="176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177" t="s">
        <v>1017</v>
      </c>
      <c r="AT141" s="177" t="s">
        <v>155</v>
      </c>
      <c r="AU141" s="177" t="s">
        <v>81</v>
      </c>
      <c r="AY141" s="20" t="s">
        <v>129</v>
      </c>
      <c r="BE141" s="178">
        <f>IF(N141="základní",J141,0)</f>
        <v>0</v>
      </c>
      <c r="BF141" s="178">
        <f>IF(N141="snížená",J141,0)</f>
        <v>0</v>
      </c>
      <c r="BG141" s="178">
        <f>IF(N141="zákl. přenesená",J141,0)</f>
        <v>0</v>
      </c>
      <c r="BH141" s="178">
        <f>IF(N141="sníž. přenesená",J141,0)</f>
        <v>0</v>
      </c>
      <c r="BI141" s="178">
        <f>IF(N141="nulová",J141,0)</f>
        <v>0</v>
      </c>
      <c r="BJ141" s="20" t="s">
        <v>79</v>
      </c>
      <c r="BK141" s="178">
        <f>ROUND(I141*H141,2)</f>
        <v>0</v>
      </c>
      <c r="BL141" s="20" t="s">
        <v>601</v>
      </c>
      <c r="BM141" s="177" t="s">
        <v>1100</v>
      </c>
    </row>
    <row r="142" s="2" customFormat="1">
      <c r="A142" s="39"/>
      <c r="B142" s="40"/>
      <c r="C142" s="39"/>
      <c r="D142" s="179" t="s">
        <v>137</v>
      </c>
      <c r="E142" s="39"/>
      <c r="F142" s="180" t="s">
        <v>1099</v>
      </c>
      <c r="G142" s="39"/>
      <c r="H142" s="39"/>
      <c r="I142" s="181"/>
      <c r="J142" s="39"/>
      <c r="K142" s="39"/>
      <c r="L142" s="40"/>
      <c r="M142" s="182"/>
      <c r="N142" s="183"/>
      <c r="O142" s="73"/>
      <c r="P142" s="73"/>
      <c r="Q142" s="73"/>
      <c r="R142" s="73"/>
      <c r="S142" s="73"/>
      <c r="T142" s="74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20" t="s">
        <v>137</v>
      </c>
      <c r="AU142" s="20" t="s">
        <v>81</v>
      </c>
    </row>
    <row r="143" s="2" customFormat="1" ht="16.5" customHeight="1">
      <c r="A143" s="39"/>
      <c r="B143" s="165"/>
      <c r="C143" s="209" t="s">
        <v>313</v>
      </c>
      <c r="D143" s="209" t="s">
        <v>155</v>
      </c>
      <c r="E143" s="210" t="s">
        <v>1101</v>
      </c>
      <c r="F143" s="211" t="s">
        <v>1102</v>
      </c>
      <c r="G143" s="212" t="s">
        <v>842</v>
      </c>
      <c r="H143" s="213">
        <v>4</v>
      </c>
      <c r="I143" s="214"/>
      <c r="J143" s="215">
        <f>ROUND(I143*H143,2)</f>
        <v>0</v>
      </c>
      <c r="K143" s="211" t="s">
        <v>135</v>
      </c>
      <c r="L143" s="216"/>
      <c r="M143" s="217" t="s">
        <v>3</v>
      </c>
      <c r="N143" s="218" t="s">
        <v>42</v>
      </c>
      <c r="O143" s="73"/>
      <c r="P143" s="175">
        <f>O143*H143</f>
        <v>0</v>
      </c>
      <c r="Q143" s="175">
        <v>0.00072999999999999996</v>
      </c>
      <c r="R143" s="175">
        <f>Q143*H143</f>
        <v>0.0029199999999999999</v>
      </c>
      <c r="S143" s="175">
        <v>0</v>
      </c>
      <c r="T143" s="17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177" t="s">
        <v>1017</v>
      </c>
      <c r="AT143" s="177" t="s">
        <v>155</v>
      </c>
      <c r="AU143" s="177" t="s">
        <v>81</v>
      </c>
      <c r="AY143" s="20" t="s">
        <v>129</v>
      </c>
      <c r="BE143" s="178">
        <f>IF(N143="základní",J143,0)</f>
        <v>0</v>
      </c>
      <c r="BF143" s="178">
        <f>IF(N143="snížená",J143,0)</f>
        <v>0</v>
      </c>
      <c r="BG143" s="178">
        <f>IF(N143="zákl. přenesená",J143,0)</f>
        <v>0</v>
      </c>
      <c r="BH143" s="178">
        <f>IF(N143="sníž. přenesená",J143,0)</f>
        <v>0</v>
      </c>
      <c r="BI143" s="178">
        <f>IF(N143="nulová",J143,0)</f>
        <v>0</v>
      </c>
      <c r="BJ143" s="20" t="s">
        <v>79</v>
      </c>
      <c r="BK143" s="178">
        <f>ROUND(I143*H143,2)</f>
        <v>0</v>
      </c>
      <c r="BL143" s="20" t="s">
        <v>601</v>
      </c>
      <c r="BM143" s="177" t="s">
        <v>1103</v>
      </c>
    </row>
    <row r="144" s="2" customFormat="1">
      <c r="A144" s="39"/>
      <c r="B144" s="40"/>
      <c r="C144" s="39"/>
      <c r="D144" s="179" t="s">
        <v>137</v>
      </c>
      <c r="E144" s="39"/>
      <c r="F144" s="180" t="s">
        <v>1102</v>
      </c>
      <c r="G144" s="39"/>
      <c r="H144" s="39"/>
      <c r="I144" s="181"/>
      <c r="J144" s="39"/>
      <c r="K144" s="39"/>
      <c r="L144" s="40"/>
      <c r="M144" s="182"/>
      <c r="N144" s="183"/>
      <c r="O144" s="73"/>
      <c r="P144" s="73"/>
      <c r="Q144" s="73"/>
      <c r="R144" s="73"/>
      <c r="S144" s="73"/>
      <c r="T144" s="74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20" t="s">
        <v>137</v>
      </c>
      <c r="AU144" s="20" t="s">
        <v>81</v>
      </c>
    </row>
    <row r="145" s="2" customFormat="1" ht="16.5" customHeight="1">
      <c r="A145" s="39"/>
      <c r="B145" s="165"/>
      <c r="C145" s="209" t="s">
        <v>231</v>
      </c>
      <c r="D145" s="209" t="s">
        <v>155</v>
      </c>
      <c r="E145" s="210" t="s">
        <v>1104</v>
      </c>
      <c r="F145" s="211" t="s">
        <v>1105</v>
      </c>
      <c r="G145" s="212" t="s">
        <v>842</v>
      </c>
      <c r="H145" s="213">
        <v>50</v>
      </c>
      <c r="I145" s="214"/>
      <c r="J145" s="215">
        <f>ROUND(I145*H145,2)</f>
        <v>0</v>
      </c>
      <c r="K145" s="211" t="s">
        <v>135</v>
      </c>
      <c r="L145" s="216"/>
      <c r="M145" s="217" t="s">
        <v>3</v>
      </c>
      <c r="N145" s="218" t="s">
        <v>42</v>
      </c>
      <c r="O145" s="73"/>
      <c r="P145" s="175">
        <f>O145*H145</f>
        <v>0</v>
      </c>
      <c r="Q145" s="175">
        <v>0.00040999999999999999</v>
      </c>
      <c r="R145" s="175">
        <f>Q145*H145</f>
        <v>0.020500000000000001</v>
      </c>
      <c r="S145" s="175">
        <v>0</v>
      </c>
      <c r="T145" s="17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77" t="s">
        <v>1017</v>
      </c>
      <c r="AT145" s="177" t="s">
        <v>155</v>
      </c>
      <c r="AU145" s="177" t="s">
        <v>81</v>
      </c>
      <c r="AY145" s="20" t="s">
        <v>129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20" t="s">
        <v>79</v>
      </c>
      <c r="BK145" s="178">
        <f>ROUND(I145*H145,2)</f>
        <v>0</v>
      </c>
      <c r="BL145" s="20" t="s">
        <v>601</v>
      </c>
      <c r="BM145" s="177" t="s">
        <v>1106</v>
      </c>
    </row>
    <row r="146" s="2" customFormat="1">
      <c r="A146" s="39"/>
      <c r="B146" s="40"/>
      <c r="C146" s="39"/>
      <c r="D146" s="179" t="s">
        <v>137</v>
      </c>
      <c r="E146" s="39"/>
      <c r="F146" s="180" t="s">
        <v>1105</v>
      </c>
      <c r="G146" s="39"/>
      <c r="H146" s="39"/>
      <c r="I146" s="181"/>
      <c r="J146" s="39"/>
      <c r="K146" s="39"/>
      <c r="L146" s="40"/>
      <c r="M146" s="182"/>
      <c r="N146" s="183"/>
      <c r="O146" s="73"/>
      <c r="P146" s="73"/>
      <c r="Q146" s="73"/>
      <c r="R146" s="73"/>
      <c r="S146" s="73"/>
      <c r="T146" s="74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20" t="s">
        <v>137</v>
      </c>
      <c r="AU146" s="20" t="s">
        <v>81</v>
      </c>
    </row>
    <row r="147" s="2" customFormat="1" ht="16.5" customHeight="1">
      <c r="A147" s="39"/>
      <c r="B147" s="165"/>
      <c r="C147" s="209" t="s">
        <v>328</v>
      </c>
      <c r="D147" s="209" t="s">
        <v>155</v>
      </c>
      <c r="E147" s="210" t="s">
        <v>1107</v>
      </c>
      <c r="F147" s="211" t="s">
        <v>1108</v>
      </c>
      <c r="G147" s="212" t="s">
        <v>842</v>
      </c>
      <c r="H147" s="213">
        <v>20</v>
      </c>
      <c r="I147" s="214"/>
      <c r="J147" s="215">
        <f>ROUND(I147*H147,2)</f>
        <v>0</v>
      </c>
      <c r="K147" s="211" t="s">
        <v>135</v>
      </c>
      <c r="L147" s="216"/>
      <c r="M147" s="217" t="s">
        <v>3</v>
      </c>
      <c r="N147" s="218" t="s">
        <v>42</v>
      </c>
      <c r="O147" s="73"/>
      <c r="P147" s="175">
        <f>O147*H147</f>
        <v>0</v>
      </c>
      <c r="Q147" s="175">
        <v>0.00021000000000000001</v>
      </c>
      <c r="R147" s="175">
        <f>Q147*H147</f>
        <v>0.0042000000000000006</v>
      </c>
      <c r="S147" s="175">
        <v>0</v>
      </c>
      <c r="T147" s="17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177" t="s">
        <v>1017</v>
      </c>
      <c r="AT147" s="177" t="s">
        <v>155</v>
      </c>
      <c r="AU147" s="177" t="s">
        <v>81</v>
      </c>
      <c r="AY147" s="20" t="s">
        <v>129</v>
      </c>
      <c r="BE147" s="178">
        <f>IF(N147="základní",J147,0)</f>
        <v>0</v>
      </c>
      <c r="BF147" s="178">
        <f>IF(N147="snížená",J147,0)</f>
        <v>0</v>
      </c>
      <c r="BG147" s="178">
        <f>IF(N147="zákl. přenesená",J147,0)</f>
        <v>0</v>
      </c>
      <c r="BH147" s="178">
        <f>IF(N147="sníž. přenesená",J147,0)</f>
        <v>0</v>
      </c>
      <c r="BI147" s="178">
        <f>IF(N147="nulová",J147,0)</f>
        <v>0</v>
      </c>
      <c r="BJ147" s="20" t="s">
        <v>79</v>
      </c>
      <c r="BK147" s="178">
        <f>ROUND(I147*H147,2)</f>
        <v>0</v>
      </c>
      <c r="BL147" s="20" t="s">
        <v>601</v>
      </c>
      <c r="BM147" s="177" t="s">
        <v>1109</v>
      </c>
    </row>
    <row r="148" s="2" customFormat="1">
      <c r="A148" s="39"/>
      <c r="B148" s="40"/>
      <c r="C148" s="39"/>
      <c r="D148" s="179" t="s">
        <v>137</v>
      </c>
      <c r="E148" s="39"/>
      <c r="F148" s="180" t="s">
        <v>1108</v>
      </c>
      <c r="G148" s="39"/>
      <c r="H148" s="39"/>
      <c r="I148" s="181"/>
      <c r="J148" s="39"/>
      <c r="K148" s="39"/>
      <c r="L148" s="40"/>
      <c r="M148" s="182"/>
      <c r="N148" s="183"/>
      <c r="O148" s="73"/>
      <c r="P148" s="73"/>
      <c r="Q148" s="73"/>
      <c r="R148" s="73"/>
      <c r="S148" s="73"/>
      <c r="T148" s="74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20" t="s">
        <v>137</v>
      </c>
      <c r="AU148" s="20" t="s">
        <v>81</v>
      </c>
    </row>
    <row r="149" s="2" customFormat="1" ht="16.5" customHeight="1">
      <c r="A149" s="39"/>
      <c r="B149" s="165"/>
      <c r="C149" s="209" t="s">
        <v>240</v>
      </c>
      <c r="D149" s="209" t="s">
        <v>155</v>
      </c>
      <c r="E149" s="210" t="s">
        <v>1110</v>
      </c>
      <c r="F149" s="211" t="s">
        <v>1111</v>
      </c>
      <c r="G149" s="212" t="s">
        <v>842</v>
      </c>
      <c r="H149" s="213">
        <v>6</v>
      </c>
      <c r="I149" s="214"/>
      <c r="J149" s="215">
        <f>ROUND(I149*H149,2)</f>
        <v>0</v>
      </c>
      <c r="K149" s="211" t="s">
        <v>135</v>
      </c>
      <c r="L149" s="216"/>
      <c r="M149" s="217" t="s">
        <v>3</v>
      </c>
      <c r="N149" s="218" t="s">
        <v>42</v>
      </c>
      <c r="O149" s="73"/>
      <c r="P149" s="175">
        <f>O149*H149</f>
        <v>0</v>
      </c>
      <c r="Q149" s="175">
        <v>0.00011</v>
      </c>
      <c r="R149" s="175">
        <f>Q149*H149</f>
        <v>0.00066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1017</v>
      </c>
      <c r="AT149" s="177" t="s">
        <v>155</v>
      </c>
      <c r="AU149" s="177" t="s">
        <v>81</v>
      </c>
      <c r="AY149" s="20" t="s">
        <v>129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79</v>
      </c>
      <c r="BK149" s="178">
        <f>ROUND(I149*H149,2)</f>
        <v>0</v>
      </c>
      <c r="BL149" s="20" t="s">
        <v>601</v>
      </c>
      <c r="BM149" s="177" t="s">
        <v>1112</v>
      </c>
    </row>
    <row r="150" s="2" customFormat="1">
      <c r="A150" s="39"/>
      <c r="B150" s="40"/>
      <c r="C150" s="39"/>
      <c r="D150" s="179" t="s">
        <v>137</v>
      </c>
      <c r="E150" s="39"/>
      <c r="F150" s="180" t="s">
        <v>1111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137</v>
      </c>
      <c r="AU150" s="20" t="s">
        <v>81</v>
      </c>
    </row>
    <row r="151" s="2" customFormat="1" ht="16.5" customHeight="1">
      <c r="A151" s="39"/>
      <c r="B151" s="165"/>
      <c r="C151" s="209" t="s">
        <v>344</v>
      </c>
      <c r="D151" s="209" t="s">
        <v>155</v>
      </c>
      <c r="E151" s="210" t="s">
        <v>1113</v>
      </c>
      <c r="F151" s="211" t="s">
        <v>1114</v>
      </c>
      <c r="G151" s="212" t="s">
        <v>842</v>
      </c>
      <c r="H151" s="213">
        <v>44</v>
      </c>
      <c r="I151" s="214"/>
      <c r="J151" s="215">
        <f>ROUND(I151*H151,2)</f>
        <v>0</v>
      </c>
      <c r="K151" s="211" t="s">
        <v>135</v>
      </c>
      <c r="L151" s="216"/>
      <c r="M151" s="217" t="s">
        <v>3</v>
      </c>
      <c r="N151" s="218" t="s">
        <v>42</v>
      </c>
      <c r="O151" s="73"/>
      <c r="P151" s="175">
        <f>O151*H151</f>
        <v>0</v>
      </c>
      <c r="Q151" s="175">
        <v>0.00040999999999999999</v>
      </c>
      <c r="R151" s="175">
        <f>Q151*H151</f>
        <v>0.01804</v>
      </c>
      <c r="S151" s="175">
        <v>0</v>
      </c>
      <c r="T151" s="17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1017</v>
      </c>
      <c r="AT151" s="177" t="s">
        <v>155</v>
      </c>
      <c r="AU151" s="177" t="s">
        <v>81</v>
      </c>
      <c r="AY151" s="20" t="s">
        <v>129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79</v>
      </c>
      <c r="BK151" s="178">
        <f>ROUND(I151*H151,2)</f>
        <v>0</v>
      </c>
      <c r="BL151" s="20" t="s">
        <v>601</v>
      </c>
      <c r="BM151" s="177" t="s">
        <v>1115</v>
      </c>
    </row>
    <row r="152" s="2" customFormat="1">
      <c r="A152" s="39"/>
      <c r="B152" s="40"/>
      <c r="C152" s="39"/>
      <c r="D152" s="179" t="s">
        <v>137</v>
      </c>
      <c r="E152" s="39"/>
      <c r="F152" s="180" t="s">
        <v>1114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137</v>
      </c>
      <c r="AU152" s="20" t="s">
        <v>81</v>
      </c>
    </row>
    <row r="153" s="2" customFormat="1" ht="16.5" customHeight="1">
      <c r="A153" s="39"/>
      <c r="B153" s="165"/>
      <c r="C153" s="209" t="s">
        <v>249</v>
      </c>
      <c r="D153" s="209" t="s">
        <v>155</v>
      </c>
      <c r="E153" s="210" t="s">
        <v>1116</v>
      </c>
      <c r="F153" s="211" t="s">
        <v>1117</v>
      </c>
      <c r="G153" s="212" t="s">
        <v>842</v>
      </c>
      <c r="H153" s="213">
        <v>24</v>
      </c>
      <c r="I153" s="214"/>
      <c r="J153" s="215">
        <f>ROUND(I153*H153,2)</f>
        <v>0</v>
      </c>
      <c r="K153" s="211" t="s">
        <v>135</v>
      </c>
      <c r="L153" s="216"/>
      <c r="M153" s="217" t="s">
        <v>3</v>
      </c>
      <c r="N153" s="218" t="s">
        <v>42</v>
      </c>
      <c r="O153" s="73"/>
      <c r="P153" s="175">
        <f>O153*H153</f>
        <v>0</v>
      </c>
      <c r="Q153" s="175">
        <v>0.00022000000000000001</v>
      </c>
      <c r="R153" s="175">
        <f>Q153*H153</f>
        <v>0.00528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1017</v>
      </c>
      <c r="AT153" s="177" t="s">
        <v>155</v>
      </c>
      <c r="AU153" s="177" t="s">
        <v>81</v>
      </c>
      <c r="AY153" s="20" t="s">
        <v>129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79</v>
      </c>
      <c r="BK153" s="178">
        <f>ROUND(I153*H153,2)</f>
        <v>0</v>
      </c>
      <c r="BL153" s="20" t="s">
        <v>601</v>
      </c>
      <c r="BM153" s="177" t="s">
        <v>1118</v>
      </c>
    </row>
    <row r="154" s="2" customFormat="1">
      <c r="A154" s="39"/>
      <c r="B154" s="40"/>
      <c r="C154" s="39"/>
      <c r="D154" s="179" t="s">
        <v>137</v>
      </c>
      <c r="E154" s="39"/>
      <c r="F154" s="180" t="s">
        <v>1117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137</v>
      </c>
      <c r="AU154" s="20" t="s">
        <v>81</v>
      </c>
    </row>
    <row r="155" s="2" customFormat="1" ht="16.5" customHeight="1">
      <c r="A155" s="39"/>
      <c r="B155" s="165"/>
      <c r="C155" s="209" t="s">
        <v>355</v>
      </c>
      <c r="D155" s="209" t="s">
        <v>155</v>
      </c>
      <c r="E155" s="210" t="s">
        <v>1119</v>
      </c>
      <c r="F155" s="211" t="s">
        <v>1120</v>
      </c>
      <c r="G155" s="212" t="s">
        <v>842</v>
      </c>
      <c r="H155" s="213">
        <v>8</v>
      </c>
      <c r="I155" s="214"/>
      <c r="J155" s="215">
        <f>ROUND(I155*H155,2)</f>
        <v>0</v>
      </c>
      <c r="K155" s="211" t="s">
        <v>135</v>
      </c>
      <c r="L155" s="216"/>
      <c r="M155" s="217" t="s">
        <v>3</v>
      </c>
      <c r="N155" s="218" t="s">
        <v>42</v>
      </c>
      <c r="O155" s="73"/>
      <c r="P155" s="175">
        <f>O155*H155</f>
        <v>0</v>
      </c>
      <c r="Q155" s="175">
        <v>0.00011</v>
      </c>
      <c r="R155" s="175">
        <f>Q155*H155</f>
        <v>0.00088000000000000003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1017</v>
      </c>
      <c r="AT155" s="177" t="s">
        <v>155</v>
      </c>
      <c r="AU155" s="177" t="s">
        <v>81</v>
      </c>
      <c r="AY155" s="20" t="s">
        <v>129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79</v>
      </c>
      <c r="BK155" s="178">
        <f>ROUND(I155*H155,2)</f>
        <v>0</v>
      </c>
      <c r="BL155" s="20" t="s">
        <v>601</v>
      </c>
      <c r="BM155" s="177" t="s">
        <v>1121</v>
      </c>
    </row>
    <row r="156" s="2" customFormat="1">
      <c r="A156" s="39"/>
      <c r="B156" s="40"/>
      <c r="C156" s="39"/>
      <c r="D156" s="179" t="s">
        <v>137</v>
      </c>
      <c r="E156" s="39"/>
      <c r="F156" s="180" t="s">
        <v>1120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137</v>
      </c>
      <c r="AU156" s="20" t="s">
        <v>81</v>
      </c>
    </row>
    <row r="157" s="2" customFormat="1" ht="16.5" customHeight="1">
      <c r="A157" s="39"/>
      <c r="B157" s="165"/>
      <c r="C157" s="209" t="s">
        <v>255</v>
      </c>
      <c r="D157" s="209" t="s">
        <v>155</v>
      </c>
      <c r="E157" s="210" t="s">
        <v>1122</v>
      </c>
      <c r="F157" s="211" t="s">
        <v>1123</v>
      </c>
      <c r="G157" s="212" t="s">
        <v>842</v>
      </c>
      <c r="H157" s="213">
        <v>2</v>
      </c>
      <c r="I157" s="214"/>
      <c r="J157" s="215">
        <f>ROUND(I157*H157,2)</f>
        <v>0</v>
      </c>
      <c r="K157" s="211" t="s">
        <v>426</v>
      </c>
      <c r="L157" s="216"/>
      <c r="M157" s="217" t="s">
        <v>3</v>
      </c>
      <c r="N157" s="218" t="s">
        <v>42</v>
      </c>
      <c r="O157" s="73"/>
      <c r="P157" s="175">
        <f>O157*H157</f>
        <v>0</v>
      </c>
      <c r="Q157" s="175">
        <v>0</v>
      </c>
      <c r="R157" s="175">
        <f>Q157*H157</f>
        <v>0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1017</v>
      </c>
      <c r="AT157" s="177" t="s">
        <v>155</v>
      </c>
      <c r="AU157" s="177" t="s">
        <v>81</v>
      </c>
      <c r="AY157" s="20" t="s">
        <v>129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79</v>
      </c>
      <c r="BK157" s="178">
        <f>ROUND(I157*H157,2)</f>
        <v>0</v>
      </c>
      <c r="BL157" s="20" t="s">
        <v>601</v>
      </c>
      <c r="BM157" s="177" t="s">
        <v>1124</v>
      </c>
    </row>
    <row r="158" s="2" customFormat="1">
      <c r="A158" s="39"/>
      <c r="B158" s="40"/>
      <c r="C158" s="39"/>
      <c r="D158" s="179" t="s">
        <v>137</v>
      </c>
      <c r="E158" s="39"/>
      <c r="F158" s="180" t="s">
        <v>1123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137</v>
      </c>
      <c r="AU158" s="20" t="s">
        <v>81</v>
      </c>
    </row>
    <row r="159" s="2" customFormat="1" ht="16.5" customHeight="1">
      <c r="A159" s="39"/>
      <c r="B159" s="165"/>
      <c r="C159" s="209" t="s">
        <v>368</v>
      </c>
      <c r="D159" s="209" t="s">
        <v>155</v>
      </c>
      <c r="E159" s="210" t="s">
        <v>1125</v>
      </c>
      <c r="F159" s="211" t="s">
        <v>1126</v>
      </c>
      <c r="G159" s="212" t="s">
        <v>842</v>
      </c>
      <c r="H159" s="213">
        <v>5</v>
      </c>
      <c r="I159" s="214"/>
      <c r="J159" s="215">
        <f>ROUND(I159*H159,2)</f>
        <v>0</v>
      </c>
      <c r="K159" s="211" t="s">
        <v>426</v>
      </c>
      <c r="L159" s="216"/>
      <c r="M159" s="217" t="s">
        <v>3</v>
      </c>
      <c r="N159" s="218" t="s">
        <v>42</v>
      </c>
      <c r="O159" s="73"/>
      <c r="P159" s="175">
        <f>O159*H159</f>
        <v>0</v>
      </c>
      <c r="Q159" s="175">
        <v>0</v>
      </c>
      <c r="R159" s="175">
        <f>Q159*H159</f>
        <v>0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1017</v>
      </c>
      <c r="AT159" s="177" t="s">
        <v>155</v>
      </c>
      <c r="AU159" s="177" t="s">
        <v>81</v>
      </c>
      <c r="AY159" s="20" t="s">
        <v>129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79</v>
      </c>
      <c r="BK159" s="178">
        <f>ROUND(I159*H159,2)</f>
        <v>0</v>
      </c>
      <c r="BL159" s="20" t="s">
        <v>601</v>
      </c>
      <c r="BM159" s="177" t="s">
        <v>1127</v>
      </c>
    </row>
    <row r="160" s="2" customFormat="1">
      <c r="A160" s="39"/>
      <c r="B160" s="40"/>
      <c r="C160" s="39"/>
      <c r="D160" s="179" t="s">
        <v>137</v>
      </c>
      <c r="E160" s="39"/>
      <c r="F160" s="180" t="s">
        <v>1126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137</v>
      </c>
      <c r="AU160" s="20" t="s">
        <v>81</v>
      </c>
    </row>
    <row r="161" s="2" customFormat="1" ht="16.5" customHeight="1">
      <c r="A161" s="39"/>
      <c r="B161" s="165"/>
      <c r="C161" s="209" t="s">
        <v>266</v>
      </c>
      <c r="D161" s="209" t="s">
        <v>155</v>
      </c>
      <c r="E161" s="210" t="s">
        <v>1128</v>
      </c>
      <c r="F161" s="211" t="s">
        <v>1129</v>
      </c>
      <c r="G161" s="212" t="s">
        <v>148</v>
      </c>
      <c r="H161" s="213">
        <v>6</v>
      </c>
      <c r="I161" s="214"/>
      <c r="J161" s="215">
        <f>ROUND(I161*H161,2)</f>
        <v>0</v>
      </c>
      <c r="K161" s="211" t="s">
        <v>426</v>
      </c>
      <c r="L161" s="216"/>
      <c r="M161" s="217" t="s">
        <v>3</v>
      </c>
      <c r="N161" s="218" t="s">
        <v>42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1017</v>
      </c>
      <c r="AT161" s="177" t="s">
        <v>155</v>
      </c>
      <c r="AU161" s="177" t="s">
        <v>81</v>
      </c>
      <c r="AY161" s="20" t="s">
        <v>129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79</v>
      </c>
      <c r="BK161" s="178">
        <f>ROUND(I161*H161,2)</f>
        <v>0</v>
      </c>
      <c r="BL161" s="20" t="s">
        <v>601</v>
      </c>
      <c r="BM161" s="177" t="s">
        <v>1130</v>
      </c>
    </row>
    <row r="162" s="2" customFormat="1">
      <c r="A162" s="39"/>
      <c r="B162" s="40"/>
      <c r="C162" s="39"/>
      <c r="D162" s="179" t="s">
        <v>137</v>
      </c>
      <c r="E162" s="39"/>
      <c r="F162" s="180" t="s">
        <v>1129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137</v>
      </c>
      <c r="AU162" s="20" t="s">
        <v>81</v>
      </c>
    </row>
    <row r="163" s="2" customFormat="1" ht="16.5" customHeight="1">
      <c r="A163" s="39"/>
      <c r="B163" s="165"/>
      <c r="C163" s="209" t="s">
        <v>381</v>
      </c>
      <c r="D163" s="209" t="s">
        <v>155</v>
      </c>
      <c r="E163" s="210" t="s">
        <v>1131</v>
      </c>
      <c r="F163" s="211" t="s">
        <v>1132</v>
      </c>
      <c r="G163" s="212" t="s">
        <v>842</v>
      </c>
      <c r="H163" s="213">
        <v>4</v>
      </c>
      <c r="I163" s="214"/>
      <c r="J163" s="215">
        <f>ROUND(I163*H163,2)</f>
        <v>0</v>
      </c>
      <c r="K163" s="211" t="s">
        <v>426</v>
      </c>
      <c r="L163" s="216"/>
      <c r="M163" s="217" t="s">
        <v>3</v>
      </c>
      <c r="N163" s="218" t="s">
        <v>42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1017</v>
      </c>
      <c r="AT163" s="177" t="s">
        <v>155</v>
      </c>
      <c r="AU163" s="177" t="s">
        <v>81</v>
      </c>
      <c r="AY163" s="20" t="s">
        <v>129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79</v>
      </c>
      <c r="BK163" s="178">
        <f>ROUND(I163*H163,2)</f>
        <v>0</v>
      </c>
      <c r="BL163" s="20" t="s">
        <v>601</v>
      </c>
      <c r="BM163" s="177" t="s">
        <v>1133</v>
      </c>
    </row>
    <row r="164" s="2" customFormat="1">
      <c r="A164" s="39"/>
      <c r="B164" s="40"/>
      <c r="C164" s="39"/>
      <c r="D164" s="179" t="s">
        <v>137</v>
      </c>
      <c r="E164" s="39"/>
      <c r="F164" s="180" t="s">
        <v>1132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137</v>
      </c>
      <c r="AU164" s="20" t="s">
        <v>81</v>
      </c>
    </row>
    <row r="165" s="2" customFormat="1" ht="16.5" customHeight="1">
      <c r="A165" s="39"/>
      <c r="B165" s="165"/>
      <c r="C165" s="166" t="s">
        <v>273</v>
      </c>
      <c r="D165" s="166" t="s">
        <v>131</v>
      </c>
      <c r="E165" s="167" t="s">
        <v>1134</v>
      </c>
      <c r="F165" s="168" t="s">
        <v>1135</v>
      </c>
      <c r="G165" s="169" t="s">
        <v>1077</v>
      </c>
      <c r="H165" s="170">
        <v>8</v>
      </c>
      <c r="I165" s="171"/>
      <c r="J165" s="172">
        <f>ROUND(I165*H165,2)</f>
        <v>0</v>
      </c>
      <c r="K165" s="168" t="s">
        <v>135</v>
      </c>
      <c r="L165" s="40"/>
      <c r="M165" s="173" t="s">
        <v>3</v>
      </c>
      <c r="N165" s="174" t="s">
        <v>42</v>
      </c>
      <c r="O165" s="73"/>
      <c r="P165" s="175">
        <f>O165*H165</f>
        <v>0</v>
      </c>
      <c r="Q165" s="175">
        <v>0</v>
      </c>
      <c r="R165" s="175">
        <f>Q165*H165</f>
        <v>0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601</v>
      </c>
      <c r="AT165" s="177" t="s">
        <v>131</v>
      </c>
      <c r="AU165" s="177" t="s">
        <v>81</v>
      </c>
      <c r="AY165" s="20" t="s">
        <v>129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79</v>
      </c>
      <c r="BK165" s="178">
        <f>ROUND(I165*H165,2)</f>
        <v>0</v>
      </c>
      <c r="BL165" s="20" t="s">
        <v>601</v>
      </c>
      <c r="BM165" s="177" t="s">
        <v>1136</v>
      </c>
    </row>
    <row r="166" s="2" customFormat="1">
      <c r="A166" s="39"/>
      <c r="B166" s="40"/>
      <c r="C166" s="39"/>
      <c r="D166" s="179" t="s">
        <v>137</v>
      </c>
      <c r="E166" s="39"/>
      <c r="F166" s="180" t="s">
        <v>1137</v>
      </c>
      <c r="G166" s="39"/>
      <c r="H166" s="39"/>
      <c r="I166" s="181"/>
      <c r="J166" s="39"/>
      <c r="K166" s="39"/>
      <c r="L166" s="40"/>
      <c r="M166" s="182"/>
      <c r="N166" s="183"/>
      <c r="O166" s="73"/>
      <c r="P166" s="73"/>
      <c r="Q166" s="73"/>
      <c r="R166" s="73"/>
      <c r="S166" s="73"/>
      <c r="T166" s="74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20" t="s">
        <v>137</v>
      </c>
      <c r="AU166" s="20" t="s">
        <v>81</v>
      </c>
    </row>
    <row r="167" s="2" customFormat="1">
      <c r="A167" s="39"/>
      <c r="B167" s="40"/>
      <c r="C167" s="39"/>
      <c r="D167" s="184" t="s">
        <v>139</v>
      </c>
      <c r="E167" s="39"/>
      <c r="F167" s="185" t="s">
        <v>1138</v>
      </c>
      <c r="G167" s="39"/>
      <c r="H167" s="39"/>
      <c r="I167" s="181"/>
      <c r="J167" s="39"/>
      <c r="K167" s="39"/>
      <c r="L167" s="40"/>
      <c r="M167" s="182"/>
      <c r="N167" s="183"/>
      <c r="O167" s="73"/>
      <c r="P167" s="73"/>
      <c r="Q167" s="73"/>
      <c r="R167" s="73"/>
      <c r="S167" s="73"/>
      <c r="T167" s="74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139</v>
      </c>
      <c r="AU167" s="20" t="s">
        <v>81</v>
      </c>
    </row>
    <row r="168" s="12" customFormat="1" ht="25.92" customHeight="1">
      <c r="A168" s="12"/>
      <c r="B168" s="152"/>
      <c r="C168" s="12"/>
      <c r="D168" s="153" t="s">
        <v>70</v>
      </c>
      <c r="E168" s="154" t="s">
        <v>983</v>
      </c>
      <c r="F168" s="154" t="s">
        <v>984</v>
      </c>
      <c r="G168" s="12"/>
      <c r="H168" s="12"/>
      <c r="I168" s="155"/>
      <c r="J168" s="156">
        <f>BK168</f>
        <v>0</v>
      </c>
      <c r="K168" s="12"/>
      <c r="L168" s="152"/>
      <c r="M168" s="157"/>
      <c r="N168" s="158"/>
      <c r="O168" s="158"/>
      <c r="P168" s="159">
        <f>SUM(P169:P174)</f>
        <v>0</v>
      </c>
      <c r="Q168" s="158"/>
      <c r="R168" s="159">
        <f>SUM(R169:R174)</f>
        <v>0</v>
      </c>
      <c r="S168" s="158"/>
      <c r="T168" s="160">
        <f>SUM(T169:T174)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53" t="s">
        <v>136</v>
      </c>
      <c r="AT168" s="161" t="s">
        <v>70</v>
      </c>
      <c r="AU168" s="161" t="s">
        <v>71</v>
      </c>
      <c r="AY168" s="153" t="s">
        <v>129</v>
      </c>
      <c r="BK168" s="162">
        <f>SUM(BK169:BK174)</f>
        <v>0</v>
      </c>
    </row>
    <row r="169" s="2" customFormat="1" ht="16.5" customHeight="1">
      <c r="A169" s="39"/>
      <c r="B169" s="165"/>
      <c r="C169" s="166" t="s">
        <v>396</v>
      </c>
      <c r="D169" s="166" t="s">
        <v>131</v>
      </c>
      <c r="E169" s="167" t="s">
        <v>1139</v>
      </c>
      <c r="F169" s="168" t="s">
        <v>1140</v>
      </c>
      <c r="G169" s="169" t="s">
        <v>729</v>
      </c>
      <c r="H169" s="170">
        <v>15</v>
      </c>
      <c r="I169" s="171"/>
      <c r="J169" s="172">
        <f>ROUND(I169*H169,2)</f>
        <v>0</v>
      </c>
      <c r="K169" s="168" t="s">
        <v>426</v>
      </c>
      <c r="L169" s="40"/>
      <c r="M169" s="173" t="s">
        <v>3</v>
      </c>
      <c r="N169" s="174" t="s">
        <v>42</v>
      </c>
      <c r="O169" s="73"/>
      <c r="P169" s="175">
        <f>O169*H169</f>
        <v>0</v>
      </c>
      <c r="Q169" s="175">
        <v>0</v>
      </c>
      <c r="R169" s="175">
        <f>Q169*H169</f>
        <v>0</v>
      </c>
      <c r="S169" s="175">
        <v>0</v>
      </c>
      <c r="T169" s="176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177" t="s">
        <v>988</v>
      </c>
      <c r="AT169" s="177" t="s">
        <v>131</v>
      </c>
      <c r="AU169" s="177" t="s">
        <v>79</v>
      </c>
      <c r="AY169" s="20" t="s">
        <v>129</v>
      </c>
      <c r="BE169" s="178">
        <f>IF(N169="základní",J169,0)</f>
        <v>0</v>
      </c>
      <c r="BF169" s="178">
        <f>IF(N169="snížená",J169,0)</f>
        <v>0</v>
      </c>
      <c r="BG169" s="178">
        <f>IF(N169="zákl. přenesená",J169,0)</f>
        <v>0</v>
      </c>
      <c r="BH169" s="178">
        <f>IF(N169="sníž. přenesená",J169,0)</f>
        <v>0</v>
      </c>
      <c r="BI169" s="178">
        <f>IF(N169="nulová",J169,0)</f>
        <v>0</v>
      </c>
      <c r="BJ169" s="20" t="s">
        <v>79</v>
      </c>
      <c r="BK169" s="178">
        <f>ROUND(I169*H169,2)</f>
        <v>0</v>
      </c>
      <c r="BL169" s="20" t="s">
        <v>988</v>
      </c>
      <c r="BM169" s="177" t="s">
        <v>1141</v>
      </c>
    </row>
    <row r="170" s="2" customFormat="1">
      <c r="A170" s="39"/>
      <c r="B170" s="40"/>
      <c r="C170" s="39"/>
      <c r="D170" s="179" t="s">
        <v>137</v>
      </c>
      <c r="E170" s="39"/>
      <c r="F170" s="180" t="s">
        <v>1140</v>
      </c>
      <c r="G170" s="39"/>
      <c r="H170" s="39"/>
      <c r="I170" s="181"/>
      <c r="J170" s="39"/>
      <c r="K170" s="39"/>
      <c r="L170" s="40"/>
      <c r="M170" s="182"/>
      <c r="N170" s="183"/>
      <c r="O170" s="73"/>
      <c r="P170" s="73"/>
      <c r="Q170" s="73"/>
      <c r="R170" s="73"/>
      <c r="S170" s="73"/>
      <c r="T170" s="74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20" t="s">
        <v>137</v>
      </c>
      <c r="AU170" s="20" t="s">
        <v>79</v>
      </c>
    </row>
    <row r="171" s="2" customFormat="1" ht="16.5" customHeight="1">
      <c r="A171" s="39"/>
      <c r="B171" s="165"/>
      <c r="C171" s="166" t="s">
        <v>281</v>
      </c>
      <c r="D171" s="166" t="s">
        <v>131</v>
      </c>
      <c r="E171" s="167" t="s">
        <v>1142</v>
      </c>
      <c r="F171" s="168" t="s">
        <v>1143</v>
      </c>
      <c r="G171" s="169" t="s">
        <v>202</v>
      </c>
      <c r="H171" s="170">
        <v>35</v>
      </c>
      <c r="I171" s="171"/>
      <c r="J171" s="172">
        <f>ROUND(I171*H171,2)</f>
        <v>0</v>
      </c>
      <c r="K171" s="168" t="s">
        <v>426</v>
      </c>
      <c r="L171" s="40"/>
      <c r="M171" s="173" t="s">
        <v>3</v>
      </c>
      <c r="N171" s="174" t="s">
        <v>42</v>
      </c>
      <c r="O171" s="73"/>
      <c r="P171" s="175">
        <f>O171*H171</f>
        <v>0</v>
      </c>
      <c r="Q171" s="175">
        <v>0</v>
      </c>
      <c r="R171" s="175">
        <f>Q171*H171</f>
        <v>0</v>
      </c>
      <c r="S171" s="175">
        <v>0</v>
      </c>
      <c r="T171" s="17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177" t="s">
        <v>988</v>
      </c>
      <c r="AT171" s="177" t="s">
        <v>131</v>
      </c>
      <c r="AU171" s="177" t="s">
        <v>79</v>
      </c>
      <c r="AY171" s="20" t="s">
        <v>129</v>
      </c>
      <c r="BE171" s="178">
        <f>IF(N171="základní",J171,0)</f>
        <v>0</v>
      </c>
      <c r="BF171" s="178">
        <f>IF(N171="snížená",J171,0)</f>
        <v>0</v>
      </c>
      <c r="BG171" s="178">
        <f>IF(N171="zákl. přenesená",J171,0)</f>
        <v>0</v>
      </c>
      <c r="BH171" s="178">
        <f>IF(N171="sníž. přenesená",J171,0)</f>
        <v>0</v>
      </c>
      <c r="BI171" s="178">
        <f>IF(N171="nulová",J171,0)</f>
        <v>0</v>
      </c>
      <c r="BJ171" s="20" t="s">
        <v>79</v>
      </c>
      <c r="BK171" s="178">
        <f>ROUND(I171*H171,2)</f>
        <v>0</v>
      </c>
      <c r="BL171" s="20" t="s">
        <v>988</v>
      </c>
      <c r="BM171" s="177" t="s">
        <v>1144</v>
      </c>
    </row>
    <row r="172" s="2" customFormat="1">
      <c r="A172" s="39"/>
      <c r="B172" s="40"/>
      <c r="C172" s="39"/>
      <c r="D172" s="179" t="s">
        <v>137</v>
      </c>
      <c r="E172" s="39"/>
      <c r="F172" s="180" t="s">
        <v>1143</v>
      </c>
      <c r="G172" s="39"/>
      <c r="H172" s="39"/>
      <c r="I172" s="181"/>
      <c r="J172" s="39"/>
      <c r="K172" s="39"/>
      <c r="L172" s="40"/>
      <c r="M172" s="182"/>
      <c r="N172" s="183"/>
      <c r="O172" s="73"/>
      <c r="P172" s="73"/>
      <c r="Q172" s="73"/>
      <c r="R172" s="73"/>
      <c r="S172" s="73"/>
      <c r="T172" s="74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20" t="s">
        <v>137</v>
      </c>
      <c r="AU172" s="20" t="s">
        <v>79</v>
      </c>
    </row>
    <row r="173" s="2" customFormat="1" ht="16.5" customHeight="1">
      <c r="A173" s="39"/>
      <c r="B173" s="165"/>
      <c r="C173" s="166" t="s">
        <v>410</v>
      </c>
      <c r="D173" s="166" t="s">
        <v>131</v>
      </c>
      <c r="E173" s="167" t="s">
        <v>1145</v>
      </c>
      <c r="F173" s="168" t="s">
        <v>1146</v>
      </c>
      <c r="G173" s="169" t="s">
        <v>842</v>
      </c>
      <c r="H173" s="170">
        <v>2</v>
      </c>
      <c r="I173" s="171"/>
      <c r="J173" s="172">
        <f>ROUND(I173*H173,2)</f>
        <v>0</v>
      </c>
      <c r="K173" s="168" t="s">
        <v>426</v>
      </c>
      <c r="L173" s="40"/>
      <c r="M173" s="173" t="s">
        <v>3</v>
      </c>
      <c r="N173" s="174" t="s">
        <v>42</v>
      </c>
      <c r="O173" s="73"/>
      <c r="P173" s="175">
        <f>O173*H173</f>
        <v>0</v>
      </c>
      <c r="Q173" s="175">
        <v>0</v>
      </c>
      <c r="R173" s="175">
        <f>Q173*H173</f>
        <v>0</v>
      </c>
      <c r="S173" s="175">
        <v>0</v>
      </c>
      <c r="T173" s="176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177" t="s">
        <v>988</v>
      </c>
      <c r="AT173" s="177" t="s">
        <v>131</v>
      </c>
      <c r="AU173" s="177" t="s">
        <v>79</v>
      </c>
      <c r="AY173" s="20" t="s">
        <v>129</v>
      </c>
      <c r="BE173" s="178">
        <f>IF(N173="základní",J173,0)</f>
        <v>0</v>
      </c>
      <c r="BF173" s="178">
        <f>IF(N173="snížená",J173,0)</f>
        <v>0</v>
      </c>
      <c r="BG173" s="178">
        <f>IF(N173="zákl. přenesená",J173,0)</f>
        <v>0</v>
      </c>
      <c r="BH173" s="178">
        <f>IF(N173="sníž. přenesená",J173,0)</f>
        <v>0</v>
      </c>
      <c r="BI173" s="178">
        <f>IF(N173="nulová",J173,0)</f>
        <v>0</v>
      </c>
      <c r="BJ173" s="20" t="s">
        <v>79</v>
      </c>
      <c r="BK173" s="178">
        <f>ROUND(I173*H173,2)</f>
        <v>0</v>
      </c>
      <c r="BL173" s="20" t="s">
        <v>988</v>
      </c>
      <c r="BM173" s="177" t="s">
        <v>1147</v>
      </c>
    </row>
    <row r="174" s="2" customFormat="1">
      <c r="A174" s="39"/>
      <c r="B174" s="40"/>
      <c r="C174" s="39"/>
      <c r="D174" s="179" t="s">
        <v>137</v>
      </c>
      <c r="E174" s="39"/>
      <c r="F174" s="180" t="s">
        <v>1146</v>
      </c>
      <c r="G174" s="39"/>
      <c r="H174" s="39"/>
      <c r="I174" s="181"/>
      <c r="J174" s="39"/>
      <c r="K174" s="39"/>
      <c r="L174" s="40"/>
      <c r="M174" s="219"/>
      <c r="N174" s="220"/>
      <c r="O174" s="221"/>
      <c r="P174" s="221"/>
      <c r="Q174" s="221"/>
      <c r="R174" s="221"/>
      <c r="S174" s="221"/>
      <c r="T174" s="222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20" t="s">
        <v>137</v>
      </c>
      <c r="AU174" s="20" t="s">
        <v>79</v>
      </c>
    </row>
    <row r="175" s="2" customFormat="1" ht="6.96" customHeight="1">
      <c r="A175" s="39"/>
      <c r="B175" s="56"/>
      <c r="C175" s="57"/>
      <c r="D175" s="57"/>
      <c r="E175" s="57"/>
      <c r="F175" s="57"/>
      <c r="G175" s="57"/>
      <c r="H175" s="57"/>
      <c r="I175" s="57"/>
      <c r="J175" s="57"/>
      <c r="K175" s="57"/>
      <c r="L175" s="40"/>
      <c r="M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</row>
  </sheetData>
  <autoFilter ref="C83:K174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97" r:id="rId1" display="https://podminky.urs.cz/item/CS_URS_2025_01/230011046"/>
    <hyperlink ref="F100" r:id="rId2" display="https://podminky.urs.cz/item/CS_URS_2025_01/230011028"/>
    <hyperlink ref="F103" r:id="rId3" display="https://podminky.urs.cz/item/CS_URS_2025_01/230170011"/>
    <hyperlink ref="F106" r:id="rId4" display="https://podminky.urs.cz/item/CS_URS_2025_01/230170012"/>
    <hyperlink ref="F126" r:id="rId5" display="https://podminky.urs.cz/item/CS_URS_2025_01/230170011"/>
    <hyperlink ref="F129" r:id="rId6" display="https://podminky.urs.cz/item/CS_URS_2025_01/HZS2211"/>
    <hyperlink ref="F167" r:id="rId7" display="https://podminky.urs.cz/item/CS_URS_2025_01/HZS13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90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81</v>
      </c>
    </row>
    <row r="4" s="1" customFormat="1" ht="24.96" customHeight="1">
      <c r="B4" s="23"/>
      <c r="D4" s="24" t="s">
        <v>94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16" t="str">
        <f>'Rekapitulace stavby'!K6</f>
        <v>Areál tramvaje Poruba - Sanace podlahy mezi 12. a 13.kolejí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95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1148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6. 3. 2025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ROUND(J82,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ROUND((SUM(BE82:BE132)),  2)</f>
        <v>0</v>
      </c>
      <c r="G33" s="39"/>
      <c r="H33" s="39"/>
      <c r="I33" s="124">
        <v>0.20999999999999999</v>
      </c>
      <c r="J33" s="123">
        <f>ROUND(((SUM(BE82:BE132))*I33),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ROUND((SUM(BF82:BF132)),  2)</f>
        <v>0</v>
      </c>
      <c r="G34" s="39"/>
      <c r="H34" s="39"/>
      <c r="I34" s="124">
        <v>0.12</v>
      </c>
      <c r="J34" s="123">
        <f>ROUND(((SUM(BF82:BF132))*I34),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ROUND((SUM(BG82:BG132)),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ROUND((SUM(BH82:BH132)),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ROUND((SUM(BI82:BI132)),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39"/>
      <c r="D48" s="39"/>
      <c r="E48" s="116" t="str">
        <f>E7</f>
        <v>Areál tramvaje Poruba - Sanace podlahy mezi 12. a 13.kolejí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95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SO 40 - Demontáže a zpětné montáže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Ostrava</v>
      </c>
      <c r="G52" s="39"/>
      <c r="H52" s="39"/>
      <c r="I52" s="33" t="s">
        <v>23</v>
      </c>
      <c r="J52" s="65" t="str">
        <f>IF(J12="","",J12)</f>
        <v>6. 3. 2025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Dopravní podnik Ostrava a.s.</v>
      </c>
      <c r="G54" s="39"/>
      <c r="H54" s="39"/>
      <c r="I54" s="33" t="s">
        <v>31</v>
      </c>
      <c r="J54" s="37" t="str">
        <f>E21</f>
        <v>Projekt HTL, s.r.o.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>Projekt HTL, s.r.o.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99</v>
      </c>
      <c r="D57" s="125"/>
      <c r="E57" s="125"/>
      <c r="F57" s="125"/>
      <c r="G57" s="125"/>
      <c r="H57" s="125"/>
      <c r="I57" s="125"/>
      <c r="J57" s="132" t="s">
        <v>100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J82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101</v>
      </c>
    </row>
    <row r="60" s="9" customFormat="1" ht="24.96" customHeight="1">
      <c r="A60" s="9"/>
      <c r="B60" s="134"/>
      <c r="C60" s="9"/>
      <c r="D60" s="135" t="s">
        <v>1149</v>
      </c>
      <c r="E60" s="136"/>
      <c r="F60" s="136"/>
      <c r="G60" s="136"/>
      <c r="H60" s="136"/>
      <c r="I60" s="136"/>
      <c r="J60" s="137">
        <f>J83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1150</v>
      </c>
      <c r="E61" s="140"/>
      <c r="F61" s="140"/>
      <c r="G61" s="140"/>
      <c r="H61" s="140"/>
      <c r="I61" s="140"/>
      <c r="J61" s="141">
        <f>J84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1151</v>
      </c>
      <c r="E62" s="140"/>
      <c r="F62" s="140"/>
      <c r="G62" s="140"/>
      <c r="H62" s="140"/>
      <c r="I62" s="140"/>
      <c r="J62" s="141">
        <f>J110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9"/>
      <c r="B63" s="40"/>
      <c r="C63" s="39"/>
      <c r="D63" s="39"/>
      <c r="E63" s="39"/>
      <c r="F63" s="39"/>
      <c r="G63" s="39"/>
      <c r="H63" s="39"/>
      <c r="I63" s="39"/>
      <c r="J63" s="39"/>
      <c r="K63" s="39"/>
      <c r="L63" s="117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s="2" customFormat="1" ht="6.96" customHeight="1">
      <c r="A64" s="39"/>
      <c r="B64" s="56"/>
      <c r="C64" s="57"/>
      <c r="D64" s="57"/>
      <c r="E64" s="57"/>
      <c r="F64" s="57"/>
      <c r="G64" s="57"/>
      <c r="H64" s="57"/>
      <c r="I64" s="57"/>
      <c r="J64" s="57"/>
      <c r="K64" s="57"/>
      <c r="L64" s="117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8" s="2" customFormat="1" ht="6.96" customHeight="1">
      <c r="A68" s="39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17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24.96" customHeight="1">
      <c r="A69" s="39"/>
      <c r="B69" s="40"/>
      <c r="C69" s="24" t="s">
        <v>114</v>
      </c>
      <c r="D69" s="39"/>
      <c r="E69" s="39"/>
      <c r="F69" s="39"/>
      <c r="G69" s="39"/>
      <c r="H69" s="39"/>
      <c r="I69" s="39"/>
      <c r="J69" s="39"/>
      <c r="K69" s="39"/>
      <c r="L69" s="117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40"/>
      <c r="C70" s="39"/>
      <c r="D70" s="39"/>
      <c r="E70" s="39"/>
      <c r="F70" s="39"/>
      <c r="G70" s="39"/>
      <c r="H70" s="39"/>
      <c r="I70" s="39"/>
      <c r="J70" s="39"/>
      <c r="K70" s="39"/>
      <c r="L70" s="117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2" customHeight="1">
      <c r="A71" s="39"/>
      <c r="B71" s="40"/>
      <c r="C71" s="33" t="s">
        <v>17</v>
      </c>
      <c r="D71" s="39"/>
      <c r="E71" s="39"/>
      <c r="F71" s="39"/>
      <c r="G71" s="39"/>
      <c r="H71" s="39"/>
      <c r="I71" s="39"/>
      <c r="J71" s="39"/>
      <c r="K71" s="3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6.5" customHeight="1">
      <c r="A72" s="39"/>
      <c r="B72" s="40"/>
      <c r="C72" s="39"/>
      <c r="D72" s="39"/>
      <c r="E72" s="116" t="str">
        <f>E7</f>
        <v>Areál tramvaje Poruba - Sanace podlahy mezi 12. a 13.kolejí</v>
      </c>
      <c r="F72" s="33"/>
      <c r="G72" s="33"/>
      <c r="H72" s="33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95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39"/>
      <c r="D74" s="39"/>
      <c r="E74" s="63" t="str">
        <f>E9</f>
        <v>SO 40 - Demontáže a zpětné montáže</v>
      </c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39"/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21</v>
      </c>
      <c r="D76" s="39"/>
      <c r="E76" s="39"/>
      <c r="F76" s="28" t="str">
        <f>F12</f>
        <v>Ostrava</v>
      </c>
      <c r="G76" s="39"/>
      <c r="H76" s="39"/>
      <c r="I76" s="33" t="s">
        <v>23</v>
      </c>
      <c r="J76" s="65" t="str">
        <f>IF(J12="","",J12)</f>
        <v>6. 3. 2025</v>
      </c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39"/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5.15" customHeight="1">
      <c r="A78" s="39"/>
      <c r="B78" s="40"/>
      <c r="C78" s="33" t="s">
        <v>25</v>
      </c>
      <c r="D78" s="39"/>
      <c r="E78" s="39"/>
      <c r="F78" s="28" t="str">
        <f>E15</f>
        <v>Dopravní podnik Ostrava a.s.</v>
      </c>
      <c r="G78" s="39"/>
      <c r="H78" s="39"/>
      <c r="I78" s="33" t="s">
        <v>31</v>
      </c>
      <c r="J78" s="37" t="str">
        <f>E21</f>
        <v>Projekt HTL, s.r.o.</v>
      </c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29</v>
      </c>
      <c r="D79" s="39"/>
      <c r="E79" s="39"/>
      <c r="F79" s="28" t="str">
        <f>IF(E18="","",E18)</f>
        <v>Vyplň údaj</v>
      </c>
      <c r="G79" s="39"/>
      <c r="H79" s="39"/>
      <c r="I79" s="33" t="s">
        <v>34</v>
      </c>
      <c r="J79" s="37" t="str">
        <f>E24</f>
        <v>Projekt HTL, s.r.o.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0.32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1" customFormat="1" ht="29.28" customHeight="1">
      <c r="A81" s="142"/>
      <c r="B81" s="143"/>
      <c r="C81" s="144" t="s">
        <v>115</v>
      </c>
      <c r="D81" s="145" t="s">
        <v>56</v>
      </c>
      <c r="E81" s="145" t="s">
        <v>52</v>
      </c>
      <c r="F81" s="145" t="s">
        <v>53</v>
      </c>
      <c r="G81" s="145" t="s">
        <v>116</v>
      </c>
      <c r="H81" s="145" t="s">
        <v>117</v>
      </c>
      <c r="I81" s="145" t="s">
        <v>118</v>
      </c>
      <c r="J81" s="145" t="s">
        <v>100</v>
      </c>
      <c r="K81" s="146" t="s">
        <v>119</v>
      </c>
      <c r="L81" s="147"/>
      <c r="M81" s="81" t="s">
        <v>3</v>
      </c>
      <c r="N81" s="82" t="s">
        <v>41</v>
      </c>
      <c r="O81" s="82" t="s">
        <v>120</v>
      </c>
      <c r="P81" s="82" t="s">
        <v>121</v>
      </c>
      <c r="Q81" s="82" t="s">
        <v>122</v>
      </c>
      <c r="R81" s="82" t="s">
        <v>123</v>
      </c>
      <c r="S81" s="82" t="s">
        <v>124</v>
      </c>
      <c r="T81" s="83" t="s">
        <v>125</v>
      </c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</row>
    <row r="82" s="2" customFormat="1" ht="22.8" customHeight="1">
      <c r="A82" s="39"/>
      <c r="B82" s="40"/>
      <c r="C82" s="88" t="s">
        <v>126</v>
      </c>
      <c r="D82" s="39"/>
      <c r="E82" s="39"/>
      <c r="F82" s="39"/>
      <c r="G82" s="39"/>
      <c r="H82" s="39"/>
      <c r="I82" s="39"/>
      <c r="J82" s="148">
        <f>BK82</f>
        <v>0</v>
      </c>
      <c r="K82" s="39"/>
      <c r="L82" s="40"/>
      <c r="M82" s="84"/>
      <c r="N82" s="69"/>
      <c r="O82" s="85"/>
      <c r="P82" s="149">
        <f>P83</f>
        <v>0</v>
      </c>
      <c r="Q82" s="85"/>
      <c r="R82" s="149">
        <f>R83</f>
        <v>0</v>
      </c>
      <c r="S82" s="85"/>
      <c r="T82" s="150">
        <f>T83</f>
        <v>0</v>
      </c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T82" s="20" t="s">
        <v>70</v>
      </c>
      <c r="AU82" s="20" t="s">
        <v>101</v>
      </c>
      <c r="BK82" s="151">
        <f>BK83</f>
        <v>0</v>
      </c>
    </row>
    <row r="83" s="12" customFormat="1" ht="25.92" customHeight="1">
      <c r="A83" s="12"/>
      <c r="B83" s="152"/>
      <c r="C83" s="12"/>
      <c r="D83" s="153" t="s">
        <v>70</v>
      </c>
      <c r="E83" s="154" t="s">
        <v>155</v>
      </c>
      <c r="F83" s="154" t="s">
        <v>89</v>
      </c>
      <c r="G83" s="12"/>
      <c r="H83" s="12"/>
      <c r="I83" s="155"/>
      <c r="J83" s="156">
        <f>BK83</f>
        <v>0</v>
      </c>
      <c r="K83" s="12"/>
      <c r="L83" s="152"/>
      <c r="M83" s="157"/>
      <c r="N83" s="158"/>
      <c r="O83" s="158"/>
      <c r="P83" s="159">
        <f>P84+P110</f>
        <v>0</v>
      </c>
      <c r="Q83" s="158"/>
      <c r="R83" s="159">
        <f>R84+R110</f>
        <v>0</v>
      </c>
      <c r="S83" s="158"/>
      <c r="T83" s="160">
        <f>T84+T110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53" t="s">
        <v>154</v>
      </c>
      <c r="AT83" s="161" t="s">
        <v>70</v>
      </c>
      <c r="AU83" s="161" t="s">
        <v>71</v>
      </c>
      <c r="AY83" s="153" t="s">
        <v>129</v>
      </c>
      <c r="BK83" s="162">
        <f>BK84+BK110</f>
        <v>0</v>
      </c>
    </row>
    <row r="84" s="12" customFormat="1" ht="22.8" customHeight="1">
      <c r="A84" s="12"/>
      <c r="B84" s="152"/>
      <c r="C84" s="12"/>
      <c r="D84" s="153" t="s">
        <v>70</v>
      </c>
      <c r="E84" s="163" t="s">
        <v>1013</v>
      </c>
      <c r="F84" s="163" t="s">
        <v>963</v>
      </c>
      <c r="G84" s="12"/>
      <c r="H84" s="12"/>
      <c r="I84" s="155"/>
      <c r="J84" s="164">
        <f>BK84</f>
        <v>0</v>
      </c>
      <c r="K84" s="12"/>
      <c r="L84" s="152"/>
      <c r="M84" s="157"/>
      <c r="N84" s="158"/>
      <c r="O84" s="158"/>
      <c r="P84" s="159">
        <f>SUM(P85:P109)</f>
        <v>0</v>
      </c>
      <c r="Q84" s="158"/>
      <c r="R84" s="159">
        <f>SUM(R85:R109)</f>
        <v>0</v>
      </c>
      <c r="S84" s="158"/>
      <c r="T84" s="160">
        <f>SUM(T85:T109)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53" t="s">
        <v>154</v>
      </c>
      <c r="AT84" s="161" t="s">
        <v>70</v>
      </c>
      <c r="AU84" s="161" t="s">
        <v>79</v>
      </c>
      <c r="AY84" s="153" t="s">
        <v>129</v>
      </c>
      <c r="BK84" s="162">
        <f>SUM(BK85:BK109)</f>
        <v>0</v>
      </c>
    </row>
    <row r="85" s="2" customFormat="1" ht="16.5" customHeight="1">
      <c r="A85" s="39"/>
      <c r="B85" s="165"/>
      <c r="C85" s="166" t="s">
        <v>79</v>
      </c>
      <c r="D85" s="166" t="s">
        <v>131</v>
      </c>
      <c r="E85" s="167" t="s">
        <v>1152</v>
      </c>
      <c r="F85" s="168" t="s">
        <v>1153</v>
      </c>
      <c r="G85" s="169" t="s">
        <v>966</v>
      </c>
      <c r="H85" s="170">
        <v>1</v>
      </c>
      <c r="I85" s="171"/>
      <c r="J85" s="172">
        <f>ROUND(I85*H85,2)</f>
        <v>0</v>
      </c>
      <c r="K85" s="168" t="s">
        <v>135</v>
      </c>
      <c r="L85" s="40"/>
      <c r="M85" s="173" t="s">
        <v>3</v>
      </c>
      <c r="N85" s="174" t="s">
        <v>42</v>
      </c>
      <c r="O85" s="73"/>
      <c r="P85" s="175">
        <f>O85*H85</f>
        <v>0</v>
      </c>
      <c r="Q85" s="175">
        <v>0</v>
      </c>
      <c r="R85" s="175">
        <f>Q85*H85</f>
        <v>0</v>
      </c>
      <c r="S85" s="175">
        <v>0</v>
      </c>
      <c r="T85" s="176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177" t="s">
        <v>1154</v>
      </c>
      <c r="AT85" s="177" t="s">
        <v>131</v>
      </c>
      <c r="AU85" s="177" t="s">
        <v>81</v>
      </c>
      <c r="AY85" s="20" t="s">
        <v>129</v>
      </c>
      <c r="BE85" s="178">
        <f>IF(N85="základní",J85,0)</f>
        <v>0</v>
      </c>
      <c r="BF85" s="178">
        <f>IF(N85="snížená",J85,0)</f>
        <v>0</v>
      </c>
      <c r="BG85" s="178">
        <f>IF(N85="zákl. přenesená",J85,0)</f>
        <v>0</v>
      </c>
      <c r="BH85" s="178">
        <f>IF(N85="sníž. přenesená",J85,0)</f>
        <v>0</v>
      </c>
      <c r="BI85" s="178">
        <f>IF(N85="nulová",J85,0)</f>
        <v>0</v>
      </c>
      <c r="BJ85" s="20" t="s">
        <v>79</v>
      </c>
      <c r="BK85" s="178">
        <f>ROUND(I85*H85,2)</f>
        <v>0</v>
      </c>
      <c r="BL85" s="20" t="s">
        <v>1154</v>
      </c>
      <c r="BM85" s="177" t="s">
        <v>1155</v>
      </c>
    </row>
    <row r="86" s="2" customFormat="1">
      <c r="A86" s="39"/>
      <c r="B86" s="40"/>
      <c r="C86" s="39"/>
      <c r="D86" s="179" t="s">
        <v>137</v>
      </c>
      <c r="E86" s="39"/>
      <c r="F86" s="180" t="s">
        <v>1153</v>
      </c>
      <c r="G86" s="39"/>
      <c r="H86" s="39"/>
      <c r="I86" s="181"/>
      <c r="J86" s="39"/>
      <c r="K86" s="39"/>
      <c r="L86" s="40"/>
      <c r="M86" s="182"/>
      <c r="N86" s="183"/>
      <c r="O86" s="73"/>
      <c r="P86" s="73"/>
      <c r="Q86" s="73"/>
      <c r="R86" s="73"/>
      <c r="S86" s="73"/>
      <c r="T86" s="74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20" t="s">
        <v>137</v>
      </c>
      <c r="AU86" s="20" t="s">
        <v>81</v>
      </c>
    </row>
    <row r="87" s="2" customFormat="1">
      <c r="A87" s="39"/>
      <c r="B87" s="40"/>
      <c r="C87" s="39"/>
      <c r="D87" s="184" t="s">
        <v>139</v>
      </c>
      <c r="E87" s="39"/>
      <c r="F87" s="185" t="s">
        <v>1156</v>
      </c>
      <c r="G87" s="39"/>
      <c r="H87" s="39"/>
      <c r="I87" s="181"/>
      <c r="J87" s="39"/>
      <c r="K87" s="39"/>
      <c r="L87" s="40"/>
      <c r="M87" s="182"/>
      <c r="N87" s="183"/>
      <c r="O87" s="73"/>
      <c r="P87" s="73"/>
      <c r="Q87" s="73"/>
      <c r="R87" s="73"/>
      <c r="S87" s="73"/>
      <c r="T87" s="74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20" t="s">
        <v>139</v>
      </c>
      <c r="AU87" s="20" t="s">
        <v>81</v>
      </c>
    </row>
    <row r="88" s="14" customFormat="1">
      <c r="A88" s="14"/>
      <c r="B88" s="193"/>
      <c r="C88" s="14"/>
      <c r="D88" s="179" t="s">
        <v>141</v>
      </c>
      <c r="E88" s="194" t="s">
        <v>3</v>
      </c>
      <c r="F88" s="195" t="s">
        <v>1157</v>
      </c>
      <c r="G88" s="14"/>
      <c r="H88" s="196">
        <v>1</v>
      </c>
      <c r="I88" s="197"/>
      <c r="J88" s="14"/>
      <c r="K88" s="14"/>
      <c r="L88" s="193"/>
      <c r="M88" s="198"/>
      <c r="N88" s="199"/>
      <c r="O88" s="199"/>
      <c r="P88" s="199"/>
      <c r="Q88" s="199"/>
      <c r="R88" s="199"/>
      <c r="S88" s="199"/>
      <c r="T88" s="200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T88" s="194" t="s">
        <v>141</v>
      </c>
      <c r="AU88" s="194" t="s">
        <v>81</v>
      </c>
      <c r="AV88" s="14" t="s">
        <v>81</v>
      </c>
      <c r="AW88" s="14" t="s">
        <v>33</v>
      </c>
      <c r="AX88" s="14" t="s">
        <v>71</v>
      </c>
      <c r="AY88" s="194" t="s">
        <v>129</v>
      </c>
    </row>
    <row r="89" s="15" customFormat="1">
      <c r="A89" s="15"/>
      <c r="B89" s="201"/>
      <c r="C89" s="15"/>
      <c r="D89" s="179" t="s">
        <v>141</v>
      </c>
      <c r="E89" s="202" t="s">
        <v>3</v>
      </c>
      <c r="F89" s="203" t="s">
        <v>145</v>
      </c>
      <c r="G89" s="15"/>
      <c r="H89" s="204">
        <v>1</v>
      </c>
      <c r="I89" s="205"/>
      <c r="J89" s="15"/>
      <c r="K89" s="15"/>
      <c r="L89" s="201"/>
      <c r="M89" s="206"/>
      <c r="N89" s="207"/>
      <c r="O89" s="207"/>
      <c r="P89" s="207"/>
      <c r="Q89" s="207"/>
      <c r="R89" s="207"/>
      <c r="S89" s="207"/>
      <c r="T89" s="208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T89" s="202" t="s">
        <v>141</v>
      </c>
      <c r="AU89" s="202" t="s">
        <v>81</v>
      </c>
      <c r="AV89" s="15" t="s">
        <v>136</v>
      </c>
      <c r="AW89" s="15" t="s">
        <v>33</v>
      </c>
      <c r="AX89" s="15" t="s">
        <v>79</v>
      </c>
      <c r="AY89" s="202" t="s">
        <v>129</v>
      </c>
    </row>
    <row r="90" s="2" customFormat="1" ht="16.5" customHeight="1">
      <c r="A90" s="39"/>
      <c r="B90" s="165"/>
      <c r="C90" s="166" t="s">
        <v>81</v>
      </c>
      <c r="D90" s="166" t="s">
        <v>131</v>
      </c>
      <c r="E90" s="167" t="s">
        <v>1158</v>
      </c>
      <c r="F90" s="168" t="s">
        <v>1159</v>
      </c>
      <c r="G90" s="169" t="s">
        <v>1077</v>
      </c>
      <c r="H90" s="170">
        <v>47</v>
      </c>
      <c r="I90" s="171"/>
      <c r="J90" s="172">
        <f>ROUND(I90*H90,2)</f>
        <v>0</v>
      </c>
      <c r="K90" s="168" t="s">
        <v>135</v>
      </c>
      <c r="L90" s="40"/>
      <c r="M90" s="173" t="s">
        <v>3</v>
      </c>
      <c r="N90" s="174" t="s">
        <v>42</v>
      </c>
      <c r="O90" s="73"/>
      <c r="P90" s="175">
        <f>O90*H90</f>
        <v>0</v>
      </c>
      <c r="Q90" s="175">
        <v>0</v>
      </c>
      <c r="R90" s="175">
        <f>Q90*H90</f>
        <v>0</v>
      </c>
      <c r="S90" s="175">
        <v>0</v>
      </c>
      <c r="T90" s="176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177" t="s">
        <v>1154</v>
      </c>
      <c r="AT90" s="177" t="s">
        <v>131</v>
      </c>
      <c r="AU90" s="177" t="s">
        <v>81</v>
      </c>
      <c r="AY90" s="20" t="s">
        <v>129</v>
      </c>
      <c r="BE90" s="178">
        <f>IF(N90="základní",J90,0)</f>
        <v>0</v>
      </c>
      <c r="BF90" s="178">
        <f>IF(N90="snížená",J90,0)</f>
        <v>0</v>
      </c>
      <c r="BG90" s="178">
        <f>IF(N90="zákl. přenesená",J90,0)</f>
        <v>0</v>
      </c>
      <c r="BH90" s="178">
        <f>IF(N90="sníž. přenesená",J90,0)</f>
        <v>0</v>
      </c>
      <c r="BI90" s="178">
        <f>IF(N90="nulová",J90,0)</f>
        <v>0</v>
      </c>
      <c r="BJ90" s="20" t="s">
        <v>79</v>
      </c>
      <c r="BK90" s="178">
        <f>ROUND(I90*H90,2)</f>
        <v>0</v>
      </c>
      <c r="BL90" s="20" t="s">
        <v>1154</v>
      </c>
      <c r="BM90" s="177" t="s">
        <v>1160</v>
      </c>
    </row>
    <row r="91" s="2" customFormat="1">
      <c r="A91" s="39"/>
      <c r="B91" s="40"/>
      <c r="C91" s="39"/>
      <c r="D91" s="179" t="s">
        <v>137</v>
      </c>
      <c r="E91" s="39"/>
      <c r="F91" s="180" t="s">
        <v>1161</v>
      </c>
      <c r="G91" s="39"/>
      <c r="H91" s="39"/>
      <c r="I91" s="181"/>
      <c r="J91" s="39"/>
      <c r="K91" s="39"/>
      <c r="L91" s="40"/>
      <c r="M91" s="182"/>
      <c r="N91" s="183"/>
      <c r="O91" s="73"/>
      <c r="P91" s="73"/>
      <c r="Q91" s="73"/>
      <c r="R91" s="73"/>
      <c r="S91" s="73"/>
      <c r="T91" s="74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20" t="s">
        <v>137</v>
      </c>
      <c r="AU91" s="20" t="s">
        <v>81</v>
      </c>
    </row>
    <row r="92" s="2" customFormat="1">
      <c r="A92" s="39"/>
      <c r="B92" s="40"/>
      <c r="C92" s="39"/>
      <c r="D92" s="184" t="s">
        <v>139</v>
      </c>
      <c r="E92" s="39"/>
      <c r="F92" s="185" t="s">
        <v>1162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139</v>
      </c>
      <c r="AU92" s="20" t="s">
        <v>81</v>
      </c>
    </row>
    <row r="93" s="14" customFormat="1">
      <c r="A93" s="14"/>
      <c r="B93" s="193"/>
      <c r="C93" s="14"/>
      <c r="D93" s="179" t="s">
        <v>141</v>
      </c>
      <c r="E93" s="194" t="s">
        <v>3</v>
      </c>
      <c r="F93" s="195" t="s">
        <v>1163</v>
      </c>
      <c r="G93" s="14"/>
      <c r="H93" s="196">
        <v>8</v>
      </c>
      <c r="I93" s="197"/>
      <c r="J93" s="14"/>
      <c r="K93" s="14"/>
      <c r="L93" s="193"/>
      <c r="M93" s="198"/>
      <c r="N93" s="199"/>
      <c r="O93" s="199"/>
      <c r="P93" s="199"/>
      <c r="Q93" s="199"/>
      <c r="R93" s="199"/>
      <c r="S93" s="199"/>
      <c r="T93" s="200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194" t="s">
        <v>141</v>
      </c>
      <c r="AU93" s="194" t="s">
        <v>81</v>
      </c>
      <c r="AV93" s="14" t="s">
        <v>81</v>
      </c>
      <c r="AW93" s="14" t="s">
        <v>33</v>
      </c>
      <c r="AX93" s="14" t="s">
        <v>71</v>
      </c>
      <c r="AY93" s="194" t="s">
        <v>129</v>
      </c>
    </row>
    <row r="94" s="14" customFormat="1">
      <c r="A94" s="14"/>
      <c r="B94" s="193"/>
      <c r="C94" s="14"/>
      <c r="D94" s="179" t="s">
        <v>141</v>
      </c>
      <c r="E94" s="194" t="s">
        <v>3</v>
      </c>
      <c r="F94" s="195" t="s">
        <v>1164</v>
      </c>
      <c r="G94" s="14"/>
      <c r="H94" s="196">
        <v>1</v>
      </c>
      <c r="I94" s="197"/>
      <c r="J94" s="14"/>
      <c r="K94" s="14"/>
      <c r="L94" s="193"/>
      <c r="M94" s="198"/>
      <c r="N94" s="199"/>
      <c r="O94" s="199"/>
      <c r="P94" s="199"/>
      <c r="Q94" s="199"/>
      <c r="R94" s="199"/>
      <c r="S94" s="199"/>
      <c r="T94" s="200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194" t="s">
        <v>141</v>
      </c>
      <c r="AU94" s="194" t="s">
        <v>81</v>
      </c>
      <c r="AV94" s="14" t="s">
        <v>81</v>
      </c>
      <c r="AW94" s="14" t="s">
        <v>33</v>
      </c>
      <c r="AX94" s="14" t="s">
        <v>71</v>
      </c>
      <c r="AY94" s="194" t="s">
        <v>129</v>
      </c>
    </row>
    <row r="95" s="14" customFormat="1">
      <c r="A95" s="14"/>
      <c r="B95" s="193"/>
      <c r="C95" s="14"/>
      <c r="D95" s="179" t="s">
        <v>141</v>
      </c>
      <c r="E95" s="194" t="s">
        <v>3</v>
      </c>
      <c r="F95" s="195" t="s">
        <v>1165</v>
      </c>
      <c r="G95" s="14"/>
      <c r="H95" s="196">
        <v>1</v>
      </c>
      <c r="I95" s="197"/>
      <c r="J95" s="14"/>
      <c r="K95" s="14"/>
      <c r="L95" s="193"/>
      <c r="M95" s="198"/>
      <c r="N95" s="199"/>
      <c r="O95" s="199"/>
      <c r="P95" s="199"/>
      <c r="Q95" s="199"/>
      <c r="R95" s="199"/>
      <c r="S95" s="199"/>
      <c r="T95" s="200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194" t="s">
        <v>141</v>
      </c>
      <c r="AU95" s="194" t="s">
        <v>81</v>
      </c>
      <c r="AV95" s="14" t="s">
        <v>81</v>
      </c>
      <c r="AW95" s="14" t="s">
        <v>33</v>
      </c>
      <c r="AX95" s="14" t="s">
        <v>71</v>
      </c>
      <c r="AY95" s="194" t="s">
        <v>129</v>
      </c>
    </row>
    <row r="96" s="14" customFormat="1">
      <c r="A96" s="14"/>
      <c r="B96" s="193"/>
      <c r="C96" s="14"/>
      <c r="D96" s="179" t="s">
        <v>141</v>
      </c>
      <c r="E96" s="194" t="s">
        <v>3</v>
      </c>
      <c r="F96" s="195" t="s">
        <v>1166</v>
      </c>
      <c r="G96" s="14"/>
      <c r="H96" s="196">
        <v>1</v>
      </c>
      <c r="I96" s="197"/>
      <c r="J96" s="14"/>
      <c r="K96" s="14"/>
      <c r="L96" s="193"/>
      <c r="M96" s="198"/>
      <c r="N96" s="199"/>
      <c r="O96" s="199"/>
      <c r="P96" s="199"/>
      <c r="Q96" s="199"/>
      <c r="R96" s="199"/>
      <c r="S96" s="199"/>
      <c r="T96" s="200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194" t="s">
        <v>141</v>
      </c>
      <c r="AU96" s="194" t="s">
        <v>81</v>
      </c>
      <c r="AV96" s="14" t="s">
        <v>81</v>
      </c>
      <c r="AW96" s="14" t="s">
        <v>33</v>
      </c>
      <c r="AX96" s="14" t="s">
        <v>71</v>
      </c>
      <c r="AY96" s="194" t="s">
        <v>129</v>
      </c>
    </row>
    <row r="97" s="14" customFormat="1">
      <c r="A97" s="14"/>
      <c r="B97" s="193"/>
      <c r="C97" s="14"/>
      <c r="D97" s="179" t="s">
        <v>141</v>
      </c>
      <c r="E97" s="194" t="s">
        <v>3</v>
      </c>
      <c r="F97" s="195" t="s">
        <v>1167</v>
      </c>
      <c r="G97" s="14"/>
      <c r="H97" s="196">
        <v>1</v>
      </c>
      <c r="I97" s="197"/>
      <c r="J97" s="14"/>
      <c r="K97" s="14"/>
      <c r="L97" s="193"/>
      <c r="M97" s="198"/>
      <c r="N97" s="199"/>
      <c r="O97" s="199"/>
      <c r="P97" s="199"/>
      <c r="Q97" s="199"/>
      <c r="R97" s="199"/>
      <c r="S97" s="199"/>
      <c r="T97" s="200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194" t="s">
        <v>141</v>
      </c>
      <c r="AU97" s="194" t="s">
        <v>81</v>
      </c>
      <c r="AV97" s="14" t="s">
        <v>81</v>
      </c>
      <c r="AW97" s="14" t="s">
        <v>33</v>
      </c>
      <c r="AX97" s="14" t="s">
        <v>71</v>
      </c>
      <c r="AY97" s="194" t="s">
        <v>129</v>
      </c>
    </row>
    <row r="98" s="14" customFormat="1">
      <c r="A98" s="14"/>
      <c r="B98" s="193"/>
      <c r="C98" s="14"/>
      <c r="D98" s="179" t="s">
        <v>141</v>
      </c>
      <c r="E98" s="194" t="s">
        <v>3</v>
      </c>
      <c r="F98" s="195" t="s">
        <v>1168</v>
      </c>
      <c r="G98" s="14"/>
      <c r="H98" s="196">
        <v>16</v>
      </c>
      <c r="I98" s="197"/>
      <c r="J98" s="14"/>
      <c r="K98" s="14"/>
      <c r="L98" s="193"/>
      <c r="M98" s="198"/>
      <c r="N98" s="199"/>
      <c r="O98" s="199"/>
      <c r="P98" s="199"/>
      <c r="Q98" s="199"/>
      <c r="R98" s="199"/>
      <c r="S98" s="199"/>
      <c r="T98" s="200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194" t="s">
        <v>141</v>
      </c>
      <c r="AU98" s="194" t="s">
        <v>81</v>
      </c>
      <c r="AV98" s="14" t="s">
        <v>81</v>
      </c>
      <c r="AW98" s="14" t="s">
        <v>33</v>
      </c>
      <c r="AX98" s="14" t="s">
        <v>71</v>
      </c>
      <c r="AY98" s="194" t="s">
        <v>129</v>
      </c>
    </row>
    <row r="99" s="14" customFormat="1">
      <c r="A99" s="14"/>
      <c r="B99" s="193"/>
      <c r="C99" s="14"/>
      <c r="D99" s="179" t="s">
        <v>141</v>
      </c>
      <c r="E99" s="194" t="s">
        <v>3</v>
      </c>
      <c r="F99" s="195" t="s">
        <v>1169</v>
      </c>
      <c r="G99" s="14"/>
      <c r="H99" s="196">
        <v>8</v>
      </c>
      <c r="I99" s="197"/>
      <c r="J99" s="14"/>
      <c r="K99" s="14"/>
      <c r="L99" s="193"/>
      <c r="M99" s="198"/>
      <c r="N99" s="199"/>
      <c r="O99" s="199"/>
      <c r="P99" s="199"/>
      <c r="Q99" s="199"/>
      <c r="R99" s="199"/>
      <c r="S99" s="199"/>
      <c r="T99" s="200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194" t="s">
        <v>141</v>
      </c>
      <c r="AU99" s="194" t="s">
        <v>81</v>
      </c>
      <c r="AV99" s="14" t="s">
        <v>81</v>
      </c>
      <c r="AW99" s="14" t="s">
        <v>33</v>
      </c>
      <c r="AX99" s="14" t="s">
        <v>71</v>
      </c>
      <c r="AY99" s="194" t="s">
        <v>129</v>
      </c>
    </row>
    <row r="100" s="14" customFormat="1">
      <c r="A100" s="14"/>
      <c r="B100" s="193"/>
      <c r="C100" s="14"/>
      <c r="D100" s="179" t="s">
        <v>141</v>
      </c>
      <c r="E100" s="194" t="s">
        <v>3</v>
      </c>
      <c r="F100" s="195" t="s">
        <v>1170</v>
      </c>
      <c r="G100" s="14"/>
      <c r="H100" s="196">
        <v>2</v>
      </c>
      <c r="I100" s="197"/>
      <c r="J100" s="14"/>
      <c r="K100" s="14"/>
      <c r="L100" s="193"/>
      <c r="M100" s="198"/>
      <c r="N100" s="199"/>
      <c r="O100" s="199"/>
      <c r="P100" s="199"/>
      <c r="Q100" s="199"/>
      <c r="R100" s="199"/>
      <c r="S100" s="199"/>
      <c r="T100" s="200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194" t="s">
        <v>141</v>
      </c>
      <c r="AU100" s="194" t="s">
        <v>81</v>
      </c>
      <c r="AV100" s="14" t="s">
        <v>81</v>
      </c>
      <c r="AW100" s="14" t="s">
        <v>33</v>
      </c>
      <c r="AX100" s="14" t="s">
        <v>71</v>
      </c>
      <c r="AY100" s="194" t="s">
        <v>129</v>
      </c>
    </row>
    <row r="101" s="14" customFormat="1">
      <c r="A101" s="14"/>
      <c r="B101" s="193"/>
      <c r="C101" s="14"/>
      <c r="D101" s="179" t="s">
        <v>141</v>
      </c>
      <c r="E101" s="194" t="s">
        <v>3</v>
      </c>
      <c r="F101" s="195" t="s">
        <v>1171</v>
      </c>
      <c r="G101" s="14"/>
      <c r="H101" s="196">
        <v>8</v>
      </c>
      <c r="I101" s="197"/>
      <c r="J101" s="14"/>
      <c r="K101" s="14"/>
      <c r="L101" s="193"/>
      <c r="M101" s="198"/>
      <c r="N101" s="199"/>
      <c r="O101" s="199"/>
      <c r="P101" s="199"/>
      <c r="Q101" s="199"/>
      <c r="R101" s="199"/>
      <c r="S101" s="199"/>
      <c r="T101" s="200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194" t="s">
        <v>141</v>
      </c>
      <c r="AU101" s="194" t="s">
        <v>81</v>
      </c>
      <c r="AV101" s="14" t="s">
        <v>81</v>
      </c>
      <c r="AW101" s="14" t="s">
        <v>33</v>
      </c>
      <c r="AX101" s="14" t="s">
        <v>71</v>
      </c>
      <c r="AY101" s="194" t="s">
        <v>129</v>
      </c>
    </row>
    <row r="102" s="14" customFormat="1">
      <c r="A102" s="14"/>
      <c r="B102" s="193"/>
      <c r="C102" s="14"/>
      <c r="D102" s="179" t="s">
        <v>141</v>
      </c>
      <c r="E102" s="194" t="s">
        <v>3</v>
      </c>
      <c r="F102" s="195" t="s">
        <v>1172</v>
      </c>
      <c r="G102" s="14"/>
      <c r="H102" s="196">
        <v>1</v>
      </c>
      <c r="I102" s="197"/>
      <c r="J102" s="14"/>
      <c r="K102" s="14"/>
      <c r="L102" s="193"/>
      <c r="M102" s="198"/>
      <c r="N102" s="199"/>
      <c r="O102" s="199"/>
      <c r="P102" s="199"/>
      <c r="Q102" s="199"/>
      <c r="R102" s="199"/>
      <c r="S102" s="199"/>
      <c r="T102" s="200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194" t="s">
        <v>141</v>
      </c>
      <c r="AU102" s="194" t="s">
        <v>81</v>
      </c>
      <c r="AV102" s="14" t="s">
        <v>81</v>
      </c>
      <c r="AW102" s="14" t="s">
        <v>33</v>
      </c>
      <c r="AX102" s="14" t="s">
        <v>71</v>
      </c>
      <c r="AY102" s="194" t="s">
        <v>129</v>
      </c>
    </row>
    <row r="103" s="15" customFormat="1">
      <c r="A103" s="15"/>
      <c r="B103" s="201"/>
      <c r="C103" s="15"/>
      <c r="D103" s="179" t="s">
        <v>141</v>
      </c>
      <c r="E103" s="202" t="s">
        <v>3</v>
      </c>
      <c r="F103" s="203" t="s">
        <v>145</v>
      </c>
      <c r="G103" s="15"/>
      <c r="H103" s="204">
        <v>47</v>
      </c>
      <c r="I103" s="205"/>
      <c r="J103" s="15"/>
      <c r="K103" s="15"/>
      <c r="L103" s="201"/>
      <c r="M103" s="206"/>
      <c r="N103" s="207"/>
      <c r="O103" s="207"/>
      <c r="P103" s="207"/>
      <c r="Q103" s="207"/>
      <c r="R103" s="207"/>
      <c r="S103" s="207"/>
      <c r="T103" s="208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02" t="s">
        <v>141</v>
      </c>
      <c r="AU103" s="202" t="s">
        <v>81</v>
      </c>
      <c r="AV103" s="15" t="s">
        <v>136</v>
      </c>
      <c r="AW103" s="15" t="s">
        <v>33</v>
      </c>
      <c r="AX103" s="15" t="s">
        <v>79</v>
      </c>
      <c r="AY103" s="202" t="s">
        <v>129</v>
      </c>
    </row>
    <row r="104" s="2" customFormat="1" ht="16.5" customHeight="1">
      <c r="A104" s="39"/>
      <c r="B104" s="165"/>
      <c r="C104" s="166" t="s">
        <v>154</v>
      </c>
      <c r="D104" s="166" t="s">
        <v>131</v>
      </c>
      <c r="E104" s="167" t="s">
        <v>1173</v>
      </c>
      <c r="F104" s="168" t="s">
        <v>1174</v>
      </c>
      <c r="G104" s="169" t="s">
        <v>1077</v>
      </c>
      <c r="H104" s="170">
        <v>3</v>
      </c>
      <c r="I104" s="171"/>
      <c r="J104" s="172">
        <f>ROUND(I104*H104,2)</f>
        <v>0</v>
      </c>
      <c r="K104" s="168" t="s">
        <v>135</v>
      </c>
      <c r="L104" s="40"/>
      <c r="M104" s="173" t="s">
        <v>3</v>
      </c>
      <c r="N104" s="174" t="s">
        <v>42</v>
      </c>
      <c r="O104" s="73"/>
      <c r="P104" s="175">
        <f>O104*H104</f>
        <v>0</v>
      </c>
      <c r="Q104" s="175">
        <v>0</v>
      </c>
      <c r="R104" s="175">
        <f>Q104*H104</f>
        <v>0</v>
      </c>
      <c r="S104" s="175">
        <v>0</v>
      </c>
      <c r="T104" s="176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177" t="s">
        <v>1154</v>
      </c>
      <c r="AT104" s="177" t="s">
        <v>131</v>
      </c>
      <c r="AU104" s="177" t="s">
        <v>81</v>
      </c>
      <c r="AY104" s="20" t="s">
        <v>129</v>
      </c>
      <c r="BE104" s="178">
        <f>IF(N104="základní",J104,0)</f>
        <v>0</v>
      </c>
      <c r="BF104" s="178">
        <f>IF(N104="snížená",J104,0)</f>
        <v>0</v>
      </c>
      <c r="BG104" s="178">
        <f>IF(N104="zákl. přenesená",J104,0)</f>
        <v>0</v>
      </c>
      <c r="BH104" s="178">
        <f>IF(N104="sníž. přenesená",J104,0)</f>
        <v>0</v>
      </c>
      <c r="BI104" s="178">
        <f>IF(N104="nulová",J104,0)</f>
        <v>0</v>
      </c>
      <c r="BJ104" s="20" t="s">
        <v>79</v>
      </c>
      <c r="BK104" s="178">
        <f>ROUND(I104*H104,2)</f>
        <v>0</v>
      </c>
      <c r="BL104" s="20" t="s">
        <v>1154</v>
      </c>
      <c r="BM104" s="177" t="s">
        <v>1175</v>
      </c>
    </row>
    <row r="105" s="2" customFormat="1">
      <c r="A105" s="39"/>
      <c r="B105" s="40"/>
      <c r="C105" s="39"/>
      <c r="D105" s="179" t="s">
        <v>137</v>
      </c>
      <c r="E105" s="39"/>
      <c r="F105" s="180" t="s">
        <v>1176</v>
      </c>
      <c r="G105" s="39"/>
      <c r="H105" s="39"/>
      <c r="I105" s="181"/>
      <c r="J105" s="39"/>
      <c r="K105" s="39"/>
      <c r="L105" s="40"/>
      <c r="M105" s="182"/>
      <c r="N105" s="183"/>
      <c r="O105" s="73"/>
      <c r="P105" s="73"/>
      <c r="Q105" s="73"/>
      <c r="R105" s="73"/>
      <c r="S105" s="73"/>
      <c r="T105" s="74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20" t="s">
        <v>137</v>
      </c>
      <c r="AU105" s="20" t="s">
        <v>81</v>
      </c>
    </row>
    <row r="106" s="2" customFormat="1">
      <c r="A106" s="39"/>
      <c r="B106" s="40"/>
      <c r="C106" s="39"/>
      <c r="D106" s="184" t="s">
        <v>139</v>
      </c>
      <c r="E106" s="39"/>
      <c r="F106" s="185" t="s">
        <v>1177</v>
      </c>
      <c r="G106" s="39"/>
      <c r="H106" s="39"/>
      <c r="I106" s="181"/>
      <c r="J106" s="39"/>
      <c r="K106" s="39"/>
      <c r="L106" s="40"/>
      <c r="M106" s="182"/>
      <c r="N106" s="183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139</v>
      </c>
      <c r="AU106" s="20" t="s">
        <v>81</v>
      </c>
    </row>
    <row r="107" s="14" customFormat="1">
      <c r="A107" s="14"/>
      <c r="B107" s="193"/>
      <c r="C107" s="14"/>
      <c r="D107" s="179" t="s">
        <v>141</v>
      </c>
      <c r="E107" s="194" t="s">
        <v>3</v>
      </c>
      <c r="F107" s="195" t="s">
        <v>1178</v>
      </c>
      <c r="G107" s="14"/>
      <c r="H107" s="196">
        <v>1</v>
      </c>
      <c r="I107" s="197"/>
      <c r="J107" s="14"/>
      <c r="K107" s="14"/>
      <c r="L107" s="193"/>
      <c r="M107" s="198"/>
      <c r="N107" s="199"/>
      <c r="O107" s="199"/>
      <c r="P107" s="199"/>
      <c r="Q107" s="199"/>
      <c r="R107" s="199"/>
      <c r="S107" s="199"/>
      <c r="T107" s="200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194" t="s">
        <v>141</v>
      </c>
      <c r="AU107" s="194" t="s">
        <v>81</v>
      </c>
      <c r="AV107" s="14" t="s">
        <v>81</v>
      </c>
      <c r="AW107" s="14" t="s">
        <v>33</v>
      </c>
      <c r="AX107" s="14" t="s">
        <v>71</v>
      </c>
      <c r="AY107" s="194" t="s">
        <v>129</v>
      </c>
    </row>
    <row r="108" s="14" customFormat="1">
      <c r="A108" s="14"/>
      <c r="B108" s="193"/>
      <c r="C108" s="14"/>
      <c r="D108" s="179" t="s">
        <v>141</v>
      </c>
      <c r="E108" s="194" t="s">
        <v>3</v>
      </c>
      <c r="F108" s="195" t="s">
        <v>1179</v>
      </c>
      <c r="G108" s="14"/>
      <c r="H108" s="196">
        <v>2</v>
      </c>
      <c r="I108" s="197"/>
      <c r="J108" s="14"/>
      <c r="K108" s="14"/>
      <c r="L108" s="193"/>
      <c r="M108" s="198"/>
      <c r="N108" s="199"/>
      <c r="O108" s="199"/>
      <c r="P108" s="199"/>
      <c r="Q108" s="199"/>
      <c r="R108" s="199"/>
      <c r="S108" s="199"/>
      <c r="T108" s="200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194" t="s">
        <v>141</v>
      </c>
      <c r="AU108" s="194" t="s">
        <v>81</v>
      </c>
      <c r="AV108" s="14" t="s">
        <v>81</v>
      </c>
      <c r="AW108" s="14" t="s">
        <v>33</v>
      </c>
      <c r="AX108" s="14" t="s">
        <v>71</v>
      </c>
      <c r="AY108" s="194" t="s">
        <v>129</v>
      </c>
    </row>
    <row r="109" s="15" customFormat="1">
      <c r="A109" s="15"/>
      <c r="B109" s="201"/>
      <c r="C109" s="15"/>
      <c r="D109" s="179" t="s">
        <v>141</v>
      </c>
      <c r="E109" s="202" t="s">
        <v>3</v>
      </c>
      <c r="F109" s="203" t="s">
        <v>145</v>
      </c>
      <c r="G109" s="15"/>
      <c r="H109" s="204">
        <v>3</v>
      </c>
      <c r="I109" s="205"/>
      <c r="J109" s="15"/>
      <c r="K109" s="15"/>
      <c r="L109" s="201"/>
      <c r="M109" s="206"/>
      <c r="N109" s="207"/>
      <c r="O109" s="207"/>
      <c r="P109" s="207"/>
      <c r="Q109" s="207"/>
      <c r="R109" s="207"/>
      <c r="S109" s="207"/>
      <c r="T109" s="208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02" t="s">
        <v>141</v>
      </c>
      <c r="AU109" s="202" t="s">
        <v>81</v>
      </c>
      <c r="AV109" s="15" t="s">
        <v>136</v>
      </c>
      <c r="AW109" s="15" t="s">
        <v>33</v>
      </c>
      <c r="AX109" s="15" t="s">
        <v>79</v>
      </c>
      <c r="AY109" s="202" t="s">
        <v>129</v>
      </c>
    </row>
    <row r="110" s="12" customFormat="1" ht="22.8" customHeight="1">
      <c r="A110" s="12"/>
      <c r="B110" s="152"/>
      <c r="C110" s="12"/>
      <c r="D110" s="153" t="s">
        <v>70</v>
      </c>
      <c r="E110" s="163" t="s">
        <v>1048</v>
      </c>
      <c r="F110" s="163" t="s">
        <v>1180</v>
      </c>
      <c r="G110" s="12"/>
      <c r="H110" s="12"/>
      <c r="I110" s="155"/>
      <c r="J110" s="164">
        <f>BK110</f>
        <v>0</v>
      </c>
      <c r="K110" s="12"/>
      <c r="L110" s="152"/>
      <c r="M110" s="157"/>
      <c r="N110" s="158"/>
      <c r="O110" s="158"/>
      <c r="P110" s="159">
        <f>SUM(P111:P132)</f>
        <v>0</v>
      </c>
      <c r="Q110" s="158"/>
      <c r="R110" s="159">
        <f>SUM(R111:R132)</f>
        <v>0</v>
      </c>
      <c r="S110" s="158"/>
      <c r="T110" s="160">
        <f>SUM(T111:T132)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53" t="s">
        <v>154</v>
      </c>
      <c r="AT110" s="161" t="s">
        <v>70</v>
      </c>
      <c r="AU110" s="161" t="s">
        <v>79</v>
      </c>
      <c r="AY110" s="153" t="s">
        <v>129</v>
      </c>
      <c r="BK110" s="162">
        <f>SUM(BK111:BK132)</f>
        <v>0</v>
      </c>
    </row>
    <row r="111" s="2" customFormat="1" ht="16.5" customHeight="1">
      <c r="A111" s="39"/>
      <c r="B111" s="165"/>
      <c r="C111" s="166" t="s">
        <v>136</v>
      </c>
      <c r="D111" s="166" t="s">
        <v>131</v>
      </c>
      <c r="E111" s="167" t="s">
        <v>1152</v>
      </c>
      <c r="F111" s="168" t="s">
        <v>1153</v>
      </c>
      <c r="G111" s="169" t="s">
        <v>966</v>
      </c>
      <c r="H111" s="170">
        <v>1</v>
      </c>
      <c r="I111" s="171"/>
      <c r="J111" s="172">
        <f>ROUND(I111*H111,2)</f>
        <v>0</v>
      </c>
      <c r="K111" s="168" t="s">
        <v>135</v>
      </c>
      <c r="L111" s="40"/>
      <c r="M111" s="173" t="s">
        <v>3</v>
      </c>
      <c r="N111" s="174" t="s">
        <v>42</v>
      </c>
      <c r="O111" s="73"/>
      <c r="P111" s="175">
        <f>O111*H111</f>
        <v>0</v>
      </c>
      <c r="Q111" s="175">
        <v>0</v>
      </c>
      <c r="R111" s="175">
        <f>Q111*H111</f>
        <v>0</v>
      </c>
      <c r="S111" s="175">
        <v>0</v>
      </c>
      <c r="T111" s="176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177" t="s">
        <v>1154</v>
      </c>
      <c r="AT111" s="177" t="s">
        <v>131</v>
      </c>
      <c r="AU111" s="177" t="s">
        <v>81</v>
      </c>
      <c r="AY111" s="20" t="s">
        <v>129</v>
      </c>
      <c r="BE111" s="178">
        <f>IF(N111="základní",J111,0)</f>
        <v>0</v>
      </c>
      <c r="BF111" s="178">
        <f>IF(N111="snížená",J111,0)</f>
        <v>0</v>
      </c>
      <c r="BG111" s="178">
        <f>IF(N111="zákl. přenesená",J111,0)</f>
        <v>0</v>
      </c>
      <c r="BH111" s="178">
        <f>IF(N111="sníž. přenesená",J111,0)</f>
        <v>0</v>
      </c>
      <c r="BI111" s="178">
        <f>IF(N111="nulová",J111,0)</f>
        <v>0</v>
      </c>
      <c r="BJ111" s="20" t="s">
        <v>79</v>
      </c>
      <c r="BK111" s="178">
        <f>ROUND(I111*H111,2)</f>
        <v>0</v>
      </c>
      <c r="BL111" s="20" t="s">
        <v>1154</v>
      </c>
      <c r="BM111" s="177" t="s">
        <v>1181</v>
      </c>
    </row>
    <row r="112" s="2" customFormat="1">
      <c r="A112" s="39"/>
      <c r="B112" s="40"/>
      <c r="C112" s="39"/>
      <c r="D112" s="179" t="s">
        <v>137</v>
      </c>
      <c r="E112" s="39"/>
      <c r="F112" s="180" t="s">
        <v>1153</v>
      </c>
      <c r="G112" s="39"/>
      <c r="H112" s="39"/>
      <c r="I112" s="181"/>
      <c r="J112" s="39"/>
      <c r="K112" s="39"/>
      <c r="L112" s="40"/>
      <c r="M112" s="182"/>
      <c r="N112" s="183"/>
      <c r="O112" s="73"/>
      <c r="P112" s="73"/>
      <c r="Q112" s="73"/>
      <c r="R112" s="73"/>
      <c r="S112" s="73"/>
      <c r="T112" s="74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20" t="s">
        <v>137</v>
      </c>
      <c r="AU112" s="20" t="s">
        <v>81</v>
      </c>
    </row>
    <row r="113" s="2" customFormat="1">
      <c r="A113" s="39"/>
      <c r="B113" s="40"/>
      <c r="C113" s="39"/>
      <c r="D113" s="184" t="s">
        <v>139</v>
      </c>
      <c r="E113" s="39"/>
      <c r="F113" s="185" t="s">
        <v>1156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139</v>
      </c>
      <c r="AU113" s="20" t="s">
        <v>81</v>
      </c>
    </row>
    <row r="114" s="14" customFormat="1">
      <c r="A114" s="14"/>
      <c r="B114" s="193"/>
      <c r="C114" s="14"/>
      <c r="D114" s="179" t="s">
        <v>141</v>
      </c>
      <c r="E114" s="194" t="s">
        <v>3</v>
      </c>
      <c r="F114" s="195" t="s">
        <v>1182</v>
      </c>
      <c r="G114" s="14"/>
      <c r="H114" s="196">
        <v>1</v>
      </c>
      <c r="I114" s="197"/>
      <c r="J114" s="14"/>
      <c r="K114" s="14"/>
      <c r="L114" s="193"/>
      <c r="M114" s="198"/>
      <c r="N114" s="199"/>
      <c r="O114" s="199"/>
      <c r="P114" s="199"/>
      <c r="Q114" s="199"/>
      <c r="R114" s="199"/>
      <c r="S114" s="199"/>
      <c r="T114" s="200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194" t="s">
        <v>141</v>
      </c>
      <c r="AU114" s="194" t="s">
        <v>81</v>
      </c>
      <c r="AV114" s="14" t="s">
        <v>81</v>
      </c>
      <c r="AW114" s="14" t="s">
        <v>33</v>
      </c>
      <c r="AX114" s="14" t="s">
        <v>71</v>
      </c>
      <c r="AY114" s="194" t="s">
        <v>129</v>
      </c>
    </row>
    <row r="115" s="15" customFormat="1">
      <c r="A115" s="15"/>
      <c r="B115" s="201"/>
      <c r="C115" s="15"/>
      <c r="D115" s="179" t="s">
        <v>141</v>
      </c>
      <c r="E115" s="202" t="s">
        <v>3</v>
      </c>
      <c r="F115" s="203" t="s">
        <v>145</v>
      </c>
      <c r="G115" s="15"/>
      <c r="H115" s="204">
        <v>1</v>
      </c>
      <c r="I115" s="205"/>
      <c r="J115" s="15"/>
      <c r="K115" s="15"/>
      <c r="L115" s="201"/>
      <c r="M115" s="206"/>
      <c r="N115" s="207"/>
      <c r="O115" s="207"/>
      <c r="P115" s="207"/>
      <c r="Q115" s="207"/>
      <c r="R115" s="207"/>
      <c r="S115" s="207"/>
      <c r="T115" s="208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02" t="s">
        <v>141</v>
      </c>
      <c r="AU115" s="202" t="s">
        <v>81</v>
      </c>
      <c r="AV115" s="15" t="s">
        <v>136</v>
      </c>
      <c r="AW115" s="15" t="s">
        <v>33</v>
      </c>
      <c r="AX115" s="15" t="s">
        <v>79</v>
      </c>
      <c r="AY115" s="202" t="s">
        <v>129</v>
      </c>
    </row>
    <row r="116" s="2" customFormat="1" ht="16.5" customHeight="1">
      <c r="A116" s="39"/>
      <c r="B116" s="165"/>
      <c r="C116" s="166" t="s">
        <v>167</v>
      </c>
      <c r="D116" s="166" t="s">
        <v>131</v>
      </c>
      <c r="E116" s="167" t="s">
        <v>1158</v>
      </c>
      <c r="F116" s="168" t="s">
        <v>1159</v>
      </c>
      <c r="G116" s="169" t="s">
        <v>1077</v>
      </c>
      <c r="H116" s="170">
        <v>36</v>
      </c>
      <c r="I116" s="171"/>
      <c r="J116" s="172">
        <f>ROUND(I116*H116,2)</f>
        <v>0</v>
      </c>
      <c r="K116" s="168" t="s">
        <v>135</v>
      </c>
      <c r="L116" s="40"/>
      <c r="M116" s="173" t="s">
        <v>3</v>
      </c>
      <c r="N116" s="174" t="s">
        <v>42</v>
      </c>
      <c r="O116" s="73"/>
      <c r="P116" s="175">
        <f>O116*H116</f>
        <v>0</v>
      </c>
      <c r="Q116" s="175">
        <v>0</v>
      </c>
      <c r="R116" s="175">
        <f>Q116*H116</f>
        <v>0</v>
      </c>
      <c r="S116" s="175">
        <v>0</v>
      </c>
      <c r="T116" s="176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177" t="s">
        <v>1154</v>
      </c>
      <c r="AT116" s="177" t="s">
        <v>131</v>
      </c>
      <c r="AU116" s="177" t="s">
        <v>81</v>
      </c>
      <c r="AY116" s="20" t="s">
        <v>129</v>
      </c>
      <c r="BE116" s="178">
        <f>IF(N116="základní",J116,0)</f>
        <v>0</v>
      </c>
      <c r="BF116" s="178">
        <f>IF(N116="snížená",J116,0)</f>
        <v>0</v>
      </c>
      <c r="BG116" s="178">
        <f>IF(N116="zákl. přenesená",J116,0)</f>
        <v>0</v>
      </c>
      <c r="BH116" s="178">
        <f>IF(N116="sníž. přenesená",J116,0)</f>
        <v>0</v>
      </c>
      <c r="BI116" s="178">
        <f>IF(N116="nulová",J116,0)</f>
        <v>0</v>
      </c>
      <c r="BJ116" s="20" t="s">
        <v>79</v>
      </c>
      <c r="BK116" s="178">
        <f>ROUND(I116*H116,2)</f>
        <v>0</v>
      </c>
      <c r="BL116" s="20" t="s">
        <v>1154</v>
      </c>
      <c r="BM116" s="177" t="s">
        <v>1183</v>
      </c>
    </row>
    <row r="117" s="2" customFormat="1">
      <c r="A117" s="39"/>
      <c r="B117" s="40"/>
      <c r="C117" s="39"/>
      <c r="D117" s="179" t="s">
        <v>137</v>
      </c>
      <c r="E117" s="39"/>
      <c r="F117" s="180" t="s">
        <v>1161</v>
      </c>
      <c r="G117" s="39"/>
      <c r="H117" s="39"/>
      <c r="I117" s="181"/>
      <c r="J117" s="39"/>
      <c r="K117" s="39"/>
      <c r="L117" s="40"/>
      <c r="M117" s="182"/>
      <c r="N117" s="183"/>
      <c r="O117" s="73"/>
      <c r="P117" s="73"/>
      <c r="Q117" s="73"/>
      <c r="R117" s="73"/>
      <c r="S117" s="73"/>
      <c r="T117" s="74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20" t="s">
        <v>137</v>
      </c>
      <c r="AU117" s="20" t="s">
        <v>81</v>
      </c>
    </row>
    <row r="118" s="2" customFormat="1">
      <c r="A118" s="39"/>
      <c r="B118" s="40"/>
      <c r="C118" s="39"/>
      <c r="D118" s="184" t="s">
        <v>139</v>
      </c>
      <c r="E118" s="39"/>
      <c r="F118" s="185" t="s">
        <v>1162</v>
      </c>
      <c r="G118" s="39"/>
      <c r="H118" s="39"/>
      <c r="I118" s="181"/>
      <c r="J118" s="39"/>
      <c r="K118" s="39"/>
      <c r="L118" s="40"/>
      <c r="M118" s="182"/>
      <c r="N118" s="183"/>
      <c r="O118" s="73"/>
      <c r="P118" s="73"/>
      <c r="Q118" s="73"/>
      <c r="R118" s="73"/>
      <c r="S118" s="73"/>
      <c r="T118" s="74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20" t="s">
        <v>139</v>
      </c>
      <c r="AU118" s="20" t="s">
        <v>81</v>
      </c>
    </row>
    <row r="119" s="14" customFormat="1">
      <c r="A119" s="14"/>
      <c r="B119" s="193"/>
      <c r="C119" s="14"/>
      <c r="D119" s="179" t="s">
        <v>141</v>
      </c>
      <c r="E119" s="194" t="s">
        <v>3</v>
      </c>
      <c r="F119" s="195" t="s">
        <v>1184</v>
      </c>
      <c r="G119" s="14"/>
      <c r="H119" s="196">
        <v>8</v>
      </c>
      <c r="I119" s="197"/>
      <c r="J119" s="14"/>
      <c r="K119" s="14"/>
      <c r="L119" s="193"/>
      <c r="M119" s="198"/>
      <c r="N119" s="199"/>
      <c r="O119" s="199"/>
      <c r="P119" s="199"/>
      <c r="Q119" s="199"/>
      <c r="R119" s="199"/>
      <c r="S119" s="199"/>
      <c r="T119" s="200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194" t="s">
        <v>141</v>
      </c>
      <c r="AU119" s="194" t="s">
        <v>81</v>
      </c>
      <c r="AV119" s="14" t="s">
        <v>81</v>
      </c>
      <c r="AW119" s="14" t="s">
        <v>33</v>
      </c>
      <c r="AX119" s="14" t="s">
        <v>71</v>
      </c>
      <c r="AY119" s="194" t="s">
        <v>129</v>
      </c>
    </row>
    <row r="120" s="14" customFormat="1">
      <c r="A120" s="14"/>
      <c r="B120" s="193"/>
      <c r="C120" s="14"/>
      <c r="D120" s="179" t="s">
        <v>141</v>
      </c>
      <c r="E120" s="194" t="s">
        <v>3</v>
      </c>
      <c r="F120" s="195" t="s">
        <v>1185</v>
      </c>
      <c r="G120" s="14"/>
      <c r="H120" s="196">
        <v>1</v>
      </c>
      <c r="I120" s="197"/>
      <c r="J120" s="14"/>
      <c r="K120" s="14"/>
      <c r="L120" s="193"/>
      <c r="M120" s="198"/>
      <c r="N120" s="199"/>
      <c r="O120" s="199"/>
      <c r="P120" s="199"/>
      <c r="Q120" s="199"/>
      <c r="R120" s="199"/>
      <c r="S120" s="199"/>
      <c r="T120" s="200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194" t="s">
        <v>141</v>
      </c>
      <c r="AU120" s="194" t="s">
        <v>81</v>
      </c>
      <c r="AV120" s="14" t="s">
        <v>81</v>
      </c>
      <c r="AW120" s="14" t="s">
        <v>33</v>
      </c>
      <c r="AX120" s="14" t="s">
        <v>71</v>
      </c>
      <c r="AY120" s="194" t="s">
        <v>129</v>
      </c>
    </row>
    <row r="121" s="14" customFormat="1">
      <c r="A121" s="14"/>
      <c r="B121" s="193"/>
      <c r="C121" s="14"/>
      <c r="D121" s="179" t="s">
        <v>141</v>
      </c>
      <c r="E121" s="194" t="s">
        <v>3</v>
      </c>
      <c r="F121" s="195" t="s">
        <v>1186</v>
      </c>
      <c r="G121" s="14"/>
      <c r="H121" s="196">
        <v>1</v>
      </c>
      <c r="I121" s="197"/>
      <c r="J121" s="14"/>
      <c r="K121" s="14"/>
      <c r="L121" s="193"/>
      <c r="M121" s="198"/>
      <c r="N121" s="199"/>
      <c r="O121" s="199"/>
      <c r="P121" s="199"/>
      <c r="Q121" s="199"/>
      <c r="R121" s="199"/>
      <c r="S121" s="199"/>
      <c r="T121" s="200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194" t="s">
        <v>141</v>
      </c>
      <c r="AU121" s="194" t="s">
        <v>81</v>
      </c>
      <c r="AV121" s="14" t="s">
        <v>81</v>
      </c>
      <c r="AW121" s="14" t="s">
        <v>33</v>
      </c>
      <c r="AX121" s="14" t="s">
        <v>71</v>
      </c>
      <c r="AY121" s="194" t="s">
        <v>129</v>
      </c>
    </row>
    <row r="122" s="14" customFormat="1">
      <c r="A122" s="14"/>
      <c r="B122" s="193"/>
      <c r="C122" s="14"/>
      <c r="D122" s="179" t="s">
        <v>141</v>
      </c>
      <c r="E122" s="194" t="s">
        <v>3</v>
      </c>
      <c r="F122" s="195" t="s">
        <v>1187</v>
      </c>
      <c r="G122" s="14"/>
      <c r="H122" s="196">
        <v>1</v>
      </c>
      <c r="I122" s="197"/>
      <c r="J122" s="14"/>
      <c r="K122" s="14"/>
      <c r="L122" s="193"/>
      <c r="M122" s="198"/>
      <c r="N122" s="199"/>
      <c r="O122" s="199"/>
      <c r="P122" s="199"/>
      <c r="Q122" s="199"/>
      <c r="R122" s="199"/>
      <c r="S122" s="199"/>
      <c r="T122" s="200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194" t="s">
        <v>141</v>
      </c>
      <c r="AU122" s="194" t="s">
        <v>81</v>
      </c>
      <c r="AV122" s="14" t="s">
        <v>81</v>
      </c>
      <c r="AW122" s="14" t="s">
        <v>33</v>
      </c>
      <c r="AX122" s="14" t="s">
        <v>71</v>
      </c>
      <c r="AY122" s="194" t="s">
        <v>129</v>
      </c>
    </row>
    <row r="123" s="14" customFormat="1">
      <c r="A123" s="14"/>
      <c r="B123" s="193"/>
      <c r="C123" s="14"/>
      <c r="D123" s="179" t="s">
        <v>141</v>
      </c>
      <c r="E123" s="194" t="s">
        <v>3</v>
      </c>
      <c r="F123" s="195" t="s">
        <v>1188</v>
      </c>
      <c r="G123" s="14"/>
      <c r="H123" s="196">
        <v>1</v>
      </c>
      <c r="I123" s="197"/>
      <c r="J123" s="14"/>
      <c r="K123" s="14"/>
      <c r="L123" s="193"/>
      <c r="M123" s="198"/>
      <c r="N123" s="199"/>
      <c r="O123" s="199"/>
      <c r="P123" s="199"/>
      <c r="Q123" s="199"/>
      <c r="R123" s="199"/>
      <c r="S123" s="199"/>
      <c r="T123" s="200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194" t="s">
        <v>141</v>
      </c>
      <c r="AU123" s="194" t="s">
        <v>81</v>
      </c>
      <c r="AV123" s="14" t="s">
        <v>81</v>
      </c>
      <c r="AW123" s="14" t="s">
        <v>33</v>
      </c>
      <c r="AX123" s="14" t="s">
        <v>71</v>
      </c>
      <c r="AY123" s="194" t="s">
        <v>129</v>
      </c>
    </row>
    <row r="124" s="14" customFormat="1">
      <c r="A124" s="14"/>
      <c r="B124" s="193"/>
      <c r="C124" s="14"/>
      <c r="D124" s="179" t="s">
        <v>141</v>
      </c>
      <c r="E124" s="194" t="s">
        <v>3</v>
      </c>
      <c r="F124" s="195" t="s">
        <v>1189</v>
      </c>
      <c r="G124" s="14"/>
      <c r="H124" s="196">
        <v>16</v>
      </c>
      <c r="I124" s="197"/>
      <c r="J124" s="14"/>
      <c r="K124" s="14"/>
      <c r="L124" s="193"/>
      <c r="M124" s="198"/>
      <c r="N124" s="199"/>
      <c r="O124" s="199"/>
      <c r="P124" s="199"/>
      <c r="Q124" s="199"/>
      <c r="R124" s="199"/>
      <c r="S124" s="199"/>
      <c r="T124" s="200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194" t="s">
        <v>141</v>
      </c>
      <c r="AU124" s="194" t="s">
        <v>81</v>
      </c>
      <c r="AV124" s="14" t="s">
        <v>81</v>
      </c>
      <c r="AW124" s="14" t="s">
        <v>33</v>
      </c>
      <c r="AX124" s="14" t="s">
        <v>71</v>
      </c>
      <c r="AY124" s="194" t="s">
        <v>129</v>
      </c>
    </row>
    <row r="125" s="14" customFormat="1">
      <c r="A125" s="14"/>
      <c r="B125" s="193"/>
      <c r="C125" s="14"/>
      <c r="D125" s="179" t="s">
        <v>141</v>
      </c>
      <c r="E125" s="194" t="s">
        <v>3</v>
      </c>
      <c r="F125" s="195" t="s">
        <v>1190</v>
      </c>
      <c r="G125" s="14"/>
      <c r="H125" s="196">
        <v>8</v>
      </c>
      <c r="I125" s="197"/>
      <c r="J125" s="14"/>
      <c r="K125" s="14"/>
      <c r="L125" s="193"/>
      <c r="M125" s="198"/>
      <c r="N125" s="199"/>
      <c r="O125" s="199"/>
      <c r="P125" s="199"/>
      <c r="Q125" s="199"/>
      <c r="R125" s="199"/>
      <c r="S125" s="199"/>
      <c r="T125" s="200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194" t="s">
        <v>141</v>
      </c>
      <c r="AU125" s="194" t="s">
        <v>81</v>
      </c>
      <c r="AV125" s="14" t="s">
        <v>81</v>
      </c>
      <c r="AW125" s="14" t="s">
        <v>33</v>
      </c>
      <c r="AX125" s="14" t="s">
        <v>71</v>
      </c>
      <c r="AY125" s="194" t="s">
        <v>129</v>
      </c>
    </row>
    <row r="126" s="15" customFormat="1">
      <c r="A126" s="15"/>
      <c r="B126" s="201"/>
      <c r="C126" s="15"/>
      <c r="D126" s="179" t="s">
        <v>141</v>
      </c>
      <c r="E126" s="202" t="s">
        <v>3</v>
      </c>
      <c r="F126" s="203" t="s">
        <v>145</v>
      </c>
      <c r="G126" s="15"/>
      <c r="H126" s="204">
        <v>36</v>
      </c>
      <c r="I126" s="205"/>
      <c r="J126" s="15"/>
      <c r="K126" s="15"/>
      <c r="L126" s="201"/>
      <c r="M126" s="206"/>
      <c r="N126" s="207"/>
      <c r="O126" s="207"/>
      <c r="P126" s="207"/>
      <c r="Q126" s="207"/>
      <c r="R126" s="207"/>
      <c r="S126" s="207"/>
      <c r="T126" s="208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02" t="s">
        <v>141</v>
      </c>
      <c r="AU126" s="202" t="s">
        <v>81</v>
      </c>
      <c r="AV126" s="15" t="s">
        <v>136</v>
      </c>
      <c r="AW126" s="15" t="s">
        <v>33</v>
      </c>
      <c r="AX126" s="15" t="s">
        <v>79</v>
      </c>
      <c r="AY126" s="202" t="s">
        <v>129</v>
      </c>
    </row>
    <row r="127" s="2" customFormat="1" ht="16.5" customHeight="1">
      <c r="A127" s="39"/>
      <c r="B127" s="165"/>
      <c r="C127" s="166" t="s">
        <v>159</v>
      </c>
      <c r="D127" s="166" t="s">
        <v>131</v>
      </c>
      <c r="E127" s="167" t="s">
        <v>1173</v>
      </c>
      <c r="F127" s="168" t="s">
        <v>1174</v>
      </c>
      <c r="G127" s="169" t="s">
        <v>1077</v>
      </c>
      <c r="H127" s="170">
        <v>3</v>
      </c>
      <c r="I127" s="171"/>
      <c r="J127" s="172">
        <f>ROUND(I127*H127,2)</f>
        <v>0</v>
      </c>
      <c r="K127" s="168" t="s">
        <v>135</v>
      </c>
      <c r="L127" s="40"/>
      <c r="M127" s="173" t="s">
        <v>3</v>
      </c>
      <c r="N127" s="174" t="s">
        <v>42</v>
      </c>
      <c r="O127" s="73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177" t="s">
        <v>1154</v>
      </c>
      <c r="AT127" s="177" t="s">
        <v>131</v>
      </c>
      <c r="AU127" s="177" t="s">
        <v>81</v>
      </c>
      <c r="AY127" s="20" t="s">
        <v>129</v>
      </c>
      <c r="BE127" s="178">
        <f>IF(N127="základní",J127,0)</f>
        <v>0</v>
      </c>
      <c r="BF127" s="178">
        <f>IF(N127="snížená",J127,0)</f>
        <v>0</v>
      </c>
      <c r="BG127" s="178">
        <f>IF(N127="zákl. přenesená",J127,0)</f>
        <v>0</v>
      </c>
      <c r="BH127" s="178">
        <f>IF(N127="sníž. přenesená",J127,0)</f>
        <v>0</v>
      </c>
      <c r="BI127" s="178">
        <f>IF(N127="nulová",J127,0)</f>
        <v>0</v>
      </c>
      <c r="BJ127" s="20" t="s">
        <v>79</v>
      </c>
      <c r="BK127" s="178">
        <f>ROUND(I127*H127,2)</f>
        <v>0</v>
      </c>
      <c r="BL127" s="20" t="s">
        <v>1154</v>
      </c>
      <c r="BM127" s="177" t="s">
        <v>1191</v>
      </c>
    </row>
    <row r="128" s="2" customFormat="1">
      <c r="A128" s="39"/>
      <c r="B128" s="40"/>
      <c r="C128" s="39"/>
      <c r="D128" s="179" t="s">
        <v>137</v>
      </c>
      <c r="E128" s="39"/>
      <c r="F128" s="180" t="s">
        <v>1176</v>
      </c>
      <c r="G128" s="39"/>
      <c r="H128" s="39"/>
      <c r="I128" s="181"/>
      <c r="J128" s="39"/>
      <c r="K128" s="39"/>
      <c r="L128" s="40"/>
      <c r="M128" s="182"/>
      <c r="N128" s="183"/>
      <c r="O128" s="73"/>
      <c r="P128" s="73"/>
      <c r="Q128" s="73"/>
      <c r="R128" s="73"/>
      <c r="S128" s="73"/>
      <c r="T128" s="74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20" t="s">
        <v>137</v>
      </c>
      <c r="AU128" s="20" t="s">
        <v>81</v>
      </c>
    </row>
    <row r="129" s="2" customFormat="1">
      <c r="A129" s="39"/>
      <c r="B129" s="40"/>
      <c r="C129" s="39"/>
      <c r="D129" s="184" t="s">
        <v>139</v>
      </c>
      <c r="E129" s="39"/>
      <c r="F129" s="185" t="s">
        <v>1177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139</v>
      </c>
      <c r="AU129" s="20" t="s">
        <v>81</v>
      </c>
    </row>
    <row r="130" s="14" customFormat="1">
      <c r="A130" s="14"/>
      <c r="B130" s="193"/>
      <c r="C130" s="14"/>
      <c r="D130" s="179" t="s">
        <v>141</v>
      </c>
      <c r="E130" s="194" t="s">
        <v>3</v>
      </c>
      <c r="F130" s="195" t="s">
        <v>1192</v>
      </c>
      <c r="G130" s="14"/>
      <c r="H130" s="196">
        <v>1</v>
      </c>
      <c r="I130" s="197"/>
      <c r="J130" s="14"/>
      <c r="K130" s="14"/>
      <c r="L130" s="193"/>
      <c r="M130" s="198"/>
      <c r="N130" s="199"/>
      <c r="O130" s="199"/>
      <c r="P130" s="199"/>
      <c r="Q130" s="199"/>
      <c r="R130" s="199"/>
      <c r="S130" s="199"/>
      <c r="T130" s="200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194" t="s">
        <v>141</v>
      </c>
      <c r="AU130" s="194" t="s">
        <v>81</v>
      </c>
      <c r="AV130" s="14" t="s">
        <v>81</v>
      </c>
      <c r="AW130" s="14" t="s">
        <v>33</v>
      </c>
      <c r="AX130" s="14" t="s">
        <v>71</v>
      </c>
      <c r="AY130" s="194" t="s">
        <v>129</v>
      </c>
    </row>
    <row r="131" s="14" customFormat="1">
      <c r="A131" s="14"/>
      <c r="B131" s="193"/>
      <c r="C131" s="14"/>
      <c r="D131" s="179" t="s">
        <v>141</v>
      </c>
      <c r="E131" s="194" t="s">
        <v>3</v>
      </c>
      <c r="F131" s="195" t="s">
        <v>1193</v>
      </c>
      <c r="G131" s="14"/>
      <c r="H131" s="196">
        <v>2</v>
      </c>
      <c r="I131" s="197"/>
      <c r="J131" s="14"/>
      <c r="K131" s="14"/>
      <c r="L131" s="193"/>
      <c r="M131" s="198"/>
      <c r="N131" s="199"/>
      <c r="O131" s="199"/>
      <c r="P131" s="199"/>
      <c r="Q131" s="199"/>
      <c r="R131" s="199"/>
      <c r="S131" s="199"/>
      <c r="T131" s="200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194" t="s">
        <v>141</v>
      </c>
      <c r="AU131" s="194" t="s">
        <v>81</v>
      </c>
      <c r="AV131" s="14" t="s">
        <v>81</v>
      </c>
      <c r="AW131" s="14" t="s">
        <v>33</v>
      </c>
      <c r="AX131" s="14" t="s">
        <v>71</v>
      </c>
      <c r="AY131" s="194" t="s">
        <v>129</v>
      </c>
    </row>
    <row r="132" s="15" customFormat="1">
      <c r="A132" s="15"/>
      <c r="B132" s="201"/>
      <c r="C132" s="15"/>
      <c r="D132" s="179" t="s">
        <v>141</v>
      </c>
      <c r="E132" s="202" t="s">
        <v>3</v>
      </c>
      <c r="F132" s="203" t="s">
        <v>145</v>
      </c>
      <c r="G132" s="15"/>
      <c r="H132" s="204">
        <v>3</v>
      </c>
      <c r="I132" s="205"/>
      <c r="J132" s="15"/>
      <c r="K132" s="15"/>
      <c r="L132" s="201"/>
      <c r="M132" s="223"/>
      <c r="N132" s="224"/>
      <c r="O132" s="224"/>
      <c r="P132" s="224"/>
      <c r="Q132" s="224"/>
      <c r="R132" s="224"/>
      <c r="S132" s="224"/>
      <c r="T132" s="22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02" t="s">
        <v>141</v>
      </c>
      <c r="AU132" s="202" t="s">
        <v>81</v>
      </c>
      <c r="AV132" s="15" t="s">
        <v>136</v>
      </c>
      <c r="AW132" s="15" t="s">
        <v>33</v>
      </c>
      <c r="AX132" s="15" t="s">
        <v>79</v>
      </c>
      <c r="AY132" s="202" t="s">
        <v>129</v>
      </c>
    </row>
    <row r="133" s="2" customFormat="1" ht="6.96" customHeight="1">
      <c r="A133" s="39"/>
      <c r="B133" s="56"/>
      <c r="C133" s="57"/>
      <c r="D133" s="57"/>
      <c r="E133" s="57"/>
      <c r="F133" s="57"/>
      <c r="G133" s="57"/>
      <c r="H133" s="57"/>
      <c r="I133" s="57"/>
      <c r="J133" s="57"/>
      <c r="K133" s="57"/>
      <c r="L133" s="40"/>
      <c r="M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</sheetData>
  <autoFilter ref="C81:K132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7" r:id="rId1" display="https://podminky.urs.cz/item/CS_URS_2025_01/050001000"/>
    <hyperlink ref="F92" r:id="rId2" display="https://podminky.urs.cz/item/CS_URS_2025_01/HZS4152"/>
    <hyperlink ref="F106" r:id="rId3" display="https://podminky.urs.cz/item/CS_URS_2025_01/HZS2231"/>
    <hyperlink ref="F113" r:id="rId4" display="https://podminky.urs.cz/item/CS_URS_2025_01/050001000"/>
    <hyperlink ref="F118" r:id="rId5" display="https://podminky.urs.cz/item/CS_URS_2025_01/HZS4152"/>
    <hyperlink ref="F129" r:id="rId6" display="https://podminky.urs.cz/item/CS_URS_2025_01/HZS22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93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81</v>
      </c>
    </row>
    <row r="4" s="1" customFormat="1" ht="24.96" customHeight="1">
      <c r="B4" s="23"/>
      <c r="D4" s="24" t="s">
        <v>94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16" t="str">
        <f>'Rekapitulace stavby'!K6</f>
        <v>Areál tramvaje Poruba - Sanace podlahy mezi 12. a 13.kolejí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95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1194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6. 3. 2025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ROUND(J84,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ROUND((SUM(BE84:BE114)),  2)</f>
        <v>0</v>
      </c>
      <c r="G33" s="39"/>
      <c r="H33" s="39"/>
      <c r="I33" s="124">
        <v>0.20999999999999999</v>
      </c>
      <c r="J33" s="123">
        <f>ROUND(((SUM(BE84:BE114))*I33),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ROUND((SUM(BF84:BF114)),  2)</f>
        <v>0</v>
      </c>
      <c r="G34" s="39"/>
      <c r="H34" s="39"/>
      <c r="I34" s="124">
        <v>0.12</v>
      </c>
      <c r="J34" s="123">
        <f>ROUND(((SUM(BF84:BF114))*I34),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ROUND((SUM(BG84:BG114)),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ROUND((SUM(BH84:BH114)),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ROUND((SUM(BI84:BI114)),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39"/>
      <c r="D48" s="39"/>
      <c r="E48" s="116" t="str">
        <f>E7</f>
        <v>Areál tramvaje Poruba - Sanace podlahy mezi 12. a 13.kolejí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95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VRN - Vedlejší rozpočtové náklady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Ostrava</v>
      </c>
      <c r="G52" s="39"/>
      <c r="H52" s="39"/>
      <c r="I52" s="33" t="s">
        <v>23</v>
      </c>
      <c r="J52" s="65" t="str">
        <f>IF(J12="","",J12)</f>
        <v>6. 3. 2025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Dopravní podnik Ostrava a.s.</v>
      </c>
      <c r="G54" s="39"/>
      <c r="H54" s="39"/>
      <c r="I54" s="33" t="s">
        <v>31</v>
      </c>
      <c r="J54" s="37" t="str">
        <f>E21</f>
        <v>Projekt HTL, s.r.o.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>Projekt HTL, s.r.o.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99</v>
      </c>
      <c r="D57" s="125"/>
      <c r="E57" s="125"/>
      <c r="F57" s="125"/>
      <c r="G57" s="125"/>
      <c r="H57" s="125"/>
      <c r="I57" s="125"/>
      <c r="J57" s="132" t="s">
        <v>100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J84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101</v>
      </c>
    </row>
    <row r="60" s="9" customFormat="1" ht="24.96" customHeight="1">
      <c r="A60" s="9"/>
      <c r="B60" s="134"/>
      <c r="C60" s="9"/>
      <c r="D60" s="135" t="s">
        <v>1194</v>
      </c>
      <c r="E60" s="136"/>
      <c r="F60" s="136"/>
      <c r="G60" s="136"/>
      <c r="H60" s="136"/>
      <c r="I60" s="136"/>
      <c r="J60" s="137">
        <f>J85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1195</v>
      </c>
      <c r="E61" s="140"/>
      <c r="F61" s="140"/>
      <c r="G61" s="140"/>
      <c r="H61" s="140"/>
      <c r="I61" s="140"/>
      <c r="J61" s="141">
        <f>J86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1196</v>
      </c>
      <c r="E62" s="140"/>
      <c r="F62" s="140"/>
      <c r="G62" s="140"/>
      <c r="H62" s="140"/>
      <c r="I62" s="140"/>
      <c r="J62" s="141">
        <f>J97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1197</v>
      </c>
      <c r="E63" s="140"/>
      <c r="F63" s="140"/>
      <c r="G63" s="140"/>
      <c r="H63" s="140"/>
      <c r="I63" s="140"/>
      <c r="J63" s="141">
        <f>J103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1198</v>
      </c>
      <c r="E64" s="140"/>
      <c r="F64" s="140"/>
      <c r="G64" s="140"/>
      <c r="H64" s="140"/>
      <c r="I64" s="140"/>
      <c r="J64" s="141">
        <f>J109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9"/>
      <c r="B65" s="40"/>
      <c r="C65" s="39"/>
      <c r="D65" s="39"/>
      <c r="E65" s="39"/>
      <c r="F65" s="39"/>
      <c r="G65" s="39"/>
      <c r="H65" s="39"/>
      <c r="I65" s="39"/>
      <c r="J65" s="39"/>
      <c r="K65" s="39"/>
      <c r="L65" s="117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56"/>
      <c r="C66" s="57"/>
      <c r="D66" s="57"/>
      <c r="E66" s="57"/>
      <c r="F66" s="57"/>
      <c r="G66" s="57"/>
      <c r="H66" s="57"/>
      <c r="I66" s="57"/>
      <c r="J66" s="57"/>
      <c r="K66" s="57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17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114</v>
      </c>
      <c r="D71" s="39"/>
      <c r="E71" s="39"/>
      <c r="F71" s="39"/>
      <c r="G71" s="39"/>
      <c r="H71" s="39"/>
      <c r="I71" s="39"/>
      <c r="J71" s="39"/>
      <c r="K71" s="3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39"/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17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39"/>
      <c r="D74" s="39"/>
      <c r="E74" s="116" t="str">
        <f>E7</f>
        <v>Areál tramvaje Poruba - Sanace podlahy mezi 12. a 13.kolejí</v>
      </c>
      <c r="F74" s="33"/>
      <c r="G74" s="33"/>
      <c r="H74" s="33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95</v>
      </c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39"/>
      <c r="D76" s="39"/>
      <c r="E76" s="63" t="str">
        <f>E9</f>
        <v>VRN - Vedlejší rozpočtové náklady</v>
      </c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39"/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39"/>
      <c r="E78" s="39"/>
      <c r="F78" s="28" t="str">
        <f>F12</f>
        <v>Ostrava</v>
      </c>
      <c r="G78" s="39"/>
      <c r="H78" s="39"/>
      <c r="I78" s="33" t="s">
        <v>23</v>
      </c>
      <c r="J78" s="65" t="str">
        <f>IF(J12="","",J12)</f>
        <v>6. 3. 2025</v>
      </c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25</v>
      </c>
      <c r="D80" s="39"/>
      <c r="E80" s="39"/>
      <c r="F80" s="28" t="str">
        <f>E15</f>
        <v>Dopravní podnik Ostrava a.s.</v>
      </c>
      <c r="G80" s="39"/>
      <c r="H80" s="39"/>
      <c r="I80" s="33" t="s">
        <v>31</v>
      </c>
      <c r="J80" s="37" t="str">
        <f>E21</f>
        <v>Projekt HTL, s.r.o.</v>
      </c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29</v>
      </c>
      <c r="D81" s="39"/>
      <c r="E81" s="39"/>
      <c r="F81" s="28" t="str">
        <f>IF(E18="","",E18)</f>
        <v>Vyplň údaj</v>
      </c>
      <c r="G81" s="39"/>
      <c r="H81" s="39"/>
      <c r="I81" s="33" t="s">
        <v>34</v>
      </c>
      <c r="J81" s="37" t="str">
        <f>E24</f>
        <v>Projekt HTL, s.r.o.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39"/>
      <c r="D82" s="39"/>
      <c r="E82" s="39"/>
      <c r="F82" s="39"/>
      <c r="G82" s="39"/>
      <c r="H82" s="39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42"/>
      <c r="B83" s="143"/>
      <c r="C83" s="144" t="s">
        <v>115</v>
      </c>
      <c r="D83" s="145" t="s">
        <v>56</v>
      </c>
      <c r="E83" s="145" t="s">
        <v>52</v>
      </c>
      <c r="F83" s="145" t="s">
        <v>53</v>
      </c>
      <c r="G83" s="145" t="s">
        <v>116</v>
      </c>
      <c r="H83" s="145" t="s">
        <v>117</v>
      </c>
      <c r="I83" s="145" t="s">
        <v>118</v>
      </c>
      <c r="J83" s="145" t="s">
        <v>100</v>
      </c>
      <c r="K83" s="146" t="s">
        <v>119</v>
      </c>
      <c r="L83" s="147"/>
      <c r="M83" s="81" t="s">
        <v>3</v>
      </c>
      <c r="N83" s="82" t="s">
        <v>41</v>
      </c>
      <c r="O83" s="82" t="s">
        <v>120</v>
      </c>
      <c r="P83" s="82" t="s">
        <v>121</v>
      </c>
      <c r="Q83" s="82" t="s">
        <v>122</v>
      </c>
      <c r="R83" s="82" t="s">
        <v>123</v>
      </c>
      <c r="S83" s="82" t="s">
        <v>124</v>
      </c>
      <c r="T83" s="83" t="s">
        <v>125</v>
      </c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</row>
    <row r="84" s="2" customFormat="1" ht="22.8" customHeight="1">
      <c r="A84" s="39"/>
      <c r="B84" s="40"/>
      <c r="C84" s="88" t="s">
        <v>126</v>
      </c>
      <c r="D84" s="39"/>
      <c r="E84" s="39"/>
      <c r="F84" s="39"/>
      <c r="G84" s="39"/>
      <c r="H84" s="39"/>
      <c r="I84" s="39"/>
      <c r="J84" s="148">
        <f>BK84</f>
        <v>0</v>
      </c>
      <c r="K84" s="39"/>
      <c r="L84" s="40"/>
      <c r="M84" s="84"/>
      <c r="N84" s="69"/>
      <c r="O84" s="85"/>
      <c r="P84" s="149">
        <f>P85</f>
        <v>0</v>
      </c>
      <c r="Q84" s="85"/>
      <c r="R84" s="149">
        <f>R85</f>
        <v>0</v>
      </c>
      <c r="S84" s="85"/>
      <c r="T84" s="150">
        <f>T85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20" t="s">
        <v>70</v>
      </c>
      <c r="AU84" s="20" t="s">
        <v>101</v>
      </c>
      <c r="BK84" s="151">
        <f>BK85</f>
        <v>0</v>
      </c>
    </row>
    <row r="85" s="12" customFormat="1" ht="25.92" customHeight="1">
      <c r="A85" s="12"/>
      <c r="B85" s="152"/>
      <c r="C85" s="12"/>
      <c r="D85" s="153" t="s">
        <v>70</v>
      </c>
      <c r="E85" s="154" t="s">
        <v>91</v>
      </c>
      <c r="F85" s="154" t="s">
        <v>92</v>
      </c>
      <c r="G85" s="12"/>
      <c r="H85" s="12"/>
      <c r="I85" s="155"/>
      <c r="J85" s="156">
        <f>BK85</f>
        <v>0</v>
      </c>
      <c r="K85" s="12"/>
      <c r="L85" s="152"/>
      <c r="M85" s="157"/>
      <c r="N85" s="158"/>
      <c r="O85" s="158"/>
      <c r="P85" s="159">
        <f>P86+P97+P103+P109</f>
        <v>0</v>
      </c>
      <c r="Q85" s="158"/>
      <c r="R85" s="159">
        <f>R86+R97+R103+R109</f>
        <v>0</v>
      </c>
      <c r="S85" s="158"/>
      <c r="T85" s="160">
        <f>T86+T97+T103+T109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53" t="s">
        <v>167</v>
      </c>
      <c r="AT85" s="161" t="s">
        <v>70</v>
      </c>
      <c r="AU85" s="161" t="s">
        <v>71</v>
      </c>
      <c r="AY85" s="153" t="s">
        <v>129</v>
      </c>
      <c r="BK85" s="162">
        <f>BK86+BK97+BK103+BK109</f>
        <v>0</v>
      </c>
    </row>
    <row r="86" s="12" customFormat="1" ht="22.8" customHeight="1">
      <c r="A86" s="12"/>
      <c r="B86" s="152"/>
      <c r="C86" s="12"/>
      <c r="D86" s="153" t="s">
        <v>70</v>
      </c>
      <c r="E86" s="163" t="s">
        <v>1199</v>
      </c>
      <c r="F86" s="163" t="s">
        <v>1200</v>
      </c>
      <c r="G86" s="12"/>
      <c r="H86" s="12"/>
      <c r="I86" s="155"/>
      <c r="J86" s="164">
        <f>BK86</f>
        <v>0</v>
      </c>
      <c r="K86" s="12"/>
      <c r="L86" s="152"/>
      <c r="M86" s="157"/>
      <c r="N86" s="158"/>
      <c r="O86" s="158"/>
      <c r="P86" s="159">
        <f>SUM(P87:P96)</f>
        <v>0</v>
      </c>
      <c r="Q86" s="158"/>
      <c r="R86" s="159">
        <f>SUM(R87:R96)</f>
        <v>0</v>
      </c>
      <c r="S86" s="158"/>
      <c r="T86" s="160">
        <f>SUM(T87:T96)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167</v>
      </c>
      <c r="AT86" s="161" t="s">
        <v>70</v>
      </c>
      <c r="AU86" s="161" t="s">
        <v>79</v>
      </c>
      <c r="AY86" s="153" t="s">
        <v>129</v>
      </c>
      <c r="BK86" s="162">
        <f>SUM(BK87:BK96)</f>
        <v>0</v>
      </c>
    </row>
    <row r="87" s="2" customFormat="1" ht="16.5" customHeight="1">
      <c r="A87" s="39"/>
      <c r="B87" s="165"/>
      <c r="C87" s="166" t="s">
        <v>79</v>
      </c>
      <c r="D87" s="166" t="s">
        <v>131</v>
      </c>
      <c r="E87" s="167" t="s">
        <v>1201</v>
      </c>
      <c r="F87" s="168" t="s">
        <v>1202</v>
      </c>
      <c r="G87" s="169" t="s">
        <v>966</v>
      </c>
      <c r="H87" s="170">
        <v>1</v>
      </c>
      <c r="I87" s="171"/>
      <c r="J87" s="172">
        <f>ROUND(I87*H87,2)</f>
        <v>0</v>
      </c>
      <c r="K87" s="168" t="s">
        <v>135</v>
      </c>
      <c r="L87" s="40"/>
      <c r="M87" s="173" t="s">
        <v>3</v>
      </c>
      <c r="N87" s="174" t="s">
        <v>42</v>
      </c>
      <c r="O87" s="73"/>
      <c r="P87" s="175">
        <f>O87*H87</f>
        <v>0</v>
      </c>
      <c r="Q87" s="175">
        <v>0</v>
      </c>
      <c r="R87" s="175">
        <f>Q87*H87</f>
        <v>0</v>
      </c>
      <c r="S87" s="175">
        <v>0</v>
      </c>
      <c r="T87" s="176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177" t="s">
        <v>1154</v>
      </c>
      <c r="AT87" s="177" t="s">
        <v>131</v>
      </c>
      <c r="AU87" s="177" t="s">
        <v>81</v>
      </c>
      <c r="AY87" s="20" t="s">
        <v>129</v>
      </c>
      <c r="BE87" s="178">
        <f>IF(N87="základní",J87,0)</f>
        <v>0</v>
      </c>
      <c r="BF87" s="178">
        <f>IF(N87="snížená",J87,0)</f>
        <v>0</v>
      </c>
      <c r="BG87" s="178">
        <f>IF(N87="zákl. přenesená",J87,0)</f>
        <v>0</v>
      </c>
      <c r="BH87" s="178">
        <f>IF(N87="sníž. přenesená",J87,0)</f>
        <v>0</v>
      </c>
      <c r="BI87" s="178">
        <f>IF(N87="nulová",J87,0)</f>
        <v>0</v>
      </c>
      <c r="BJ87" s="20" t="s">
        <v>79</v>
      </c>
      <c r="BK87" s="178">
        <f>ROUND(I87*H87,2)</f>
        <v>0</v>
      </c>
      <c r="BL87" s="20" t="s">
        <v>1154</v>
      </c>
      <c r="BM87" s="177" t="s">
        <v>1203</v>
      </c>
    </row>
    <row r="88" s="2" customFormat="1">
      <c r="A88" s="39"/>
      <c r="B88" s="40"/>
      <c r="C88" s="39"/>
      <c r="D88" s="179" t="s">
        <v>137</v>
      </c>
      <c r="E88" s="39"/>
      <c r="F88" s="180" t="s">
        <v>1202</v>
      </c>
      <c r="G88" s="39"/>
      <c r="H88" s="39"/>
      <c r="I88" s="181"/>
      <c r="J88" s="39"/>
      <c r="K88" s="39"/>
      <c r="L88" s="40"/>
      <c r="M88" s="182"/>
      <c r="N88" s="183"/>
      <c r="O88" s="73"/>
      <c r="P88" s="73"/>
      <c r="Q88" s="73"/>
      <c r="R88" s="73"/>
      <c r="S88" s="73"/>
      <c r="T88" s="74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20" t="s">
        <v>137</v>
      </c>
      <c r="AU88" s="20" t="s">
        <v>81</v>
      </c>
    </row>
    <row r="89" s="2" customFormat="1">
      <c r="A89" s="39"/>
      <c r="B89" s="40"/>
      <c r="C89" s="39"/>
      <c r="D89" s="184" t="s">
        <v>139</v>
      </c>
      <c r="E89" s="39"/>
      <c r="F89" s="185" t="s">
        <v>1204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139</v>
      </c>
      <c r="AU89" s="20" t="s">
        <v>81</v>
      </c>
    </row>
    <row r="90" s="14" customFormat="1">
      <c r="A90" s="14"/>
      <c r="B90" s="193"/>
      <c r="C90" s="14"/>
      <c r="D90" s="179" t="s">
        <v>141</v>
      </c>
      <c r="E90" s="194" t="s">
        <v>3</v>
      </c>
      <c r="F90" s="195" t="s">
        <v>1205</v>
      </c>
      <c r="G90" s="14"/>
      <c r="H90" s="196">
        <v>1</v>
      </c>
      <c r="I90" s="197"/>
      <c r="J90" s="14"/>
      <c r="K90" s="14"/>
      <c r="L90" s="193"/>
      <c r="M90" s="198"/>
      <c r="N90" s="199"/>
      <c r="O90" s="199"/>
      <c r="P90" s="199"/>
      <c r="Q90" s="199"/>
      <c r="R90" s="199"/>
      <c r="S90" s="199"/>
      <c r="T90" s="200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194" t="s">
        <v>141</v>
      </c>
      <c r="AU90" s="194" t="s">
        <v>81</v>
      </c>
      <c r="AV90" s="14" t="s">
        <v>81</v>
      </c>
      <c r="AW90" s="14" t="s">
        <v>33</v>
      </c>
      <c r="AX90" s="14" t="s">
        <v>71</v>
      </c>
      <c r="AY90" s="194" t="s">
        <v>129</v>
      </c>
    </row>
    <row r="91" s="15" customFormat="1">
      <c r="A91" s="15"/>
      <c r="B91" s="201"/>
      <c r="C91" s="15"/>
      <c r="D91" s="179" t="s">
        <v>141</v>
      </c>
      <c r="E91" s="202" t="s">
        <v>3</v>
      </c>
      <c r="F91" s="203" t="s">
        <v>145</v>
      </c>
      <c r="G91" s="15"/>
      <c r="H91" s="204">
        <v>1</v>
      </c>
      <c r="I91" s="205"/>
      <c r="J91" s="15"/>
      <c r="K91" s="15"/>
      <c r="L91" s="201"/>
      <c r="M91" s="206"/>
      <c r="N91" s="207"/>
      <c r="O91" s="207"/>
      <c r="P91" s="207"/>
      <c r="Q91" s="207"/>
      <c r="R91" s="207"/>
      <c r="S91" s="207"/>
      <c r="T91" s="208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T91" s="202" t="s">
        <v>141</v>
      </c>
      <c r="AU91" s="202" t="s">
        <v>81</v>
      </c>
      <c r="AV91" s="15" t="s">
        <v>136</v>
      </c>
      <c r="AW91" s="15" t="s">
        <v>33</v>
      </c>
      <c r="AX91" s="15" t="s">
        <v>79</v>
      </c>
      <c r="AY91" s="202" t="s">
        <v>129</v>
      </c>
    </row>
    <row r="92" s="2" customFormat="1" ht="16.5" customHeight="1">
      <c r="A92" s="39"/>
      <c r="B92" s="165"/>
      <c r="C92" s="166" t="s">
        <v>81</v>
      </c>
      <c r="D92" s="166" t="s">
        <v>131</v>
      </c>
      <c r="E92" s="167" t="s">
        <v>1206</v>
      </c>
      <c r="F92" s="168" t="s">
        <v>1207</v>
      </c>
      <c r="G92" s="169" t="s">
        <v>966</v>
      </c>
      <c r="H92" s="170">
        <v>1</v>
      </c>
      <c r="I92" s="171"/>
      <c r="J92" s="172">
        <f>ROUND(I92*H92,2)</f>
        <v>0</v>
      </c>
      <c r="K92" s="168" t="s">
        <v>135</v>
      </c>
      <c r="L92" s="40"/>
      <c r="M92" s="173" t="s">
        <v>3</v>
      </c>
      <c r="N92" s="174" t="s">
        <v>42</v>
      </c>
      <c r="O92" s="73"/>
      <c r="P92" s="175">
        <f>O92*H92</f>
        <v>0</v>
      </c>
      <c r="Q92" s="175">
        <v>0</v>
      </c>
      <c r="R92" s="175">
        <f>Q92*H92</f>
        <v>0</v>
      </c>
      <c r="S92" s="175">
        <v>0</v>
      </c>
      <c r="T92" s="176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177" t="s">
        <v>1154</v>
      </c>
      <c r="AT92" s="177" t="s">
        <v>131</v>
      </c>
      <c r="AU92" s="177" t="s">
        <v>81</v>
      </c>
      <c r="AY92" s="20" t="s">
        <v>129</v>
      </c>
      <c r="BE92" s="178">
        <f>IF(N92="základní",J92,0)</f>
        <v>0</v>
      </c>
      <c r="BF92" s="178">
        <f>IF(N92="snížená",J92,0)</f>
        <v>0</v>
      </c>
      <c r="BG92" s="178">
        <f>IF(N92="zákl. přenesená",J92,0)</f>
        <v>0</v>
      </c>
      <c r="BH92" s="178">
        <f>IF(N92="sníž. přenesená",J92,0)</f>
        <v>0</v>
      </c>
      <c r="BI92" s="178">
        <f>IF(N92="nulová",J92,0)</f>
        <v>0</v>
      </c>
      <c r="BJ92" s="20" t="s">
        <v>79</v>
      </c>
      <c r="BK92" s="178">
        <f>ROUND(I92*H92,2)</f>
        <v>0</v>
      </c>
      <c r="BL92" s="20" t="s">
        <v>1154</v>
      </c>
      <c r="BM92" s="177" t="s">
        <v>1208</v>
      </c>
    </row>
    <row r="93" s="2" customFormat="1">
      <c r="A93" s="39"/>
      <c r="B93" s="40"/>
      <c r="C93" s="39"/>
      <c r="D93" s="179" t="s">
        <v>137</v>
      </c>
      <c r="E93" s="39"/>
      <c r="F93" s="180" t="s">
        <v>1207</v>
      </c>
      <c r="G93" s="39"/>
      <c r="H93" s="39"/>
      <c r="I93" s="181"/>
      <c r="J93" s="39"/>
      <c r="K93" s="39"/>
      <c r="L93" s="40"/>
      <c r="M93" s="182"/>
      <c r="N93" s="183"/>
      <c r="O93" s="73"/>
      <c r="P93" s="73"/>
      <c r="Q93" s="73"/>
      <c r="R93" s="73"/>
      <c r="S93" s="73"/>
      <c r="T93" s="74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20" t="s">
        <v>137</v>
      </c>
      <c r="AU93" s="20" t="s">
        <v>81</v>
      </c>
    </row>
    <row r="94" s="2" customFormat="1">
      <c r="A94" s="39"/>
      <c r="B94" s="40"/>
      <c r="C94" s="39"/>
      <c r="D94" s="184" t="s">
        <v>139</v>
      </c>
      <c r="E94" s="39"/>
      <c r="F94" s="185" t="s">
        <v>1209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139</v>
      </c>
      <c r="AU94" s="20" t="s">
        <v>81</v>
      </c>
    </row>
    <row r="95" s="14" customFormat="1">
      <c r="A95" s="14"/>
      <c r="B95" s="193"/>
      <c r="C95" s="14"/>
      <c r="D95" s="179" t="s">
        <v>141</v>
      </c>
      <c r="E95" s="194" t="s">
        <v>3</v>
      </c>
      <c r="F95" s="195" t="s">
        <v>1210</v>
      </c>
      <c r="G95" s="14"/>
      <c r="H95" s="196">
        <v>1</v>
      </c>
      <c r="I95" s="197"/>
      <c r="J95" s="14"/>
      <c r="K95" s="14"/>
      <c r="L95" s="193"/>
      <c r="M95" s="198"/>
      <c r="N95" s="199"/>
      <c r="O95" s="199"/>
      <c r="P95" s="199"/>
      <c r="Q95" s="199"/>
      <c r="R95" s="199"/>
      <c r="S95" s="199"/>
      <c r="T95" s="200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194" t="s">
        <v>141</v>
      </c>
      <c r="AU95" s="194" t="s">
        <v>81</v>
      </c>
      <c r="AV95" s="14" t="s">
        <v>81</v>
      </c>
      <c r="AW95" s="14" t="s">
        <v>33</v>
      </c>
      <c r="AX95" s="14" t="s">
        <v>71</v>
      </c>
      <c r="AY95" s="194" t="s">
        <v>129</v>
      </c>
    </row>
    <row r="96" s="15" customFormat="1">
      <c r="A96" s="15"/>
      <c r="B96" s="201"/>
      <c r="C96" s="15"/>
      <c r="D96" s="179" t="s">
        <v>141</v>
      </c>
      <c r="E96" s="202" t="s">
        <v>3</v>
      </c>
      <c r="F96" s="203" t="s">
        <v>145</v>
      </c>
      <c r="G96" s="15"/>
      <c r="H96" s="204">
        <v>1</v>
      </c>
      <c r="I96" s="205"/>
      <c r="J96" s="15"/>
      <c r="K96" s="15"/>
      <c r="L96" s="201"/>
      <c r="M96" s="206"/>
      <c r="N96" s="207"/>
      <c r="O96" s="207"/>
      <c r="P96" s="207"/>
      <c r="Q96" s="207"/>
      <c r="R96" s="207"/>
      <c r="S96" s="207"/>
      <c r="T96" s="208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02" t="s">
        <v>141</v>
      </c>
      <c r="AU96" s="202" t="s">
        <v>81</v>
      </c>
      <c r="AV96" s="15" t="s">
        <v>136</v>
      </c>
      <c r="AW96" s="15" t="s">
        <v>33</v>
      </c>
      <c r="AX96" s="15" t="s">
        <v>79</v>
      </c>
      <c r="AY96" s="202" t="s">
        <v>129</v>
      </c>
    </row>
    <row r="97" s="12" customFormat="1" ht="22.8" customHeight="1">
      <c r="A97" s="12"/>
      <c r="B97" s="152"/>
      <c r="C97" s="12"/>
      <c r="D97" s="153" t="s">
        <v>70</v>
      </c>
      <c r="E97" s="163" t="s">
        <v>1211</v>
      </c>
      <c r="F97" s="163" t="s">
        <v>1212</v>
      </c>
      <c r="G97" s="12"/>
      <c r="H97" s="12"/>
      <c r="I97" s="155"/>
      <c r="J97" s="164">
        <f>BK97</f>
        <v>0</v>
      </c>
      <c r="K97" s="12"/>
      <c r="L97" s="152"/>
      <c r="M97" s="157"/>
      <c r="N97" s="158"/>
      <c r="O97" s="158"/>
      <c r="P97" s="159">
        <f>SUM(P98:P102)</f>
        <v>0</v>
      </c>
      <c r="Q97" s="158"/>
      <c r="R97" s="159">
        <f>SUM(R98:R102)</f>
        <v>0</v>
      </c>
      <c r="S97" s="158"/>
      <c r="T97" s="160">
        <f>SUM(T98:T102)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53" t="s">
        <v>167</v>
      </c>
      <c r="AT97" s="161" t="s">
        <v>70</v>
      </c>
      <c r="AU97" s="161" t="s">
        <v>79</v>
      </c>
      <c r="AY97" s="153" t="s">
        <v>129</v>
      </c>
      <c r="BK97" s="162">
        <f>SUM(BK98:BK102)</f>
        <v>0</v>
      </c>
    </row>
    <row r="98" s="2" customFormat="1" ht="16.5" customHeight="1">
      <c r="A98" s="39"/>
      <c r="B98" s="165"/>
      <c r="C98" s="166" t="s">
        <v>154</v>
      </c>
      <c r="D98" s="166" t="s">
        <v>131</v>
      </c>
      <c r="E98" s="167" t="s">
        <v>1213</v>
      </c>
      <c r="F98" s="168" t="s">
        <v>1212</v>
      </c>
      <c r="G98" s="169" t="s">
        <v>966</v>
      </c>
      <c r="H98" s="170">
        <v>1</v>
      </c>
      <c r="I98" s="171"/>
      <c r="J98" s="172">
        <f>ROUND(I98*H98,2)</f>
        <v>0</v>
      </c>
      <c r="K98" s="168" t="s">
        <v>135</v>
      </c>
      <c r="L98" s="40"/>
      <c r="M98" s="173" t="s">
        <v>3</v>
      </c>
      <c r="N98" s="174" t="s">
        <v>42</v>
      </c>
      <c r="O98" s="73"/>
      <c r="P98" s="175">
        <f>O98*H98</f>
        <v>0</v>
      </c>
      <c r="Q98" s="175">
        <v>0</v>
      </c>
      <c r="R98" s="175">
        <f>Q98*H98</f>
        <v>0</v>
      </c>
      <c r="S98" s="175">
        <v>0</v>
      </c>
      <c r="T98" s="176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177" t="s">
        <v>1154</v>
      </c>
      <c r="AT98" s="177" t="s">
        <v>131</v>
      </c>
      <c r="AU98" s="177" t="s">
        <v>81</v>
      </c>
      <c r="AY98" s="20" t="s">
        <v>129</v>
      </c>
      <c r="BE98" s="178">
        <f>IF(N98="základní",J98,0)</f>
        <v>0</v>
      </c>
      <c r="BF98" s="178">
        <f>IF(N98="snížená",J98,0)</f>
        <v>0</v>
      </c>
      <c r="BG98" s="178">
        <f>IF(N98="zákl. přenesená",J98,0)</f>
        <v>0</v>
      </c>
      <c r="BH98" s="178">
        <f>IF(N98="sníž. přenesená",J98,0)</f>
        <v>0</v>
      </c>
      <c r="BI98" s="178">
        <f>IF(N98="nulová",J98,0)</f>
        <v>0</v>
      </c>
      <c r="BJ98" s="20" t="s">
        <v>79</v>
      </c>
      <c r="BK98" s="178">
        <f>ROUND(I98*H98,2)</f>
        <v>0</v>
      </c>
      <c r="BL98" s="20" t="s">
        <v>1154</v>
      </c>
      <c r="BM98" s="177" t="s">
        <v>1214</v>
      </c>
    </row>
    <row r="99" s="2" customFormat="1">
      <c r="A99" s="39"/>
      <c r="B99" s="40"/>
      <c r="C99" s="39"/>
      <c r="D99" s="179" t="s">
        <v>137</v>
      </c>
      <c r="E99" s="39"/>
      <c r="F99" s="180" t="s">
        <v>1212</v>
      </c>
      <c r="G99" s="39"/>
      <c r="H99" s="39"/>
      <c r="I99" s="181"/>
      <c r="J99" s="39"/>
      <c r="K99" s="39"/>
      <c r="L99" s="40"/>
      <c r="M99" s="182"/>
      <c r="N99" s="183"/>
      <c r="O99" s="73"/>
      <c r="P99" s="73"/>
      <c r="Q99" s="73"/>
      <c r="R99" s="73"/>
      <c r="S99" s="73"/>
      <c r="T99" s="74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20" t="s">
        <v>137</v>
      </c>
      <c r="AU99" s="20" t="s">
        <v>81</v>
      </c>
    </row>
    <row r="100" s="2" customFormat="1">
      <c r="A100" s="39"/>
      <c r="B100" s="40"/>
      <c r="C100" s="39"/>
      <c r="D100" s="184" t="s">
        <v>139</v>
      </c>
      <c r="E100" s="39"/>
      <c r="F100" s="185" t="s">
        <v>1215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139</v>
      </c>
      <c r="AU100" s="20" t="s">
        <v>81</v>
      </c>
    </row>
    <row r="101" s="14" customFormat="1">
      <c r="A101" s="14"/>
      <c r="B101" s="193"/>
      <c r="C101" s="14"/>
      <c r="D101" s="179" t="s">
        <v>141</v>
      </c>
      <c r="E101" s="194" t="s">
        <v>3</v>
      </c>
      <c r="F101" s="195" t="s">
        <v>1216</v>
      </c>
      <c r="G101" s="14"/>
      <c r="H101" s="196">
        <v>1</v>
      </c>
      <c r="I101" s="197"/>
      <c r="J101" s="14"/>
      <c r="K101" s="14"/>
      <c r="L101" s="193"/>
      <c r="M101" s="198"/>
      <c r="N101" s="199"/>
      <c r="O101" s="199"/>
      <c r="P101" s="199"/>
      <c r="Q101" s="199"/>
      <c r="R101" s="199"/>
      <c r="S101" s="199"/>
      <c r="T101" s="200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194" t="s">
        <v>141</v>
      </c>
      <c r="AU101" s="194" t="s">
        <v>81</v>
      </c>
      <c r="AV101" s="14" t="s">
        <v>81</v>
      </c>
      <c r="AW101" s="14" t="s">
        <v>33</v>
      </c>
      <c r="AX101" s="14" t="s">
        <v>71</v>
      </c>
      <c r="AY101" s="194" t="s">
        <v>129</v>
      </c>
    </row>
    <row r="102" s="15" customFormat="1">
      <c r="A102" s="15"/>
      <c r="B102" s="201"/>
      <c r="C102" s="15"/>
      <c r="D102" s="179" t="s">
        <v>141</v>
      </c>
      <c r="E102" s="202" t="s">
        <v>3</v>
      </c>
      <c r="F102" s="203" t="s">
        <v>145</v>
      </c>
      <c r="G102" s="15"/>
      <c r="H102" s="204">
        <v>1</v>
      </c>
      <c r="I102" s="205"/>
      <c r="J102" s="15"/>
      <c r="K102" s="15"/>
      <c r="L102" s="201"/>
      <c r="M102" s="206"/>
      <c r="N102" s="207"/>
      <c r="O102" s="207"/>
      <c r="P102" s="207"/>
      <c r="Q102" s="207"/>
      <c r="R102" s="207"/>
      <c r="S102" s="207"/>
      <c r="T102" s="208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02" t="s">
        <v>141</v>
      </c>
      <c r="AU102" s="202" t="s">
        <v>81</v>
      </c>
      <c r="AV102" s="15" t="s">
        <v>136</v>
      </c>
      <c r="AW102" s="15" t="s">
        <v>33</v>
      </c>
      <c r="AX102" s="15" t="s">
        <v>79</v>
      </c>
      <c r="AY102" s="202" t="s">
        <v>129</v>
      </c>
    </row>
    <row r="103" s="12" customFormat="1" ht="22.8" customHeight="1">
      <c r="A103" s="12"/>
      <c r="B103" s="152"/>
      <c r="C103" s="12"/>
      <c r="D103" s="153" t="s">
        <v>70</v>
      </c>
      <c r="E103" s="163" t="s">
        <v>1217</v>
      </c>
      <c r="F103" s="163" t="s">
        <v>1218</v>
      </c>
      <c r="G103" s="12"/>
      <c r="H103" s="12"/>
      <c r="I103" s="155"/>
      <c r="J103" s="164">
        <f>BK103</f>
        <v>0</v>
      </c>
      <c r="K103" s="12"/>
      <c r="L103" s="152"/>
      <c r="M103" s="157"/>
      <c r="N103" s="158"/>
      <c r="O103" s="158"/>
      <c r="P103" s="159">
        <f>SUM(P104:P108)</f>
        <v>0</v>
      </c>
      <c r="Q103" s="158"/>
      <c r="R103" s="159">
        <f>SUM(R104:R108)</f>
        <v>0</v>
      </c>
      <c r="S103" s="158"/>
      <c r="T103" s="160">
        <f>SUM(T104:T108)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153" t="s">
        <v>167</v>
      </c>
      <c r="AT103" s="161" t="s">
        <v>70</v>
      </c>
      <c r="AU103" s="161" t="s">
        <v>79</v>
      </c>
      <c r="AY103" s="153" t="s">
        <v>129</v>
      </c>
      <c r="BK103" s="162">
        <f>SUM(BK104:BK108)</f>
        <v>0</v>
      </c>
    </row>
    <row r="104" s="2" customFormat="1" ht="16.5" customHeight="1">
      <c r="A104" s="39"/>
      <c r="B104" s="165"/>
      <c r="C104" s="166" t="s">
        <v>167</v>
      </c>
      <c r="D104" s="166" t="s">
        <v>131</v>
      </c>
      <c r="E104" s="167" t="s">
        <v>1219</v>
      </c>
      <c r="F104" s="168" t="s">
        <v>1220</v>
      </c>
      <c r="G104" s="169" t="s">
        <v>966</v>
      </c>
      <c r="H104" s="170">
        <v>1</v>
      </c>
      <c r="I104" s="171"/>
      <c r="J104" s="172">
        <f>ROUND(I104*H104,2)</f>
        <v>0</v>
      </c>
      <c r="K104" s="168" t="s">
        <v>135</v>
      </c>
      <c r="L104" s="40"/>
      <c r="M104" s="173" t="s">
        <v>3</v>
      </c>
      <c r="N104" s="174" t="s">
        <v>42</v>
      </c>
      <c r="O104" s="73"/>
      <c r="P104" s="175">
        <f>O104*H104</f>
        <v>0</v>
      </c>
      <c r="Q104" s="175">
        <v>0</v>
      </c>
      <c r="R104" s="175">
        <f>Q104*H104</f>
        <v>0</v>
      </c>
      <c r="S104" s="175">
        <v>0</v>
      </c>
      <c r="T104" s="176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177" t="s">
        <v>1154</v>
      </c>
      <c r="AT104" s="177" t="s">
        <v>131</v>
      </c>
      <c r="AU104" s="177" t="s">
        <v>81</v>
      </c>
      <c r="AY104" s="20" t="s">
        <v>129</v>
      </c>
      <c r="BE104" s="178">
        <f>IF(N104="základní",J104,0)</f>
        <v>0</v>
      </c>
      <c r="BF104" s="178">
        <f>IF(N104="snížená",J104,0)</f>
        <v>0</v>
      </c>
      <c r="BG104" s="178">
        <f>IF(N104="zákl. přenesená",J104,0)</f>
        <v>0</v>
      </c>
      <c r="BH104" s="178">
        <f>IF(N104="sníž. přenesená",J104,0)</f>
        <v>0</v>
      </c>
      <c r="BI104" s="178">
        <f>IF(N104="nulová",J104,0)</f>
        <v>0</v>
      </c>
      <c r="BJ104" s="20" t="s">
        <v>79</v>
      </c>
      <c r="BK104" s="178">
        <f>ROUND(I104*H104,2)</f>
        <v>0</v>
      </c>
      <c r="BL104" s="20" t="s">
        <v>1154</v>
      </c>
      <c r="BM104" s="177" t="s">
        <v>1221</v>
      </c>
    </row>
    <row r="105" s="2" customFormat="1">
      <c r="A105" s="39"/>
      <c r="B105" s="40"/>
      <c r="C105" s="39"/>
      <c r="D105" s="179" t="s">
        <v>137</v>
      </c>
      <c r="E105" s="39"/>
      <c r="F105" s="180" t="s">
        <v>1220</v>
      </c>
      <c r="G105" s="39"/>
      <c r="H105" s="39"/>
      <c r="I105" s="181"/>
      <c r="J105" s="39"/>
      <c r="K105" s="39"/>
      <c r="L105" s="40"/>
      <c r="M105" s="182"/>
      <c r="N105" s="183"/>
      <c r="O105" s="73"/>
      <c r="P105" s="73"/>
      <c r="Q105" s="73"/>
      <c r="R105" s="73"/>
      <c r="S105" s="73"/>
      <c r="T105" s="74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20" t="s">
        <v>137</v>
      </c>
      <c r="AU105" s="20" t="s">
        <v>81</v>
      </c>
    </row>
    <row r="106" s="2" customFormat="1">
      <c r="A106" s="39"/>
      <c r="B106" s="40"/>
      <c r="C106" s="39"/>
      <c r="D106" s="184" t="s">
        <v>139</v>
      </c>
      <c r="E106" s="39"/>
      <c r="F106" s="185" t="s">
        <v>1222</v>
      </c>
      <c r="G106" s="39"/>
      <c r="H106" s="39"/>
      <c r="I106" s="181"/>
      <c r="J106" s="39"/>
      <c r="K106" s="39"/>
      <c r="L106" s="40"/>
      <c r="M106" s="182"/>
      <c r="N106" s="183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139</v>
      </c>
      <c r="AU106" s="20" t="s">
        <v>81</v>
      </c>
    </row>
    <row r="107" s="14" customFormat="1">
      <c r="A107" s="14"/>
      <c r="B107" s="193"/>
      <c r="C107" s="14"/>
      <c r="D107" s="179" t="s">
        <v>141</v>
      </c>
      <c r="E107" s="194" t="s">
        <v>3</v>
      </c>
      <c r="F107" s="195" t="s">
        <v>1223</v>
      </c>
      <c r="G107" s="14"/>
      <c r="H107" s="196">
        <v>1</v>
      </c>
      <c r="I107" s="197"/>
      <c r="J107" s="14"/>
      <c r="K107" s="14"/>
      <c r="L107" s="193"/>
      <c r="M107" s="198"/>
      <c r="N107" s="199"/>
      <c r="O107" s="199"/>
      <c r="P107" s="199"/>
      <c r="Q107" s="199"/>
      <c r="R107" s="199"/>
      <c r="S107" s="199"/>
      <c r="T107" s="200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194" t="s">
        <v>141</v>
      </c>
      <c r="AU107" s="194" t="s">
        <v>81</v>
      </c>
      <c r="AV107" s="14" t="s">
        <v>81</v>
      </c>
      <c r="AW107" s="14" t="s">
        <v>33</v>
      </c>
      <c r="AX107" s="14" t="s">
        <v>71</v>
      </c>
      <c r="AY107" s="194" t="s">
        <v>129</v>
      </c>
    </row>
    <row r="108" s="15" customFormat="1">
      <c r="A108" s="15"/>
      <c r="B108" s="201"/>
      <c r="C108" s="15"/>
      <c r="D108" s="179" t="s">
        <v>141</v>
      </c>
      <c r="E108" s="202" t="s">
        <v>3</v>
      </c>
      <c r="F108" s="203" t="s">
        <v>145</v>
      </c>
      <c r="G108" s="15"/>
      <c r="H108" s="204">
        <v>1</v>
      </c>
      <c r="I108" s="205"/>
      <c r="J108" s="15"/>
      <c r="K108" s="15"/>
      <c r="L108" s="201"/>
      <c r="M108" s="206"/>
      <c r="N108" s="207"/>
      <c r="O108" s="207"/>
      <c r="P108" s="207"/>
      <c r="Q108" s="207"/>
      <c r="R108" s="207"/>
      <c r="S108" s="207"/>
      <c r="T108" s="208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02" t="s">
        <v>141</v>
      </c>
      <c r="AU108" s="202" t="s">
        <v>81</v>
      </c>
      <c r="AV108" s="15" t="s">
        <v>136</v>
      </c>
      <c r="AW108" s="15" t="s">
        <v>33</v>
      </c>
      <c r="AX108" s="15" t="s">
        <v>79</v>
      </c>
      <c r="AY108" s="202" t="s">
        <v>129</v>
      </c>
    </row>
    <row r="109" s="12" customFormat="1" ht="22.8" customHeight="1">
      <c r="A109" s="12"/>
      <c r="B109" s="152"/>
      <c r="C109" s="12"/>
      <c r="D109" s="153" t="s">
        <v>70</v>
      </c>
      <c r="E109" s="163" t="s">
        <v>1224</v>
      </c>
      <c r="F109" s="163" t="s">
        <v>1225</v>
      </c>
      <c r="G109" s="12"/>
      <c r="H109" s="12"/>
      <c r="I109" s="155"/>
      <c r="J109" s="164">
        <f>BK109</f>
        <v>0</v>
      </c>
      <c r="K109" s="12"/>
      <c r="L109" s="152"/>
      <c r="M109" s="157"/>
      <c r="N109" s="158"/>
      <c r="O109" s="158"/>
      <c r="P109" s="159">
        <f>SUM(P110:P114)</f>
        <v>0</v>
      </c>
      <c r="Q109" s="158"/>
      <c r="R109" s="159">
        <f>SUM(R110:R114)</f>
        <v>0</v>
      </c>
      <c r="S109" s="158"/>
      <c r="T109" s="160">
        <f>SUM(T110:T114)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53" t="s">
        <v>167</v>
      </c>
      <c r="AT109" s="161" t="s">
        <v>70</v>
      </c>
      <c r="AU109" s="161" t="s">
        <v>79</v>
      </c>
      <c r="AY109" s="153" t="s">
        <v>129</v>
      </c>
      <c r="BK109" s="162">
        <f>SUM(BK110:BK114)</f>
        <v>0</v>
      </c>
    </row>
    <row r="110" s="2" customFormat="1" ht="16.5" customHeight="1">
      <c r="A110" s="39"/>
      <c r="B110" s="165"/>
      <c r="C110" s="166" t="s">
        <v>159</v>
      </c>
      <c r="D110" s="166" t="s">
        <v>131</v>
      </c>
      <c r="E110" s="167" t="s">
        <v>1226</v>
      </c>
      <c r="F110" s="168" t="s">
        <v>1225</v>
      </c>
      <c r="G110" s="169" t="s">
        <v>966</v>
      </c>
      <c r="H110" s="170">
        <v>1</v>
      </c>
      <c r="I110" s="171"/>
      <c r="J110" s="172">
        <f>ROUND(I110*H110,2)</f>
        <v>0</v>
      </c>
      <c r="K110" s="168" t="s">
        <v>135</v>
      </c>
      <c r="L110" s="40"/>
      <c r="M110" s="173" t="s">
        <v>3</v>
      </c>
      <c r="N110" s="174" t="s">
        <v>42</v>
      </c>
      <c r="O110" s="73"/>
      <c r="P110" s="175">
        <f>O110*H110</f>
        <v>0</v>
      </c>
      <c r="Q110" s="175">
        <v>0</v>
      </c>
      <c r="R110" s="175">
        <f>Q110*H110</f>
        <v>0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1154</v>
      </c>
      <c r="AT110" s="177" t="s">
        <v>131</v>
      </c>
      <c r="AU110" s="177" t="s">
        <v>81</v>
      </c>
      <c r="AY110" s="20" t="s">
        <v>129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79</v>
      </c>
      <c r="BK110" s="178">
        <f>ROUND(I110*H110,2)</f>
        <v>0</v>
      </c>
      <c r="BL110" s="20" t="s">
        <v>1154</v>
      </c>
      <c r="BM110" s="177" t="s">
        <v>1227</v>
      </c>
    </row>
    <row r="111" s="2" customFormat="1">
      <c r="A111" s="39"/>
      <c r="B111" s="40"/>
      <c r="C111" s="39"/>
      <c r="D111" s="179" t="s">
        <v>137</v>
      </c>
      <c r="E111" s="39"/>
      <c r="F111" s="180" t="s">
        <v>1225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137</v>
      </c>
      <c r="AU111" s="20" t="s">
        <v>81</v>
      </c>
    </row>
    <row r="112" s="2" customFormat="1">
      <c r="A112" s="39"/>
      <c r="B112" s="40"/>
      <c r="C112" s="39"/>
      <c r="D112" s="184" t="s">
        <v>139</v>
      </c>
      <c r="E112" s="39"/>
      <c r="F112" s="185" t="s">
        <v>1228</v>
      </c>
      <c r="G112" s="39"/>
      <c r="H112" s="39"/>
      <c r="I112" s="181"/>
      <c r="J112" s="39"/>
      <c r="K112" s="39"/>
      <c r="L112" s="40"/>
      <c r="M112" s="182"/>
      <c r="N112" s="183"/>
      <c r="O112" s="73"/>
      <c r="P112" s="73"/>
      <c r="Q112" s="73"/>
      <c r="R112" s="73"/>
      <c r="S112" s="73"/>
      <c r="T112" s="74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20" t="s">
        <v>139</v>
      </c>
      <c r="AU112" s="20" t="s">
        <v>81</v>
      </c>
    </row>
    <row r="113" s="14" customFormat="1">
      <c r="A113" s="14"/>
      <c r="B113" s="193"/>
      <c r="C113" s="14"/>
      <c r="D113" s="179" t="s">
        <v>141</v>
      </c>
      <c r="E113" s="194" t="s">
        <v>3</v>
      </c>
      <c r="F113" s="195" t="s">
        <v>1229</v>
      </c>
      <c r="G113" s="14"/>
      <c r="H113" s="196">
        <v>1</v>
      </c>
      <c r="I113" s="197"/>
      <c r="J113" s="14"/>
      <c r="K113" s="14"/>
      <c r="L113" s="193"/>
      <c r="M113" s="198"/>
      <c r="N113" s="199"/>
      <c r="O113" s="199"/>
      <c r="P113" s="199"/>
      <c r="Q113" s="199"/>
      <c r="R113" s="199"/>
      <c r="S113" s="199"/>
      <c r="T113" s="200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194" t="s">
        <v>141</v>
      </c>
      <c r="AU113" s="194" t="s">
        <v>81</v>
      </c>
      <c r="AV113" s="14" t="s">
        <v>81</v>
      </c>
      <c r="AW113" s="14" t="s">
        <v>33</v>
      </c>
      <c r="AX113" s="14" t="s">
        <v>71</v>
      </c>
      <c r="AY113" s="194" t="s">
        <v>129</v>
      </c>
    </row>
    <row r="114" s="15" customFormat="1">
      <c r="A114" s="15"/>
      <c r="B114" s="201"/>
      <c r="C114" s="15"/>
      <c r="D114" s="179" t="s">
        <v>141</v>
      </c>
      <c r="E114" s="202" t="s">
        <v>3</v>
      </c>
      <c r="F114" s="203" t="s">
        <v>145</v>
      </c>
      <c r="G114" s="15"/>
      <c r="H114" s="204">
        <v>1</v>
      </c>
      <c r="I114" s="205"/>
      <c r="J114" s="15"/>
      <c r="K114" s="15"/>
      <c r="L114" s="201"/>
      <c r="M114" s="223"/>
      <c r="N114" s="224"/>
      <c r="O114" s="224"/>
      <c r="P114" s="224"/>
      <c r="Q114" s="224"/>
      <c r="R114" s="224"/>
      <c r="S114" s="224"/>
      <c r="T114" s="22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02" t="s">
        <v>141</v>
      </c>
      <c r="AU114" s="202" t="s">
        <v>81</v>
      </c>
      <c r="AV114" s="15" t="s">
        <v>136</v>
      </c>
      <c r="AW114" s="15" t="s">
        <v>33</v>
      </c>
      <c r="AX114" s="15" t="s">
        <v>79</v>
      </c>
      <c r="AY114" s="202" t="s">
        <v>129</v>
      </c>
    </row>
    <row r="115" s="2" customFormat="1" ht="6.96" customHeight="1">
      <c r="A115" s="39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40"/>
      <c r="M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</sheetData>
  <autoFilter ref="C83:K114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9" r:id="rId1" display="https://podminky.urs.cz/item/CS_URS_2025_01/013294000"/>
    <hyperlink ref="F94" r:id="rId2" display="https://podminky.urs.cz/item/CS_URS_2025_01/013254000"/>
    <hyperlink ref="F100" r:id="rId3" display="https://podminky.urs.cz/item/CS_URS_2025_01/030001000"/>
    <hyperlink ref="F106" r:id="rId4" display="https://podminky.urs.cz/item/CS_URS_2025_01/071103000"/>
    <hyperlink ref="F112" r:id="rId5" display="https://podminky.urs.cz/item/CS_URS_2025_01/090001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26" customWidth="1"/>
    <col min="2" max="2" width="1.667969" style="226" customWidth="1"/>
    <col min="3" max="4" width="5" style="226" customWidth="1"/>
    <col min="5" max="5" width="11.66016" style="226" customWidth="1"/>
    <col min="6" max="6" width="9.160156" style="226" customWidth="1"/>
    <col min="7" max="7" width="5" style="226" customWidth="1"/>
    <col min="8" max="8" width="77.83203" style="226" customWidth="1"/>
    <col min="9" max="10" width="20" style="226" customWidth="1"/>
    <col min="11" max="11" width="1.667969" style="226" customWidth="1"/>
  </cols>
  <sheetData>
    <row r="1" s="1" customFormat="1" ht="37.5" customHeight="1"/>
    <row r="2" s="1" customFormat="1" ht="7.5" customHeight="1">
      <c r="B2" s="227"/>
      <c r="C2" s="228"/>
      <c r="D2" s="228"/>
      <c r="E2" s="228"/>
      <c r="F2" s="228"/>
      <c r="G2" s="228"/>
      <c r="H2" s="228"/>
      <c r="I2" s="228"/>
      <c r="J2" s="228"/>
      <c r="K2" s="229"/>
    </row>
    <row r="3" s="16" customFormat="1" ht="45" customHeight="1">
      <c r="B3" s="230"/>
      <c r="C3" s="231" t="s">
        <v>1230</v>
      </c>
      <c r="D3" s="231"/>
      <c r="E3" s="231"/>
      <c r="F3" s="231"/>
      <c r="G3" s="231"/>
      <c r="H3" s="231"/>
      <c r="I3" s="231"/>
      <c r="J3" s="231"/>
      <c r="K3" s="232"/>
    </row>
    <row r="4" s="1" customFormat="1" ht="25.5" customHeight="1">
      <c r="B4" s="233"/>
      <c r="C4" s="234" t="s">
        <v>1231</v>
      </c>
      <c r="D4" s="234"/>
      <c r="E4" s="234"/>
      <c r="F4" s="234"/>
      <c r="G4" s="234"/>
      <c r="H4" s="234"/>
      <c r="I4" s="234"/>
      <c r="J4" s="234"/>
      <c r="K4" s="235"/>
    </row>
    <row r="5" s="1" customFormat="1" ht="5.25" customHeight="1">
      <c r="B5" s="233"/>
      <c r="C5" s="236"/>
      <c r="D5" s="236"/>
      <c r="E5" s="236"/>
      <c r="F5" s="236"/>
      <c r="G5" s="236"/>
      <c r="H5" s="236"/>
      <c r="I5" s="236"/>
      <c r="J5" s="236"/>
      <c r="K5" s="235"/>
    </row>
    <row r="6" s="1" customFormat="1" ht="15" customHeight="1">
      <c r="B6" s="233"/>
      <c r="C6" s="237" t="s">
        <v>1232</v>
      </c>
      <c r="D6" s="237"/>
      <c r="E6" s="237"/>
      <c r="F6" s="237"/>
      <c r="G6" s="237"/>
      <c r="H6" s="237"/>
      <c r="I6" s="237"/>
      <c r="J6" s="237"/>
      <c r="K6" s="235"/>
    </row>
    <row r="7" s="1" customFormat="1" ht="15" customHeight="1">
      <c r="B7" s="238"/>
      <c r="C7" s="237" t="s">
        <v>1233</v>
      </c>
      <c r="D7" s="237"/>
      <c r="E7" s="237"/>
      <c r="F7" s="237"/>
      <c r="G7" s="237"/>
      <c r="H7" s="237"/>
      <c r="I7" s="237"/>
      <c r="J7" s="237"/>
      <c r="K7" s="235"/>
    </row>
    <row r="8" s="1" customFormat="1" ht="12.75" customHeight="1">
      <c r="B8" s="238"/>
      <c r="C8" s="237"/>
      <c r="D8" s="237"/>
      <c r="E8" s="237"/>
      <c r="F8" s="237"/>
      <c r="G8" s="237"/>
      <c r="H8" s="237"/>
      <c r="I8" s="237"/>
      <c r="J8" s="237"/>
      <c r="K8" s="235"/>
    </row>
    <row r="9" s="1" customFormat="1" ht="15" customHeight="1">
      <c r="B9" s="238"/>
      <c r="C9" s="237" t="s">
        <v>1234</v>
      </c>
      <c r="D9" s="237"/>
      <c r="E9" s="237"/>
      <c r="F9" s="237"/>
      <c r="G9" s="237"/>
      <c r="H9" s="237"/>
      <c r="I9" s="237"/>
      <c r="J9" s="237"/>
      <c r="K9" s="235"/>
    </row>
    <row r="10" s="1" customFormat="1" ht="15" customHeight="1">
      <c r="B10" s="238"/>
      <c r="C10" s="237"/>
      <c r="D10" s="237" t="s">
        <v>1235</v>
      </c>
      <c r="E10" s="237"/>
      <c r="F10" s="237"/>
      <c r="G10" s="237"/>
      <c r="H10" s="237"/>
      <c r="I10" s="237"/>
      <c r="J10" s="237"/>
      <c r="K10" s="235"/>
    </row>
    <row r="11" s="1" customFormat="1" ht="15" customHeight="1">
      <c r="B11" s="238"/>
      <c r="C11" s="239"/>
      <c r="D11" s="237" t="s">
        <v>1236</v>
      </c>
      <c r="E11" s="237"/>
      <c r="F11" s="237"/>
      <c r="G11" s="237"/>
      <c r="H11" s="237"/>
      <c r="I11" s="237"/>
      <c r="J11" s="237"/>
      <c r="K11" s="235"/>
    </row>
    <row r="12" s="1" customFormat="1" ht="15" customHeight="1">
      <c r="B12" s="238"/>
      <c r="C12" s="239"/>
      <c r="D12" s="237"/>
      <c r="E12" s="237"/>
      <c r="F12" s="237"/>
      <c r="G12" s="237"/>
      <c r="H12" s="237"/>
      <c r="I12" s="237"/>
      <c r="J12" s="237"/>
      <c r="K12" s="235"/>
    </row>
    <row r="13" s="1" customFormat="1" ht="15" customHeight="1">
      <c r="B13" s="238"/>
      <c r="C13" s="239"/>
      <c r="D13" s="240" t="s">
        <v>1237</v>
      </c>
      <c r="E13" s="237"/>
      <c r="F13" s="237"/>
      <c r="G13" s="237"/>
      <c r="H13" s="237"/>
      <c r="I13" s="237"/>
      <c r="J13" s="237"/>
      <c r="K13" s="235"/>
    </row>
    <row r="14" s="1" customFormat="1" ht="12.75" customHeight="1">
      <c r="B14" s="238"/>
      <c r="C14" s="239"/>
      <c r="D14" s="239"/>
      <c r="E14" s="239"/>
      <c r="F14" s="239"/>
      <c r="G14" s="239"/>
      <c r="H14" s="239"/>
      <c r="I14" s="239"/>
      <c r="J14" s="239"/>
      <c r="K14" s="235"/>
    </row>
    <row r="15" s="1" customFormat="1" ht="15" customHeight="1">
      <c r="B15" s="238"/>
      <c r="C15" s="239"/>
      <c r="D15" s="237" t="s">
        <v>1238</v>
      </c>
      <c r="E15" s="237"/>
      <c r="F15" s="237"/>
      <c r="G15" s="237"/>
      <c r="H15" s="237"/>
      <c r="I15" s="237"/>
      <c r="J15" s="237"/>
      <c r="K15" s="235"/>
    </row>
    <row r="16" s="1" customFormat="1" ht="15" customHeight="1">
      <c r="B16" s="238"/>
      <c r="C16" s="239"/>
      <c r="D16" s="237" t="s">
        <v>1239</v>
      </c>
      <c r="E16" s="237"/>
      <c r="F16" s="237"/>
      <c r="G16" s="237"/>
      <c r="H16" s="237"/>
      <c r="I16" s="237"/>
      <c r="J16" s="237"/>
      <c r="K16" s="235"/>
    </row>
    <row r="17" s="1" customFormat="1" ht="15" customHeight="1">
      <c r="B17" s="238"/>
      <c r="C17" s="239"/>
      <c r="D17" s="237" t="s">
        <v>1240</v>
      </c>
      <c r="E17" s="237"/>
      <c r="F17" s="237"/>
      <c r="G17" s="237"/>
      <c r="H17" s="237"/>
      <c r="I17" s="237"/>
      <c r="J17" s="237"/>
      <c r="K17" s="235"/>
    </row>
    <row r="18" s="1" customFormat="1" ht="15" customHeight="1">
      <c r="B18" s="238"/>
      <c r="C18" s="239"/>
      <c r="D18" s="239"/>
      <c r="E18" s="241" t="s">
        <v>78</v>
      </c>
      <c r="F18" s="237" t="s">
        <v>1241</v>
      </c>
      <c r="G18" s="237"/>
      <c r="H18" s="237"/>
      <c r="I18" s="237"/>
      <c r="J18" s="237"/>
      <c r="K18" s="235"/>
    </row>
    <row r="19" s="1" customFormat="1" ht="15" customHeight="1">
      <c r="B19" s="238"/>
      <c r="C19" s="239"/>
      <c r="D19" s="239"/>
      <c r="E19" s="241" t="s">
        <v>1242</v>
      </c>
      <c r="F19" s="237" t="s">
        <v>1243</v>
      </c>
      <c r="G19" s="237"/>
      <c r="H19" s="237"/>
      <c r="I19" s="237"/>
      <c r="J19" s="237"/>
      <c r="K19" s="235"/>
    </row>
    <row r="20" s="1" customFormat="1" ht="15" customHeight="1">
      <c r="B20" s="238"/>
      <c r="C20" s="239"/>
      <c r="D20" s="239"/>
      <c r="E20" s="241" t="s">
        <v>1244</v>
      </c>
      <c r="F20" s="237" t="s">
        <v>1245</v>
      </c>
      <c r="G20" s="237"/>
      <c r="H20" s="237"/>
      <c r="I20" s="237"/>
      <c r="J20" s="237"/>
      <c r="K20" s="235"/>
    </row>
    <row r="21" s="1" customFormat="1" ht="15" customHeight="1">
      <c r="B21" s="238"/>
      <c r="C21" s="239"/>
      <c r="D21" s="239"/>
      <c r="E21" s="241" t="s">
        <v>1246</v>
      </c>
      <c r="F21" s="237" t="s">
        <v>1247</v>
      </c>
      <c r="G21" s="237"/>
      <c r="H21" s="237"/>
      <c r="I21" s="237"/>
      <c r="J21" s="237"/>
      <c r="K21" s="235"/>
    </row>
    <row r="22" s="1" customFormat="1" ht="15" customHeight="1">
      <c r="B22" s="238"/>
      <c r="C22" s="239"/>
      <c r="D22" s="239"/>
      <c r="E22" s="241" t="s">
        <v>983</v>
      </c>
      <c r="F22" s="237" t="s">
        <v>984</v>
      </c>
      <c r="G22" s="237"/>
      <c r="H22" s="237"/>
      <c r="I22" s="237"/>
      <c r="J22" s="237"/>
      <c r="K22" s="235"/>
    </row>
    <row r="23" s="1" customFormat="1" ht="15" customHeight="1">
      <c r="B23" s="238"/>
      <c r="C23" s="239"/>
      <c r="D23" s="239"/>
      <c r="E23" s="241" t="s">
        <v>1248</v>
      </c>
      <c r="F23" s="237" t="s">
        <v>1249</v>
      </c>
      <c r="G23" s="237"/>
      <c r="H23" s="237"/>
      <c r="I23" s="237"/>
      <c r="J23" s="237"/>
      <c r="K23" s="235"/>
    </row>
    <row r="24" s="1" customFormat="1" ht="12.75" customHeight="1">
      <c r="B24" s="238"/>
      <c r="C24" s="239"/>
      <c r="D24" s="239"/>
      <c r="E24" s="239"/>
      <c r="F24" s="239"/>
      <c r="G24" s="239"/>
      <c r="H24" s="239"/>
      <c r="I24" s="239"/>
      <c r="J24" s="239"/>
      <c r="K24" s="235"/>
    </row>
    <row r="25" s="1" customFormat="1" ht="15" customHeight="1">
      <c r="B25" s="238"/>
      <c r="C25" s="237" t="s">
        <v>1250</v>
      </c>
      <c r="D25" s="237"/>
      <c r="E25" s="237"/>
      <c r="F25" s="237"/>
      <c r="G25" s="237"/>
      <c r="H25" s="237"/>
      <c r="I25" s="237"/>
      <c r="J25" s="237"/>
      <c r="K25" s="235"/>
    </row>
    <row r="26" s="1" customFormat="1" ht="15" customHeight="1">
      <c r="B26" s="238"/>
      <c r="C26" s="237" t="s">
        <v>1251</v>
      </c>
      <c r="D26" s="237"/>
      <c r="E26" s="237"/>
      <c r="F26" s="237"/>
      <c r="G26" s="237"/>
      <c r="H26" s="237"/>
      <c r="I26" s="237"/>
      <c r="J26" s="237"/>
      <c r="K26" s="235"/>
    </row>
    <row r="27" s="1" customFormat="1" ht="15" customHeight="1">
      <c r="B27" s="238"/>
      <c r="C27" s="237"/>
      <c r="D27" s="237" t="s">
        <v>1252</v>
      </c>
      <c r="E27" s="237"/>
      <c r="F27" s="237"/>
      <c r="G27" s="237"/>
      <c r="H27" s="237"/>
      <c r="I27" s="237"/>
      <c r="J27" s="237"/>
      <c r="K27" s="235"/>
    </row>
    <row r="28" s="1" customFormat="1" ht="15" customHeight="1">
      <c r="B28" s="238"/>
      <c r="C28" s="239"/>
      <c r="D28" s="237" t="s">
        <v>1253</v>
      </c>
      <c r="E28" s="237"/>
      <c r="F28" s="237"/>
      <c r="G28" s="237"/>
      <c r="H28" s="237"/>
      <c r="I28" s="237"/>
      <c r="J28" s="237"/>
      <c r="K28" s="235"/>
    </row>
    <row r="29" s="1" customFormat="1" ht="12.75" customHeight="1">
      <c r="B29" s="238"/>
      <c r="C29" s="239"/>
      <c r="D29" s="239"/>
      <c r="E29" s="239"/>
      <c r="F29" s="239"/>
      <c r="G29" s="239"/>
      <c r="H29" s="239"/>
      <c r="I29" s="239"/>
      <c r="J29" s="239"/>
      <c r="K29" s="235"/>
    </row>
    <row r="30" s="1" customFormat="1" ht="15" customHeight="1">
      <c r="B30" s="238"/>
      <c r="C30" s="239"/>
      <c r="D30" s="237" t="s">
        <v>1254</v>
      </c>
      <c r="E30" s="237"/>
      <c r="F30" s="237"/>
      <c r="G30" s="237"/>
      <c r="H30" s="237"/>
      <c r="I30" s="237"/>
      <c r="J30" s="237"/>
      <c r="K30" s="235"/>
    </row>
    <row r="31" s="1" customFormat="1" ht="15" customHeight="1">
      <c r="B31" s="238"/>
      <c r="C31" s="239"/>
      <c r="D31" s="237" t="s">
        <v>1255</v>
      </c>
      <c r="E31" s="237"/>
      <c r="F31" s="237"/>
      <c r="G31" s="237"/>
      <c r="H31" s="237"/>
      <c r="I31" s="237"/>
      <c r="J31" s="237"/>
      <c r="K31" s="235"/>
    </row>
    <row r="32" s="1" customFormat="1" ht="12.75" customHeight="1">
      <c r="B32" s="238"/>
      <c r="C32" s="239"/>
      <c r="D32" s="239"/>
      <c r="E32" s="239"/>
      <c r="F32" s="239"/>
      <c r="G32" s="239"/>
      <c r="H32" s="239"/>
      <c r="I32" s="239"/>
      <c r="J32" s="239"/>
      <c r="K32" s="235"/>
    </row>
    <row r="33" s="1" customFormat="1" ht="15" customHeight="1">
      <c r="B33" s="238"/>
      <c r="C33" s="239"/>
      <c r="D33" s="237" t="s">
        <v>1256</v>
      </c>
      <c r="E33" s="237"/>
      <c r="F33" s="237"/>
      <c r="G33" s="237"/>
      <c r="H33" s="237"/>
      <c r="I33" s="237"/>
      <c r="J33" s="237"/>
      <c r="K33" s="235"/>
    </row>
    <row r="34" s="1" customFormat="1" ht="15" customHeight="1">
      <c r="B34" s="238"/>
      <c r="C34" s="239"/>
      <c r="D34" s="237" t="s">
        <v>1257</v>
      </c>
      <c r="E34" s="237"/>
      <c r="F34" s="237"/>
      <c r="G34" s="237"/>
      <c r="H34" s="237"/>
      <c r="I34" s="237"/>
      <c r="J34" s="237"/>
      <c r="K34" s="235"/>
    </row>
    <row r="35" s="1" customFormat="1" ht="15" customHeight="1">
      <c r="B35" s="238"/>
      <c r="C35" s="239"/>
      <c r="D35" s="237" t="s">
        <v>1258</v>
      </c>
      <c r="E35" s="237"/>
      <c r="F35" s="237"/>
      <c r="G35" s="237"/>
      <c r="H35" s="237"/>
      <c r="I35" s="237"/>
      <c r="J35" s="237"/>
      <c r="K35" s="235"/>
    </row>
    <row r="36" s="1" customFormat="1" ht="15" customHeight="1">
      <c r="B36" s="238"/>
      <c r="C36" s="239"/>
      <c r="D36" s="237"/>
      <c r="E36" s="240" t="s">
        <v>115</v>
      </c>
      <c r="F36" s="237"/>
      <c r="G36" s="237" t="s">
        <v>1259</v>
      </c>
      <c r="H36" s="237"/>
      <c r="I36" s="237"/>
      <c r="J36" s="237"/>
      <c r="K36" s="235"/>
    </row>
    <row r="37" s="1" customFormat="1" ht="30.75" customHeight="1">
      <c r="B37" s="238"/>
      <c r="C37" s="239"/>
      <c r="D37" s="237"/>
      <c r="E37" s="240" t="s">
        <v>1260</v>
      </c>
      <c r="F37" s="237"/>
      <c r="G37" s="237" t="s">
        <v>1261</v>
      </c>
      <c r="H37" s="237"/>
      <c r="I37" s="237"/>
      <c r="J37" s="237"/>
      <c r="K37" s="235"/>
    </row>
    <row r="38" s="1" customFormat="1" ht="15" customHeight="1">
      <c r="B38" s="238"/>
      <c r="C38" s="239"/>
      <c r="D38" s="237"/>
      <c r="E38" s="240" t="s">
        <v>52</v>
      </c>
      <c r="F38" s="237"/>
      <c r="G38" s="237" t="s">
        <v>1262</v>
      </c>
      <c r="H38" s="237"/>
      <c r="I38" s="237"/>
      <c r="J38" s="237"/>
      <c r="K38" s="235"/>
    </row>
    <row r="39" s="1" customFormat="1" ht="15" customHeight="1">
      <c r="B39" s="238"/>
      <c r="C39" s="239"/>
      <c r="D39" s="237"/>
      <c r="E39" s="240" t="s">
        <v>53</v>
      </c>
      <c r="F39" s="237"/>
      <c r="G39" s="237" t="s">
        <v>1263</v>
      </c>
      <c r="H39" s="237"/>
      <c r="I39" s="237"/>
      <c r="J39" s="237"/>
      <c r="K39" s="235"/>
    </row>
    <row r="40" s="1" customFormat="1" ht="15" customHeight="1">
      <c r="B40" s="238"/>
      <c r="C40" s="239"/>
      <c r="D40" s="237"/>
      <c r="E40" s="240" t="s">
        <v>116</v>
      </c>
      <c r="F40" s="237"/>
      <c r="G40" s="237" t="s">
        <v>1264</v>
      </c>
      <c r="H40" s="237"/>
      <c r="I40" s="237"/>
      <c r="J40" s="237"/>
      <c r="K40" s="235"/>
    </row>
    <row r="41" s="1" customFormat="1" ht="15" customHeight="1">
      <c r="B41" s="238"/>
      <c r="C41" s="239"/>
      <c r="D41" s="237"/>
      <c r="E41" s="240" t="s">
        <v>117</v>
      </c>
      <c r="F41" s="237"/>
      <c r="G41" s="237" t="s">
        <v>1265</v>
      </c>
      <c r="H41" s="237"/>
      <c r="I41" s="237"/>
      <c r="J41" s="237"/>
      <c r="K41" s="235"/>
    </row>
    <row r="42" s="1" customFormat="1" ht="15" customHeight="1">
      <c r="B42" s="238"/>
      <c r="C42" s="239"/>
      <c r="D42" s="237"/>
      <c r="E42" s="240" t="s">
        <v>1266</v>
      </c>
      <c r="F42" s="237"/>
      <c r="G42" s="237" t="s">
        <v>1267</v>
      </c>
      <c r="H42" s="237"/>
      <c r="I42" s="237"/>
      <c r="J42" s="237"/>
      <c r="K42" s="235"/>
    </row>
    <row r="43" s="1" customFormat="1" ht="15" customHeight="1">
      <c r="B43" s="238"/>
      <c r="C43" s="239"/>
      <c r="D43" s="237"/>
      <c r="E43" s="240"/>
      <c r="F43" s="237"/>
      <c r="G43" s="237" t="s">
        <v>1268</v>
      </c>
      <c r="H43" s="237"/>
      <c r="I43" s="237"/>
      <c r="J43" s="237"/>
      <c r="K43" s="235"/>
    </row>
    <row r="44" s="1" customFormat="1" ht="15" customHeight="1">
      <c r="B44" s="238"/>
      <c r="C44" s="239"/>
      <c r="D44" s="237"/>
      <c r="E44" s="240" t="s">
        <v>1269</v>
      </c>
      <c r="F44" s="237"/>
      <c r="G44" s="237" t="s">
        <v>1270</v>
      </c>
      <c r="H44" s="237"/>
      <c r="I44" s="237"/>
      <c r="J44" s="237"/>
      <c r="K44" s="235"/>
    </row>
    <row r="45" s="1" customFormat="1" ht="15" customHeight="1">
      <c r="B45" s="238"/>
      <c r="C45" s="239"/>
      <c r="D45" s="237"/>
      <c r="E45" s="240" t="s">
        <v>119</v>
      </c>
      <c r="F45" s="237"/>
      <c r="G45" s="237" t="s">
        <v>1271</v>
      </c>
      <c r="H45" s="237"/>
      <c r="I45" s="237"/>
      <c r="J45" s="237"/>
      <c r="K45" s="235"/>
    </row>
    <row r="46" s="1" customFormat="1" ht="12.75" customHeight="1">
      <c r="B46" s="238"/>
      <c r="C46" s="239"/>
      <c r="D46" s="237"/>
      <c r="E46" s="237"/>
      <c r="F46" s="237"/>
      <c r="G46" s="237"/>
      <c r="H46" s="237"/>
      <c r="I46" s="237"/>
      <c r="J46" s="237"/>
      <c r="K46" s="235"/>
    </row>
    <row r="47" s="1" customFormat="1" ht="15" customHeight="1">
      <c r="B47" s="238"/>
      <c r="C47" s="239"/>
      <c r="D47" s="237" t="s">
        <v>1272</v>
      </c>
      <c r="E47" s="237"/>
      <c r="F47" s="237"/>
      <c r="G47" s="237"/>
      <c r="H47" s="237"/>
      <c r="I47" s="237"/>
      <c r="J47" s="237"/>
      <c r="K47" s="235"/>
    </row>
    <row r="48" s="1" customFormat="1" ht="15" customHeight="1">
      <c r="B48" s="238"/>
      <c r="C48" s="239"/>
      <c r="D48" s="239"/>
      <c r="E48" s="237" t="s">
        <v>1273</v>
      </c>
      <c r="F48" s="237"/>
      <c r="G48" s="237"/>
      <c r="H48" s="237"/>
      <c r="I48" s="237"/>
      <c r="J48" s="237"/>
      <c r="K48" s="235"/>
    </row>
    <row r="49" s="1" customFormat="1" ht="15" customHeight="1">
      <c r="B49" s="238"/>
      <c r="C49" s="239"/>
      <c r="D49" s="239"/>
      <c r="E49" s="237" t="s">
        <v>1274</v>
      </c>
      <c r="F49" s="237"/>
      <c r="G49" s="237"/>
      <c r="H49" s="237"/>
      <c r="I49" s="237"/>
      <c r="J49" s="237"/>
      <c r="K49" s="235"/>
    </row>
    <row r="50" s="1" customFormat="1" ht="15" customHeight="1">
      <c r="B50" s="238"/>
      <c r="C50" s="239"/>
      <c r="D50" s="239"/>
      <c r="E50" s="237" t="s">
        <v>1275</v>
      </c>
      <c r="F50" s="237"/>
      <c r="G50" s="237"/>
      <c r="H50" s="237"/>
      <c r="I50" s="237"/>
      <c r="J50" s="237"/>
      <c r="K50" s="235"/>
    </row>
    <row r="51" s="1" customFormat="1" ht="15" customHeight="1">
      <c r="B51" s="238"/>
      <c r="C51" s="239"/>
      <c r="D51" s="237" t="s">
        <v>1276</v>
      </c>
      <c r="E51" s="237"/>
      <c r="F51" s="237"/>
      <c r="G51" s="237"/>
      <c r="H51" s="237"/>
      <c r="I51" s="237"/>
      <c r="J51" s="237"/>
      <c r="K51" s="235"/>
    </row>
    <row r="52" s="1" customFormat="1" ht="25.5" customHeight="1">
      <c r="B52" s="233"/>
      <c r="C52" s="234" t="s">
        <v>1277</v>
      </c>
      <c r="D52" s="234"/>
      <c r="E52" s="234"/>
      <c r="F52" s="234"/>
      <c r="G52" s="234"/>
      <c r="H52" s="234"/>
      <c r="I52" s="234"/>
      <c r="J52" s="234"/>
      <c r="K52" s="235"/>
    </row>
    <row r="53" s="1" customFormat="1" ht="5.25" customHeight="1">
      <c r="B53" s="233"/>
      <c r="C53" s="236"/>
      <c r="D53" s="236"/>
      <c r="E53" s="236"/>
      <c r="F53" s="236"/>
      <c r="G53" s="236"/>
      <c r="H53" s="236"/>
      <c r="I53" s="236"/>
      <c r="J53" s="236"/>
      <c r="K53" s="235"/>
    </row>
    <row r="54" s="1" customFormat="1" ht="15" customHeight="1">
      <c r="B54" s="233"/>
      <c r="C54" s="237" t="s">
        <v>1278</v>
      </c>
      <c r="D54" s="237"/>
      <c r="E54" s="237"/>
      <c r="F54" s="237"/>
      <c r="G54" s="237"/>
      <c r="H54" s="237"/>
      <c r="I54" s="237"/>
      <c r="J54" s="237"/>
      <c r="K54" s="235"/>
    </row>
    <row r="55" s="1" customFormat="1" ht="15" customHeight="1">
      <c r="B55" s="233"/>
      <c r="C55" s="237" t="s">
        <v>1279</v>
      </c>
      <c r="D55" s="237"/>
      <c r="E55" s="237"/>
      <c r="F55" s="237"/>
      <c r="G55" s="237"/>
      <c r="H55" s="237"/>
      <c r="I55" s="237"/>
      <c r="J55" s="237"/>
      <c r="K55" s="235"/>
    </row>
    <row r="56" s="1" customFormat="1" ht="12.75" customHeight="1">
      <c r="B56" s="233"/>
      <c r="C56" s="237"/>
      <c r="D56" s="237"/>
      <c r="E56" s="237"/>
      <c r="F56" s="237"/>
      <c r="G56" s="237"/>
      <c r="H56" s="237"/>
      <c r="I56" s="237"/>
      <c r="J56" s="237"/>
      <c r="K56" s="235"/>
    </row>
    <row r="57" s="1" customFormat="1" ht="15" customHeight="1">
      <c r="B57" s="233"/>
      <c r="C57" s="237" t="s">
        <v>1280</v>
      </c>
      <c r="D57" s="237"/>
      <c r="E57" s="237"/>
      <c r="F57" s="237"/>
      <c r="G57" s="237"/>
      <c r="H57" s="237"/>
      <c r="I57" s="237"/>
      <c r="J57" s="237"/>
      <c r="K57" s="235"/>
    </row>
    <row r="58" s="1" customFormat="1" ht="15" customHeight="1">
      <c r="B58" s="233"/>
      <c r="C58" s="239"/>
      <c r="D58" s="237" t="s">
        <v>1281</v>
      </c>
      <c r="E58" s="237"/>
      <c r="F58" s="237"/>
      <c r="G58" s="237"/>
      <c r="H58" s="237"/>
      <c r="I58" s="237"/>
      <c r="J58" s="237"/>
      <c r="K58" s="235"/>
    </row>
    <row r="59" s="1" customFormat="1" ht="15" customHeight="1">
      <c r="B59" s="233"/>
      <c r="C59" s="239"/>
      <c r="D59" s="237" t="s">
        <v>1282</v>
      </c>
      <c r="E59" s="237"/>
      <c r="F59" s="237"/>
      <c r="G59" s="237"/>
      <c r="H59" s="237"/>
      <c r="I59" s="237"/>
      <c r="J59" s="237"/>
      <c r="K59" s="235"/>
    </row>
    <row r="60" s="1" customFormat="1" ht="15" customHeight="1">
      <c r="B60" s="233"/>
      <c r="C60" s="239"/>
      <c r="D60" s="237" t="s">
        <v>1283</v>
      </c>
      <c r="E60" s="237"/>
      <c r="F60" s="237"/>
      <c r="G60" s="237"/>
      <c r="H60" s="237"/>
      <c r="I60" s="237"/>
      <c r="J60" s="237"/>
      <c r="K60" s="235"/>
    </row>
    <row r="61" s="1" customFormat="1" ht="15" customHeight="1">
      <c r="B61" s="233"/>
      <c r="C61" s="239"/>
      <c r="D61" s="237" t="s">
        <v>1284</v>
      </c>
      <c r="E61" s="237"/>
      <c r="F61" s="237"/>
      <c r="G61" s="237"/>
      <c r="H61" s="237"/>
      <c r="I61" s="237"/>
      <c r="J61" s="237"/>
      <c r="K61" s="235"/>
    </row>
    <row r="62" s="1" customFormat="1" ht="15" customHeight="1">
      <c r="B62" s="233"/>
      <c r="C62" s="239"/>
      <c r="D62" s="242" t="s">
        <v>1285</v>
      </c>
      <c r="E62" s="242"/>
      <c r="F62" s="242"/>
      <c r="G62" s="242"/>
      <c r="H62" s="242"/>
      <c r="I62" s="242"/>
      <c r="J62" s="242"/>
      <c r="K62" s="235"/>
    </row>
    <row r="63" s="1" customFormat="1" ht="15" customHeight="1">
      <c r="B63" s="233"/>
      <c r="C63" s="239"/>
      <c r="D63" s="237" t="s">
        <v>1286</v>
      </c>
      <c r="E63" s="237"/>
      <c r="F63" s="237"/>
      <c r="G63" s="237"/>
      <c r="H63" s="237"/>
      <c r="I63" s="237"/>
      <c r="J63" s="237"/>
      <c r="K63" s="235"/>
    </row>
    <row r="64" s="1" customFormat="1" ht="12.75" customHeight="1">
      <c r="B64" s="233"/>
      <c r="C64" s="239"/>
      <c r="D64" s="239"/>
      <c r="E64" s="243"/>
      <c r="F64" s="239"/>
      <c r="G64" s="239"/>
      <c r="H64" s="239"/>
      <c r="I64" s="239"/>
      <c r="J64" s="239"/>
      <c r="K64" s="235"/>
    </row>
    <row r="65" s="1" customFormat="1" ht="15" customHeight="1">
      <c r="B65" s="233"/>
      <c r="C65" s="239"/>
      <c r="D65" s="237" t="s">
        <v>1287</v>
      </c>
      <c r="E65" s="237"/>
      <c r="F65" s="237"/>
      <c r="G65" s="237"/>
      <c r="H65" s="237"/>
      <c r="I65" s="237"/>
      <c r="J65" s="237"/>
      <c r="K65" s="235"/>
    </row>
    <row r="66" s="1" customFormat="1" ht="15" customHeight="1">
      <c r="B66" s="233"/>
      <c r="C66" s="239"/>
      <c r="D66" s="242" t="s">
        <v>1288</v>
      </c>
      <c r="E66" s="242"/>
      <c r="F66" s="242"/>
      <c r="G66" s="242"/>
      <c r="H66" s="242"/>
      <c r="I66" s="242"/>
      <c r="J66" s="242"/>
      <c r="K66" s="235"/>
    </row>
    <row r="67" s="1" customFormat="1" ht="15" customHeight="1">
      <c r="B67" s="233"/>
      <c r="C67" s="239"/>
      <c r="D67" s="237" t="s">
        <v>1289</v>
      </c>
      <c r="E67" s="237"/>
      <c r="F67" s="237"/>
      <c r="G67" s="237"/>
      <c r="H67" s="237"/>
      <c r="I67" s="237"/>
      <c r="J67" s="237"/>
      <c r="K67" s="235"/>
    </row>
    <row r="68" s="1" customFormat="1" ht="15" customHeight="1">
      <c r="B68" s="233"/>
      <c r="C68" s="239"/>
      <c r="D68" s="237" t="s">
        <v>1290</v>
      </c>
      <c r="E68" s="237"/>
      <c r="F68" s="237"/>
      <c r="G68" s="237"/>
      <c r="H68" s="237"/>
      <c r="I68" s="237"/>
      <c r="J68" s="237"/>
      <c r="K68" s="235"/>
    </row>
    <row r="69" s="1" customFormat="1" ht="15" customHeight="1">
      <c r="B69" s="233"/>
      <c r="C69" s="239"/>
      <c r="D69" s="237" t="s">
        <v>1291</v>
      </c>
      <c r="E69" s="237"/>
      <c r="F69" s="237"/>
      <c r="G69" s="237"/>
      <c r="H69" s="237"/>
      <c r="I69" s="237"/>
      <c r="J69" s="237"/>
      <c r="K69" s="235"/>
    </row>
    <row r="70" s="1" customFormat="1" ht="15" customHeight="1">
      <c r="B70" s="233"/>
      <c r="C70" s="239"/>
      <c r="D70" s="237" t="s">
        <v>1292</v>
      </c>
      <c r="E70" s="237"/>
      <c r="F70" s="237"/>
      <c r="G70" s="237"/>
      <c r="H70" s="237"/>
      <c r="I70" s="237"/>
      <c r="J70" s="237"/>
      <c r="K70" s="235"/>
    </row>
    <row r="71" s="1" customFormat="1" ht="12.75" customHeight="1">
      <c r="B71" s="244"/>
      <c r="C71" s="245"/>
      <c r="D71" s="245"/>
      <c r="E71" s="245"/>
      <c r="F71" s="245"/>
      <c r="G71" s="245"/>
      <c r="H71" s="245"/>
      <c r="I71" s="245"/>
      <c r="J71" s="245"/>
      <c r="K71" s="246"/>
    </row>
    <row r="72" s="1" customFormat="1" ht="18.75" customHeight="1">
      <c r="B72" s="247"/>
      <c r="C72" s="247"/>
      <c r="D72" s="247"/>
      <c r="E72" s="247"/>
      <c r="F72" s="247"/>
      <c r="G72" s="247"/>
      <c r="H72" s="247"/>
      <c r="I72" s="247"/>
      <c r="J72" s="247"/>
      <c r="K72" s="248"/>
    </row>
    <row r="73" s="1" customFormat="1" ht="18.75" customHeight="1">
      <c r="B73" s="248"/>
      <c r="C73" s="248"/>
      <c r="D73" s="248"/>
      <c r="E73" s="248"/>
      <c r="F73" s="248"/>
      <c r="G73" s="248"/>
      <c r="H73" s="248"/>
      <c r="I73" s="248"/>
      <c r="J73" s="248"/>
      <c r="K73" s="248"/>
    </row>
    <row r="74" s="1" customFormat="1" ht="7.5" customHeight="1">
      <c r="B74" s="249"/>
      <c r="C74" s="250"/>
      <c r="D74" s="250"/>
      <c r="E74" s="250"/>
      <c r="F74" s="250"/>
      <c r="G74" s="250"/>
      <c r="H74" s="250"/>
      <c r="I74" s="250"/>
      <c r="J74" s="250"/>
      <c r="K74" s="251"/>
    </row>
    <row r="75" s="1" customFormat="1" ht="45" customHeight="1">
      <c r="B75" s="252"/>
      <c r="C75" s="253" t="s">
        <v>1293</v>
      </c>
      <c r="D75" s="253"/>
      <c r="E75" s="253"/>
      <c r="F75" s="253"/>
      <c r="G75" s="253"/>
      <c r="H75" s="253"/>
      <c r="I75" s="253"/>
      <c r="J75" s="253"/>
      <c r="K75" s="254"/>
    </row>
    <row r="76" s="1" customFormat="1" ht="17.25" customHeight="1">
      <c r="B76" s="252"/>
      <c r="C76" s="255" t="s">
        <v>1294</v>
      </c>
      <c r="D76" s="255"/>
      <c r="E76" s="255"/>
      <c r="F76" s="255" t="s">
        <v>1295</v>
      </c>
      <c r="G76" s="256"/>
      <c r="H76" s="255" t="s">
        <v>53</v>
      </c>
      <c r="I76" s="255" t="s">
        <v>56</v>
      </c>
      <c r="J76" s="255" t="s">
        <v>1296</v>
      </c>
      <c r="K76" s="254"/>
    </row>
    <row r="77" s="1" customFormat="1" ht="17.25" customHeight="1">
      <c r="B77" s="252"/>
      <c r="C77" s="257" t="s">
        <v>1297</v>
      </c>
      <c r="D77" s="257"/>
      <c r="E77" s="257"/>
      <c r="F77" s="258" t="s">
        <v>1298</v>
      </c>
      <c r="G77" s="259"/>
      <c r="H77" s="257"/>
      <c r="I77" s="257"/>
      <c r="J77" s="257" t="s">
        <v>1299</v>
      </c>
      <c r="K77" s="254"/>
    </row>
    <row r="78" s="1" customFormat="1" ht="5.25" customHeight="1">
      <c r="B78" s="252"/>
      <c r="C78" s="260"/>
      <c r="D78" s="260"/>
      <c r="E78" s="260"/>
      <c r="F78" s="260"/>
      <c r="G78" s="261"/>
      <c r="H78" s="260"/>
      <c r="I78" s="260"/>
      <c r="J78" s="260"/>
      <c r="K78" s="254"/>
    </row>
    <row r="79" s="1" customFormat="1" ht="15" customHeight="1">
      <c r="B79" s="252"/>
      <c r="C79" s="240" t="s">
        <v>52</v>
      </c>
      <c r="D79" s="262"/>
      <c r="E79" s="262"/>
      <c r="F79" s="263" t="s">
        <v>1300</v>
      </c>
      <c r="G79" s="264"/>
      <c r="H79" s="240" t="s">
        <v>1301</v>
      </c>
      <c r="I79" s="240" t="s">
        <v>1302</v>
      </c>
      <c r="J79" s="240">
        <v>20</v>
      </c>
      <c r="K79" s="254"/>
    </row>
    <row r="80" s="1" customFormat="1" ht="15" customHeight="1">
      <c r="B80" s="252"/>
      <c r="C80" s="240" t="s">
        <v>1303</v>
      </c>
      <c r="D80" s="240"/>
      <c r="E80" s="240"/>
      <c r="F80" s="263" t="s">
        <v>1300</v>
      </c>
      <c r="G80" s="264"/>
      <c r="H80" s="240" t="s">
        <v>1304</v>
      </c>
      <c r="I80" s="240" t="s">
        <v>1302</v>
      </c>
      <c r="J80" s="240">
        <v>120</v>
      </c>
      <c r="K80" s="254"/>
    </row>
    <row r="81" s="1" customFormat="1" ht="15" customHeight="1">
      <c r="B81" s="265"/>
      <c r="C81" s="240" t="s">
        <v>1305</v>
      </c>
      <c r="D81" s="240"/>
      <c r="E81" s="240"/>
      <c r="F81" s="263" t="s">
        <v>1306</v>
      </c>
      <c r="G81" s="264"/>
      <c r="H81" s="240" t="s">
        <v>1307</v>
      </c>
      <c r="I81" s="240" t="s">
        <v>1302</v>
      </c>
      <c r="J81" s="240">
        <v>50</v>
      </c>
      <c r="K81" s="254"/>
    </row>
    <row r="82" s="1" customFormat="1" ht="15" customHeight="1">
      <c r="B82" s="265"/>
      <c r="C82" s="240" t="s">
        <v>1308</v>
      </c>
      <c r="D82" s="240"/>
      <c r="E82" s="240"/>
      <c r="F82" s="263" t="s">
        <v>1300</v>
      </c>
      <c r="G82" s="264"/>
      <c r="H82" s="240" t="s">
        <v>1309</v>
      </c>
      <c r="I82" s="240" t="s">
        <v>1310</v>
      </c>
      <c r="J82" s="240"/>
      <c r="K82" s="254"/>
    </row>
    <row r="83" s="1" customFormat="1" ht="15" customHeight="1">
      <c r="B83" s="265"/>
      <c r="C83" s="266" t="s">
        <v>1311</v>
      </c>
      <c r="D83" s="266"/>
      <c r="E83" s="266"/>
      <c r="F83" s="267" t="s">
        <v>1306</v>
      </c>
      <c r="G83" s="266"/>
      <c r="H83" s="266" t="s">
        <v>1312</v>
      </c>
      <c r="I83" s="266" t="s">
        <v>1302</v>
      </c>
      <c r="J83" s="266">
        <v>15</v>
      </c>
      <c r="K83" s="254"/>
    </row>
    <row r="84" s="1" customFormat="1" ht="15" customHeight="1">
      <c r="B84" s="265"/>
      <c r="C84" s="266" t="s">
        <v>1313</v>
      </c>
      <c r="D84" s="266"/>
      <c r="E84" s="266"/>
      <c r="F84" s="267" t="s">
        <v>1306</v>
      </c>
      <c r="G84" s="266"/>
      <c r="H84" s="266" t="s">
        <v>1314</v>
      </c>
      <c r="I84" s="266" t="s">
        <v>1302</v>
      </c>
      <c r="J84" s="266">
        <v>15</v>
      </c>
      <c r="K84" s="254"/>
    </row>
    <row r="85" s="1" customFormat="1" ht="15" customHeight="1">
      <c r="B85" s="265"/>
      <c r="C85" s="266" t="s">
        <v>1315</v>
      </c>
      <c r="D85" s="266"/>
      <c r="E85" s="266"/>
      <c r="F85" s="267" t="s">
        <v>1306</v>
      </c>
      <c r="G85" s="266"/>
      <c r="H85" s="266" t="s">
        <v>1316</v>
      </c>
      <c r="I85" s="266" t="s">
        <v>1302</v>
      </c>
      <c r="J85" s="266">
        <v>20</v>
      </c>
      <c r="K85" s="254"/>
    </row>
    <row r="86" s="1" customFormat="1" ht="15" customHeight="1">
      <c r="B86" s="265"/>
      <c r="C86" s="266" t="s">
        <v>1317</v>
      </c>
      <c r="D86" s="266"/>
      <c r="E86" s="266"/>
      <c r="F86" s="267" t="s">
        <v>1306</v>
      </c>
      <c r="G86" s="266"/>
      <c r="H86" s="266" t="s">
        <v>1318</v>
      </c>
      <c r="I86" s="266" t="s">
        <v>1302</v>
      </c>
      <c r="J86" s="266">
        <v>20</v>
      </c>
      <c r="K86" s="254"/>
    </row>
    <row r="87" s="1" customFormat="1" ht="15" customHeight="1">
      <c r="B87" s="265"/>
      <c r="C87" s="240" t="s">
        <v>1319</v>
      </c>
      <c r="D87" s="240"/>
      <c r="E87" s="240"/>
      <c r="F87" s="263" t="s">
        <v>1306</v>
      </c>
      <c r="G87" s="264"/>
      <c r="H87" s="240" t="s">
        <v>1320</v>
      </c>
      <c r="I87" s="240" t="s">
        <v>1302</v>
      </c>
      <c r="J87" s="240">
        <v>50</v>
      </c>
      <c r="K87" s="254"/>
    </row>
    <row r="88" s="1" customFormat="1" ht="15" customHeight="1">
      <c r="B88" s="265"/>
      <c r="C88" s="240" t="s">
        <v>1321</v>
      </c>
      <c r="D88" s="240"/>
      <c r="E88" s="240"/>
      <c r="F88" s="263" t="s">
        <v>1306</v>
      </c>
      <c r="G88" s="264"/>
      <c r="H88" s="240" t="s">
        <v>1322</v>
      </c>
      <c r="I88" s="240" t="s">
        <v>1302</v>
      </c>
      <c r="J88" s="240">
        <v>20</v>
      </c>
      <c r="K88" s="254"/>
    </row>
    <row r="89" s="1" customFormat="1" ht="15" customHeight="1">
      <c r="B89" s="265"/>
      <c r="C89" s="240" t="s">
        <v>1323</v>
      </c>
      <c r="D89" s="240"/>
      <c r="E89" s="240"/>
      <c r="F89" s="263" t="s">
        <v>1306</v>
      </c>
      <c r="G89" s="264"/>
      <c r="H89" s="240" t="s">
        <v>1324</v>
      </c>
      <c r="I89" s="240" t="s">
        <v>1302</v>
      </c>
      <c r="J89" s="240">
        <v>20</v>
      </c>
      <c r="K89" s="254"/>
    </row>
    <row r="90" s="1" customFormat="1" ht="15" customHeight="1">
      <c r="B90" s="265"/>
      <c r="C90" s="240" t="s">
        <v>1325</v>
      </c>
      <c r="D90" s="240"/>
      <c r="E90" s="240"/>
      <c r="F90" s="263" t="s">
        <v>1306</v>
      </c>
      <c r="G90" s="264"/>
      <c r="H90" s="240" t="s">
        <v>1326</v>
      </c>
      <c r="I90" s="240" t="s">
        <v>1302</v>
      </c>
      <c r="J90" s="240">
        <v>50</v>
      </c>
      <c r="K90" s="254"/>
    </row>
    <row r="91" s="1" customFormat="1" ht="15" customHeight="1">
      <c r="B91" s="265"/>
      <c r="C91" s="240" t="s">
        <v>1327</v>
      </c>
      <c r="D91" s="240"/>
      <c r="E91" s="240"/>
      <c r="F91" s="263" t="s">
        <v>1306</v>
      </c>
      <c r="G91" s="264"/>
      <c r="H91" s="240" t="s">
        <v>1327</v>
      </c>
      <c r="I91" s="240" t="s">
        <v>1302</v>
      </c>
      <c r="J91" s="240">
        <v>50</v>
      </c>
      <c r="K91" s="254"/>
    </row>
    <row r="92" s="1" customFormat="1" ht="15" customHeight="1">
      <c r="B92" s="265"/>
      <c r="C92" s="240" t="s">
        <v>1328</v>
      </c>
      <c r="D92" s="240"/>
      <c r="E92" s="240"/>
      <c r="F92" s="263" t="s">
        <v>1306</v>
      </c>
      <c r="G92" s="264"/>
      <c r="H92" s="240" t="s">
        <v>1329</v>
      </c>
      <c r="I92" s="240" t="s">
        <v>1302</v>
      </c>
      <c r="J92" s="240">
        <v>255</v>
      </c>
      <c r="K92" s="254"/>
    </row>
    <row r="93" s="1" customFormat="1" ht="15" customHeight="1">
      <c r="B93" s="265"/>
      <c r="C93" s="240" t="s">
        <v>1330</v>
      </c>
      <c r="D93" s="240"/>
      <c r="E93" s="240"/>
      <c r="F93" s="263" t="s">
        <v>1300</v>
      </c>
      <c r="G93" s="264"/>
      <c r="H93" s="240" t="s">
        <v>1331</v>
      </c>
      <c r="I93" s="240" t="s">
        <v>1332</v>
      </c>
      <c r="J93" s="240"/>
      <c r="K93" s="254"/>
    </row>
    <row r="94" s="1" customFormat="1" ht="15" customHeight="1">
      <c r="B94" s="265"/>
      <c r="C94" s="240" t="s">
        <v>1333</v>
      </c>
      <c r="D94" s="240"/>
      <c r="E94" s="240"/>
      <c r="F94" s="263" t="s">
        <v>1300</v>
      </c>
      <c r="G94" s="264"/>
      <c r="H94" s="240" t="s">
        <v>1334</v>
      </c>
      <c r="I94" s="240" t="s">
        <v>1335</v>
      </c>
      <c r="J94" s="240"/>
      <c r="K94" s="254"/>
    </row>
    <row r="95" s="1" customFormat="1" ht="15" customHeight="1">
      <c r="B95" s="265"/>
      <c r="C95" s="240" t="s">
        <v>1336</v>
      </c>
      <c r="D95" s="240"/>
      <c r="E95" s="240"/>
      <c r="F95" s="263" t="s">
        <v>1300</v>
      </c>
      <c r="G95" s="264"/>
      <c r="H95" s="240" t="s">
        <v>1336</v>
      </c>
      <c r="I95" s="240" t="s">
        <v>1335</v>
      </c>
      <c r="J95" s="240"/>
      <c r="K95" s="254"/>
    </row>
    <row r="96" s="1" customFormat="1" ht="15" customHeight="1">
      <c r="B96" s="265"/>
      <c r="C96" s="240" t="s">
        <v>37</v>
      </c>
      <c r="D96" s="240"/>
      <c r="E96" s="240"/>
      <c r="F96" s="263" t="s">
        <v>1300</v>
      </c>
      <c r="G96" s="264"/>
      <c r="H96" s="240" t="s">
        <v>1337</v>
      </c>
      <c r="I96" s="240" t="s">
        <v>1335</v>
      </c>
      <c r="J96" s="240"/>
      <c r="K96" s="254"/>
    </row>
    <row r="97" s="1" customFormat="1" ht="15" customHeight="1">
      <c r="B97" s="265"/>
      <c r="C97" s="240" t="s">
        <v>47</v>
      </c>
      <c r="D97" s="240"/>
      <c r="E97" s="240"/>
      <c r="F97" s="263" t="s">
        <v>1300</v>
      </c>
      <c r="G97" s="264"/>
      <c r="H97" s="240" t="s">
        <v>1338</v>
      </c>
      <c r="I97" s="240" t="s">
        <v>1335</v>
      </c>
      <c r="J97" s="240"/>
      <c r="K97" s="254"/>
    </row>
    <row r="98" s="1" customFormat="1" ht="15" customHeight="1">
      <c r="B98" s="268"/>
      <c r="C98" s="269"/>
      <c r="D98" s="269"/>
      <c r="E98" s="269"/>
      <c r="F98" s="269"/>
      <c r="G98" s="269"/>
      <c r="H98" s="269"/>
      <c r="I98" s="269"/>
      <c r="J98" s="269"/>
      <c r="K98" s="270"/>
    </row>
    <row r="99" s="1" customFormat="1" ht="18.75" customHeight="1">
      <c r="B99" s="271"/>
      <c r="C99" s="272"/>
      <c r="D99" s="272"/>
      <c r="E99" s="272"/>
      <c r="F99" s="272"/>
      <c r="G99" s="272"/>
      <c r="H99" s="272"/>
      <c r="I99" s="272"/>
      <c r="J99" s="272"/>
      <c r="K99" s="271"/>
    </row>
    <row r="100" s="1" customFormat="1" ht="18.75" customHeight="1">
      <c r="B100" s="248"/>
      <c r="C100" s="248"/>
      <c r="D100" s="248"/>
      <c r="E100" s="248"/>
      <c r="F100" s="248"/>
      <c r="G100" s="248"/>
      <c r="H100" s="248"/>
      <c r="I100" s="248"/>
      <c r="J100" s="248"/>
      <c r="K100" s="248"/>
    </row>
    <row r="101" s="1" customFormat="1" ht="7.5" customHeight="1">
      <c r="B101" s="249"/>
      <c r="C101" s="250"/>
      <c r="D101" s="250"/>
      <c r="E101" s="250"/>
      <c r="F101" s="250"/>
      <c r="G101" s="250"/>
      <c r="H101" s="250"/>
      <c r="I101" s="250"/>
      <c r="J101" s="250"/>
      <c r="K101" s="251"/>
    </row>
    <row r="102" s="1" customFormat="1" ht="45" customHeight="1">
      <c r="B102" s="252"/>
      <c r="C102" s="253" t="s">
        <v>1339</v>
      </c>
      <c r="D102" s="253"/>
      <c r="E102" s="253"/>
      <c r="F102" s="253"/>
      <c r="G102" s="253"/>
      <c r="H102" s="253"/>
      <c r="I102" s="253"/>
      <c r="J102" s="253"/>
      <c r="K102" s="254"/>
    </row>
    <row r="103" s="1" customFormat="1" ht="17.25" customHeight="1">
      <c r="B103" s="252"/>
      <c r="C103" s="255" t="s">
        <v>1294</v>
      </c>
      <c r="D103" s="255"/>
      <c r="E103" s="255"/>
      <c r="F103" s="255" t="s">
        <v>1295</v>
      </c>
      <c r="G103" s="256"/>
      <c r="H103" s="255" t="s">
        <v>53</v>
      </c>
      <c r="I103" s="255" t="s">
        <v>56</v>
      </c>
      <c r="J103" s="255" t="s">
        <v>1296</v>
      </c>
      <c r="K103" s="254"/>
    </row>
    <row r="104" s="1" customFormat="1" ht="17.25" customHeight="1">
      <c r="B104" s="252"/>
      <c r="C104" s="257" t="s">
        <v>1297</v>
      </c>
      <c r="D104" s="257"/>
      <c r="E104" s="257"/>
      <c r="F104" s="258" t="s">
        <v>1298</v>
      </c>
      <c r="G104" s="259"/>
      <c r="H104" s="257"/>
      <c r="I104" s="257"/>
      <c r="J104" s="257" t="s">
        <v>1299</v>
      </c>
      <c r="K104" s="254"/>
    </row>
    <row r="105" s="1" customFormat="1" ht="5.25" customHeight="1">
      <c r="B105" s="252"/>
      <c r="C105" s="255"/>
      <c r="D105" s="255"/>
      <c r="E105" s="255"/>
      <c r="F105" s="255"/>
      <c r="G105" s="273"/>
      <c r="H105" s="255"/>
      <c r="I105" s="255"/>
      <c r="J105" s="255"/>
      <c r="K105" s="254"/>
    </row>
    <row r="106" s="1" customFormat="1" ht="15" customHeight="1">
      <c r="B106" s="252"/>
      <c r="C106" s="240" t="s">
        <v>52</v>
      </c>
      <c r="D106" s="262"/>
      <c r="E106" s="262"/>
      <c r="F106" s="263" t="s">
        <v>1300</v>
      </c>
      <c r="G106" s="240"/>
      <c r="H106" s="240" t="s">
        <v>1340</v>
      </c>
      <c r="I106" s="240" t="s">
        <v>1302</v>
      </c>
      <c r="J106" s="240">
        <v>20</v>
      </c>
      <c r="K106" s="254"/>
    </row>
    <row r="107" s="1" customFormat="1" ht="15" customHeight="1">
      <c r="B107" s="252"/>
      <c r="C107" s="240" t="s">
        <v>1303</v>
      </c>
      <c r="D107" s="240"/>
      <c r="E107" s="240"/>
      <c r="F107" s="263" t="s">
        <v>1300</v>
      </c>
      <c r="G107" s="240"/>
      <c r="H107" s="240" t="s">
        <v>1340</v>
      </c>
      <c r="I107" s="240" t="s">
        <v>1302</v>
      </c>
      <c r="J107" s="240">
        <v>120</v>
      </c>
      <c r="K107" s="254"/>
    </row>
    <row r="108" s="1" customFormat="1" ht="15" customHeight="1">
      <c r="B108" s="265"/>
      <c r="C108" s="240" t="s">
        <v>1305</v>
      </c>
      <c r="D108" s="240"/>
      <c r="E108" s="240"/>
      <c r="F108" s="263" t="s">
        <v>1306</v>
      </c>
      <c r="G108" s="240"/>
      <c r="H108" s="240" t="s">
        <v>1340</v>
      </c>
      <c r="I108" s="240" t="s">
        <v>1302</v>
      </c>
      <c r="J108" s="240">
        <v>50</v>
      </c>
      <c r="K108" s="254"/>
    </row>
    <row r="109" s="1" customFormat="1" ht="15" customHeight="1">
      <c r="B109" s="265"/>
      <c r="C109" s="240" t="s">
        <v>1308</v>
      </c>
      <c r="D109" s="240"/>
      <c r="E109" s="240"/>
      <c r="F109" s="263" t="s">
        <v>1300</v>
      </c>
      <c r="G109" s="240"/>
      <c r="H109" s="240" t="s">
        <v>1340</v>
      </c>
      <c r="I109" s="240" t="s">
        <v>1310</v>
      </c>
      <c r="J109" s="240"/>
      <c r="K109" s="254"/>
    </row>
    <row r="110" s="1" customFormat="1" ht="15" customHeight="1">
      <c r="B110" s="265"/>
      <c r="C110" s="240" t="s">
        <v>1319</v>
      </c>
      <c r="D110" s="240"/>
      <c r="E110" s="240"/>
      <c r="F110" s="263" t="s">
        <v>1306</v>
      </c>
      <c r="G110" s="240"/>
      <c r="H110" s="240" t="s">
        <v>1340</v>
      </c>
      <c r="I110" s="240" t="s">
        <v>1302</v>
      </c>
      <c r="J110" s="240">
        <v>50</v>
      </c>
      <c r="K110" s="254"/>
    </row>
    <row r="111" s="1" customFormat="1" ht="15" customHeight="1">
      <c r="B111" s="265"/>
      <c r="C111" s="240" t="s">
        <v>1327</v>
      </c>
      <c r="D111" s="240"/>
      <c r="E111" s="240"/>
      <c r="F111" s="263" t="s">
        <v>1306</v>
      </c>
      <c r="G111" s="240"/>
      <c r="H111" s="240" t="s">
        <v>1340</v>
      </c>
      <c r="I111" s="240" t="s">
        <v>1302</v>
      </c>
      <c r="J111" s="240">
        <v>50</v>
      </c>
      <c r="K111" s="254"/>
    </row>
    <row r="112" s="1" customFormat="1" ht="15" customHeight="1">
      <c r="B112" s="265"/>
      <c r="C112" s="240" t="s">
        <v>1325</v>
      </c>
      <c r="D112" s="240"/>
      <c r="E112" s="240"/>
      <c r="F112" s="263" t="s">
        <v>1306</v>
      </c>
      <c r="G112" s="240"/>
      <c r="H112" s="240" t="s">
        <v>1340</v>
      </c>
      <c r="I112" s="240" t="s">
        <v>1302</v>
      </c>
      <c r="J112" s="240">
        <v>50</v>
      </c>
      <c r="K112" s="254"/>
    </row>
    <row r="113" s="1" customFormat="1" ht="15" customHeight="1">
      <c r="B113" s="265"/>
      <c r="C113" s="240" t="s">
        <v>52</v>
      </c>
      <c r="D113" s="240"/>
      <c r="E113" s="240"/>
      <c r="F113" s="263" t="s">
        <v>1300</v>
      </c>
      <c r="G113" s="240"/>
      <c r="H113" s="240" t="s">
        <v>1341</v>
      </c>
      <c r="I113" s="240" t="s">
        <v>1302</v>
      </c>
      <c r="J113" s="240">
        <v>20</v>
      </c>
      <c r="K113" s="254"/>
    </row>
    <row r="114" s="1" customFormat="1" ht="15" customHeight="1">
      <c r="B114" s="265"/>
      <c r="C114" s="240" t="s">
        <v>1342</v>
      </c>
      <c r="D114" s="240"/>
      <c r="E114" s="240"/>
      <c r="F114" s="263" t="s">
        <v>1300</v>
      </c>
      <c r="G114" s="240"/>
      <c r="H114" s="240" t="s">
        <v>1343</v>
      </c>
      <c r="I114" s="240" t="s">
        <v>1302</v>
      </c>
      <c r="J114" s="240">
        <v>120</v>
      </c>
      <c r="K114" s="254"/>
    </row>
    <row r="115" s="1" customFormat="1" ht="15" customHeight="1">
      <c r="B115" s="265"/>
      <c r="C115" s="240" t="s">
        <v>37</v>
      </c>
      <c r="D115" s="240"/>
      <c r="E115" s="240"/>
      <c r="F115" s="263" t="s">
        <v>1300</v>
      </c>
      <c r="G115" s="240"/>
      <c r="H115" s="240" t="s">
        <v>1344</v>
      </c>
      <c r="I115" s="240" t="s">
        <v>1335</v>
      </c>
      <c r="J115" s="240"/>
      <c r="K115" s="254"/>
    </row>
    <row r="116" s="1" customFormat="1" ht="15" customHeight="1">
      <c r="B116" s="265"/>
      <c r="C116" s="240" t="s">
        <v>47</v>
      </c>
      <c r="D116" s="240"/>
      <c r="E116" s="240"/>
      <c r="F116" s="263" t="s">
        <v>1300</v>
      </c>
      <c r="G116" s="240"/>
      <c r="H116" s="240" t="s">
        <v>1345</v>
      </c>
      <c r="I116" s="240" t="s">
        <v>1335</v>
      </c>
      <c r="J116" s="240"/>
      <c r="K116" s="254"/>
    </row>
    <row r="117" s="1" customFormat="1" ht="15" customHeight="1">
      <c r="B117" s="265"/>
      <c r="C117" s="240" t="s">
        <v>56</v>
      </c>
      <c r="D117" s="240"/>
      <c r="E117" s="240"/>
      <c r="F117" s="263" t="s">
        <v>1300</v>
      </c>
      <c r="G117" s="240"/>
      <c r="H117" s="240" t="s">
        <v>1346</v>
      </c>
      <c r="I117" s="240" t="s">
        <v>1347</v>
      </c>
      <c r="J117" s="240"/>
      <c r="K117" s="254"/>
    </row>
    <row r="118" s="1" customFormat="1" ht="15" customHeight="1">
      <c r="B118" s="268"/>
      <c r="C118" s="274"/>
      <c r="D118" s="274"/>
      <c r="E118" s="274"/>
      <c r="F118" s="274"/>
      <c r="G118" s="274"/>
      <c r="H118" s="274"/>
      <c r="I118" s="274"/>
      <c r="J118" s="274"/>
      <c r="K118" s="270"/>
    </row>
    <row r="119" s="1" customFormat="1" ht="18.75" customHeight="1">
      <c r="B119" s="275"/>
      <c r="C119" s="276"/>
      <c r="D119" s="276"/>
      <c r="E119" s="276"/>
      <c r="F119" s="277"/>
      <c r="G119" s="276"/>
      <c r="H119" s="276"/>
      <c r="I119" s="276"/>
      <c r="J119" s="276"/>
      <c r="K119" s="275"/>
    </row>
    <row r="120" s="1" customFormat="1" ht="18.75" customHeight="1"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</row>
    <row r="121" s="1" customFormat="1" ht="7.5" customHeight="1">
      <c r="B121" s="278"/>
      <c r="C121" s="279"/>
      <c r="D121" s="279"/>
      <c r="E121" s="279"/>
      <c r="F121" s="279"/>
      <c r="G121" s="279"/>
      <c r="H121" s="279"/>
      <c r="I121" s="279"/>
      <c r="J121" s="279"/>
      <c r="K121" s="280"/>
    </row>
    <row r="122" s="1" customFormat="1" ht="45" customHeight="1">
      <c r="B122" s="281"/>
      <c r="C122" s="231" t="s">
        <v>1348</v>
      </c>
      <c r="D122" s="231"/>
      <c r="E122" s="231"/>
      <c r="F122" s="231"/>
      <c r="G122" s="231"/>
      <c r="H122" s="231"/>
      <c r="I122" s="231"/>
      <c r="J122" s="231"/>
      <c r="K122" s="282"/>
    </row>
    <row r="123" s="1" customFormat="1" ht="17.25" customHeight="1">
      <c r="B123" s="283"/>
      <c r="C123" s="255" t="s">
        <v>1294</v>
      </c>
      <c r="D123" s="255"/>
      <c r="E123" s="255"/>
      <c r="F123" s="255" t="s">
        <v>1295</v>
      </c>
      <c r="G123" s="256"/>
      <c r="H123" s="255" t="s">
        <v>53</v>
      </c>
      <c r="I123" s="255" t="s">
        <v>56</v>
      </c>
      <c r="J123" s="255" t="s">
        <v>1296</v>
      </c>
      <c r="K123" s="284"/>
    </row>
    <row r="124" s="1" customFormat="1" ht="17.25" customHeight="1">
      <c r="B124" s="283"/>
      <c r="C124" s="257" t="s">
        <v>1297</v>
      </c>
      <c r="D124" s="257"/>
      <c r="E124" s="257"/>
      <c r="F124" s="258" t="s">
        <v>1298</v>
      </c>
      <c r="G124" s="259"/>
      <c r="H124" s="257"/>
      <c r="I124" s="257"/>
      <c r="J124" s="257" t="s">
        <v>1299</v>
      </c>
      <c r="K124" s="284"/>
    </row>
    <row r="125" s="1" customFormat="1" ht="5.25" customHeight="1">
      <c r="B125" s="285"/>
      <c r="C125" s="260"/>
      <c r="D125" s="260"/>
      <c r="E125" s="260"/>
      <c r="F125" s="260"/>
      <c r="G125" s="286"/>
      <c r="H125" s="260"/>
      <c r="I125" s="260"/>
      <c r="J125" s="260"/>
      <c r="K125" s="287"/>
    </row>
    <row r="126" s="1" customFormat="1" ht="15" customHeight="1">
      <c r="B126" s="285"/>
      <c r="C126" s="240" t="s">
        <v>1303</v>
      </c>
      <c r="D126" s="262"/>
      <c r="E126" s="262"/>
      <c r="F126" s="263" t="s">
        <v>1300</v>
      </c>
      <c r="G126" s="240"/>
      <c r="H126" s="240" t="s">
        <v>1340</v>
      </c>
      <c r="I126" s="240" t="s">
        <v>1302</v>
      </c>
      <c r="J126" s="240">
        <v>120</v>
      </c>
      <c r="K126" s="288"/>
    </row>
    <row r="127" s="1" customFormat="1" ht="15" customHeight="1">
      <c r="B127" s="285"/>
      <c r="C127" s="240" t="s">
        <v>1349</v>
      </c>
      <c r="D127" s="240"/>
      <c r="E127" s="240"/>
      <c r="F127" s="263" t="s">
        <v>1300</v>
      </c>
      <c r="G127" s="240"/>
      <c r="H127" s="240" t="s">
        <v>1350</v>
      </c>
      <c r="I127" s="240" t="s">
        <v>1302</v>
      </c>
      <c r="J127" s="240" t="s">
        <v>1351</v>
      </c>
      <c r="K127" s="288"/>
    </row>
    <row r="128" s="1" customFormat="1" ht="15" customHeight="1">
      <c r="B128" s="285"/>
      <c r="C128" s="240" t="s">
        <v>1248</v>
      </c>
      <c r="D128" s="240"/>
      <c r="E128" s="240"/>
      <c r="F128" s="263" t="s">
        <v>1300</v>
      </c>
      <c r="G128" s="240"/>
      <c r="H128" s="240" t="s">
        <v>1352</v>
      </c>
      <c r="I128" s="240" t="s">
        <v>1302</v>
      </c>
      <c r="J128" s="240" t="s">
        <v>1351</v>
      </c>
      <c r="K128" s="288"/>
    </row>
    <row r="129" s="1" customFormat="1" ht="15" customHeight="1">
      <c r="B129" s="285"/>
      <c r="C129" s="240" t="s">
        <v>1311</v>
      </c>
      <c r="D129" s="240"/>
      <c r="E129" s="240"/>
      <c r="F129" s="263" t="s">
        <v>1306</v>
      </c>
      <c r="G129" s="240"/>
      <c r="H129" s="240" t="s">
        <v>1312</v>
      </c>
      <c r="I129" s="240" t="s">
        <v>1302</v>
      </c>
      <c r="J129" s="240">
        <v>15</v>
      </c>
      <c r="K129" s="288"/>
    </row>
    <row r="130" s="1" customFormat="1" ht="15" customHeight="1">
      <c r="B130" s="285"/>
      <c r="C130" s="266" t="s">
        <v>1313</v>
      </c>
      <c r="D130" s="266"/>
      <c r="E130" s="266"/>
      <c r="F130" s="267" t="s">
        <v>1306</v>
      </c>
      <c r="G130" s="266"/>
      <c r="H130" s="266" t="s">
        <v>1314</v>
      </c>
      <c r="I130" s="266" t="s">
        <v>1302</v>
      </c>
      <c r="J130" s="266">
        <v>15</v>
      </c>
      <c r="K130" s="288"/>
    </row>
    <row r="131" s="1" customFormat="1" ht="15" customHeight="1">
      <c r="B131" s="285"/>
      <c r="C131" s="266" t="s">
        <v>1315</v>
      </c>
      <c r="D131" s="266"/>
      <c r="E131" s="266"/>
      <c r="F131" s="267" t="s">
        <v>1306</v>
      </c>
      <c r="G131" s="266"/>
      <c r="H131" s="266" t="s">
        <v>1316</v>
      </c>
      <c r="I131" s="266" t="s">
        <v>1302</v>
      </c>
      <c r="J131" s="266">
        <v>20</v>
      </c>
      <c r="K131" s="288"/>
    </row>
    <row r="132" s="1" customFormat="1" ht="15" customHeight="1">
      <c r="B132" s="285"/>
      <c r="C132" s="266" t="s">
        <v>1317</v>
      </c>
      <c r="D132" s="266"/>
      <c r="E132" s="266"/>
      <c r="F132" s="267" t="s">
        <v>1306</v>
      </c>
      <c r="G132" s="266"/>
      <c r="H132" s="266" t="s">
        <v>1318</v>
      </c>
      <c r="I132" s="266" t="s">
        <v>1302</v>
      </c>
      <c r="J132" s="266">
        <v>20</v>
      </c>
      <c r="K132" s="288"/>
    </row>
    <row r="133" s="1" customFormat="1" ht="15" customHeight="1">
      <c r="B133" s="285"/>
      <c r="C133" s="240" t="s">
        <v>1305</v>
      </c>
      <c r="D133" s="240"/>
      <c r="E133" s="240"/>
      <c r="F133" s="263" t="s">
        <v>1306</v>
      </c>
      <c r="G133" s="240"/>
      <c r="H133" s="240" t="s">
        <v>1340</v>
      </c>
      <c r="I133" s="240" t="s">
        <v>1302</v>
      </c>
      <c r="J133" s="240">
        <v>50</v>
      </c>
      <c r="K133" s="288"/>
    </row>
    <row r="134" s="1" customFormat="1" ht="15" customHeight="1">
      <c r="B134" s="285"/>
      <c r="C134" s="240" t="s">
        <v>1319</v>
      </c>
      <c r="D134" s="240"/>
      <c r="E134" s="240"/>
      <c r="F134" s="263" t="s">
        <v>1306</v>
      </c>
      <c r="G134" s="240"/>
      <c r="H134" s="240" t="s">
        <v>1340</v>
      </c>
      <c r="I134" s="240" t="s">
        <v>1302</v>
      </c>
      <c r="J134" s="240">
        <v>50</v>
      </c>
      <c r="K134" s="288"/>
    </row>
    <row r="135" s="1" customFormat="1" ht="15" customHeight="1">
      <c r="B135" s="285"/>
      <c r="C135" s="240" t="s">
        <v>1325</v>
      </c>
      <c r="D135" s="240"/>
      <c r="E135" s="240"/>
      <c r="F135" s="263" t="s">
        <v>1306</v>
      </c>
      <c r="G135" s="240"/>
      <c r="H135" s="240" t="s">
        <v>1340</v>
      </c>
      <c r="I135" s="240" t="s">
        <v>1302</v>
      </c>
      <c r="J135" s="240">
        <v>50</v>
      </c>
      <c r="K135" s="288"/>
    </row>
    <row r="136" s="1" customFormat="1" ht="15" customHeight="1">
      <c r="B136" s="285"/>
      <c r="C136" s="240" t="s">
        <v>1327</v>
      </c>
      <c r="D136" s="240"/>
      <c r="E136" s="240"/>
      <c r="F136" s="263" t="s">
        <v>1306</v>
      </c>
      <c r="G136" s="240"/>
      <c r="H136" s="240" t="s">
        <v>1340</v>
      </c>
      <c r="I136" s="240" t="s">
        <v>1302</v>
      </c>
      <c r="J136" s="240">
        <v>50</v>
      </c>
      <c r="K136" s="288"/>
    </row>
    <row r="137" s="1" customFormat="1" ht="15" customHeight="1">
      <c r="B137" s="285"/>
      <c r="C137" s="240" t="s">
        <v>1328</v>
      </c>
      <c r="D137" s="240"/>
      <c r="E137" s="240"/>
      <c r="F137" s="263" t="s">
        <v>1306</v>
      </c>
      <c r="G137" s="240"/>
      <c r="H137" s="240" t="s">
        <v>1353</v>
      </c>
      <c r="I137" s="240" t="s">
        <v>1302</v>
      </c>
      <c r="J137" s="240">
        <v>255</v>
      </c>
      <c r="K137" s="288"/>
    </row>
    <row r="138" s="1" customFormat="1" ht="15" customHeight="1">
      <c r="B138" s="285"/>
      <c r="C138" s="240" t="s">
        <v>1330</v>
      </c>
      <c r="D138" s="240"/>
      <c r="E138" s="240"/>
      <c r="F138" s="263" t="s">
        <v>1300</v>
      </c>
      <c r="G138" s="240"/>
      <c r="H138" s="240" t="s">
        <v>1354</v>
      </c>
      <c r="I138" s="240" t="s">
        <v>1332</v>
      </c>
      <c r="J138" s="240"/>
      <c r="K138" s="288"/>
    </row>
    <row r="139" s="1" customFormat="1" ht="15" customHeight="1">
      <c r="B139" s="285"/>
      <c r="C139" s="240" t="s">
        <v>1333</v>
      </c>
      <c r="D139" s="240"/>
      <c r="E139" s="240"/>
      <c r="F139" s="263" t="s">
        <v>1300</v>
      </c>
      <c r="G139" s="240"/>
      <c r="H139" s="240" t="s">
        <v>1355</v>
      </c>
      <c r="I139" s="240" t="s">
        <v>1335</v>
      </c>
      <c r="J139" s="240"/>
      <c r="K139" s="288"/>
    </row>
    <row r="140" s="1" customFormat="1" ht="15" customHeight="1">
      <c r="B140" s="285"/>
      <c r="C140" s="240" t="s">
        <v>1336</v>
      </c>
      <c r="D140" s="240"/>
      <c r="E140" s="240"/>
      <c r="F140" s="263" t="s">
        <v>1300</v>
      </c>
      <c r="G140" s="240"/>
      <c r="H140" s="240" t="s">
        <v>1336</v>
      </c>
      <c r="I140" s="240" t="s">
        <v>1335</v>
      </c>
      <c r="J140" s="240"/>
      <c r="K140" s="288"/>
    </row>
    <row r="141" s="1" customFormat="1" ht="15" customHeight="1">
      <c r="B141" s="285"/>
      <c r="C141" s="240" t="s">
        <v>37</v>
      </c>
      <c r="D141" s="240"/>
      <c r="E141" s="240"/>
      <c r="F141" s="263" t="s">
        <v>1300</v>
      </c>
      <c r="G141" s="240"/>
      <c r="H141" s="240" t="s">
        <v>1356</v>
      </c>
      <c r="I141" s="240" t="s">
        <v>1335</v>
      </c>
      <c r="J141" s="240"/>
      <c r="K141" s="288"/>
    </row>
    <row r="142" s="1" customFormat="1" ht="15" customHeight="1">
      <c r="B142" s="285"/>
      <c r="C142" s="240" t="s">
        <v>1357</v>
      </c>
      <c r="D142" s="240"/>
      <c r="E142" s="240"/>
      <c r="F142" s="263" t="s">
        <v>1300</v>
      </c>
      <c r="G142" s="240"/>
      <c r="H142" s="240" t="s">
        <v>1358</v>
      </c>
      <c r="I142" s="240" t="s">
        <v>1335</v>
      </c>
      <c r="J142" s="240"/>
      <c r="K142" s="288"/>
    </row>
    <row r="143" s="1" customFormat="1" ht="15" customHeight="1">
      <c r="B143" s="289"/>
      <c r="C143" s="290"/>
      <c r="D143" s="290"/>
      <c r="E143" s="290"/>
      <c r="F143" s="290"/>
      <c r="G143" s="290"/>
      <c r="H143" s="290"/>
      <c r="I143" s="290"/>
      <c r="J143" s="290"/>
      <c r="K143" s="291"/>
    </row>
    <row r="144" s="1" customFormat="1" ht="18.75" customHeight="1">
      <c r="B144" s="276"/>
      <c r="C144" s="276"/>
      <c r="D144" s="276"/>
      <c r="E144" s="276"/>
      <c r="F144" s="277"/>
      <c r="G144" s="276"/>
      <c r="H144" s="276"/>
      <c r="I144" s="276"/>
      <c r="J144" s="276"/>
      <c r="K144" s="276"/>
    </row>
    <row r="145" s="1" customFormat="1" ht="18.75" customHeight="1">
      <c r="B145" s="248"/>
      <c r="C145" s="248"/>
      <c r="D145" s="248"/>
      <c r="E145" s="248"/>
      <c r="F145" s="248"/>
      <c r="G145" s="248"/>
      <c r="H145" s="248"/>
      <c r="I145" s="248"/>
      <c r="J145" s="248"/>
      <c r="K145" s="248"/>
    </row>
    <row r="146" s="1" customFormat="1" ht="7.5" customHeight="1">
      <c r="B146" s="249"/>
      <c r="C146" s="250"/>
      <c r="D146" s="250"/>
      <c r="E146" s="250"/>
      <c r="F146" s="250"/>
      <c r="G146" s="250"/>
      <c r="H146" s="250"/>
      <c r="I146" s="250"/>
      <c r="J146" s="250"/>
      <c r="K146" s="251"/>
    </row>
    <row r="147" s="1" customFormat="1" ht="45" customHeight="1">
      <c r="B147" s="252"/>
      <c r="C147" s="253" t="s">
        <v>1359</v>
      </c>
      <c r="D147" s="253"/>
      <c r="E147" s="253"/>
      <c r="F147" s="253"/>
      <c r="G147" s="253"/>
      <c r="H147" s="253"/>
      <c r="I147" s="253"/>
      <c r="J147" s="253"/>
      <c r="K147" s="254"/>
    </row>
    <row r="148" s="1" customFormat="1" ht="17.25" customHeight="1">
      <c r="B148" s="252"/>
      <c r="C148" s="255" t="s">
        <v>1294</v>
      </c>
      <c r="D148" s="255"/>
      <c r="E148" s="255"/>
      <c r="F148" s="255" t="s">
        <v>1295</v>
      </c>
      <c r="G148" s="256"/>
      <c r="H148" s="255" t="s">
        <v>53</v>
      </c>
      <c r="I148" s="255" t="s">
        <v>56</v>
      </c>
      <c r="J148" s="255" t="s">
        <v>1296</v>
      </c>
      <c r="K148" s="254"/>
    </row>
    <row r="149" s="1" customFormat="1" ht="17.25" customHeight="1">
      <c r="B149" s="252"/>
      <c r="C149" s="257" t="s">
        <v>1297</v>
      </c>
      <c r="D149" s="257"/>
      <c r="E149" s="257"/>
      <c r="F149" s="258" t="s">
        <v>1298</v>
      </c>
      <c r="G149" s="259"/>
      <c r="H149" s="257"/>
      <c r="I149" s="257"/>
      <c r="J149" s="257" t="s">
        <v>1299</v>
      </c>
      <c r="K149" s="254"/>
    </row>
    <row r="150" s="1" customFormat="1" ht="5.25" customHeight="1">
      <c r="B150" s="265"/>
      <c r="C150" s="260"/>
      <c r="D150" s="260"/>
      <c r="E150" s="260"/>
      <c r="F150" s="260"/>
      <c r="G150" s="261"/>
      <c r="H150" s="260"/>
      <c r="I150" s="260"/>
      <c r="J150" s="260"/>
      <c r="K150" s="288"/>
    </row>
    <row r="151" s="1" customFormat="1" ht="15" customHeight="1">
      <c r="B151" s="265"/>
      <c r="C151" s="292" t="s">
        <v>1303</v>
      </c>
      <c r="D151" s="240"/>
      <c r="E151" s="240"/>
      <c r="F151" s="293" t="s">
        <v>1300</v>
      </c>
      <c r="G151" s="240"/>
      <c r="H151" s="292" t="s">
        <v>1340</v>
      </c>
      <c r="I151" s="292" t="s">
        <v>1302</v>
      </c>
      <c r="J151" s="292">
        <v>120</v>
      </c>
      <c r="K151" s="288"/>
    </row>
    <row r="152" s="1" customFormat="1" ht="15" customHeight="1">
      <c r="B152" s="265"/>
      <c r="C152" s="292" t="s">
        <v>1349</v>
      </c>
      <c r="D152" s="240"/>
      <c r="E152" s="240"/>
      <c r="F152" s="293" t="s">
        <v>1300</v>
      </c>
      <c r="G152" s="240"/>
      <c r="H152" s="292" t="s">
        <v>1360</v>
      </c>
      <c r="I152" s="292" t="s">
        <v>1302</v>
      </c>
      <c r="J152" s="292" t="s">
        <v>1351</v>
      </c>
      <c r="K152" s="288"/>
    </row>
    <row r="153" s="1" customFormat="1" ht="15" customHeight="1">
      <c r="B153" s="265"/>
      <c r="C153" s="292" t="s">
        <v>1248</v>
      </c>
      <c r="D153" s="240"/>
      <c r="E153" s="240"/>
      <c r="F153" s="293" t="s">
        <v>1300</v>
      </c>
      <c r="G153" s="240"/>
      <c r="H153" s="292" t="s">
        <v>1361</v>
      </c>
      <c r="I153" s="292" t="s">
        <v>1302</v>
      </c>
      <c r="J153" s="292" t="s">
        <v>1351</v>
      </c>
      <c r="K153" s="288"/>
    </row>
    <row r="154" s="1" customFormat="1" ht="15" customHeight="1">
      <c r="B154" s="265"/>
      <c r="C154" s="292" t="s">
        <v>1305</v>
      </c>
      <c r="D154" s="240"/>
      <c r="E154" s="240"/>
      <c r="F154" s="293" t="s">
        <v>1306</v>
      </c>
      <c r="G154" s="240"/>
      <c r="H154" s="292" t="s">
        <v>1340</v>
      </c>
      <c r="I154" s="292" t="s">
        <v>1302</v>
      </c>
      <c r="J154" s="292">
        <v>50</v>
      </c>
      <c r="K154" s="288"/>
    </row>
    <row r="155" s="1" customFormat="1" ht="15" customHeight="1">
      <c r="B155" s="265"/>
      <c r="C155" s="292" t="s">
        <v>1308</v>
      </c>
      <c r="D155" s="240"/>
      <c r="E155" s="240"/>
      <c r="F155" s="293" t="s">
        <v>1300</v>
      </c>
      <c r="G155" s="240"/>
      <c r="H155" s="292" t="s">
        <v>1340</v>
      </c>
      <c r="I155" s="292" t="s">
        <v>1310</v>
      </c>
      <c r="J155" s="292"/>
      <c r="K155" s="288"/>
    </row>
    <row r="156" s="1" customFormat="1" ht="15" customHeight="1">
      <c r="B156" s="265"/>
      <c r="C156" s="292" t="s">
        <v>1319</v>
      </c>
      <c r="D156" s="240"/>
      <c r="E156" s="240"/>
      <c r="F156" s="293" t="s">
        <v>1306</v>
      </c>
      <c r="G156" s="240"/>
      <c r="H156" s="292" t="s">
        <v>1340</v>
      </c>
      <c r="I156" s="292" t="s">
        <v>1302</v>
      </c>
      <c r="J156" s="292">
        <v>50</v>
      </c>
      <c r="K156" s="288"/>
    </row>
    <row r="157" s="1" customFormat="1" ht="15" customHeight="1">
      <c r="B157" s="265"/>
      <c r="C157" s="292" t="s">
        <v>1327</v>
      </c>
      <c r="D157" s="240"/>
      <c r="E157" s="240"/>
      <c r="F157" s="293" t="s">
        <v>1306</v>
      </c>
      <c r="G157" s="240"/>
      <c r="H157" s="292" t="s">
        <v>1340</v>
      </c>
      <c r="I157" s="292" t="s">
        <v>1302</v>
      </c>
      <c r="J157" s="292">
        <v>50</v>
      </c>
      <c r="K157" s="288"/>
    </row>
    <row r="158" s="1" customFormat="1" ht="15" customHeight="1">
      <c r="B158" s="265"/>
      <c r="C158" s="292" t="s">
        <v>1325</v>
      </c>
      <c r="D158" s="240"/>
      <c r="E158" s="240"/>
      <c r="F158" s="293" t="s">
        <v>1306</v>
      </c>
      <c r="G158" s="240"/>
      <c r="H158" s="292" t="s">
        <v>1340</v>
      </c>
      <c r="I158" s="292" t="s">
        <v>1302</v>
      </c>
      <c r="J158" s="292">
        <v>50</v>
      </c>
      <c r="K158" s="288"/>
    </row>
    <row r="159" s="1" customFormat="1" ht="15" customHeight="1">
      <c r="B159" s="265"/>
      <c r="C159" s="292" t="s">
        <v>99</v>
      </c>
      <c r="D159" s="240"/>
      <c r="E159" s="240"/>
      <c r="F159" s="293" t="s">
        <v>1300</v>
      </c>
      <c r="G159" s="240"/>
      <c r="H159" s="292" t="s">
        <v>1362</v>
      </c>
      <c r="I159" s="292" t="s">
        <v>1302</v>
      </c>
      <c r="J159" s="292" t="s">
        <v>1363</v>
      </c>
      <c r="K159" s="288"/>
    </row>
    <row r="160" s="1" customFormat="1" ht="15" customHeight="1">
      <c r="B160" s="265"/>
      <c r="C160" s="292" t="s">
        <v>1364</v>
      </c>
      <c r="D160" s="240"/>
      <c r="E160" s="240"/>
      <c r="F160" s="293" t="s">
        <v>1300</v>
      </c>
      <c r="G160" s="240"/>
      <c r="H160" s="292" t="s">
        <v>1365</v>
      </c>
      <c r="I160" s="292" t="s">
        <v>1335</v>
      </c>
      <c r="J160" s="292"/>
      <c r="K160" s="288"/>
    </row>
    <row r="161" s="1" customFormat="1" ht="15" customHeight="1">
      <c r="B161" s="294"/>
      <c r="C161" s="274"/>
      <c r="D161" s="274"/>
      <c r="E161" s="274"/>
      <c r="F161" s="274"/>
      <c r="G161" s="274"/>
      <c r="H161" s="274"/>
      <c r="I161" s="274"/>
      <c r="J161" s="274"/>
      <c r="K161" s="295"/>
    </row>
    <row r="162" s="1" customFormat="1" ht="18.75" customHeight="1">
      <c r="B162" s="276"/>
      <c r="C162" s="286"/>
      <c r="D162" s="286"/>
      <c r="E162" s="286"/>
      <c r="F162" s="296"/>
      <c r="G162" s="286"/>
      <c r="H162" s="286"/>
      <c r="I162" s="286"/>
      <c r="J162" s="286"/>
      <c r="K162" s="276"/>
    </row>
    <row r="163" s="1" customFormat="1" ht="18.75" customHeight="1">
      <c r="B163" s="248"/>
      <c r="C163" s="248"/>
      <c r="D163" s="248"/>
      <c r="E163" s="248"/>
      <c r="F163" s="248"/>
      <c r="G163" s="248"/>
      <c r="H163" s="248"/>
      <c r="I163" s="248"/>
      <c r="J163" s="248"/>
      <c r="K163" s="248"/>
    </row>
    <row r="164" s="1" customFormat="1" ht="7.5" customHeight="1">
      <c r="B164" s="227"/>
      <c r="C164" s="228"/>
      <c r="D164" s="228"/>
      <c r="E164" s="228"/>
      <c r="F164" s="228"/>
      <c r="G164" s="228"/>
      <c r="H164" s="228"/>
      <c r="I164" s="228"/>
      <c r="J164" s="228"/>
      <c r="K164" s="229"/>
    </row>
    <row r="165" s="1" customFormat="1" ht="45" customHeight="1">
      <c r="B165" s="230"/>
      <c r="C165" s="231" t="s">
        <v>1366</v>
      </c>
      <c r="D165" s="231"/>
      <c r="E165" s="231"/>
      <c r="F165" s="231"/>
      <c r="G165" s="231"/>
      <c r="H165" s="231"/>
      <c r="I165" s="231"/>
      <c r="J165" s="231"/>
      <c r="K165" s="232"/>
    </row>
    <row r="166" s="1" customFormat="1" ht="17.25" customHeight="1">
      <c r="B166" s="230"/>
      <c r="C166" s="255" t="s">
        <v>1294</v>
      </c>
      <c r="D166" s="255"/>
      <c r="E166" s="255"/>
      <c r="F166" s="255" t="s">
        <v>1295</v>
      </c>
      <c r="G166" s="297"/>
      <c r="H166" s="298" t="s">
        <v>53</v>
      </c>
      <c r="I166" s="298" t="s">
        <v>56</v>
      </c>
      <c r="J166" s="255" t="s">
        <v>1296</v>
      </c>
      <c r="K166" s="232"/>
    </row>
    <row r="167" s="1" customFormat="1" ht="17.25" customHeight="1">
      <c r="B167" s="233"/>
      <c r="C167" s="257" t="s">
        <v>1297</v>
      </c>
      <c r="D167" s="257"/>
      <c r="E167" s="257"/>
      <c r="F167" s="258" t="s">
        <v>1298</v>
      </c>
      <c r="G167" s="299"/>
      <c r="H167" s="300"/>
      <c r="I167" s="300"/>
      <c r="J167" s="257" t="s">
        <v>1299</v>
      </c>
      <c r="K167" s="235"/>
    </row>
    <row r="168" s="1" customFormat="1" ht="5.25" customHeight="1">
      <c r="B168" s="265"/>
      <c r="C168" s="260"/>
      <c r="D168" s="260"/>
      <c r="E168" s="260"/>
      <c r="F168" s="260"/>
      <c r="G168" s="261"/>
      <c r="H168" s="260"/>
      <c r="I168" s="260"/>
      <c r="J168" s="260"/>
      <c r="K168" s="288"/>
    </row>
    <row r="169" s="1" customFormat="1" ht="15" customHeight="1">
      <c r="B169" s="265"/>
      <c r="C169" s="240" t="s">
        <v>1303</v>
      </c>
      <c r="D169" s="240"/>
      <c r="E169" s="240"/>
      <c r="F169" s="263" t="s">
        <v>1300</v>
      </c>
      <c r="G169" s="240"/>
      <c r="H169" s="240" t="s">
        <v>1340</v>
      </c>
      <c r="I169" s="240" t="s">
        <v>1302</v>
      </c>
      <c r="J169" s="240">
        <v>120</v>
      </c>
      <c r="K169" s="288"/>
    </row>
    <row r="170" s="1" customFormat="1" ht="15" customHeight="1">
      <c r="B170" s="265"/>
      <c r="C170" s="240" t="s">
        <v>1349</v>
      </c>
      <c r="D170" s="240"/>
      <c r="E170" s="240"/>
      <c r="F170" s="263" t="s">
        <v>1300</v>
      </c>
      <c r="G170" s="240"/>
      <c r="H170" s="240" t="s">
        <v>1350</v>
      </c>
      <c r="I170" s="240" t="s">
        <v>1302</v>
      </c>
      <c r="J170" s="240" t="s">
        <v>1351</v>
      </c>
      <c r="K170" s="288"/>
    </row>
    <row r="171" s="1" customFormat="1" ht="15" customHeight="1">
      <c r="B171" s="265"/>
      <c r="C171" s="240" t="s">
        <v>1248</v>
      </c>
      <c r="D171" s="240"/>
      <c r="E171" s="240"/>
      <c r="F171" s="263" t="s">
        <v>1300</v>
      </c>
      <c r="G171" s="240"/>
      <c r="H171" s="240" t="s">
        <v>1367</v>
      </c>
      <c r="I171" s="240" t="s">
        <v>1302</v>
      </c>
      <c r="J171" s="240" t="s">
        <v>1351</v>
      </c>
      <c r="K171" s="288"/>
    </row>
    <row r="172" s="1" customFormat="1" ht="15" customHeight="1">
      <c r="B172" s="265"/>
      <c r="C172" s="240" t="s">
        <v>1305</v>
      </c>
      <c r="D172" s="240"/>
      <c r="E172" s="240"/>
      <c r="F172" s="263" t="s">
        <v>1306</v>
      </c>
      <c r="G172" s="240"/>
      <c r="H172" s="240" t="s">
        <v>1367</v>
      </c>
      <c r="I172" s="240" t="s">
        <v>1302</v>
      </c>
      <c r="J172" s="240">
        <v>50</v>
      </c>
      <c r="K172" s="288"/>
    </row>
    <row r="173" s="1" customFormat="1" ht="15" customHeight="1">
      <c r="B173" s="265"/>
      <c r="C173" s="240" t="s">
        <v>1308</v>
      </c>
      <c r="D173" s="240"/>
      <c r="E173" s="240"/>
      <c r="F173" s="263" t="s">
        <v>1300</v>
      </c>
      <c r="G173" s="240"/>
      <c r="H173" s="240" t="s">
        <v>1367</v>
      </c>
      <c r="I173" s="240" t="s">
        <v>1310</v>
      </c>
      <c r="J173" s="240"/>
      <c r="K173" s="288"/>
    </row>
    <row r="174" s="1" customFormat="1" ht="15" customHeight="1">
      <c r="B174" s="265"/>
      <c r="C174" s="240" t="s">
        <v>1319</v>
      </c>
      <c r="D174" s="240"/>
      <c r="E174" s="240"/>
      <c r="F174" s="263" t="s">
        <v>1306</v>
      </c>
      <c r="G174" s="240"/>
      <c r="H174" s="240" t="s">
        <v>1367</v>
      </c>
      <c r="I174" s="240" t="s">
        <v>1302</v>
      </c>
      <c r="J174" s="240">
        <v>50</v>
      </c>
      <c r="K174" s="288"/>
    </row>
    <row r="175" s="1" customFormat="1" ht="15" customHeight="1">
      <c r="B175" s="265"/>
      <c r="C175" s="240" t="s">
        <v>1327</v>
      </c>
      <c r="D175" s="240"/>
      <c r="E175" s="240"/>
      <c r="F175" s="263" t="s">
        <v>1306</v>
      </c>
      <c r="G175" s="240"/>
      <c r="H175" s="240" t="s">
        <v>1367</v>
      </c>
      <c r="I175" s="240" t="s">
        <v>1302</v>
      </c>
      <c r="J175" s="240">
        <v>50</v>
      </c>
      <c r="K175" s="288"/>
    </row>
    <row r="176" s="1" customFormat="1" ht="15" customHeight="1">
      <c r="B176" s="265"/>
      <c r="C176" s="240" t="s">
        <v>1325</v>
      </c>
      <c r="D176" s="240"/>
      <c r="E176" s="240"/>
      <c r="F176" s="263" t="s">
        <v>1306</v>
      </c>
      <c r="G176" s="240"/>
      <c r="H176" s="240" t="s">
        <v>1367</v>
      </c>
      <c r="I176" s="240" t="s">
        <v>1302</v>
      </c>
      <c r="J176" s="240">
        <v>50</v>
      </c>
      <c r="K176" s="288"/>
    </row>
    <row r="177" s="1" customFormat="1" ht="15" customHeight="1">
      <c r="B177" s="265"/>
      <c r="C177" s="240" t="s">
        <v>115</v>
      </c>
      <c r="D177" s="240"/>
      <c r="E177" s="240"/>
      <c r="F177" s="263" t="s">
        <v>1300</v>
      </c>
      <c r="G177" s="240"/>
      <c r="H177" s="240" t="s">
        <v>1368</v>
      </c>
      <c r="I177" s="240" t="s">
        <v>1369</v>
      </c>
      <c r="J177" s="240"/>
      <c r="K177" s="288"/>
    </row>
    <row r="178" s="1" customFormat="1" ht="15" customHeight="1">
      <c r="B178" s="265"/>
      <c r="C178" s="240" t="s">
        <v>56</v>
      </c>
      <c r="D178" s="240"/>
      <c r="E178" s="240"/>
      <c r="F178" s="263" t="s">
        <v>1300</v>
      </c>
      <c r="G178" s="240"/>
      <c r="H178" s="240" t="s">
        <v>1370</v>
      </c>
      <c r="I178" s="240" t="s">
        <v>1371</v>
      </c>
      <c r="J178" s="240">
        <v>1</v>
      </c>
      <c r="K178" s="288"/>
    </row>
    <row r="179" s="1" customFormat="1" ht="15" customHeight="1">
      <c r="B179" s="265"/>
      <c r="C179" s="240" t="s">
        <v>52</v>
      </c>
      <c r="D179" s="240"/>
      <c r="E179" s="240"/>
      <c r="F179" s="263" t="s">
        <v>1300</v>
      </c>
      <c r="G179" s="240"/>
      <c r="H179" s="240" t="s">
        <v>1372</v>
      </c>
      <c r="I179" s="240" t="s">
        <v>1302</v>
      </c>
      <c r="J179" s="240">
        <v>20</v>
      </c>
      <c r="K179" s="288"/>
    </row>
    <row r="180" s="1" customFormat="1" ht="15" customHeight="1">
      <c r="B180" s="265"/>
      <c r="C180" s="240" t="s">
        <v>53</v>
      </c>
      <c r="D180" s="240"/>
      <c r="E180" s="240"/>
      <c r="F180" s="263" t="s">
        <v>1300</v>
      </c>
      <c r="G180" s="240"/>
      <c r="H180" s="240" t="s">
        <v>1373</v>
      </c>
      <c r="I180" s="240" t="s">
        <v>1302</v>
      </c>
      <c r="J180" s="240">
        <v>255</v>
      </c>
      <c r="K180" s="288"/>
    </row>
    <row r="181" s="1" customFormat="1" ht="15" customHeight="1">
      <c r="B181" s="265"/>
      <c r="C181" s="240" t="s">
        <v>116</v>
      </c>
      <c r="D181" s="240"/>
      <c r="E181" s="240"/>
      <c r="F181" s="263" t="s">
        <v>1300</v>
      </c>
      <c r="G181" s="240"/>
      <c r="H181" s="240" t="s">
        <v>1264</v>
      </c>
      <c r="I181" s="240" t="s">
        <v>1302</v>
      </c>
      <c r="J181" s="240">
        <v>10</v>
      </c>
      <c r="K181" s="288"/>
    </row>
    <row r="182" s="1" customFormat="1" ht="15" customHeight="1">
      <c r="B182" s="265"/>
      <c r="C182" s="240" t="s">
        <v>117</v>
      </c>
      <c r="D182" s="240"/>
      <c r="E182" s="240"/>
      <c r="F182" s="263" t="s">
        <v>1300</v>
      </c>
      <c r="G182" s="240"/>
      <c r="H182" s="240" t="s">
        <v>1374</v>
      </c>
      <c r="I182" s="240" t="s">
        <v>1335</v>
      </c>
      <c r="J182" s="240"/>
      <c r="K182" s="288"/>
    </row>
    <row r="183" s="1" customFormat="1" ht="15" customHeight="1">
      <c r="B183" s="265"/>
      <c r="C183" s="240" t="s">
        <v>1375</v>
      </c>
      <c r="D183" s="240"/>
      <c r="E183" s="240"/>
      <c r="F183" s="263" t="s">
        <v>1300</v>
      </c>
      <c r="G183" s="240"/>
      <c r="H183" s="240" t="s">
        <v>1376</v>
      </c>
      <c r="I183" s="240" t="s">
        <v>1335</v>
      </c>
      <c r="J183" s="240"/>
      <c r="K183" s="288"/>
    </row>
    <row r="184" s="1" customFormat="1" ht="15" customHeight="1">
      <c r="B184" s="265"/>
      <c r="C184" s="240" t="s">
        <v>1364</v>
      </c>
      <c r="D184" s="240"/>
      <c r="E184" s="240"/>
      <c r="F184" s="263" t="s">
        <v>1300</v>
      </c>
      <c r="G184" s="240"/>
      <c r="H184" s="240" t="s">
        <v>1377</v>
      </c>
      <c r="I184" s="240" t="s">
        <v>1335</v>
      </c>
      <c r="J184" s="240"/>
      <c r="K184" s="288"/>
    </row>
    <row r="185" s="1" customFormat="1" ht="15" customHeight="1">
      <c r="B185" s="265"/>
      <c r="C185" s="240" t="s">
        <v>119</v>
      </c>
      <c r="D185" s="240"/>
      <c r="E185" s="240"/>
      <c r="F185" s="263" t="s">
        <v>1306</v>
      </c>
      <c r="G185" s="240"/>
      <c r="H185" s="240" t="s">
        <v>1378</v>
      </c>
      <c r="I185" s="240" t="s">
        <v>1302</v>
      </c>
      <c r="J185" s="240">
        <v>50</v>
      </c>
      <c r="K185" s="288"/>
    </row>
    <row r="186" s="1" customFormat="1" ht="15" customHeight="1">
      <c r="B186" s="265"/>
      <c r="C186" s="240" t="s">
        <v>1379</v>
      </c>
      <c r="D186" s="240"/>
      <c r="E186" s="240"/>
      <c r="F186" s="263" t="s">
        <v>1306</v>
      </c>
      <c r="G186" s="240"/>
      <c r="H186" s="240" t="s">
        <v>1380</v>
      </c>
      <c r="I186" s="240" t="s">
        <v>1381</v>
      </c>
      <c r="J186" s="240"/>
      <c r="K186" s="288"/>
    </row>
    <row r="187" s="1" customFormat="1" ht="15" customHeight="1">
      <c r="B187" s="265"/>
      <c r="C187" s="240" t="s">
        <v>1382</v>
      </c>
      <c r="D187" s="240"/>
      <c r="E187" s="240"/>
      <c r="F187" s="263" t="s">
        <v>1306</v>
      </c>
      <c r="G187" s="240"/>
      <c r="H187" s="240" t="s">
        <v>1383</v>
      </c>
      <c r="I187" s="240" t="s">
        <v>1381</v>
      </c>
      <c r="J187" s="240"/>
      <c r="K187" s="288"/>
    </row>
    <row r="188" s="1" customFormat="1" ht="15" customHeight="1">
      <c r="B188" s="265"/>
      <c r="C188" s="240" t="s">
        <v>1384</v>
      </c>
      <c r="D188" s="240"/>
      <c r="E188" s="240"/>
      <c r="F188" s="263" t="s">
        <v>1306</v>
      </c>
      <c r="G188" s="240"/>
      <c r="H188" s="240" t="s">
        <v>1385</v>
      </c>
      <c r="I188" s="240" t="s">
        <v>1381</v>
      </c>
      <c r="J188" s="240"/>
      <c r="K188" s="288"/>
    </row>
    <row r="189" s="1" customFormat="1" ht="15" customHeight="1">
      <c r="B189" s="265"/>
      <c r="C189" s="301" t="s">
        <v>1386</v>
      </c>
      <c r="D189" s="240"/>
      <c r="E189" s="240"/>
      <c r="F189" s="263" t="s">
        <v>1306</v>
      </c>
      <c r="G189" s="240"/>
      <c r="H189" s="240" t="s">
        <v>1387</v>
      </c>
      <c r="I189" s="240" t="s">
        <v>1388</v>
      </c>
      <c r="J189" s="302" t="s">
        <v>1389</v>
      </c>
      <c r="K189" s="288"/>
    </row>
    <row r="190" s="17" customFormat="1" ht="15" customHeight="1">
      <c r="B190" s="303"/>
      <c r="C190" s="304" t="s">
        <v>1390</v>
      </c>
      <c r="D190" s="305"/>
      <c r="E190" s="305"/>
      <c r="F190" s="306" t="s">
        <v>1306</v>
      </c>
      <c r="G190" s="305"/>
      <c r="H190" s="305" t="s">
        <v>1391</v>
      </c>
      <c r="I190" s="305" t="s">
        <v>1388</v>
      </c>
      <c r="J190" s="307" t="s">
        <v>1389</v>
      </c>
      <c r="K190" s="308"/>
    </row>
    <row r="191" s="1" customFormat="1" ht="15" customHeight="1">
      <c r="B191" s="265"/>
      <c r="C191" s="301" t="s">
        <v>41</v>
      </c>
      <c r="D191" s="240"/>
      <c r="E191" s="240"/>
      <c r="F191" s="263" t="s">
        <v>1300</v>
      </c>
      <c r="G191" s="240"/>
      <c r="H191" s="237" t="s">
        <v>1392</v>
      </c>
      <c r="I191" s="240" t="s">
        <v>1393</v>
      </c>
      <c r="J191" s="240"/>
      <c r="K191" s="288"/>
    </row>
    <row r="192" s="1" customFormat="1" ht="15" customHeight="1">
      <c r="B192" s="265"/>
      <c r="C192" s="301" t="s">
        <v>1394</v>
      </c>
      <c r="D192" s="240"/>
      <c r="E192" s="240"/>
      <c r="F192" s="263" t="s">
        <v>1300</v>
      </c>
      <c r="G192" s="240"/>
      <c r="H192" s="240" t="s">
        <v>1395</v>
      </c>
      <c r="I192" s="240" t="s">
        <v>1335</v>
      </c>
      <c r="J192" s="240"/>
      <c r="K192" s="288"/>
    </row>
    <row r="193" s="1" customFormat="1" ht="15" customHeight="1">
      <c r="B193" s="265"/>
      <c r="C193" s="301" t="s">
        <v>1396</v>
      </c>
      <c r="D193" s="240"/>
      <c r="E193" s="240"/>
      <c r="F193" s="263" t="s">
        <v>1300</v>
      </c>
      <c r="G193" s="240"/>
      <c r="H193" s="240" t="s">
        <v>1397</v>
      </c>
      <c r="I193" s="240" t="s">
        <v>1335</v>
      </c>
      <c r="J193" s="240"/>
      <c r="K193" s="288"/>
    </row>
    <row r="194" s="1" customFormat="1" ht="15" customHeight="1">
      <c r="B194" s="265"/>
      <c r="C194" s="301" t="s">
        <v>1398</v>
      </c>
      <c r="D194" s="240"/>
      <c r="E194" s="240"/>
      <c r="F194" s="263" t="s">
        <v>1306</v>
      </c>
      <c r="G194" s="240"/>
      <c r="H194" s="240" t="s">
        <v>1399</v>
      </c>
      <c r="I194" s="240" t="s">
        <v>1335</v>
      </c>
      <c r="J194" s="240"/>
      <c r="K194" s="288"/>
    </row>
    <row r="195" s="1" customFormat="1" ht="15" customHeight="1">
      <c r="B195" s="294"/>
      <c r="C195" s="309"/>
      <c r="D195" s="274"/>
      <c r="E195" s="274"/>
      <c r="F195" s="274"/>
      <c r="G195" s="274"/>
      <c r="H195" s="274"/>
      <c r="I195" s="274"/>
      <c r="J195" s="274"/>
      <c r="K195" s="295"/>
    </row>
    <row r="196" s="1" customFormat="1" ht="18.75" customHeight="1">
      <c r="B196" s="276"/>
      <c r="C196" s="286"/>
      <c r="D196" s="286"/>
      <c r="E196" s="286"/>
      <c r="F196" s="296"/>
      <c r="G196" s="286"/>
      <c r="H196" s="286"/>
      <c r="I196" s="286"/>
      <c r="J196" s="286"/>
      <c r="K196" s="276"/>
    </row>
    <row r="197" s="1" customFormat="1" ht="18.75" customHeight="1">
      <c r="B197" s="276"/>
      <c r="C197" s="286"/>
      <c r="D197" s="286"/>
      <c r="E197" s="286"/>
      <c r="F197" s="296"/>
      <c r="G197" s="286"/>
      <c r="H197" s="286"/>
      <c r="I197" s="286"/>
      <c r="J197" s="286"/>
      <c r="K197" s="276"/>
    </row>
    <row r="198" s="1" customFormat="1" ht="18.75" customHeight="1">
      <c r="B198" s="248"/>
      <c r="C198" s="248"/>
      <c r="D198" s="248"/>
      <c r="E198" s="248"/>
      <c r="F198" s="248"/>
      <c r="G198" s="248"/>
      <c r="H198" s="248"/>
      <c r="I198" s="248"/>
      <c r="J198" s="248"/>
      <c r="K198" s="248"/>
    </row>
    <row r="199" s="1" customFormat="1" ht="13.5">
      <c r="B199" s="227"/>
      <c r="C199" s="228"/>
      <c r="D199" s="228"/>
      <c r="E199" s="228"/>
      <c r="F199" s="228"/>
      <c r="G199" s="228"/>
      <c r="H199" s="228"/>
      <c r="I199" s="228"/>
      <c r="J199" s="228"/>
      <c r="K199" s="229"/>
    </row>
    <row r="200" s="1" customFormat="1" ht="21">
      <c r="B200" s="230"/>
      <c r="C200" s="231" t="s">
        <v>1400</v>
      </c>
      <c r="D200" s="231"/>
      <c r="E200" s="231"/>
      <c r="F200" s="231"/>
      <c r="G200" s="231"/>
      <c r="H200" s="231"/>
      <c r="I200" s="231"/>
      <c r="J200" s="231"/>
      <c r="K200" s="232"/>
    </row>
    <row r="201" s="1" customFormat="1" ht="25.5" customHeight="1">
      <c r="B201" s="230"/>
      <c r="C201" s="310" t="s">
        <v>1401</v>
      </c>
      <c r="D201" s="310"/>
      <c r="E201" s="310"/>
      <c r="F201" s="310" t="s">
        <v>1402</v>
      </c>
      <c r="G201" s="311"/>
      <c r="H201" s="310" t="s">
        <v>1403</v>
      </c>
      <c r="I201" s="310"/>
      <c r="J201" s="310"/>
      <c r="K201" s="232"/>
    </row>
    <row r="202" s="1" customFormat="1" ht="5.25" customHeight="1">
      <c r="B202" s="265"/>
      <c r="C202" s="260"/>
      <c r="D202" s="260"/>
      <c r="E202" s="260"/>
      <c r="F202" s="260"/>
      <c r="G202" s="286"/>
      <c r="H202" s="260"/>
      <c r="I202" s="260"/>
      <c r="J202" s="260"/>
      <c r="K202" s="288"/>
    </row>
    <row r="203" s="1" customFormat="1" ht="15" customHeight="1">
      <c r="B203" s="265"/>
      <c r="C203" s="240" t="s">
        <v>1393</v>
      </c>
      <c r="D203" s="240"/>
      <c r="E203" s="240"/>
      <c r="F203" s="263" t="s">
        <v>42</v>
      </c>
      <c r="G203" s="240"/>
      <c r="H203" s="240" t="s">
        <v>1404</v>
      </c>
      <c r="I203" s="240"/>
      <c r="J203" s="240"/>
      <c r="K203" s="288"/>
    </row>
    <row r="204" s="1" customFormat="1" ht="15" customHeight="1">
      <c r="B204" s="265"/>
      <c r="C204" s="240"/>
      <c r="D204" s="240"/>
      <c r="E204" s="240"/>
      <c r="F204" s="263" t="s">
        <v>43</v>
      </c>
      <c r="G204" s="240"/>
      <c r="H204" s="240" t="s">
        <v>1405</v>
      </c>
      <c r="I204" s="240"/>
      <c r="J204" s="240"/>
      <c r="K204" s="288"/>
    </row>
    <row r="205" s="1" customFormat="1" ht="15" customHeight="1">
      <c r="B205" s="265"/>
      <c r="C205" s="240"/>
      <c r="D205" s="240"/>
      <c r="E205" s="240"/>
      <c r="F205" s="263" t="s">
        <v>46</v>
      </c>
      <c r="G205" s="240"/>
      <c r="H205" s="240" t="s">
        <v>1406</v>
      </c>
      <c r="I205" s="240"/>
      <c r="J205" s="240"/>
      <c r="K205" s="288"/>
    </row>
    <row r="206" s="1" customFormat="1" ht="15" customHeight="1">
      <c r="B206" s="265"/>
      <c r="C206" s="240"/>
      <c r="D206" s="240"/>
      <c r="E206" s="240"/>
      <c r="F206" s="263" t="s">
        <v>44</v>
      </c>
      <c r="G206" s="240"/>
      <c r="H206" s="240" t="s">
        <v>1407</v>
      </c>
      <c r="I206" s="240"/>
      <c r="J206" s="240"/>
      <c r="K206" s="288"/>
    </row>
    <row r="207" s="1" customFormat="1" ht="15" customHeight="1">
      <c r="B207" s="265"/>
      <c r="C207" s="240"/>
      <c r="D207" s="240"/>
      <c r="E207" s="240"/>
      <c r="F207" s="263" t="s">
        <v>45</v>
      </c>
      <c r="G207" s="240"/>
      <c r="H207" s="240" t="s">
        <v>1408</v>
      </c>
      <c r="I207" s="240"/>
      <c r="J207" s="240"/>
      <c r="K207" s="288"/>
    </row>
    <row r="208" s="1" customFormat="1" ht="15" customHeight="1">
      <c r="B208" s="265"/>
      <c r="C208" s="240"/>
      <c r="D208" s="240"/>
      <c r="E208" s="240"/>
      <c r="F208" s="263"/>
      <c r="G208" s="240"/>
      <c r="H208" s="240"/>
      <c r="I208" s="240"/>
      <c r="J208" s="240"/>
      <c r="K208" s="288"/>
    </row>
    <row r="209" s="1" customFormat="1" ht="15" customHeight="1">
      <c r="B209" s="265"/>
      <c r="C209" s="240" t="s">
        <v>1347</v>
      </c>
      <c r="D209" s="240"/>
      <c r="E209" s="240"/>
      <c r="F209" s="263" t="s">
        <v>78</v>
      </c>
      <c r="G209" s="240"/>
      <c r="H209" s="240" t="s">
        <v>1409</v>
      </c>
      <c r="I209" s="240"/>
      <c r="J209" s="240"/>
      <c r="K209" s="288"/>
    </row>
    <row r="210" s="1" customFormat="1" ht="15" customHeight="1">
      <c r="B210" s="265"/>
      <c r="C210" s="240"/>
      <c r="D210" s="240"/>
      <c r="E210" s="240"/>
      <c r="F210" s="263" t="s">
        <v>1244</v>
      </c>
      <c r="G210" s="240"/>
      <c r="H210" s="240" t="s">
        <v>1245</v>
      </c>
      <c r="I210" s="240"/>
      <c r="J210" s="240"/>
      <c r="K210" s="288"/>
    </row>
    <row r="211" s="1" customFormat="1" ht="15" customHeight="1">
      <c r="B211" s="265"/>
      <c r="C211" s="240"/>
      <c r="D211" s="240"/>
      <c r="E211" s="240"/>
      <c r="F211" s="263" t="s">
        <v>1242</v>
      </c>
      <c r="G211" s="240"/>
      <c r="H211" s="240" t="s">
        <v>1410</v>
      </c>
      <c r="I211" s="240"/>
      <c r="J211" s="240"/>
      <c r="K211" s="288"/>
    </row>
    <row r="212" s="1" customFormat="1" ht="15" customHeight="1">
      <c r="B212" s="312"/>
      <c r="C212" s="240"/>
      <c r="D212" s="240"/>
      <c r="E212" s="240"/>
      <c r="F212" s="263" t="s">
        <v>1246</v>
      </c>
      <c r="G212" s="301"/>
      <c r="H212" s="292" t="s">
        <v>1247</v>
      </c>
      <c r="I212" s="292"/>
      <c r="J212" s="292"/>
      <c r="K212" s="313"/>
    </row>
    <row r="213" s="1" customFormat="1" ht="15" customHeight="1">
      <c r="B213" s="312"/>
      <c r="C213" s="240"/>
      <c r="D213" s="240"/>
      <c r="E213" s="240"/>
      <c r="F213" s="263" t="s">
        <v>983</v>
      </c>
      <c r="G213" s="301"/>
      <c r="H213" s="292" t="s">
        <v>1225</v>
      </c>
      <c r="I213" s="292"/>
      <c r="J213" s="292"/>
      <c r="K213" s="313"/>
    </row>
    <row r="214" s="1" customFormat="1" ht="15" customHeight="1">
      <c r="B214" s="312"/>
      <c r="C214" s="240"/>
      <c r="D214" s="240"/>
      <c r="E214" s="240"/>
      <c r="F214" s="263"/>
      <c r="G214" s="301"/>
      <c r="H214" s="292"/>
      <c r="I214" s="292"/>
      <c r="J214" s="292"/>
      <c r="K214" s="313"/>
    </row>
    <row r="215" s="1" customFormat="1" ht="15" customHeight="1">
      <c r="B215" s="312"/>
      <c r="C215" s="240" t="s">
        <v>1371</v>
      </c>
      <c r="D215" s="240"/>
      <c r="E215" s="240"/>
      <c r="F215" s="263">
        <v>1</v>
      </c>
      <c r="G215" s="301"/>
      <c r="H215" s="292" t="s">
        <v>1411</v>
      </c>
      <c r="I215" s="292"/>
      <c r="J215" s="292"/>
      <c r="K215" s="313"/>
    </row>
    <row r="216" s="1" customFormat="1" ht="15" customHeight="1">
      <c r="B216" s="312"/>
      <c r="C216" s="240"/>
      <c r="D216" s="240"/>
      <c r="E216" s="240"/>
      <c r="F216" s="263">
        <v>2</v>
      </c>
      <c r="G216" s="301"/>
      <c r="H216" s="292" t="s">
        <v>1412</v>
      </c>
      <c r="I216" s="292"/>
      <c r="J216" s="292"/>
      <c r="K216" s="313"/>
    </row>
    <row r="217" s="1" customFormat="1" ht="15" customHeight="1">
      <c r="B217" s="312"/>
      <c r="C217" s="240"/>
      <c r="D217" s="240"/>
      <c r="E217" s="240"/>
      <c r="F217" s="263">
        <v>3</v>
      </c>
      <c r="G217" s="301"/>
      <c r="H217" s="292" t="s">
        <v>1413</v>
      </c>
      <c r="I217" s="292"/>
      <c r="J217" s="292"/>
      <c r="K217" s="313"/>
    </row>
    <row r="218" s="1" customFormat="1" ht="15" customHeight="1">
      <c r="B218" s="312"/>
      <c r="C218" s="240"/>
      <c r="D218" s="240"/>
      <c r="E218" s="240"/>
      <c r="F218" s="263">
        <v>4</v>
      </c>
      <c r="G218" s="301"/>
      <c r="H218" s="292" t="s">
        <v>1414</v>
      </c>
      <c r="I218" s="292"/>
      <c r="J218" s="292"/>
      <c r="K218" s="313"/>
    </row>
    <row r="219" s="1" customFormat="1" ht="12.75" customHeight="1">
      <c r="B219" s="314"/>
      <c r="C219" s="315"/>
      <c r="D219" s="315"/>
      <c r="E219" s="315"/>
      <c r="F219" s="315"/>
      <c r="G219" s="315"/>
      <c r="H219" s="315"/>
      <c r="I219" s="315"/>
      <c r="J219" s="315"/>
      <c r="K219" s="316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JINDRA-NOTEBOOK\Jindra</dc:creator>
  <cp:lastModifiedBy>JINDRA-NOTEBOOK\Jindra</cp:lastModifiedBy>
  <dcterms:created xsi:type="dcterms:W3CDTF">2026-01-21T13:11:24Z</dcterms:created>
  <dcterms:modified xsi:type="dcterms:W3CDTF">2026-01-21T13:11:29Z</dcterms:modified>
</cp:coreProperties>
</file>